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My Drive\Teaching\Book\MLIAM\"/>
    </mc:Choice>
  </mc:AlternateContent>
  <xr:revisionPtr revIDLastSave="0" documentId="13_ncr:1_{85060F85-02B7-4CED-8A80-60EF95ADDCE5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carboncycle" sheetId="7" r:id="rId1"/>
    <sheet name="climate" sheetId="12" r:id="rId2"/>
    <sheet name="economy" sheetId="13" r:id="rId3"/>
    <sheet name="exercises" sheetId="15" r:id="rId4"/>
  </sheets>
  <definedNames>
    <definedName name="solver_adj" localSheetId="1" hidden="1">climate!$L$1:$L$4</definedName>
    <definedName name="solver_adj" localSheetId="2" hidden="1">economy!$BF$1:$BH$3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hs1" localSheetId="2" hidden="1">economy!$BF$1:$BH$3</definedName>
    <definedName name="solver_lhs2" localSheetId="2" hidden="1">economy!$BF$1:$BH$3</definedName>
    <definedName name="solver_lin" localSheetId="1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2</definedName>
    <definedName name="solver_neg" localSheetId="2" hidden="1">1</definedName>
    <definedName name="solver_nod" localSheetId="2" hidden="1">2147483647</definedName>
    <definedName name="solver_num" localSheetId="1" hidden="1">0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climate!$M$1</definedName>
    <definedName name="solver_opt" localSheetId="2" hidden="1">economy!$BD$3</definedName>
    <definedName name="solver_pre" localSheetId="1" hidden="1">0.000001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0.99</definedName>
    <definedName name="solver_rhs2" localSheetId="2" hidden="1">0</definedName>
    <definedName name="solver_rlx" localSheetId="2" hidden="1">1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2" hidden="1">100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5" l="1"/>
  <c r="F32" i="15"/>
  <c r="J4" i="12"/>
  <c r="F30" i="15"/>
  <c r="D32" i="15"/>
  <c r="D31" i="15"/>
  <c r="D30" i="15"/>
  <c r="AP8" i="13"/>
  <c r="AN8" i="13"/>
  <c r="AM8" i="13"/>
  <c r="AM9" i="13" s="1"/>
  <c r="AQ7" i="13"/>
  <c r="AP7" i="13"/>
  <c r="AO7" i="13"/>
  <c r="AN7" i="13"/>
  <c r="AM7" i="13"/>
  <c r="AL7" i="13"/>
  <c r="AL8" i="13" s="1"/>
  <c r="AN9" i="13" l="1"/>
  <c r="AQ8" i="13"/>
  <c r="AM10" i="13"/>
  <c r="AP9" i="13"/>
  <c r="AL9" i="13"/>
  <c r="AO8" i="13"/>
  <c r="AL10" i="13" l="1"/>
  <c r="AO9" i="13"/>
  <c r="AM11" i="13"/>
  <c r="AP10" i="13"/>
  <c r="AN10" i="13"/>
  <c r="AQ9" i="13"/>
  <c r="AN11" i="13" l="1"/>
  <c r="AQ10" i="13"/>
  <c r="AM12" i="13"/>
  <c r="AP11" i="13"/>
  <c r="AL11" i="13"/>
  <c r="AO10" i="13"/>
  <c r="AL12" i="13" l="1"/>
  <c r="AO11" i="13"/>
  <c r="AM13" i="13"/>
  <c r="AP12" i="13"/>
  <c r="AN12" i="13"/>
  <c r="AQ11" i="13"/>
  <c r="AN13" i="13" l="1"/>
  <c r="AQ12" i="13"/>
  <c r="AM14" i="13"/>
  <c r="AP13" i="13"/>
  <c r="AL13" i="13"/>
  <c r="AO12" i="13"/>
  <c r="AL14" i="13" l="1"/>
  <c r="AO13" i="13"/>
  <c r="AM15" i="13"/>
  <c r="AP14" i="13"/>
  <c r="AN14" i="13"/>
  <c r="AQ13" i="13"/>
  <c r="AN15" i="13" l="1"/>
  <c r="AQ14" i="13"/>
  <c r="AM16" i="13"/>
  <c r="AP15" i="13"/>
  <c r="AL15" i="13"/>
  <c r="AO14" i="13"/>
  <c r="AL16" i="13" l="1"/>
  <c r="AO15" i="13"/>
  <c r="AM17" i="13"/>
  <c r="AP16" i="13"/>
  <c r="AN16" i="13"/>
  <c r="AQ15" i="13"/>
  <c r="AN17" i="13" l="1"/>
  <c r="AQ16" i="13"/>
  <c r="AM18" i="13"/>
  <c r="AP17" i="13"/>
  <c r="AL17" i="13"/>
  <c r="AO16" i="13"/>
  <c r="AL18" i="13" l="1"/>
  <c r="AO17" i="13"/>
  <c r="AM19" i="13"/>
  <c r="AP18" i="13"/>
  <c r="AN18" i="13"/>
  <c r="AQ17" i="13"/>
  <c r="AM20" i="13" l="1"/>
  <c r="AP19" i="13"/>
  <c r="AN19" i="13"/>
  <c r="AQ18" i="13"/>
  <c r="AL19" i="13"/>
  <c r="AO18" i="13"/>
  <c r="AQ19" i="13" l="1"/>
  <c r="AN20" i="13"/>
  <c r="AL20" i="13"/>
  <c r="AO19" i="13"/>
  <c r="AM21" i="13"/>
  <c r="AP20" i="13"/>
  <c r="AL21" i="13" l="1"/>
  <c r="AO20" i="13"/>
  <c r="AM22" i="13"/>
  <c r="AP21" i="13"/>
  <c r="AN21" i="13"/>
  <c r="AQ20" i="13"/>
  <c r="AN22" i="13" l="1"/>
  <c r="AQ21" i="13"/>
  <c r="AM23" i="13"/>
  <c r="AP22" i="13"/>
  <c r="AL22" i="13"/>
  <c r="AO21" i="13"/>
  <c r="AL23" i="13" l="1"/>
  <c r="AO22" i="13"/>
  <c r="AM24" i="13"/>
  <c r="AP23" i="13"/>
  <c r="AN23" i="13"/>
  <c r="AQ22" i="13"/>
  <c r="AN24" i="13" l="1"/>
  <c r="AQ23" i="13"/>
  <c r="AM25" i="13"/>
  <c r="AP24" i="13"/>
  <c r="AL24" i="13"/>
  <c r="AO23" i="13"/>
  <c r="AL25" i="13" l="1"/>
  <c r="AO24" i="13"/>
  <c r="AM26" i="13"/>
  <c r="AP25" i="13"/>
  <c r="AN25" i="13"/>
  <c r="AQ24" i="13"/>
  <c r="AQ25" i="13" l="1"/>
  <c r="AN26" i="13"/>
  <c r="AM27" i="13"/>
  <c r="AP26" i="13"/>
  <c r="AL26" i="13"/>
  <c r="AO25" i="13"/>
  <c r="AL27" i="13" l="1"/>
  <c r="AO26" i="13"/>
  <c r="AM28" i="13"/>
  <c r="AP27" i="13"/>
  <c r="AN27" i="13"/>
  <c r="AQ26" i="13"/>
  <c r="AN28" i="13" l="1"/>
  <c r="AQ27" i="13"/>
  <c r="AM29" i="13"/>
  <c r="AP28" i="13"/>
  <c r="AL28" i="13"/>
  <c r="AO27" i="13"/>
  <c r="AL29" i="13" l="1"/>
  <c r="AO28" i="13"/>
  <c r="AM30" i="13"/>
  <c r="AP29" i="13"/>
  <c r="AN29" i="13"/>
  <c r="AQ28" i="13"/>
  <c r="AN30" i="13" l="1"/>
  <c r="AQ29" i="13"/>
  <c r="AM31" i="13"/>
  <c r="AP30" i="13"/>
  <c r="AL30" i="13"/>
  <c r="AO29" i="13"/>
  <c r="AL31" i="13" l="1"/>
  <c r="AO30" i="13"/>
  <c r="AM32" i="13"/>
  <c r="AP31" i="13"/>
  <c r="AN31" i="13"/>
  <c r="AQ30" i="13"/>
  <c r="AQ31" i="13" l="1"/>
  <c r="AN32" i="13"/>
  <c r="AM33" i="13"/>
  <c r="AP32" i="13"/>
  <c r="AL32" i="13"/>
  <c r="AO31" i="13"/>
  <c r="AM34" i="13" l="1"/>
  <c r="AP33" i="13"/>
  <c r="AN33" i="13"/>
  <c r="AQ32" i="13"/>
  <c r="AL33" i="13"/>
  <c r="AO32" i="13"/>
  <c r="AL34" i="13" l="1"/>
  <c r="AO33" i="13"/>
  <c r="AN34" i="13"/>
  <c r="AQ33" i="13"/>
  <c r="AM35" i="13"/>
  <c r="AP34" i="13"/>
  <c r="AM36" i="13" l="1"/>
  <c r="AP35" i="13"/>
  <c r="AN35" i="13"/>
  <c r="AQ34" i="13"/>
  <c r="AL35" i="13"/>
  <c r="AO34" i="13"/>
  <c r="AL36" i="13" l="1"/>
  <c r="AO35" i="13"/>
  <c r="AN36" i="13"/>
  <c r="AQ35" i="13"/>
  <c r="AM37" i="13"/>
  <c r="AP36" i="13"/>
  <c r="AM38" i="13" l="1"/>
  <c r="AP37" i="13"/>
  <c r="AN37" i="13"/>
  <c r="AQ36" i="13"/>
  <c r="AL37" i="13"/>
  <c r="AO36" i="13"/>
  <c r="AL38" i="13" l="1"/>
  <c r="AO37" i="13"/>
  <c r="AQ37" i="13"/>
  <c r="AN38" i="13"/>
  <c r="AM39" i="13"/>
  <c r="AP38" i="13"/>
  <c r="AN39" i="13" l="1"/>
  <c r="AQ38" i="13"/>
  <c r="AM40" i="13"/>
  <c r="AP39" i="13"/>
  <c r="AL39" i="13"/>
  <c r="AO38" i="13"/>
  <c r="AM41" i="13" l="1"/>
  <c r="AP40" i="13"/>
  <c r="AL40" i="13"/>
  <c r="AO39" i="13"/>
  <c r="AN40" i="13"/>
  <c r="AQ39" i="13"/>
  <c r="AN41" i="13" l="1"/>
  <c r="AQ40" i="13"/>
  <c r="AL41" i="13"/>
  <c r="AO40" i="13"/>
  <c r="AM42" i="13"/>
  <c r="AP41" i="13"/>
  <c r="AM43" i="13" l="1"/>
  <c r="AP42" i="13"/>
  <c r="AL42" i="13"/>
  <c r="AO41" i="13"/>
  <c r="AN42" i="13"/>
  <c r="AQ41" i="13"/>
  <c r="AN43" i="13" l="1"/>
  <c r="AQ42" i="13"/>
  <c r="AL43" i="13"/>
  <c r="AO42" i="13"/>
  <c r="AM44" i="13"/>
  <c r="AP43" i="13"/>
  <c r="AM45" i="13" l="1"/>
  <c r="AP44" i="13"/>
  <c r="AL44" i="13"/>
  <c r="AO43" i="13"/>
  <c r="AQ43" i="13"/>
  <c r="AN44" i="13"/>
  <c r="AN45" i="13" l="1"/>
  <c r="AQ44" i="13"/>
  <c r="AL45" i="13"/>
  <c r="AO44" i="13"/>
  <c r="AM46" i="13"/>
  <c r="AP45" i="13"/>
  <c r="AM47" i="13" l="1"/>
  <c r="AP46" i="13"/>
  <c r="AL46" i="13"/>
  <c r="AO45" i="13"/>
  <c r="AN46" i="13"/>
  <c r="AQ45" i="13"/>
  <c r="AN47" i="13" l="1"/>
  <c r="AQ46" i="13"/>
  <c r="AL47" i="13"/>
  <c r="AO46" i="13"/>
  <c r="AM48" i="13"/>
  <c r="AP47" i="13"/>
  <c r="AM49" i="13" l="1"/>
  <c r="AP48" i="13"/>
  <c r="AL48" i="13"/>
  <c r="AO47" i="13"/>
  <c r="AN48" i="13"/>
  <c r="AQ47" i="13"/>
  <c r="AN49" i="13" l="1"/>
  <c r="AQ48" i="13"/>
  <c r="AL49" i="13"/>
  <c r="AO48" i="13"/>
  <c r="AM50" i="13"/>
  <c r="AP49" i="13"/>
  <c r="AM51" i="13" l="1"/>
  <c r="AP50" i="13"/>
  <c r="AL50" i="13"/>
  <c r="AO49" i="13"/>
  <c r="AQ49" i="13"/>
  <c r="AN50" i="13"/>
  <c r="AN51" i="13" l="1"/>
  <c r="AQ50" i="13"/>
  <c r="AL51" i="13"/>
  <c r="AO50" i="13"/>
  <c r="AM52" i="13"/>
  <c r="AP51" i="13"/>
  <c r="AL52" i="13" l="1"/>
  <c r="AO51" i="13"/>
  <c r="AM53" i="13"/>
  <c r="AP52" i="13"/>
  <c r="AN52" i="13"/>
  <c r="AQ51" i="13"/>
  <c r="AN53" i="13" l="1"/>
  <c r="AQ52" i="13"/>
  <c r="AM54" i="13"/>
  <c r="AP53" i="13"/>
  <c r="AL53" i="13"/>
  <c r="AO52" i="13"/>
  <c r="AL54" i="13" l="1"/>
  <c r="AO53" i="13"/>
  <c r="AM55" i="13"/>
  <c r="AP54" i="13"/>
  <c r="AN54" i="13"/>
  <c r="AQ53" i="13"/>
  <c r="AM56" i="13" l="1"/>
  <c r="AP55" i="13"/>
  <c r="AN55" i="13"/>
  <c r="AQ54" i="13"/>
  <c r="AL55" i="13"/>
  <c r="AO54" i="13"/>
  <c r="AL56" i="13" l="1"/>
  <c r="AO55" i="13"/>
  <c r="AN56" i="13"/>
  <c r="AQ55" i="13"/>
  <c r="AM57" i="13"/>
  <c r="AM58" i="13" s="1"/>
  <c r="AM59" i="13" s="1"/>
  <c r="AM60" i="13" s="1"/>
  <c r="AM61" i="13" s="1"/>
  <c r="AM62" i="13" s="1"/>
  <c r="AM63" i="13" s="1"/>
  <c r="AM64" i="13" s="1"/>
  <c r="AM65" i="13" s="1"/>
  <c r="AM66" i="13" s="1"/>
  <c r="AP56" i="13"/>
  <c r="AP57" i="13" s="1"/>
  <c r="AP58" i="13" s="1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P347" i="13" s="1"/>
  <c r="AM67" i="13" l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M347" i="13" s="1"/>
  <c r="AN57" i="13"/>
  <c r="AN58" i="13" s="1"/>
  <c r="AN59" i="13" s="1"/>
  <c r="AN60" i="13" s="1"/>
  <c r="AN61" i="13" s="1"/>
  <c r="AN62" i="13" s="1"/>
  <c r="AN63" i="13" s="1"/>
  <c r="AN64" i="13" s="1"/>
  <c r="AN65" i="13" s="1"/>
  <c r="AN66" i="13" s="1"/>
  <c r="AQ56" i="13"/>
  <c r="AQ57" i="13" s="1"/>
  <c r="AQ58" i="13" s="1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Q347" i="13" s="1"/>
  <c r="AL57" i="13"/>
  <c r="AL58" i="13" s="1"/>
  <c r="AL59" i="13" s="1"/>
  <c r="AL60" i="13" s="1"/>
  <c r="AL61" i="13" s="1"/>
  <c r="AL62" i="13" s="1"/>
  <c r="AL63" i="13" s="1"/>
  <c r="AL64" i="13" s="1"/>
  <c r="AL65" i="13" s="1"/>
  <c r="AL66" i="13" s="1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O347" i="13" s="1"/>
  <c r="AL67" i="13" l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AL347" i="13" s="1"/>
  <c r="AN67" i="13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AN347" i="13" s="1"/>
  <c r="G4" i="15" l="1"/>
  <c r="H4" i="15"/>
  <c r="J4" i="15"/>
  <c r="K4" i="15"/>
  <c r="L4" i="15"/>
  <c r="B5" i="15"/>
  <c r="C5" i="15"/>
  <c r="D5" i="15"/>
  <c r="G5" i="15"/>
  <c r="H5" i="15"/>
  <c r="B6" i="15"/>
  <c r="C6" i="15"/>
  <c r="D6" i="15"/>
  <c r="G6" i="15"/>
  <c r="B7" i="15"/>
  <c r="C7" i="15"/>
  <c r="D7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BG86" i="13" l="1"/>
  <c r="BF86" i="13"/>
  <c r="BE86" i="13"/>
  <c r="BG76" i="13"/>
  <c r="BF76" i="13"/>
  <c r="BE76" i="13"/>
  <c r="BG66" i="13"/>
  <c r="BG67" i="13" s="1"/>
  <c r="BG68" i="13" s="1"/>
  <c r="BG69" i="13" s="1"/>
  <c r="BG70" i="13" s="1"/>
  <c r="BG71" i="13" s="1"/>
  <c r="BG72" i="13" s="1"/>
  <c r="BG73" i="13" s="1"/>
  <c r="BG74" i="13" s="1"/>
  <c r="BG75" i="13" s="1"/>
  <c r="BF66" i="13"/>
  <c r="BF67" i="13" s="1"/>
  <c r="BF68" i="13" s="1"/>
  <c r="BF69" i="13" s="1"/>
  <c r="BF70" i="13" s="1"/>
  <c r="BF71" i="13" s="1"/>
  <c r="BF72" i="13" s="1"/>
  <c r="BF73" i="13" s="1"/>
  <c r="BF74" i="13" s="1"/>
  <c r="BF75" i="13" s="1"/>
  <c r="BE66" i="13"/>
  <c r="BE67" i="13" s="1"/>
  <c r="BE68" i="13" s="1"/>
  <c r="BE69" i="13" s="1"/>
  <c r="BE70" i="13" s="1"/>
  <c r="BE71" i="13" s="1"/>
  <c r="BE72" i="13" s="1"/>
  <c r="BE73" i="13" s="1"/>
  <c r="BE74" i="13" s="1"/>
  <c r="BE75" i="13" s="1"/>
  <c r="BR66" i="13"/>
  <c r="BT67" i="13" s="1"/>
  <c r="BR65" i="13"/>
  <c r="BR64" i="13"/>
  <c r="BR63" i="13"/>
  <c r="BR62" i="13"/>
  <c r="BR61" i="13"/>
  <c r="BR60" i="13"/>
  <c r="BR59" i="13"/>
  <c r="BR58" i="13"/>
  <c r="BR57" i="13"/>
  <c r="BR56" i="13"/>
  <c r="BR55" i="13"/>
  <c r="BR54" i="13"/>
  <c r="BR53" i="13"/>
  <c r="BR52" i="13"/>
  <c r="BR51" i="13"/>
  <c r="BR50" i="13"/>
  <c r="BR49" i="13"/>
  <c r="BR48" i="13"/>
  <c r="BR47" i="13"/>
  <c r="BR46" i="13"/>
  <c r="BR45" i="13"/>
  <c r="BR44" i="13"/>
  <c r="BR43" i="13"/>
  <c r="BR42" i="13"/>
  <c r="BR41" i="13"/>
  <c r="BR40" i="13"/>
  <c r="BR39" i="13"/>
  <c r="BR38" i="13"/>
  <c r="BR37" i="13"/>
  <c r="BR36" i="13"/>
  <c r="BR35" i="13"/>
  <c r="BR34" i="13"/>
  <c r="BR33" i="13"/>
  <c r="BR32" i="13"/>
  <c r="BR31" i="13"/>
  <c r="BR30" i="13"/>
  <c r="BR29" i="13"/>
  <c r="BR28" i="13"/>
  <c r="BR27" i="13"/>
  <c r="BR26" i="13"/>
  <c r="BR25" i="13"/>
  <c r="BR24" i="13"/>
  <c r="BR23" i="13"/>
  <c r="BR22" i="13"/>
  <c r="BR21" i="13"/>
  <c r="BR20" i="13"/>
  <c r="BR19" i="13"/>
  <c r="BR18" i="13"/>
  <c r="BR17" i="13"/>
  <c r="BR16" i="13"/>
  <c r="BR15" i="13"/>
  <c r="BR14" i="13"/>
  <c r="BR13" i="13"/>
  <c r="BR12" i="13"/>
  <c r="BR11" i="13"/>
  <c r="BR10" i="13"/>
  <c r="BR9" i="13"/>
  <c r="BR8" i="13"/>
  <c r="BR7" i="13"/>
  <c r="BS67" i="13"/>
  <c r="O6" i="12"/>
  <c r="K163" i="12"/>
  <c r="K162" i="12"/>
  <c r="K161" i="12"/>
  <c r="L161" i="12" s="1"/>
  <c r="K160" i="12"/>
  <c r="K159" i="12"/>
  <c r="K158" i="12"/>
  <c r="K157" i="12"/>
  <c r="K156" i="12"/>
  <c r="K155" i="12"/>
  <c r="K154" i="12"/>
  <c r="K153" i="12"/>
  <c r="L153" i="12" s="1"/>
  <c r="K152" i="12"/>
  <c r="K151" i="12"/>
  <c r="K150" i="12"/>
  <c r="K149" i="12"/>
  <c r="K148" i="12"/>
  <c r="K147" i="12"/>
  <c r="K146" i="12"/>
  <c r="K145" i="12"/>
  <c r="L145" i="12" s="1"/>
  <c r="K144" i="12"/>
  <c r="K143" i="12"/>
  <c r="K142" i="12"/>
  <c r="K141" i="12"/>
  <c r="K140" i="12"/>
  <c r="K139" i="12"/>
  <c r="K138" i="12"/>
  <c r="K137" i="12"/>
  <c r="L137" i="12" s="1"/>
  <c r="K136" i="12"/>
  <c r="K135" i="12"/>
  <c r="K134" i="12"/>
  <c r="K133" i="12"/>
  <c r="K132" i="12"/>
  <c r="K131" i="12"/>
  <c r="K130" i="12"/>
  <c r="K129" i="12"/>
  <c r="L129" i="12" s="1"/>
  <c r="K128" i="12"/>
  <c r="K127" i="12"/>
  <c r="K126" i="12"/>
  <c r="K125" i="12"/>
  <c r="K124" i="12"/>
  <c r="K123" i="12"/>
  <c r="K122" i="12"/>
  <c r="K121" i="12"/>
  <c r="L121" i="12" s="1"/>
  <c r="K120" i="12"/>
  <c r="K119" i="12"/>
  <c r="K118" i="12"/>
  <c r="K117" i="12"/>
  <c r="K116" i="12"/>
  <c r="K115" i="12"/>
  <c r="K114" i="12"/>
  <c r="K113" i="12"/>
  <c r="L113" i="12" s="1"/>
  <c r="K112" i="12"/>
  <c r="K111" i="12"/>
  <c r="K110" i="12"/>
  <c r="K109" i="12"/>
  <c r="K108" i="12"/>
  <c r="K107" i="12"/>
  <c r="K106" i="12"/>
  <c r="K105" i="12"/>
  <c r="L105" i="12" s="1"/>
  <c r="K104" i="12"/>
  <c r="K103" i="12"/>
  <c r="K102" i="12"/>
  <c r="K101" i="12"/>
  <c r="K100" i="12"/>
  <c r="K99" i="12"/>
  <c r="K98" i="12"/>
  <c r="K97" i="12"/>
  <c r="L97" i="12" s="1"/>
  <c r="K96" i="12"/>
  <c r="K95" i="12"/>
  <c r="K94" i="12"/>
  <c r="K93" i="12"/>
  <c r="K92" i="12"/>
  <c r="K91" i="12"/>
  <c r="K90" i="12"/>
  <c r="K89" i="12"/>
  <c r="L89" i="12" s="1"/>
  <c r="K88" i="12"/>
  <c r="K87" i="12"/>
  <c r="K86" i="12"/>
  <c r="K85" i="12"/>
  <c r="K84" i="12"/>
  <c r="K83" i="12"/>
  <c r="K82" i="12"/>
  <c r="K81" i="12"/>
  <c r="L81" i="12" s="1"/>
  <c r="K80" i="12"/>
  <c r="K79" i="12"/>
  <c r="K78" i="12"/>
  <c r="K77" i="12"/>
  <c r="K76" i="12"/>
  <c r="K75" i="12"/>
  <c r="K74" i="12"/>
  <c r="K73" i="12"/>
  <c r="L73" i="12" s="1"/>
  <c r="K72" i="12"/>
  <c r="K71" i="12"/>
  <c r="K70" i="12"/>
  <c r="K69" i="12"/>
  <c r="K68" i="12"/>
  <c r="K67" i="12"/>
  <c r="K66" i="12"/>
  <c r="K65" i="12"/>
  <c r="L65" i="12" s="1"/>
  <c r="K64" i="12"/>
  <c r="K63" i="12"/>
  <c r="K62" i="12"/>
  <c r="K61" i="12"/>
  <c r="K60" i="12"/>
  <c r="K59" i="12"/>
  <c r="K58" i="12"/>
  <c r="K57" i="12"/>
  <c r="L57" i="12" s="1"/>
  <c r="K56" i="12"/>
  <c r="K55" i="12"/>
  <c r="K54" i="12"/>
  <c r="K53" i="12"/>
  <c r="K52" i="12"/>
  <c r="K51" i="12"/>
  <c r="K50" i="12"/>
  <c r="K49" i="12"/>
  <c r="L49" i="12" s="1"/>
  <c r="K48" i="12"/>
  <c r="K47" i="12"/>
  <c r="K46" i="12"/>
  <c r="K45" i="12"/>
  <c r="K44" i="12"/>
  <c r="K43" i="12"/>
  <c r="K42" i="12"/>
  <c r="K41" i="12"/>
  <c r="L41" i="12" s="1"/>
  <c r="K40" i="12"/>
  <c r="K39" i="12"/>
  <c r="K38" i="12"/>
  <c r="K37" i="12"/>
  <c r="K36" i="12"/>
  <c r="K35" i="12"/>
  <c r="K34" i="12"/>
  <c r="K33" i="12"/>
  <c r="L33" i="12" s="1"/>
  <c r="K32" i="12"/>
  <c r="K31" i="12"/>
  <c r="K30" i="12"/>
  <c r="K29" i="12"/>
  <c r="K28" i="12"/>
  <c r="K27" i="12"/>
  <c r="K26" i="12"/>
  <c r="K25" i="12"/>
  <c r="L25" i="12" s="1"/>
  <c r="K24" i="12"/>
  <c r="K23" i="12"/>
  <c r="K22" i="12"/>
  <c r="K21" i="12"/>
  <c r="K20" i="12"/>
  <c r="K19" i="12"/>
  <c r="K18" i="12"/>
  <c r="K17" i="12"/>
  <c r="L17" i="12" s="1"/>
  <c r="K16" i="12"/>
  <c r="K15" i="12"/>
  <c r="K14" i="12"/>
  <c r="K13" i="12"/>
  <c r="K12" i="12"/>
  <c r="K11" i="12"/>
  <c r="K10" i="12"/>
  <c r="K9" i="12"/>
  <c r="L9" i="12" s="1"/>
  <c r="K8" i="12"/>
  <c r="K7" i="12"/>
  <c r="K6" i="12"/>
  <c r="L163" i="12"/>
  <c r="L162" i="12"/>
  <c r="L160" i="12"/>
  <c r="L159" i="12"/>
  <c r="L158" i="12"/>
  <c r="L157" i="12"/>
  <c r="L156" i="12"/>
  <c r="L155" i="12"/>
  <c r="L154" i="12"/>
  <c r="L152" i="12"/>
  <c r="L151" i="12"/>
  <c r="L150" i="12"/>
  <c r="L149" i="12"/>
  <c r="L148" i="12"/>
  <c r="L147" i="12"/>
  <c r="L146" i="12"/>
  <c r="L144" i="12"/>
  <c r="L143" i="12"/>
  <c r="L142" i="12"/>
  <c r="L141" i="12"/>
  <c r="L140" i="12"/>
  <c r="L139" i="12"/>
  <c r="L138" i="12"/>
  <c r="L136" i="12"/>
  <c r="L135" i="12"/>
  <c r="L134" i="12"/>
  <c r="L133" i="12"/>
  <c r="L132" i="12"/>
  <c r="L131" i="12"/>
  <c r="L130" i="12"/>
  <c r="L128" i="12"/>
  <c r="L127" i="12"/>
  <c r="L126" i="12"/>
  <c r="L125" i="12"/>
  <c r="L124" i="12"/>
  <c r="L123" i="12"/>
  <c r="L122" i="12"/>
  <c r="L120" i="12"/>
  <c r="L119" i="12"/>
  <c r="L118" i="12"/>
  <c r="L117" i="12"/>
  <c r="L116" i="12"/>
  <c r="L115" i="12"/>
  <c r="L114" i="12"/>
  <c r="L112" i="12"/>
  <c r="L111" i="12"/>
  <c r="L110" i="12"/>
  <c r="L109" i="12"/>
  <c r="L108" i="12"/>
  <c r="L107" i="12"/>
  <c r="L106" i="12"/>
  <c r="L104" i="12"/>
  <c r="L103" i="12"/>
  <c r="L102" i="12"/>
  <c r="L101" i="12"/>
  <c r="L100" i="12"/>
  <c r="L99" i="12"/>
  <c r="L98" i="12"/>
  <c r="L96" i="12"/>
  <c r="L95" i="12"/>
  <c r="L94" i="12"/>
  <c r="L93" i="12"/>
  <c r="L92" i="12"/>
  <c r="L91" i="12"/>
  <c r="L90" i="12"/>
  <c r="L88" i="12"/>
  <c r="L87" i="12"/>
  <c r="L86" i="12"/>
  <c r="L85" i="12"/>
  <c r="L84" i="12"/>
  <c r="L83" i="12"/>
  <c r="L82" i="12"/>
  <c r="L80" i="12"/>
  <c r="L79" i="12"/>
  <c r="L78" i="12"/>
  <c r="L77" i="12"/>
  <c r="L76" i="12"/>
  <c r="L75" i="12"/>
  <c r="L74" i="12"/>
  <c r="L72" i="12"/>
  <c r="L71" i="12"/>
  <c r="L70" i="12"/>
  <c r="L69" i="12"/>
  <c r="L68" i="12"/>
  <c r="L67" i="12"/>
  <c r="L66" i="12"/>
  <c r="L64" i="12"/>
  <c r="L63" i="12"/>
  <c r="L62" i="12"/>
  <c r="L61" i="12"/>
  <c r="L60" i="12"/>
  <c r="L59" i="12"/>
  <c r="L58" i="12"/>
  <c r="L56" i="12"/>
  <c r="L55" i="12"/>
  <c r="L54" i="12"/>
  <c r="L53" i="12"/>
  <c r="L52" i="12"/>
  <c r="L51" i="12"/>
  <c r="L50" i="12"/>
  <c r="L48" i="12"/>
  <c r="L47" i="12"/>
  <c r="L46" i="12"/>
  <c r="L45" i="12"/>
  <c r="L44" i="12"/>
  <c r="L43" i="12"/>
  <c r="L42" i="12"/>
  <c r="L40" i="12"/>
  <c r="L39" i="12"/>
  <c r="L38" i="12"/>
  <c r="L37" i="12"/>
  <c r="L36" i="12"/>
  <c r="L35" i="12"/>
  <c r="L34" i="12"/>
  <c r="L32" i="12"/>
  <c r="L31" i="12"/>
  <c r="L30" i="12"/>
  <c r="L29" i="12"/>
  <c r="L28" i="12"/>
  <c r="L27" i="12"/>
  <c r="L26" i="12"/>
  <c r="L24" i="12"/>
  <c r="L23" i="12"/>
  <c r="L22" i="12"/>
  <c r="L21" i="12"/>
  <c r="L20" i="12"/>
  <c r="L19" i="12"/>
  <c r="L18" i="12"/>
  <c r="L16" i="12"/>
  <c r="L15" i="12"/>
  <c r="L14" i="12"/>
  <c r="L13" i="12"/>
  <c r="L12" i="12"/>
  <c r="L11" i="12"/>
  <c r="L10" i="12"/>
  <c r="L8" i="12"/>
  <c r="N7" i="12"/>
  <c r="L7" i="12"/>
  <c r="L6" i="12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P12" i="7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S10" i="7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S111" i="7" s="1"/>
  <c r="S112" i="7" s="1"/>
  <c r="S113" i="7" s="1"/>
  <c r="S114" i="7" s="1"/>
  <c r="S115" i="7" s="1"/>
  <c r="S116" i="7" s="1"/>
  <c r="S117" i="7" s="1"/>
  <c r="S118" i="7" s="1"/>
  <c r="S119" i="7" s="1"/>
  <c r="S120" i="7" s="1"/>
  <c r="S121" i="7" s="1"/>
  <c r="S122" i="7" s="1"/>
  <c r="S123" i="7" s="1"/>
  <c r="S124" i="7" s="1"/>
  <c r="S125" i="7" s="1"/>
  <c r="S126" i="7" s="1"/>
  <c r="S127" i="7" s="1"/>
  <c r="S128" i="7" s="1"/>
  <c r="S129" i="7" s="1"/>
  <c r="S130" i="7" s="1"/>
  <c r="S131" i="7" s="1"/>
  <c r="S132" i="7" s="1"/>
  <c r="S133" i="7" s="1"/>
  <c r="S134" i="7" s="1"/>
  <c r="S135" i="7" s="1"/>
  <c r="S136" i="7" s="1"/>
  <c r="S137" i="7" s="1"/>
  <c r="S138" i="7" s="1"/>
  <c r="S139" i="7" s="1"/>
  <c r="S140" i="7" s="1"/>
  <c r="S141" i="7" s="1"/>
  <c r="S142" i="7" s="1"/>
  <c r="S143" i="7" s="1"/>
  <c r="S144" i="7" s="1"/>
  <c r="S145" i="7" s="1"/>
  <c r="S146" i="7" s="1"/>
  <c r="S147" i="7" s="1"/>
  <c r="S148" i="7" s="1"/>
  <c r="S149" i="7" s="1"/>
  <c r="S150" i="7" s="1"/>
  <c r="S151" i="7" s="1"/>
  <c r="S152" i="7" s="1"/>
  <c r="S153" i="7" s="1"/>
  <c r="S154" i="7" s="1"/>
  <c r="S155" i="7" s="1"/>
  <c r="S156" i="7" s="1"/>
  <c r="S157" i="7" s="1"/>
  <c r="S158" i="7" s="1"/>
  <c r="S159" i="7" s="1"/>
  <c r="S160" i="7" s="1"/>
  <c r="S161" i="7" s="1"/>
  <c r="S162" i="7" s="1"/>
  <c r="S163" i="7" s="1"/>
  <c r="S164" i="7" s="1"/>
  <c r="S165" i="7" s="1"/>
  <c r="S166" i="7" s="1"/>
  <c r="S167" i="7" s="1"/>
  <c r="S168" i="7" s="1"/>
  <c r="S169" i="7" s="1"/>
  <c r="S170" i="7" s="1"/>
  <c r="S171" i="7" s="1"/>
  <c r="S172" i="7" s="1"/>
  <c r="S173" i="7" s="1"/>
  <c r="S174" i="7" s="1"/>
  <c r="S175" i="7" s="1"/>
  <c r="S176" i="7" s="1"/>
  <c r="S177" i="7" s="1"/>
  <c r="S178" i="7" s="1"/>
  <c r="S179" i="7" s="1"/>
  <c r="S180" i="7" s="1"/>
  <c r="S181" i="7" s="1"/>
  <c r="S182" i="7" s="1"/>
  <c r="S183" i="7" s="1"/>
  <c r="S184" i="7" s="1"/>
  <c r="S185" i="7" s="1"/>
  <c r="S186" i="7" s="1"/>
  <c r="S187" i="7" s="1"/>
  <c r="S188" i="7" s="1"/>
  <c r="S189" i="7" s="1"/>
  <c r="S190" i="7" s="1"/>
  <c r="S191" i="7" s="1"/>
  <c r="S192" i="7" s="1"/>
  <c r="S193" i="7" s="1"/>
  <c r="S194" i="7" s="1"/>
  <c r="S195" i="7" s="1"/>
  <c r="S196" i="7" s="1"/>
  <c r="S197" i="7" s="1"/>
  <c r="S198" i="7" s="1"/>
  <c r="S199" i="7" s="1"/>
  <c r="S200" i="7" s="1"/>
  <c r="S201" i="7" s="1"/>
  <c r="S202" i="7" s="1"/>
  <c r="S203" i="7" s="1"/>
  <c r="S204" i="7" s="1"/>
  <c r="S205" i="7" s="1"/>
  <c r="S206" i="7" s="1"/>
  <c r="S207" i="7" s="1"/>
  <c r="S208" i="7" s="1"/>
  <c r="S209" i="7" s="1"/>
  <c r="S210" i="7" s="1"/>
  <c r="S211" i="7" s="1"/>
  <c r="S212" i="7" s="1"/>
  <c r="S213" i="7" s="1"/>
  <c r="S214" i="7" s="1"/>
  <c r="S215" i="7" s="1"/>
  <c r="S216" i="7" s="1"/>
  <c r="S217" i="7" s="1"/>
  <c r="S218" i="7" s="1"/>
  <c r="S219" i="7" s="1"/>
  <c r="S220" i="7" s="1"/>
  <c r="S221" i="7" s="1"/>
  <c r="S222" i="7" s="1"/>
  <c r="S223" i="7" s="1"/>
  <c r="S224" i="7" s="1"/>
  <c r="S225" i="7" s="1"/>
  <c r="S226" i="7" s="1"/>
  <c r="S227" i="7" s="1"/>
  <c r="S228" i="7" s="1"/>
  <c r="S229" i="7" s="1"/>
  <c r="S230" i="7" s="1"/>
  <c r="S231" i="7" s="1"/>
  <c r="S232" i="7" s="1"/>
  <c r="S233" i="7" s="1"/>
  <c r="S234" i="7" s="1"/>
  <c r="S235" i="7" s="1"/>
  <c r="S236" i="7" s="1"/>
  <c r="S237" i="7" s="1"/>
  <c r="S238" i="7" s="1"/>
  <c r="S239" i="7" s="1"/>
  <c r="S240" i="7" s="1"/>
  <c r="S241" i="7" s="1"/>
  <c r="S242" i="7" s="1"/>
  <c r="S243" i="7" s="1"/>
  <c r="S244" i="7" s="1"/>
  <c r="S245" i="7" s="1"/>
  <c r="S246" i="7" s="1"/>
  <c r="S247" i="7" s="1"/>
  <c r="S248" i="7" s="1"/>
  <c r="S249" i="7" s="1"/>
  <c r="S250" i="7" s="1"/>
  <c r="S251" i="7" s="1"/>
  <c r="S252" i="7" s="1"/>
  <c r="S253" i="7" s="1"/>
  <c r="S254" i="7" s="1"/>
  <c r="S255" i="7" s="1"/>
  <c r="S256" i="7" s="1"/>
  <c r="S257" i="7" s="1"/>
  <c r="S258" i="7" s="1"/>
  <c r="S259" i="7" s="1"/>
  <c r="S260" i="7" s="1"/>
  <c r="S261" i="7" s="1"/>
  <c r="S262" i="7" s="1"/>
  <c r="S263" i="7" s="1"/>
  <c r="S9" i="7"/>
  <c r="P9" i="7"/>
  <c r="P10" i="7" s="1"/>
  <c r="P11" i="7" s="1"/>
  <c r="T8" i="7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T103" i="7" s="1"/>
  <c r="T104" i="7" s="1"/>
  <c r="T105" i="7" s="1"/>
  <c r="T106" i="7" s="1"/>
  <c r="T107" i="7" s="1"/>
  <c r="T108" i="7" s="1"/>
  <c r="T109" i="7" s="1"/>
  <c r="T110" i="7" s="1"/>
  <c r="T111" i="7" s="1"/>
  <c r="T112" i="7" s="1"/>
  <c r="T113" i="7" s="1"/>
  <c r="T114" i="7" s="1"/>
  <c r="T115" i="7" s="1"/>
  <c r="T116" i="7" s="1"/>
  <c r="T117" i="7" s="1"/>
  <c r="T118" i="7" s="1"/>
  <c r="T119" i="7" s="1"/>
  <c r="T120" i="7" s="1"/>
  <c r="T121" i="7" s="1"/>
  <c r="T122" i="7" s="1"/>
  <c r="T123" i="7" s="1"/>
  <c r="T124" i="7" s="1"/>
  <c r="T125" i="7" s="1"/>
  <c r="T126" i="7" s="1"/>
  <c r="T127" i="7" s="1"/>
  <c r="T128" i="7" s="1"/>
  <c r="T129" i="7" s="1"/>
  <c r="T130" i="7" s="1"/>
  <c r="T131" i="7" s="1"/>
  <c r="T132" i="7" s="1"/>
  <c r="T133" i="7" s="1"/>
  <c r="T134" i="7" s="1"/>
  <c r="T135" i="7" s="1"/>
  <c r="T136" i="7" s="1"/>
  <c r="T137" i="7" s="1"/>
  <c r="T138" i="7" s="1"/>
  <c r="T139" i="7" s="1"/>
  <c r="T140" i="7" s="1"/>
  <c r="T141" i="7" s="1"/>
  <c r="T142" i="7" s="1"/>
  <c r="T143" i="7" s="1"/>
  <c r="T144" i="7" s="1"/>
  <c r="T145" i="7" s="1"/>
  <c r="T146" i="7" s="1"/>
  <c r="T147" i="7" s="1"/>
  <c r="T148" i="7" s="1"/>
  <c r="T149" i="7" s="1"/>
  <c r="T150" i="7" s="1"/>
  <c r="T151" i="7" s="1"/>
  <c r="T152" i="7" s="1"/>
  <c r="T153" i="7" s="1"/>
  <c r="T154" i="7" s="1"/>
  <c r="T155" i="7" s="1"/>
  <c r="T156" i="7" s="1"/>
  <c r="T157" i="7" s="1"/>
  <c r="T158" i="7" s="1"/>
  <c r="T159" i="7" s="1"/>
  <c r="T160" i="7" s="1"/>
  <c r="T161" i="7" s="1"/>
  <c r="T162" i="7" s="1"/>
  <c r="T163" i="7" s="1"/>
  <c r="T164" i="7" s="1"/>
  <c r="T165" i="7" s="1"/>
  <c r="T166" i="7" s="1"/>
  <c r="T167" i="7" s="1"/>
  <c r="T168" i="7" s="1"/>
  <c r="T169" i="7" s="1"/>
  <c r="T170" i="7" s="1"/>
  <c r="T171" i="7" s="1"/>
  <c r="T172" i="7" s="1"/>
  <c r="T173" i="7" s="1"/>
  <c r="T174" i="7" s="1"/>
  <c r="T175" i="7" s="1"/>
  <c r="T176" i="7" s="1"/>
  <c r="T177" i="7" s="1"/>
  <c r="T178" i="7" s="1"/>
  <c r="T179" i="7" s="1"/>
  <c r="T180" i="7" s="1"/>
  <c r="T181" i="7" s="1"/>
  <c r="T182" i="7" s="1"/>
  <c r="T183" i="7" s="1"/>
  <c r="T184" i="7" s="1"/>
  <c r="T185" i="7" s="1"/>
  <c r="T186" i="7" s="1"/>
  <c r="T187" i="7" s="1"/>
  <c r="T188" i="7" s="1"/>
  <c r="T189" i="7" s="1"/>
  <c r="T190" i="7" s="1"/>
  <c r="T191" i="7" s="1"/>
  <c r="T192" i="7" s="1"/>
  <c r="T193" i="7" s="1"/>
  <c r="T194" i="7" s="1"/>
  <c r="T195" i="7" s="1"/>
  <c r="T196" i="7" s="1"/>
  <c r="T197" i="7" s="1"/>
  <c r="T198" i="7" s="1"/>
  <c r="T199" i="7" s="1"/>
  <c r="T200" i="7" s="1"/>
  <c r="T201" i="7" s="1"/>
  <c r="T202" i="7" s="1"/>
  <c r="T203" i="7" s="1"/>
  <c r="T204" i="7" s="1"/>
  <c r="T205" i="7" s="1"/>
  <c r="T206" i="7" s="1"/>
  <c r="T207" i="7" s="1"/>
  <c r="T208" i="7" s="1"/>
  <c r="T209" i="7" s="1"/>
  <c r="T210" i="7" s="1"/>
  <c r="T211" i="7" s="1"/>
  <c r="T212" i="7" s="1"/>
  <c r="T213" i="7" s="1"/>
  <c r="T214" i="7" s="1"/>
  <c r="T215" i="7" s="1"/>
  <c r="T216" i="7" s="1"/>
  <c r="T217" i="7" s="1"/>
  <c r="T218" i="7" s="1"/>
  <c r="T219" i="7" s="1"/>
  <c r="T220" i="7" s="1"/>
  <c r="T221" i="7" s="1"/>
  <c r="T222" i="7" s="1"/>
  <c r="T223" i="7" s="1"/>
  <c r="T224" i="7" s="1"/>
  <c r="T225" i="7" s="1"/>
  <c r="T226" i="7" s="1"/>
  <c r="T227" i="7" s="1"/>
  <c r="T228" i="7" s="1"/>
  <c r="T229" i="7" s="1"/>
  <c r="T230" i="7" s="1"/>
  <c r="T231" i="7" s="1"/>
  <c r="T232" i="7" s="1"/>
  <c r="T233" i="7" s="1"/>
  <c r="T234" i="7" s="1"/>
  <c r="T235" i="7" s="1"/>
  <c r="T236" i="7" s="1"/>
  <c r="T237" i="7" s="1"/>
  <c r="T238" i="7" s="1"/>
  <c r="T239" i="7" s="1"/>
  <c r="T240" i="7" s="1"/>
  <c r="T241" i="7" s="1"/>
  <c r="T242" i="7" s="1"/>
  <c r="T243" i="7" s="1"/>
  <c r="T244" i="7" s="1"/>
  <c r="T245" i="7" s="1"/>
  <c r="T246" i="7" s="1"/>
  <c r="T247" i="7" s="1"/>
  <c r="T248" i="7" s="1"/>
  <c r="T249" i="7" s="1"/>
  <c r="T250" i="7" s="1"/>
  <c r="T251" i="7" s="1"/>
  <c r="T252" i="7" s="1"/>
  <c r="T253" i="7" s="1"/>
  <c r="T254" i="7" s="1"/>
  <c r="T255" i="7" s="1"/>
  <c r="T256" i="7" s="1"/>
  <c r="T257" i="7" s="1"/>
  <c r="T258" i="7" s="1"/>
  <c r="T259" i="7" s="1"/>
  <c r="T260" i="7" s="1"/>
  <c r="T261" i="7" s="1"/>
  <c r="T262" i="7" s="1"/>
  <c r="T263" i="7" s="1"/>
  <c r="S8" i="7"/>
  <c r="R8" i="7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R242" i="7" s="1"/>
  <c r="R243" i="7" s="1"/>
  <c r="R244" i="7" s="1"/>
  <c r="R245" i="7" s="1"/>
  <c r="R246" i="7" s="1"/>
  <c r="R247" i="7" s="1"/>
  <c r="R248" i="7" s="1"/>
  <c r="R249" i="7" s="1"/>
  <c r="R250" i="7" s="1"/>
  <c r="R251" i="7" s="1"/>
  <c r="R252" i="7" s="1"/>
  <c r="R253" i="7" s="1"/>
  <c r="R254" i="7" s="1"/>
  <c r="R255" i="7" s="1"/>
  <c r="R256" i="7" s="1"/>
  <c r="R257" i="7" s="1"/>
  <c r="R258" i="7" s="1"/>
  <c r="R259" i="7" s="1"/>
  <c r="R260" i="7" s="1"/>
  <c r="R261" i="7" s="1"/>
  <c r="R262" i="7" s="1"/>
  <c r="R263" i="7" s="1"/>
  <c r="Q8" i="7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P8" i="7"/>
  <c r="T7" i="7"/>
  <c r="S7" i="7"/>
  <c r="R7" i="7"/>
  <c r="Q7" i="7"/>
  <c r="P7" i="7"/>
  <c r="U6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BG77" i="13" l="1"/>
  <c r="BG78" i="13" s="1"/>
  <c r="BG79" i="13" s="1"/>
  <c r="BG80" i="13" s="1"/>
  <c r="BG81" i="13" s="1"/>
  <c r="BG82" i="13" s="1"/>
  <c r="BG83" i="13" s="1"/>
  <c r="BG84" i="13" s="1"/>
  <c r="BG85" i="13" s="1"/>
  <c r="BG87" i="13"/>
  <c r="BG88" i="13" s="1"/>
  <c r="BG89" i="13" s="1"/>
  <c r="BG90" i="13" s="1"/>
  <c r="BG91" i="13" s="1"/>
  <c r="BG92" i="13" s="1"/>
  <c r="BG93" i="13" s="1"/>
  <c r="BG94" i="13" s="1"/>
  <c r="BG95" i="13" s="1"/>
  <c r="BG96" i="13" s="1"/>
  <c r="BG97" i="13" s="1"/>
  <c r="BG98" i="13" s="1"/>
  <c r="BG99" i="13" s="1"/>
  <c r="BG100" i="13" s="1"/>
  <c r="BG101" i="13" s="1"/>
  <c r="BG102" i="13" s="1"/>
  <c r="BG103" i="13" s="1"/>
  <c r="BG104" i="13" s="1"/>
  <c r="BG105" i="13" s="1"/>
  <c r="BG106" i="13" s="1"/>
  <c r="BG107" i="13" s="1"/>
  <c r="BG108" i="13" s="1"/>
  <c r="BG109" i="13" s="1"/>
  <c r="BG110" i="13" s="1"/>
  <c r="BG111" i="13" s="1"/>
  <c r="BG112" i="13" s="1"/>
  <c r="BG113" i="13" s="1"/>
  <c r="BG114" i="13" s="1"/>
  <c r="BG115" i="13" s="1"/>
  <c r="BG116" i="13" s="1"/>
  <c r="BG117" i="13" s="1"/>
  <c r="BG118" i="13" s="1"/>
  <c r="BG119" i="13" s="1"/>
  <c r="BG120" i="13" s="1"/>
  <c r="BG121" i="13" s="1"/>
  <c r="BG122" i="13" s="1"/>
  <c r="BG123" i="13" s="1"/>
  <c r="BG124" i="13" s="1"/>
  <c r="BG125" i="13" s="1"/>
  <c r="BG126" i="13" s="1"/>
  <c r="BG127" i="13" s="1"/>
  <c r="BG128" i="13" s="1"/>
  <c r="BG129" i="13" s="1"/>
  <c r="BG130" i="13" s="1"/>
  <c r="BG131" i="13" s="1"/>
  <c r="BG132" i="13" s="1"/>
  <c r="BG133" i="13" s="1"/>
  <c r="BG134" i="13" s="1"/>
  <c r="BG135" i="13" s="1"/>
  <c r="BG136" i="13" s="1"/>
  <c r="BG137" i="13" s="1"/>
  <c r="BG138" i="13" s="1"/>
  <c r="BG139" i="13" s="1"/>
  <c r="BG140" i="13" s="1"/>
  <c r="BG141" i="13" s="1"/>
  <c r="BG142" i="13" s="1"/>
  <c r="BG143" i="13" s="1"/>
  <c r="BG144" i="13" s="1"/>
  <c r="BG145" i="13" s="1"/>
  <c r="BG146" i="13" s="1"/>
  <c r="BG147" i="13" s="1"/>
  <c r="BG148" i="13" s="1"/>
  <c r="BG149" i="13" s="1"/>
  <c r="BG150" i="13" s="1"/>
  <c r="BG151" i="13" s="1"/>
  <c r="BG152" i="13" s="1"/>
  <c r="BG153" i="13" s="1"/>
  <c r="BG154" i="13" s="1"/>
  <c r="BG155" i="13" s="1"/>
  <c r="BG156" i="13" s="1"/>
  <c r="BG157" i="13" s="1"/>
  <c r="BG158" i="13" s="1"/>
  <c r="BG159" i="13" s="1"/>
  <c r="BG160" i="13" s="1"/>
  <c r="BG161" i="13" s="1"/>
  <c r="BG162" i="13" s="1"/>
  <c r="BG163" i="13" s="1"/>
  <c r="BG164" i="13" s="1"/>
  <c r="BG165" i="13" s="1"/>
  <c r="BG166" i="13" s="1"/>
  <c r="BG167" i="13" s="1"/>
  <c r="BG168" i="13" s="1"/>
  <c r="BG169" i="13" s="1"/>
  <c r="BG170" i="13" s="1"/>
  <c r="BG171" i="13" s="1"/>
  <c r="BG172" i="13" s="1"/>
  <c r="BG173" i="13" s="1"/>
  <c r="BG174" i="13" s="1"/>
  <c r="BG175" i="13" s="1"/>
  <c r="BG176" i="13" s="1"/>
  <c r="BG177" i="13" s="1"/>
  <c r="BG178" i="13" s="1"/>
  <c r="BG179" i="13" s="1"/>
  <c r="BG180" i="13" s="1"/>
  <c r="BG181" i="13" s="1"/>
  <c r="BG182" i="13" s="1"/>
  <c r="BG183" i="13" s="1"/>
  <c r="BG184" i="13" s="1"/>
  <c r="BG185" i="13" s="1"/>
  <c r="BG186" i="13" s="1"/>
  <c r="BG187" i="13" s="1"/>
  <c r="BG188" i="13" s="1"/>
  <c r="BG189" i="13" s="1"/>
  <c r="BG190" i="13" s="1"/>
  <c r="BG191" i="13" s="1"/>
  <c r="BG192" i="13" s="1"/>
  <c r="BG193" i="13" s="1"/>
  <c r="BG194" i="13" s="1"/>
  <c r="BG195" i="13" s="1"/>
  <c r="BG196" i="13" s="1"/>
  <c r="BG197" i="13" s="1"/>
  <c r="BG198" i="13" s="1"/>
  <c r="BG199" i="13" s="1"/>
  <c r="BG200" i="13" s="1"/>
  <c r="BG201" i="13" s="1"/>
  <c r="BG202" i="13" s="1"/>
  <c r="BG203" i="13" s="1"/>
  <c r="BG204" i="13" s="1"/>
  <c r="BG205" i="13" s="1"/>
  <c r="BG206" i="13" s="1"/>
  <c r="BG207" i="13" s="1"/>
  <c r="BG208" i="13" s="1"/>
  <c r="BG209" i="13" s="1"/>
  <c r="BG210" i="13" s="1"/>
  <c r="BG211" i="13" s="1"/>
  <c r="BG212" i="13" s="1"/>
  <c r="BG213" i="13" s="1"/>
  <c r="BG214" i="13" s="1"/>
  <c r="BG215" i="13" s="1"/>
  <c r="BG216" i="13" s="1"/>
  <c r="BG217" i="13" s="1"/>
  <c r="BG218" i="13" s="1"/>
  <c r="BG219" i="13" s="1"/>
  <c r="BG220" i="13" s="1"/>
  <c r="BG221" i="13" s="1"/>
  <c r="BG222" i="13" s="1"/>
  <c r="BG223" i="13" s="1"/>
  <c r="BG224" i="13" s="1"/>
  <c r="BG225" i="13" s="1"/>
  <c r="BG226" i="13" s="1"/>
  <c r="BG227" i="13" s="1"/>
  <c r="BG228" i="13" s="1"/>
  <c r="BG229" i="13" s="1"/>
  <c r="BG230" i="13" s="1"/>
  <c r="BG231" i="13" s="1"/>
  <c r="BG232" i="13" s="1"/>
  <c r="BG233" i="13" s="1"/>
  <c r="BG234" i="13" s="1"/>
  <c r="BG235" i="13" s="1"/>
  <c r="BG236" i="13" s="1"/>
  <c r="BG237" i="13" s="1"/>
  <c r="BG238" i="13" s="1"/>
  <c r="BG239" i="13" s="1"/>
  <c r="BG240" i="13" s="1"/>
  <c r="BG241" i="13" s="1"/>
  <c r="BG242" i="13" s="1"/>
  <c r="BG243" i="13" s="1"/>
  <c r="BG244" i="13" s="1"/>
  <c r="BG245" i="13" s="1"/>
  <c r="BG246" i="13" s="1"/>
  <c r="BG247" i="13" s="1"/>
  <c r="BG248" i="13" s="1"/>
  <c r="BG249" i="13" s="1"/>
  <c r="BG250" i="13" s="1"/>
  <c r="BG251" i="13" s="1"/>
  <c r="BG252" i="13" s="1"/>
  <c r="BG253" i="13" s="1"/>
  <c r="BG254" i="13" s="1"/>
  <c r="BG255" i="13" s="1"/>
  <c r="BG256" i="13" s="1"/>
  <c r="BG257" i="13" s="1"/>
  <c r="BG258" i="13" s="1"/>
  <c r="BG259" i="13" s="1"/>
  <c r="BG260" i="13" s="1"/>
  <c r="BG261" i="13" s="1"/>
  <c r="BG262" i="13" s="1"/>
  <c r="BG263" i="13" s="1"/>
  <c r="BG264" i="13" s="1"/>
  <c r="BG265" i="13" s="1"/>
  <c r="BG266" i="13" s="1"/>
  <c r="BG267" i="13" s="1"/>
  <c r="BG268" i="13" s="1"/>
  <c r="BG269" i="13" s="1"/>
  <c r="BG270" i="13" s="1"/>
  <c r="BG271" i="13" s="1"/>
  <c r="BG272" i="13" s="1"/>
  <c r="BG273" i="13" s="1"/>
  <c r="BG274" i="13" s="1"/>
  <c r="BG275" i="13" s="1"/>
  <c r="BG276" i="13" s="1"/>
  <c r="BG277" i="13" s="1"/>
  <c r="BG278" i="13" s="1"/>
  <c r="BG279" i="13" s="1"/>
  <c r="BG280" i="13" s="1"/>
  <c r="BG281" i="13" s="1"/>
  <c r="BG282" i="13" s="1"/>
  <c r="BG283" i="13" s="1"/>
  <c r="BG284" i="13" s="1"/>
  <c r="BG285" i="13" s="1"/>
  <c r="BG286" i="13" s="1"/>
  <c r="BG287" i="13" s="1"/>
  <c r="BG288" i="13" s="1"/>
  <c r="BG289" i="13" s="1"/>
  <c r="BG290" i="13" s="1"/>
  <c r="BG291" i="13" s="1"/>
  <c r="BG292" i="13" s="1"/>
  <c r="BG293" i="13" s="1"/>
  <c r="BG294" i="13" s="1"/>
  <c r="BG295" i="13" s="1"/>
  <c r="BG296" i="13" s="1"/>
  <c r="BG297" i="13" s="1"/>
  <c r="BG298" i="13" s="1"/>
  <c r="BG299" i="13" s="1"/>
  <c r="BG300" i="13" s="1"/>
  <c r="BG301" i="13" s="1"/>
  <c r="BG302" i="13" s="1"/>
  <c r="BG303" i="13" s="1"/>
  <c r="BG304" i="13" s="1"/>
  <c r="BG305" i="13" s="1"/>
  <c r="BG306" i="13" s="1"/>
  <c r="BG307" i="13" s="1"/>
  <c r="BG308" i="13" s="1"/>
  <c r="BG309" i="13" s="1"/>
  <c r="BG310" i="13" s="1"/>
  <c r="BG311" i="13" s="1"/>
  <c r="BG312" i="13" s="1"/>
  <c r="BG313" i="13" s="1"/>
  <c r="BG314" i="13" s="1"/>
  <c r="BG315" i="13" s="1"/>
  <c r="BG316" i="13" s="1"/>
  <c r="BG317" i="13" s="1"/>
  <c r="BG318" i="13" s="1"/>
  <c r="BG319" i="13" s="1"/>
  <c r="BG320" i="13" s="1"/>
  <c r="BG321" i="13" s="1"/>
  <c r="BG322" i="13" s="1"/>
  <c r="BG323" i="13" s="1"/>
  <c r="BG324" i="13" s="1"/>
  <c r="BG325" i="13" s="1"/>
  <c r="BG326" i="13" s="1"/>
  <c r="BG327" i="13" s="1"/>
  <c r="BG328" i="13" s="1"/>
  <c r="BG329" i="13" s="1"/>
  <c r="BG330" i="13" s="1"/>
  <c r="BG331" i="13" s="1"/>
  <c r="BG332" i="13" s="1"/>
  <c r="BG333" i="13" s="1"/>
  <c r="BG334" i="13" s="1"/>
  <c r="BG335" i="13" s="1"/>
  <c r="BG336" i="13" s="1"/>
  <c r="BG337" i="13" s="1"/>
  <c r="BG338" i="13" s="1"/>
  <c r="BG339" i="13" s="1"/>
  <c r="BG340" i="13" s="1"/>
  <c r="BG341" i="13" s="1"/>
  <c r="BG342" i="13" s="1"/>
  <c r="BG343" i="13" s="1"/>
  <c r="BG344" i="13" s="1"/>
  <c r="BG345" i="13" s="1"/>
  <c r="BG346" i="13" s="1"/>
  <c r="BF77" i="13"/>
  <c r="BF78" i="13" s="1"/>
  <c r="BF79" i="13" s="1"/>
  <c r="BF80" i="13" s="1"/>
  <c r="BF81" i="13" s="1"/>
  <c r="BF82" i="13" s="1"/>
  <c r="BF83" i="13" s="1"/>
  <c r="BF84" i="13" s="1"/>
  <c r="BF85" i="13" s="1"/>
  <c r="BF87" i="13" s="1"/>
  <c r="BF88" i="13" s="1"/>
  <c r="BF89" i="13" s="1"/>
  <c r="BF90" i="13" s="1"/>
  <c r="BF91" i="13" s="1"/>
  <c r="BF92" i="13" s="1"/>
  <c r="BF93" i="13" s="1"/>
  <c r="BF94" i="13" s="1"/>
  <c r="BF95" i="13" s="1"/>
  <c r="BF96" i="13" s="1"/>
  <c r="BF97" i="13" s="1"/>
  <c r="BF98" i="13" s="1"/>
  <c r="BF99" i="13" s="1"/>
  <c r="BF100" i="13" s="1"/>
  <c r="BF101" i="13" s="1"/>
  <c r="BF102" i="13" s="1"/>
  <c r="BF103" i="13" s="1"/>
  <c r="BF104" i="13" s="1"/>
  <c r="BF105" i="13" s="1"/>
  <c r="BF106" i="13" s="1"/>
  <c r="BF107" i="13" s="1"/>
  <c r="BF108" i="13" s="1"/>
  <c r="BF109" i="13" s="1"/>
  <c r="BF110" i="13" s="1"/>
  <c r="BF111" i="13" s="1"/>
  <c r="BF112" i="13" s="1"/>
  <c r="BF113" i="13" s="1"/>
  <c r="BF114" i="13" s="1"/>
  <c r="BF115" i="13" s="1"/>
  <c r="BF116" i="13" s="1"/>
  <c r="BF117" i="13" s="1"/>
  <c r="BF118" i="13" s="1"/>
  <c r="BF119" i="13" s="1"/>
  <c r="BF120" i="13" s="1"/>
  <c r="BF121" i="13" s="1"/>
  <c r="BF122" i="13" s="1"/>
  <c r="BF123" i="13" s="1"/>
  <c r="BF124" i="13" s="1"/>
  <c r="BF125" i="13" s="1"/>
  <c r="BF126" i="13" s="1"/>
  <c r="BF127" i="13" s="1"/>
  <c r="BF128" i="13" s="1"/>
  <c r="BF129" i="13" s="1"/>
  <c r="BF130" i="13" s="1"/>
  <c r="BF131" i="13" s="1"/>
  <c r="BF132" i="13" s="1"/>
  <c r="BF133" i="13" s="1"/>
  <c r="BF134" i="13" s="1"/>
  <c r="BF135" i="13" s="1"/>
  <c r="BF136" i="13" s="1"/>
  <c r="BF137" i="13" s="1"/>
  <c r="BF138" i="13" s="1"/>
  <c r="BF139" i="13" s="1"/>
  <c r="BF140" i="13" s="1"/>
  <c r="BF141" i="13" s="1"/>
  <c r="BF142" i="13" s="1"/>
  <c r="BF143" i="13" s="1"/>
  <c r="BF144" i="13" s="1"/>
  <c r="BF145" i="13" s="1"/>
  <c r="BF146" i="13" s="1"/>
  <c r="BF147" i="13" s="1"/>
  <c r="BF148" i="13" s="1"/>
  <c r="BF149" i="13" s="1"/>
  <c r="BF150" i="13" s="1"/>
  <c r="BF151" i="13" s="1"/>
  <c r="BF152" i="13" s="1"/>
  <c r="BF153" i="13" s="1"/>
  <c r="BF154" i="13" s="1"/>
  <c r="BF155" i="13" s="1"/>
  <c r="BF156" i="13" s="1"/>
  <c r="BF157" i="13" s="1"/>
  <c r="BF158" i="13" s="1"/>
  <c r="BF159" i="13" s="1"/>
  <c r="BF160" i="13" s="1"/>
  <c r="BF161" i="13" s="1"/>
  <c r="BF162" i="13" s="1"/>
  <c r="BF163" i="13" s="1"/>
  <c r="BF164" i="13" s="1"/>
  <c r="BF165" i="13" s="1"/>
  <c r="BF166" i="13" s="1"/>
  <c r="BF167" i="13" s="1"/>
  <c r="BF168" i="13" s="1"/>
  <c r="BF169" i="13" s="1"/>
  <c r="BF170" i="13" s="1"/>
  <c r="BF171" i="13" s="1"/>
  <c r="BF172" i="13" s="1"/>
  <c r="BF173" i="13" s="1"/>
  <c r="BF174" i="13" s="1"/>
  <c r="BF175" i="13" s="1"/>
  <c r="BF176" i="13" s="1"/>
  <c r="BF177" i="13" s="1"/>
  <c r="BF178" i="13" s="1"/>
  <c r="BF179" i="13" s="1"/>
  <c r="BF180" i="13" s="1"/>
  <c r="BF181" i="13" s="1"/>
  <c r="BF182" i="13" s="1"/>
  <c r="BF183" i="13" s="1"/>
  <c r="BF184" i="13" s="1"/>
  <c r="BF185" i="13" s="1"/>
  <c r="BF186" i="13" s="1"/>
  <c r="BF187" i="13" s="1"/>
  <c r="BF188" i="13" s="1"/>
  <c r="BF189" i="13" s="1"/>
  <c r="BF190" i="13" s="1"/>
  <c r="BF191" i="13" s="1"/>
  <c r="BF192" i="13" s="1"/>
  <c r="BF193" i="13" s="1"/>
  <c r="BF194" i="13" s="1"/>
  <c r="BF195" i="13" s="1"/>
  <c r="BF196" i="13" s="1"/>
  <c r="BF197" i="13" s="1"/>
  <c r="BF198" i="13" s="1"/>
  <c r="BF199" i="13" s="1"/>
  <c r="BF200" i="13" s="1"/>
  <c r="BF201" i="13" s="1"/>
  <c r="BF202" i="13" s="1"/>
  <c r="BF203" i="13" s="1"/>
  <c r="BF204" i="13" s="1"/>
  <c r="BF205" i="13" s="1"/>
  <c r="BF206" i="13" s="1"/>
  <c r="BF207" i="13" s="1"/>
  <c r="BF208" i="13" s="1"/>
  <c r="BF209" i="13" s="1"/>
  <c r="BF210" i="13" s="1"/>
  <c r="BF211" i="13" s="1"/>
  <c r="BF212" i="13" s="1"/>
  <c r="BF213" i="13" s="1"/>
  <c r="BF214" i="13" s="1"/>
  <c r="BF215" i="13" s="1"/>
  <c r="BF216" i="13" s="1"/>
  <c r="BF217" i="13" s="1"/>
  <c r="BF218" i="13" s="1"/>
  <c r="BF219" i="13" s="1"/>
  <c r="BF220" i="13" s="1"/>
  <c r="BF221" i="13" s="1"/>
  <c r="BF222" i="13" s="1"/>
  <c r="BF223" i="13" s="1"/>
  <c r="BF224" i="13" s="1"/>
  <c r="BF225" i="13" s="1"/>
  <c r="BF226" i="13" s="1"/>
  <c r="BF227" i="13" s="1"/>
  <c r="BF228" i="13" s="1"/>
  <c r="BF229" i="13" s="1"/>
  <c r="BF230" i="13" s="1"/>
  <c r="BF231" i="13" s="1"/>
  <c r="BF232" i="13" s="1"/>
  <c r="BF233" i="13" s="1"/>
  <c r="BF234" i="13" s="1"/>
  <c r="BF235" i="13" s="1"/>
  <c r="BF236" i="13" s="1"/>
  <c r="BF237" i="13" s="1"/>
  <c r="BF238" i="13" s="1"/>
  <c r="BF239" i="13" s="1"/>
  <c r="BF240" i="13" s="1"/>
  <c r="BF241" i="13" s="1"/>
  <c r="BF242" i="13" s="1"/>
  <c r="BF243" i="13" s="1"/>
  <c r="BF244" i="13" s="1"/>
  <c r="BF245" i="13" s="1"/>
  <c r="BF246" i="13" s="1"/>
  <c r="BF247" i="13" s="1"/>
  <c r="BF248" i="13" s="1"/>
  <c r="BF249" i="13" s="1"/>
  <c r="BF250" i="13" s="1"/>
  <c r="BF251" i="13" s="1"/>
  <c r="BF252" i="13" s="1"/>
  <c r="BF253" i="13" s="1"/>
  <c r="BF254" i="13" s="1"/>
  <c r="BF255" i="13" s="1"/>
  <c r="BF256" i="13" s="1"/>
  <c r="BF257" i="13" s="1"/>
  <c r="BF258" i="13" s="1"/>
  <c r="BF259" i="13" s="1"/>
  <c r="BF260" i="13" s="1"/>
  <c r="BF261" i="13" s="1"/>
  <c r="BF262" i="13" s="1"/>
  <c r="BF263" i="13" s="1"/>
  <c r="BF264" i="13" s="1"/>
  <c r="BF265" i="13" s="1"/>
  <c r="BF266" i="13" s="1"/>
  <c r="BF267" i="13" s="1"/>
  <c r="BF268" i="13" s="1"/>
  <c r="BF269" i="13" s="1"/>
  <c r="BF270" i="13" s="1"/>
  <c r="BF271" i="13" s="1"/>
  <c r="BF272" i="13" s="1"/>
  <c r="BF273" i="13" s="1"/>
  <c r="BF274" i="13" s="1"/>
  <c r="BF275" i="13" s="1"/>
  <c r="BF276" i="13" s="1"/>
  <c r="BF277" i="13" s="1"/>
  <c r="BF278" i="13" s="1"/>
  <c r="BF279" i="13" s="1"/>
  <c r="BF280" i="13" s="1"/>
  <c r="BF281" i="13" s="1"/>
  <c r="BF282" i="13" s="1"/>
  <c r="BF283" i="13" s="1"/>
  <c r="BF284" i="13" s="1"/>
  <c r="BF285" i="13" s="1"/>
  <c r="BF286" i="13" s="1"/>
  <c r="BF287" i="13" s="1"/>
  <c r="BF288" i="13" s="1"/>
  <c r="BF289" i="13" s="1"/>
  <c r="BF290" i="13" s="1"/>
  <c r="BF291" i="13" s="1"/>
  <c r="BF292" i="13" s="1"/>
  <c r="BF293" i="13" s="1"/>
  <c r="BF294" i="13" s="1"/>
  <c r="BF295" i="13" s="1"/>
  <c r="BF296" i="13" s="1"/>
  <c r="BF297" i="13" s="1"/>
  <c r="BF298" i="13" s="1"/>
  <c r="BF299" i="13" s="1"/>
  <c r="BF300" i="13" s="1"/>
  <c r="BF301" i="13" s="1"/>
  <c r="BF302" i="13" s="1"/>
  <c r="BF303" i="13" s="1"/>
  <c r="BF304" i="13" s="1"/>
  <c r="BF305" i="13" s="1"/>
  <c r="BF306" i="13" s="1"/>
  <c r="BF307" i="13" s="1"/>
  <c r="BF308" i="13" s="1"/>
  <c r="BF309" i="13" s="1"/>
  <c r="BF310" i="13" s="1"/>
  <c r="BF311" i="13" s="1"/>
  <c r="BF312" i="13" s="1"/>
  <c r="BF313" i="13" s="1"/>
  <c r="BF314" i="13" s="1"/>
  <c r="BF315" i="13" s="1"/>
  <c r="BF316" i="13" s="1"/>
  <c r="BF317" i="13" s="1"/>
  <c r="BF318" i="13" s="1"/>
  <c r="BF319" i="13" s="1"/>
  <c r="BF320" i="13" s="1"/>
  <c r="BF321" i="13" s="1"/>
  <c r="BF322" i="13" s="1"/>
  <c r="BF323" i="13" s="1"/>
  <c r="BF324" i="13" s="1"/>
  <c r="BF325" i="13" s="1"/>
  <c r="BF326" i="13" s="1"/>
  <c r="BF327" i="13" s="1"/>
  <c r="BF328" i="13" s="1"/>
  <c r="BF329" i="13" s="1"/>
  <c r="BF330" i="13" s="1"/>
  <c r="BF331" i="13" s="1"/>
  <c r="BF332" i="13" s="1"/>
  <c r="BF333" i="13" s="1"/>
  <c r="BF334" i="13" s="1"/>
  <c r="BF335" i="13" s="1"/>
  <c r="BF336" i="13" s="1"/>
  <c r="BF337" i="13" s="1"/>
  <c r="BF338" i="13" s="1"/>
  <c r="BF339" i="13" s="1"/>
  <c r="BF340" i="13" s="1"/>
  <c r="BF341" i="13" s="1"/>
  <c r="BF342" i="13" s="1"/>
  <c r="BF343" i="13" s="1"/>
  <c r="BF344" i="13" s="1"/>
  <c r="BF345" i="13" s="1"/>
  <c r="BF346" i="13" s="1"/>
  <c r="BE77" i="13"/>
  <c r="BE78" i="13" s="1"/>
  <c r="BE79" i="13" s="1"/>
  <c r="BE80" i="13" s="1"/>
  <c r="BE81" i="13" s="1"/>
  <c r="BE82" i="13" s="1"/>
  <c r="BE83" i="13" s="1"/>
  <c r="BE84" i="13" s="1"/>
  <c r="BE85" i="13" s="1"/>
  <c r="BE87" i="13" s="1"/>
  <c r="BE88" i="13" s="1"/>
  <c r="BE89" i="13" s="1"/>
  <c r="BE90" i="13" s="1"/>
  <c r="BE91" i="13" s="1"/>
  <c r="BE92" i="13" s="1"/>
  <c r="BE93" i="13" s="1"/>
  <c r="BE94" i="13" s="1"/>
  <c r="BE95" i="13" s="1"/>
  <c r="BE96" i="13" s="1"/>
  <c r="BE97" i="13" s="1"/>
  <c r="BE98" i="13" s="1"/>
  <c r="BE99" i="13" s="1"/>
  <c r="BE100" i="13" s="1"/>
  <c r="BE101" i="13" s="1"/>
  <c r="BE102" i="13" s="1"/>
  <c r="BE103" i="13" s="1"/>
  <c r="BE104" i="13" s="1"/>
  <c r="BE105" i="13" s="1"/>
  <c r="BE106" i="13" s="1"/>
  <c r="BE107" i="13" s="1"/>
  <c r="BE108" i="13" s="1"/>
  <c r="BE109" i="13" s="1"/>
  <c r="BE110" i="13" s="1"/>
  <c r="BE111" i="13" s="1"/>
  <c r="BE112" i="13" s="1"/>
  <c r="BE113" i="13" s="1"/>
  <c r="BE114" i="13" s="1"/>
  <c r="BE115" i="13" s="1"/>
  <c r="BE116" i="13" s="1"/>
  <c r="BE117" i="13" s="1"/>
  <c r="BE118" i="13" s="1"/>
  <c r="BE119" i="13" s="1"/>
  <c r="BE120" i="13" s="1"/>
  <c r="BE121" i="13" s="1"/>
  <c r="BE122" i="13" s="1"/>
  <c r="BE123" i="13" s="1"/>
  <c r="BE124" i="13" s="1"/>
  <c r="BE125" i="13" s="1"/>
  <c r="BE126" i="13" s="1"/>
  <c r="BE127" i="13" s="1"/>
  <c r="BE128" i="13" s="1"/>
  <c r="BE129" i="13" s="1"/>
  <c r="BE130" i="13" s="1"/>
  <c r="BE131" i="13" s="1"/>
  <c r="BE132" i="13" s="1"/>
  <c r="BE133" i="13" s="1"/>
  <c r="BE134" i="13" s="1"/>
  <c r="BE135" i="13" s="1"/>
  <c r="BE136" i="13" s="1"/>
  <c r="BE137" i="13" s="1"/>
  <c r="BE138" i="13" s="1"/>
  <c r="BE139" i="13" s="1"/>
  <c r="BE140" i="13" s="1"/>
  <c r="BE141" i="13" s="1"/>
  <c r="BE142" i="13" s="1"/>
  <c r="BE143" i="13" s="1"/>
  <c r="BE144" i="13" s="1"/>
  <c r="BE145" i="13" s="1"/>
  <c r="BE146" i="13" s="1"/>
  <c r="BE147" i="13" s="1"/>
  <c r="BE148" i="13" s="1"/>
  <c r="BE149" i="13" s="1"/>
  <c r="BE150" i="13" s="1"/>
  <c r="BE151" i="13" s="1"/>
  <c r="BE152" i="13" s="1"/>
  <c r="BE153" i="13" s="1"/>
  <c r="BE154" i="13" s="1"/>
  <c r="BE155" i="13" s="1"/>
  <c r="BE156" i="13" s="1"/>
  <c r="BE157" i="13" s="1"/>
  <c r="BE158" i="13" s="1"/>
  <c r="BE159" i="13" s="1"/>
  <c r="BE160" i="13" s="1"/>
  <c r="BE161" i="13" s="1"/>
  <c r="BE162" i="13" s="1"/>
  <c r="BE163" i="13" s="1"/>
  <c r="BE164" i="13" s="1"/>
  <c r="BE165" i="13" s="1"/>
  <c r="BE166" i="13" s="1"/>
  <c r="BE167" i="13" s="1"/>
  <c r="BE168" i="13" s="1"/>
  <c r="BE169" i="13" s="1"/>
  <c r="BE170" i="13" s="1"/>
  <c r="BE171" i="13" s="1"/>
  <c r="BE172" i="13" s="1"/>
  <c r="BE173" i="13" s="1"/>
  <c r="BE174" i="13" s="1"/>
  <c r="BE175" i="13" s="1"/>
  <c r="BE176" i="13" s="1"/>
  <c r="BE177" i="13" s="1"/>
  <c r="BE178" i="13" s="1"/>
  <c r="BE179" i="13" s="1"/>
  <c r="BE180" i="13" s="1"/>
  <c r="BE181" i="13" s="1"/>
  <c r="BE182" i="13" s="1"/>
  <c r="BE183" i="13" s="1"/>
  <c r="BE184" i="13" s="1"/>
  <c r="BE185" i="13" s="1"/>
  <c r="BE186" i="13" s="1"/>
  <c r="BE187" i="13" s="1"/>
  <c r="BE188" i="13" s="1"/>
  <c r="BE189" i="13" s="1"/>
  <c r="BE190" i="13" s="1"/>
  <c r="BE191" i="13" s="1"/>
  <c r="BE192" i="13" s="1"/>
  <c r="BE193" i="13" s="1"/>
  <c r="BE194" i="13" s="1"/>
  <c r="BE195" i="13" s="1"/>
  <c r="BE196" i="13" s="1"/>
  <c r="BE197" i="13" s="1"/>
  <c r="BE198" i="13" s="1"/>
  <c r="BE199" i="13" s="1"/>
  <c r="BE200" i="13" s="1"/>
  <c r="BE201" i="13" s="1"/>
  <c r="BE202" i="13" s="1"/>
  <c r="BE203" i="13" s="1"/>
  <c r="BE204" i="13" s="1"/>
  <c r="BE205" i="13" s="1"/>
  <c r="BE206" i="13" s="1"/>
  <c r="BE207" i="13" s="1"/>
  <c r="BE208" i="13" s="1"/>
  <c r="BE209" i="13" s="1"/>
  <c r="BE210" i="13" s="1"/>
  <c r="BE211" i="13" s="1"/>
  <c r="BE212" i="13" s="1"/>
  <c r="BE213" i="13" s="1"/>
  <c r="BE214" i="13" s="1"/>
  <c r="BE215" i="13" s="1"/>
  <c r="BE216" i="13" s="1"/>
  <c r="BE217" i="13" s="1"/>
  <c r="BE218" i="13" s="1"/>
  <c r="BE219" i="13" s="1"/>
  <c r="BE220" i="13" s="1"/>
  <c r="BE221" i="13" s="1"/>
  <c r="BE222" i="13" s="1"/>
  <c r="BE223" i="13" s="1"/>
  <c r="BE224" i="13" s="1"/>
  <c r="BE225" i="13" s="1"/>
  <c r="BE226" i="13" s="1"/>
  <c r="BE227" i="13" s="1"/>
  <c r="BE228" i="13" s="1"/>
  <c r="BE229" i="13" s="1"/>
  <c r="BE230" i="13" s="1"/>
  <c r="BE231" i="13" s="1"/>
  <c r="BE232" i="13" s="1"/>
  <c r="BE233" i="13" s="1"/>
  <c r="BE234" i="13" s="1"/>
  <c r="BE235" i="13" s="1"/>
  <c r="BE236" i="13" s="1"/>
  <c r="BE237" i="13" s="1"/>
  <c r="BE238" i="13" s="1"/>
  <c r="BE239" i="13" s="1"/>
  <c r="BE240" i="13" s="1"/>
  <c r="BE241" i="13" s="1"/>
  <c r="BE242" i="13" s="1"/>
  <c r="BE243" i="13" s="1"/>
  <c r="BE244" i="13" s="1"/>
  <c r="BE245" i="13" s="1"/>
  <c r="BE246" i="13" s="1"/>
  <c r="BE247" i="13" s="1"/>
  <c r="BE248" i="13" s="1"/>
  <c r="BE249" i="13" s="1"/>
  <c r="BE250" i="13" s="1"/>
  <c r="BE251" i="13" s="1"/>
  <c r="BE252" i="13" s="1"/>
  <c r="BE253" i="13" s="1"/>
  <c r="BE254" i="13" s="1"/>
  <c r="BE255" i="13" s="1"/>
  <c r="BE256" i="13" s="1"/>
  <c r="BE257" i="13" s="1"/>
  <c r="BE258" i="13" s="1"/>
  <c r="BE259" i="13" s="1"/>
  <c r="BE260" i="13" s="1"/>
  <c r="BE261" i="13" s="1"/>
  <c r="BE262" i="13" s="1"/>
  <c r="BE263" i="13" s="1"/>
  <c r="BE264" i="13" s="1"/>
  <c r="BE265" i="13" s="1"/>
  <c r="BE266" i="13" s="1"/>
  <c r="BE267" i="13" s="1"/>
  <c r="BE268" i="13" s="1"/>
  <c r="BE269" i="13" s="1"/>
  <c r="BE270" i="13" s="1"/>
  <c r="BE271" i="13" s="1"/>
  <c r="BE272" i="13" s="1"/>
  <c r="BE273" i="13" s="1"/>
  <c r="BE274" i="13" s="1"/>
  <c r="BE275" i="13" s="1"/>
  <c r="BE276" i="13" s="1"/>
  <c r="BE277" i="13" s="1"/>
  <c r="BE278" i="13" s="1"/>
  <c r="BE279" i="13" s="1"/>
  <c r="BE280" i="13" s="1"/>
  <c r="BE281" i="13" s="1"/>
  <c r="BE282" i="13" s="1"/>
  <c r="BE283" i="13" s="1"/>
  <c r="BE284" i="13" s="1"/>
  <c r="BE285" i="13" s="1"/>
  <c r="BE286" i="13" s="1"/>
  <c r="BE287" i="13" s="1"/>
  <c r="BE288" i="13" s="1"/>
  <c r="BE289" i="13" s="1"/>
  <c r="BE290" i="13" s="1"/>
  <c r="BE291" i="13" s="1"/>
  <c r="BE292" i="13" s="1"/>
  <c r="BE293" i="13" s="1"/>
  <c r="BE294" i="13" s="1"/>
  <c r="BE295" i="13" s="1"/>
  <c r="BE296" i="13" s="1"/>
  <c r="BE297" i="13" s="1"/>
  <c r="BE298" i="13" s="1"/>
  <c r="BE299" i="13" s="1"/>
  <c r="BE300" i="13" s="1"/>
  <c r="BE301" i="13" s="1"/>
  <c r="BE302" i="13" s="1"/>
  <c r="BE303" i="13" s="1"/>
  <c r="BE304" i="13" s="1"/>
  <c r="BE305" i="13" s="1"/>
  <c r="BE306" i="13" s="1"/>
  <c r="BE307" i="13" s="1"/>
  <c r="BE308" i="13" s="1"/>
  <c r="BE309" i="13" s="1"/>
  <c r="BE310" i="13" s="1"/>
  <c r="BE311" i="13" s="1"/>
  <c r="BE312" i="13" s="1"/>
  <c r="BE313" i="13" s="1"/>
  <c r="BE314" i="13" s="1"/>
  <c r="BE315" i="13" s="1"/>
  <c r="BE316" i="13" s="1"/>
  <c r="BE317" i="13" s="1"/>
  <c r="BE318" i="13" s="1"/>
  <c r="BE319" i="13" s="1"/>
  <c r="BE320" i="13" s="1"/>
  <c r="BE321" i="13" s="1"/>
  <c r="BE322" i="13" s="1"/>
  <c r="BE323" i="13" s="1"/>
  <c r="BE324" i="13" s="1"/>
  <c r="BE325" i="13" s="1"/>
  <c r="BE326" i="13" s="1"/>
  <c r="BE327" i="13" s="1"/>
  <c r="BE328" i="13" s="1"/>
  <c r="BE329" i="13" s="1"/>
  <c r="BE330" i="13" s="1"/>
  <c r="BE331" i="13" s="1"/>
  <c r="BE332" i="13" s="1"/>
  <c r="BE333" i="13" s="1"/>
  <c r="BE334" i="13" s="1"/>
  <c r="BE335" i="13" s="1"/>
  <c r="BE336" i="13" s="1"/>
  <c r="BE337" i="13" s="1"/>
  <c r="BE338" i="13" s="1"/>
  <c r="BE339" i="13" s="1"/>
  <c r="BE340" i="13" s="1"/>
  <c r="BE341" i="13" s="1"/>
  <c r="BE342" i="13" s="1"/>
  <c r="BE343" i="13" s="1"/>
  <c r="BE344" i="13" s="1"/>
  <c r="BE345" i="13" s="1"/>
  <c r="BE346" i="13" s="1"/>
  <c r="BS68" i="13"/>
  <c r="BS69" i="13" s="1"/>
  <c r="BS70" i="13" s="1"/>
  <c r="BS71" i="13" s="1"/>
  <c r="BS72" i="13" s="1"/>
  <c r="BS73" i="13" s="1"/>
  <c r="BS74" i="13" s="1"/>
  <c r="BS75" i="13" s="1"/>
  <c r="BS76" i="13" s="1"/>
  <c r="BS77" i="13" s="1"/>
  <c r="BS78" i="13" s="1"/>
  <c r="BS79" i="13" s="1"/>
  <c r="BS80" i="13" s="1"/>
  <c r="BS81" i="13" s="1"/>
  <c r="BS82" i="13" s="1"/>
  <c r="BS83" i="13" s="1"/>
  <c r="BS84" i="13" s="1"/>
  <c r="BS85" i="13" s="1"/>
  <c r="BS86" i="13" s="1"/>
  <c r="BS87" i="13" s="1"/>
  <c r="BS88" i="13" s="1"/>
  <c r="BS89" i="13" s="1"/>
  <c r="BS90" i="13" s="1"/>
  <c r="BS91" i="13" s="1"/>
  <c r="BS92" i="13" s="1"/>
  <c r="BS93" i="13" s="1"/>
  <c r="BS94" i="13" s="1"/>
  <c r="BS95" i="13" s="1"/>
  <c r="BS96" i="13" s="1"/>
  <c r="BS97" i="13" s="1"/>
  <c r="BS98" i="13" s="1"/>
  <c r="BS99" i="13" s="1"/>
  <c r="BS100" i="13" s="1"/>
  <c r="BS101" i="13" s="1"/>
  <c r="BS102" i="13" s="1"/>
  <c r="BS103" i="13" s="1"/>
  <c r="BS104" i="13" s="1"/>
  <c r="BS105" i="13" s="1"/>
  <c r="BS106" i="13" s="1"/>
  <c r="BS107" i="13" s="1"/>
  <c r="BS108" i="13" s="1"/>
  <c r="BS109" i="13" s="1"/>
  <c r="BS110" i="13" s="1"/>
  <c r="BS111" i="13" s="1"/>
  <c r="BS112" i="13" s="1"/>
  <c r="BS113" i="13" s="1"/>
  <c r="BS114" i="13" s="1"/>
  <c r="BS115" i="13" s="1"/>
  <c r="BS116" i="13" s="1"/>
  <c r="BS117" i="13" s="1"/>
  <c r="BS118" i="13" s="1"/>
  <c r="BS119" i="13" s="1"/>
  <c r="BS120" i="13" s="1"/>
  <c r="BS121" i="13" s="1"/>
  <c r="BS122" i="13" s="1"/>
  <c r="BS123" i="13" s="1"/>
  <c r="BS124" i="13" s="1"/>
  <c r="BS125" i="13" s="1"/>
  <c r="BS126" i="13" s="1"/>
  <c r="BS127" i="13" s="1"/>
  <c r="BS128" i="13" s="1"/>
  <c r="BS129" i="13" s="1"/>
  <c r="BS130" i="13" s="1"/>
  <c r="BS131" i="13" s="1"/>
  <c r="BS132" i="13" s="1"/>
  <c r="BS133" i="13" s="1"/>
  <c r="BS134" i="13" s="1"/>
  <c r="BS135" i="13" s="1"/>
  <c r="BS136" i="13" s="1"/>
  <c r="BS137" i="13" s="1"/>
  <c r="BS138" i="13" s="1"/>
  <c r="BS139" i="13" s="1"/>
  <c r="BS140" i="13" s="1"/>
  <c r="BS141" i="13" s="1"/>
  <c r="BS142" i="13" s="1"/>
  <c r="BS143" i="13" s="1"/>
  <c r="BS144" i="13" s="1"/>
  <c r="BS145" i="13" s="1"/>
  <c r="BS146" i="13" s="1"/>
  <c r="BS147" i="13" s="1"/>
  <c r="BS148" i="13" s="1"/>
  <c r="BS149" i="13" s="1"/>
  <c r="BS150" i="13" s="1"/>
  <c r="BS151" i="13" s="1"/>
  <c r="BS152" i="13" s="1"/>
  <c r="BS153" i="13" s="1"/>
  <c r="BS154" i="13" s="1"/>
  <c r="BS155" i="13" s="1"/>
  <c r="BS156" i="13" s="1"/>
  <c r="BS157" i="13" s="1"/>
  <c r="BS158" i="13" s="1"/>
  <c r="BS159" i="13" s="1"/>
  <c r="BS160" i="13" s="1"/>
  <c r="BS161" i="13" s="1"/>
  <c r="BS162" i="13" s="1"/>
  <c r="BS163" i="13" s="1"/>
  <c r="BS164" i="13" s="1"/>
  <c r="BS165" i="13" s="1"/>
  <c r="BS166" i="13" s="1"/>
  <c r="BS167" i="13" s="1"/>
  <c r="BS168" i="13" s="1"/>
  <c r="BS169" i="13" s="1"/>
  <c r="BS170" i="13" s="1"/>
  <c r="BS171" i="13" s="1"/>
  <c r="BS172" i="13" s="1"/>
  <c r="BS173" i="13" s="1"/>
  <c r="BS174" i="13" s="1"/>
  <c r="BS175" i="13" s="1"/>
  <c r="BS176" i="13" s="1"/>
  <c r="BS177" i="13" s="1"/>
  <c r="BS178" i="13" s="1"/>
  <c r="BS179" i="13" s="1"/>
  <c r="BS180" i="13" s="1"/>
  <c r="BS181" i="13" s="1"/>
  <c r="BS182" i="13" s="1"/>
  <c r="BS183" i="13" s="1"/>
  <c r="BS184" i="13" s="1"/>
  <c r="BS185" i="13" s="1"/>
  <c r="BS186" i="13" s="1"/>
  <c r="BS187" i="13" s="1"/>
  <c r="BS188" i="13" s="1"/>
  <c r="BS189" i="13" s="1"/>
  <c r="BS190" i="13" s="1"/>
  <c r="BS191" i="13" s="1"/>
  <c r="BS192" i="13" s="1"/>
  <c r="BS193" i="13" s="1"/>
  <c r="BS194" i="13" s="1"/>
  <c r="BS195" i="13" s="1"/>
  <c r="BS196" i="13" s="1"/>
  <c r="BS197" i="13" s="1"/>
  <c r="BS198" i="13" s="1"/>
  <c r="BS199" i="13" s="1"/>
  <c r="BS200" i="13" s="1"/>
  <c r="BS201" i="13" s="1"/>
  <c r="BS202" i="13" s="1"/>
  <c r="BS203" i="13" s="1"/>
  <c r="BS204" i="13" s="1"/>
  <c r="BS205" i="13" s="1"/>
  <c r="BS206" i="13" s="1"/>
  <c r="BS207" i="13" s="1"/>
  <c r="BS208" i="13" s="1"/>
  <c r="BS209" i="13" s="1"/>
  <c r="BS210" i="13" s="1"/>
  <c r="BS211" i="13" s="1"/>
  <c r="BS212" i="13" s="1"/>
  <c r="BS213" i="13" s="1"/>
  <c r="BS214" i="13" s="1"/>
  <c r="BS215" i="13" s="1"/>
  <c r="BS216" i="13" s="1"/>
  <c r="BS217" i="13" s="1"/>
  <c r="BS218" i="13" s="1"/>
  <c r="BS219" i="13" s="1"/>
  <c r="BS220" i="13" s="1"/>
  <c r="BS221" i="13" s="1"/>
  <c r="BS222" i="13" s="1"/>
  <c r="BS223" i="13" s="1"/>
  <c r="BS224" i="13" s="1"/>
  <c r="BS225" i="13" s="1"/>
  <c r="BS226" i="13" s="1"/>
  <c r="BS227" i="13" s="1"/>
  <c r="BS228" i="13" s="1"/>
  <c r="BS229" i="13" s="1"/>
  <c r="BS230" i="13" s="1"/>
  <c r="BS231" i="13" s="1"/>
  <c r="BS232" i="13" s="1"/>
  <c r="BS233" i="13" s="1"/>
  <c r="BS234" i="13" s="1"/>
  <c r="BS235" i="13" s="1"/>
  <c r="BS236" i="13" s="1"/>
  <c r="BS237" i="13" s="1"/>
  <c r="BS238" i="13" s="1"/>
  <c r="BS239" i="13" s="1"/>
  <c r="BS240" i="13" s="1"/>
  <c r="BS241" i="13" s="1"/>
  <c r="BS242" i="13" s="1"/>
  <c r="BS243" i="13" s="1"/>
  <c r="BS244" i="13" s="1"/>
  <c r="BS245" i="13" s="1"/>
  <c r="BS246" i="13" s="1"/>
  <c r="BS247" i="13" s="1"/>
  <c r="BS248" i="13" s="1"/>
  <c r="BS249" i="13" s="1"/>
  <c r="BS250" i="13" s="1"/>
  <c r="BS251" i="13" s="1"/>
  <c r="BS252" i="13" s="1"/>
  <c r="BS253" i="13" s="1"/>
  <c r="BS254" i="13" s="1"/>
  <c r="BS255" i="13" s="1"/>
  <c r="BS256" i="13" s="1"/>
  <c r="BS257" i="13" s="1"/>
  <c r="BS258" i="13" s="1"/>
  <c r="BS259" i="13" s="1"/>
  <c r="BS260" i="13" s="1"/>
  <c r="BS261" i="13" s="1"/>
  <c r="BS262" i="13" s="1"/>
  <c r="BS263" i="13" s="1"/>
  <c r="BS264" i="13" s="1"/>
  <c r="BS265" i="13" s="1"/>
  <c r="BS266" i="13" s="1"/>
  <c r="BS267" i="13" s="1"/>
  <c r="BS268" i="13" s="1"/>
  <c r="BS269" i="13" s="1"/>
  <c r="BS270" i="13" s="1"/>
  <c r="BS271" i="13" s="1"/>
  <c r="BS272" i="13" s="1"/>
  <c r="BS273" i="13" s="1"/>
  <c r="BS274" i="13" s="1"/>
  <c r="BS275" i="13" s="1"/>
  <c r="BS276" i="13" s="1"/>
  <c r="BS277" i="13" s="1"/>
  <c r="BS278" i="13" s="1"/>
  <c r="BS279" i="13" s="1"/>
  <c r="BS280" i="13" s="1"/>
  <c r="BS281" i="13" s="1"/>
  <c r="BS282" i="13" s="1"/>
  <c r="BS283" i="13" s="1"/>
  <c r="BS284" i="13" s="1"/>
  <c r="BS285" i="13" s="1"/>
  <c r="BS286" i="13" s="1"/>
  <c r="BS287" i="13" s="1"/>
  <c r="BS288" i="13" s="1"/>
  <c r="BS289" i="13" s="1"/>
  <c r="BS290" i="13" s="1"/>
  <c r="BS291" i="13" s="1"/>
  <c r="BS292" i="13" s="1"/>
  <c r="BS293" i="13" s="1"/>
  <c r="BS294" i="13" s="1"/>
  <c r="BS295" i="13" s="1"/>
  <c r="BS296" i="13" s="1"/>
  <c r="BS297" i="13" s="1"/>
  <c r="BS298" i="13" s="1"/>
  <c r="BS299" i="13" s="1"/>
  <c r="BS300" i="13" s="1"/>
  <c r="BS301" i="13" s="1"/>
  <c r="BS302" i="13" s="1"/>
  <c r="BS303" i="13" s="1"/>
  <c r="BS304" i="13" s="1"/>
  <c r="BS305" i="13" s="1"/>
  <c r="BS306" i="13" s="1"/>
  <c r="BS307" i="13" s="1"/>
  <c r="BS308" i="13" s="1"/>
  <c r="BS309" i="13" s="1"/>
  <c r="BS310" i="13" s="1"/>
  <c r="BS311" i="13" s="1"/>
  <c r="BS312" i="13" s="1"/>
  <c r="BS313" i="13" s="1"/>
  <c r="BS314" i="13" s="1"/>
  <c r="BS315" i="13" s="1"/>
  <c r="BS316" i="13" s="1"/>
  <c r="BS317" i="13" s="1"/>
  <c r="BS318" i="13" s="1"/>
  <c r="BS319" i="13" s="1"/>
  <c r="BS320" i="13" s="1"/>
  <c r="BS321" i="13" s="1"/>
  <c r="BS322" i="13" s="1"/>
  <c r="BS323" i="13" s="1"/>
  <c r="BS324" i="13" s="1"/>
  <c r="BS325" i="13" s="1"/>
  <c r="BS326" i="13" s="1"/>
  <c r="BS327" i="13" s="1"/>
  <c r="BS328" i="13" s="1"/>
  <c r="BS329" i="13" s="1"/>
  <c r="BS330" i="13" s="1"/>
  <c r="BS331" i="13" s="1"/>
  <c r="BS332" i="13" s="1"/>
  <c r="BS333" i="13" s="1"/>
  <c r="BS334" i="13" s="1"/>
  <c r="BS335" i="13" s="1"/>
  <c r="BS336" i="13" s="1"/>
  <c r="BS337" i="13" s="1"/>
  <c r="BS338" i="13" s="1"/>
  <c r="BS339" i="13" s="1"/>
  <c r="BS340" i="13" s="1"/>
  <c r="BS341" i="13" s="1"/>
  <c r="BS342" i="13" s="1"/>
  <c r="BS343" i="13" s="1"/>
  <c r="BS344" i="13" s="1"/>
  <c r="BS345" i="13" s="1"/>
  <c r="BS346" i="13" s="1"/>
  <c r="P264" i="7"/>
  <c r="T264" i="7"/>
  <c r="T265" i="7" s="1"/>
  <c r="T266" i="7" s="1"/>
  <c r="T267" i="7" s="1"/>
  <c r="T268" i="7" s="1"/>
  <c r="T269" i="7" s="1"/>
  <c r="T270" i="7" s="1"/>
  <c r="T271" i="7" s="1"/>
  <c r="T272" i="7" s="1"/>
  <c r="T273" i="7" s="1"/>
  <c r="T274" i="7" s="1"/>
  <c r="T275" i="7" s="1"/>
  <c r="T276" i="7" s="1"/>
  <c r="T277" i="7" s="1"/>
  <c r="S264" i="7"/>
  <c r="S265" i="7" s="1"/>
  <c r="S266" i="7" s="1"/>
  <c r="S267" i="7" s="1"/>
  <c r="S268" i="7" s="1"/>
  <c r="S269" i="7" s="1"/>
  <c r="S270" i="7" s="1"/>
  <c r="S271" i="7" s="1"/>
  <c r="S272" i="7" s="1"/>
  <c r="S273" i="7" s="1"/>
  <c r="S274" i="7" s="1"/>
  <c r="S275" i="7" s="1"/>
  <c r="S276" i="7" s="1"/>
  <c r="S277" i="7" s="1"/>
  <c r="P265" i="7"/>
  <c r="P266" i="7" s="1"/>
  <c r="P267" i="7" s="1"/>
  <c r="P268" i="7" s="1"/>
  <c r="P269" i="7" s="1"/>
  <c r="P270" i="7" s="1"/>
  <c r="P271" i="7" s="1"/>
  <c r="P272" i="7" s="1"/>
  <c r="P273" i="7" s="1"/>
  <c r="P274" i="7" s="1"/>
  <c r="P275" i="7" s="1"/>
  <c r="P276" i="7" s="1"/>
  <c r="P277" i="7" s="1"/>
  <c r="Q264" i="7"/>
  <c r="Q265" i="7" s="1"/>
  <c r="Q266" i="7" s="1"/>
  <c r="Q267" i="7" s="1"/>
  <c r="Q268" i="7" s="1"/>
  <c r="Q269" i="7" s="1"/>
  <c r="Q270" i="7" s="1"/>
  <c r="Q271" i="7" s="1"/>
  <c r="Q272" i="7" s="1"/>
  <c r="Q273" i="7" s="1"/>
  <c r="Q274" i="7" s="1"/>
  <c r="Q275" i="7" s="1"/>
  <c r="Q276" i="7" s="1"/>
  <c r="Q277" i="7" s="1"/>
  <c r="R264" i="7"/>
  <c r="R265" i="7" s="1"/>
  <c r="R266" i="7" s="1"/>
  <c r="R267" i="7" s="1"/>
  <c r="R268" i="7" s="1"/>
  <c r="R269" i="7" s="1"/>
  <c r="R270" i="7" s="1"/>
  <c r="R271" i="7" s="1"/>
  <c r="R272" i="7" s="1"/>
  <c r="R273" i="7" s="1"/>
  <c r="R274" i="7" s="1"/>
  <c r="R275" i="7" s="1"/>
  <c r="R276" i="7" s="1"/>
  <c r="R277" i="7" s="1"/>
  <c r="U7" i="7"/>
  <c r="U8" i="7" l="1"/>
  <c r="U9" i="7" l="1"/>
  <c r="U10" i="7" l="1"/>
  <c r="U11" i="7" l="1"/>
  <c r="U12" i="7" l="1"/>
  <c r="U13" i="7" l="1"/>
  <c r="U14" i="7" l="1"/>
  <c r="U15" i="7" l="1"/>
  <c r="U16" i="7" l="1"/>
  <c r="U17" i="7" l="1"/>
  <c r="U18" i="7" l="1"/>
  <c r="U19" i="7" l="1"/>
  <c r="U20" i="7" l="1"/>
  <c r="U21" i="7" l="1"/>
  <c r="U22" i="7" l="1"/>
  <c r="U23" i="7" l="1"/>
  <c r="U24" i="7" l="1"/>
  <c r="U25" i="7" l="1"/>
  <c r="U26" i="7" l="1"/>
  <c r="U27" i="7" l="1"/>
  <c r="U28" i="7" l="1"/>
  <c r="U29" i="7" l="1"/>
  <c r="U30" i="7" l="1"/>
  <c r="U31" i="7" l="1"/>
  <c r="U32" i="7" l="1"/>
  <c r="U33" i="7" l="1"/>
  <c r="U34" i="7" l="1"/>
  <c r="U35" i="7" l="1"/>
  <c r="U36" i="7" l="1"/>
  <c r="U37" i="7" l="1"/>
  <c r="U38" i="7" l="1"/>
  <c r="U39" i="7" l="1"/>
  <c r="U40" i="7" l="1"/>
  <c r="U41" i="7" l="1"/>
  <c r="U42" i="7" l="1"/>
  <c r="U43" i="7" l="1"/>
  <c r="U44" i="7" l="1"/>
  <c r="U45" i="7" l="1"/>
  <c r="U46" i="7" l="1"/>
  <c r="U47" i="7" l="1"/>
  <c r="U48" i="7" l="1"/>
  <c r="U49" i="7" l="1"/>
  <c r="U50" i="7" l="1"/>
  <c r="U51" i="7" l="1"/>
  <c r="U52" i="7" l="1"/>
  <c r="U53" i="7" l="1"/>
  <c r="U54" i="7" l="1"/>
  <c r="U55" i="7" l="1"/>
  <c r="U56" i="7" l="1"/>
  <c r="U57" i="7" l="1"/>
  <c r="U58" i="7" l="1"/>
  <c r="U59" i="7" l="1"/>
  <c r="U60" i="7" l="1"/>
  <c r="U61" i="7" l="1"/>
  <c r="U62" i="7" l="1"/>
  <c r="U63" i="7" l="1"/>
  <c r="U64" i="7" l="1"/>
  <c r="U65" i="7" l="1"/>
  <c r="U66" i="7" l="1"/>
  <c r="U67" i="7" l="1"/>
  <c r="U68" i="7" l="1"/>
  <c r="U69" i="7" l="1"/>
  <c r="U70" i="7" l="1"/>
  <c r="U71" i="7" l="1"/>
  <c r="U72" i="7" l="1"/>
  <c r="U73" i="7" l="1"/>
  <c r="U74" i="7" l="1"/>
  <c r="U75" i="7" l="1"/>
  <c r="U76" i="7" l="1"/>
  <c r="U77" i="7" l="1"/>
  <c r="U78" i="7" l="1"/>
  <c r="U79" i="7" l="1"/>
  <c r="U80" i="7" l="1"/>
  <c r="U81" i="7" l="1"/>
  <c r="U82" i="7" l="1"/>
  <c r="U83" i="7" l="1"/>
  <c r="U84" i="7" l="1"/>
  <c r="U85" i="7" l="1"/>
  <c r="U86" i="7" l="1"/>
  <c r="U87" i="7" l="1"/>
  <c r="U88" i="7" l="1"/>
  <c r="U89" i="7" l="1"/>
  <c r="U90" i="7" l="1"/>
  <c r="U91" i="7" l="1"/>
  <c r="U92" i="7" l="1"/>
  <c r="U93" i="7" l="1"/>
  <c r="U94" i="7" l="1"/>
  <c r="U95" i="7" l="1"/>
  <c r="U96" i="7" l="1"/>
  <c r="U97" i="7" l="1"/>
  <c r="U98" i="7" l="1"/>
  <c r="U99" i="7" l="1"/>
  <c r="U100" i="7" l="1"/>
  <c r="U101" i="7" l="1"/>
  <c r="U102" i="7" l="1"/>
  <c r="U103" i="7" l="1"/>
  <c r="U104" i="7" l="1"/>
  <c r="U105" i="7" l="1"/>
  <c r="U106" i="7" l="1"/>
  <c r="U107" i="7" l="1"/>
  <c r="U108" i="7" l="1"/>
  <c r="U109" i="7" l="1"/>
  <c r="U110" i="7" l="1"/>
  <c r="U111" i="7" l="1"/>
  <c r="U112" i="7" l="1"/>
  <c r="U113" i="7" l="1"/>
  <c r="U114" i="7" l="1"/>
  <c r="U115" i="7" l="1"/>
  <c r="U116" i="7" l="1"/>
  <c r="U117" i="7" l="1"/>
  <c r="U118" i="7" l="1"/>
  <c r="U119" i="7" l="1"/>
  <c r="U120" i="7" l="1"/>
  <c r="U121" i="7" l="1"/>
  <c r="U122" i="7" l="1"/>
  <c r="U123" i="7" l="1"/>
  <c r="U124" i="7" l="1"/>
  <c r="U125" i="7" l="1"/>
  <c r="U126" i="7" l="1"/>
  <c r="U127" i="7" l="1"/>
  <c r="U128" i="7" l="1"/>
  <c r="U129" i="7" l="1"/>
  <c r="U130" i="7" l="1"/>
  <c r="U131" i="7" l="1"/>
  <c r="U132" i="7" l="1"/>
  <c r="U133" i="7" l="1"/>
  <c r="U134" i="7" l="1"/>
  <c r="U135" i="7" l="1"/>
  <c r="U136" i="7" l="1"/>
  <c r="U137" i="7" l="1"/>
  <c r="U138" i="7" l="1"/>
  <c r="U139" i="7" l="1"/>
  <c r="U140" i="7" l="1"/>
  <c r="U141" i="7" l="1"/>
  <c r="U142" i="7" l="1"/>
  <c r="U143" i="7" l="1"/>
  <c r="U144" i="7" l="1"/>
  <c r="U145" i="7" l="1"/>
  <c r="U146" i="7" l="1"/>
  <c r="U147" i="7" l="1"/>
  <c r="U148" i="7" l="1"/>
  <c r="U149" i="7" l="1"/>
  <c r="U150" i="7" l="1"/>
  <c r="U151" i="7" l="1"/>
  <c r="U152" i="7" l="1"/>
  <c r="U153" i="7" l="1"/>
  <c r="U154" i="7" l="1"/>
  <c r="U155" i="7" l="1"/>
  <c r="U156" i="7" l="1"/>
  <c r="U157" i="7" l="1"/>
  <c r="U158" i="7" l="1"/>
  <c r="U159" i="7" l="1"/>
  <c r="U160" i="7" l="1"/>
  <c r="U161" i="7" l="1"/>
  <c r="U162" i="7" l="1"/>
  <c r="U163" i="7" l="1"/>
  <c r="U164" i="7" l="1"/>
  <c r="U165" i="7" l="1"/>
  <c r="U166" i="7" l="1"/>
  <c r="U167" i="7" l="1"/>
  <c r="U168" i="7" l="1"/>
  <c r="U169" i="7" l="1"/>
  <c r="U170" i="7" l="1"/>
  <c r="U171" i="7" l="1"/>
  <c r="U172" i="7" l="1"/>
  <c r="U173" i="7" l="1"/>
  <c r="U174" i="7" l="1"/>
  <c r="U175" i="7" l="1"/>
  <c r="U176" i="7" l="1"/>
  <c r="U177" i="7" l="1"/>
  <c r="U178" i="7" l="1"/>
  <c r="U179" i="7" l="1"/>
  <c r="U180" i="7" l="1"/>
  <c r="U181" i="7" l="1"/>
  <c r="U182" i="7" l="1"/>
  <c r="U183" i="7" l="1"/>
  <c r="U184" i="7" l="1"/>
  <c r="U185" i="7" l="1"/>
  <c r="U186" i="7" l="1"/>
  <c r="U187" i="7" l="1"/>
  <c r="U188" i="7" l="1"/>
  <c r="U189" i="7" l="1"/>
  <c r="U190" i="7" l="1"/>
  <c r="U191" i="7" l="1"/>
  <c r="U192" i="7" l="1"/>
  <c r="U193" i="7" l="1"/>
  <c r="U194" i="7" l="1"/>
  <c r="U195" i="7" l="1"/>
  <c r="U196" i="7" l="1"/>
  <c r="U197" i="7" l="1"/>
  <c r="U198" i="7" l="1"/>
  <c r="U199" i="7" l="1"/>
  <c r="U200" i="7" l="1"/>
  <c r="U201" i="7" l="1"/>
  <c r="U202" i="7" l="1"/>
  <c r="U203" i="7" l="1"/>
  <c r="U204" i="7" l="1"/>
  <c r="U205" i="7" l="1"/>
  <c r="U206" i="7" l="1"/>
  <c r="U207" i="7" l="1"/>
  <c r="U208" i="7" l="1"/>
  <c r="U209" i="7" l="1"/>
  <c r="U210" i="7" l="1"/>
  <c r="U211" i="7" l="1"/>
  <c r="U212" i="7" l="1"/>
  <c r="U213" i="7" l="1"/>
  <c r="U214" i="7" l="1"/>
  <c r="U215" i="7" l="1"/>
  <c r="U216" i="7" l="1"/>
  <c r="U217" i="7" l="1"/>
  <c r="U218" i="7" l="1"/>
  <c r="U219" i="7" l="1"/>
  <c r="U220" i="7" l="1"/>
  <c r="U221" i="7" l="1"/>
  <c r="U222" i="7" l="1"/>
  <c r="U223" i="7" l="1"/>
  <c r="U224" i="7" l="1"/>
  <c r="U225" i="7" l="1"/>
  <c r="U226" i="7" l="1"/>
  <c r="U227" i="7" l="1"/>
  <c r="U228" i="7" l="1"/>
  <c r="U229" i="7" l="1"/>
  <c r="U230" i="7" l="1"/>
  <c r="U231" i="7" l="1"/>
  <c r="U232" i="7" l="1"/>
  <c r="U233" i="7" l="1"/>
  <c r="U234" i="7" l="1"/>
  <c r="U235" i="7" l="1"/>
  <c r="U236" i="7" l="1"/>
  <c r="U237" i="7" l="1"/>
  <c r="U238" i="7" l="1"/>
  <c r="U239" i="7" l="1"/>
  <c r="U240" i="7" l="1"/>
  <c r="U241" i="7" l="1"/>
  <c r="U242" i="7" l="1"/>
  <c r="U243" i="7" l="1"/>
  <c r="U244" i="7" l="1"/>
  <c r="U245" i="7" l="1"/>
  <c r="U246" i="7" l="1"/>
  <c r="U247" i="7" l="1"/>
  <c r="U248" i="7" l="1"/>
  <c r="U249" i="7" l="1"/>
  <c r="U250" i="7" l="1"/>
  <c r="U251" i="7" l="1"/>
  <c r="U252" i="7" l="1"/>
  <c r="U253" i="7" l="1"/>
  <c r="U254" i="7" l="1"/>
  <c r="U255" i="7" l="1"/>
  <c r="U256" i="7" l="1"/>
  <c r="U257" i="7" l="1"/>
  <c r="U258" i="7" l="1"/>
  <c r="U259" i="7" l="1"/>
  <c r="U260" i="7" l="1"/>
  <c r="U261" i="7" l="1"/>
  <c r="U262" i="7" l="1"/>
  <c r="U263" i="7" l="1"/>
  <c r="U264" i="7" l="1"/>
  <c r="K164" i="12" l="1"/>
  <c r="L164" i="12" s="1"/>
  <c r="V264" i="7"/>
  <c r="U265" i="7"/>
  <c r="V265" i="7" l="1"/>
  <c r="K165" i="12"/>
  <c r="L165" i="12" s="1"/>
  <c r="U266" i="7"/>
  <c r="V266" i="7" l="1"/>
  <c r="K166" i="12"/>
  <c r="L166" i="12" s="1"/>
  <c r="U267" i="7"/>
  <c r="V267" i="7" l="1"/>
  <c r="K167" i="12"/>
  <c r="L167" i="12" s="1"/>
  <c r="U268" i="7"/>
  <c r="V268" i="7" l="1"/>
  <c r="K168" i="12"/>
  <c r="L168" i="12" s="1"/>
  <c r="U269" i="7"/>
  <c r="K169" i="12" l="1"/>
  <c r="L169" i="12" s="1"/>
  <c r="V269" i="7"/>
  <c r="U270" i="7"/>
  <c r="V270" i="7" l="1"/>
  <c r="K170" i="12"/>
  <c r="L170" i="12" s="1"/>
  <c r="U271" i="7"/>
  <c r="V271" i="7" l="1"/>
  <c r="K171" i="12"/>
  <c r="L171" i="12" s="1"/>
  <c r="U272" i="7"/>
  <c r="K172" i="12" l="1"/>
  <c r="L172" i="12" s="1"/>
  <c r="V272" i="7"/>
  <c r="U273" i="7"/>
  <c r="K173" i="12" l="1"/>
  <c r="L173" i="12" s="1"/>
  <c r="V273" i="7"/>
  <c r="U274" i="7"/>
  <c r="K174" i="12" l="1"/>
  <c r="L174" i="12" s="1"/>
  <c r="V274" i="7"/>
  <c r="U275" i="7"/>
  <c r="K175" i="12" l="1"/>
  <c r="L175" i="12" s="1"/>
  <c r="V275" i="7"/>
  <c r="U276" i="7"/>
  <c r="V276" i="7" l="1"/>
  <c r="K176" i="12"/>
  <c r="L176" i="12" s="1"/>
  <c r="U277" i="7"/>
  <c r="K177" i="12" l="1"/>
  <c r="L177" i="12" s="1"/>
  <c r="V277" i="7"/>
  <c r="M5" i="12" l="1"/>
  <c r="N4" i="12"/>
  <c r="M4" i="12"/>
  <c r="M7" i="12" s="1"/>
  <c r="N3" i="12"/>
  <c r="M3" i="12"/>
  <c r="L3" i="12"/>
  <c r="G3" i="12"/>
  <c r="K3" i="12" s="1"/>
  <c r="U5" i="7"/>
  <c r="T4" i="7"/>
  <c r="S4" i="7"/>
  <c r="R4" i="7"/>
  <c r="Q4" i="7"/>
  <c r="P4" i="7"/>
  <c r="CI5" i="13"/>
  <c r="CH5" i="13"/>
  <c r="CG5" i="13"/>
  <c r="CI4" i="13"/>
  <c r="CH4" i="13"/>
  <c r="CG4" i="13"/>
  <c r="CI3" i="13"/>
  <c r="CH3" i="13"/>
  <c r="CG3" i="13"/>
  <c r="BZ5" i="13"/>
  <c r="BY5" i="13"/>
  <c r="BX5" i="13"/>
  <c r="BZ4" i="13"/>
  <c r="BY4" i="13"/>
  <c r="BX4" i="13"/>
  <c r="BZ3" i="13"/>
  <c r="BY3" i="13"/>
  <c r="BX3" i="13"/>
  <c r="AT348" i="13"/>
  <c r="AS348" i="13"/>
  <c r="AR348" i="13"/>
  <c r="N8" i="12" l="1"/>
  <c r="M8" i="12"/>
  <c r="BI61" i="13"/>
  <c r="BK60" i="13"/>
  <c r="BJ60" i="13"/>
  <c r="BI60" i="13"/>
  <c r="BH60" i="13"/>
  <c r="BK59" i="13"/>
  <c r="BJ59" i="13"/>
  <c r="BI59" i="13"/>
  <c r="BH59" i="13"/>
  <c r="BK58" i="13"/>
  <c r="BJ58" i="13"/>
  <c r="BI58" i="13"/>
  <c r="BH58" i="13"/>
  <c r="BK57" i="13"/>
  <c r="BJ57" i="13"/>
  <c r="BI57" i="13"/>
  <c r="BH57" i="13"/>
  <c r="BK56" i="13"/>
  <c r="BJ56" i="13"/>
  <c r="BI56" i="13"/>
  <c r="BH56" i="13"/>
  <c r="BK55" i="13"/>
  <c r="BJ55" i="13"/>
  <c r="BI55" i="13"/>
  <c r="BH55" i="13"/>
  <c r="BK54" i="13"/>
  <c r="BJ54" i="13"/>
  <c r="BI54" i="13"/>
  <c r="BH54" i="13"/>
  <c r="BK53" i="13"/>
  <c r="BJ53" i="13"/>
  <c r="BI53" i="13"/>
  <c r="BH53" i="13"/>
  <c r="BK52" i="13"/>
  <c r="BJ52" i="13"/>
  <c r="BI52" i="13"/>
  <c r="BH52" i="13"/>
  <c r="BK51" i="13"/>
  <c r="BJ51" i="13"/>
  <c r="BI51" i="13"/>
  <c r="BH51" i="13"/>
  <c r="BK50" i="13"/>
  <c r="BJ50" i="13"/>
  <c r="BI50" i="13"/>
  <c r="BH50" i="13"/>
  <c r="BK49" i="13"/>
  <c r="BJ49" i="13"/>
  <c r="BI49" i="13"/>
  <c r="BH49" i="13"/>
  <c r="BK48" i="13"/>
  <c r="BJ48" i="13"/>
  <c r="BI48" i="13"/>
  <c r="BH48" i="13"/>
  <c r="BK47" i="13"/>
  <c r="BJ47" i="13"/>
  <c r="BI47" i="13"/>
  <c r="BH47" i="13"/>
  <c r="BK46" i="13"/>
  <c r="BJ46" i="13"/>
  <c r="BI46" i="13"/>
  <c r="BH46" i="13"/>
  <c r="BK45" i="13"/>
  <c r="BJ45" i="13"/>
  <c r="BI45" i="13"/>
  <c r="BH45" i="13"/>
  <c r="BK44" i="13"/>
  <c r="BJ44" i="13"/>
  <c r="BI44" i="13"/>
  <c r="BH44" i="13"/>
  <c r="BK43" i="13"/>
  <c r="BJ43" i="13"/>
  <c r="BI43" i="13"/>
  <c r="BH43" i="13"/>
  <c r="BK42" i="13"/>
  <c r="BJ42" i="13"/>
  <c r="BI42" i="13"/>
  <c r="BH42" i="13"/>
  <c r="BK41" i="13"/>
  <c r="BJ41" i="13"/>
  <c r="BI41" i="13"/>
  <c r="BH41" i="13"/>
  <c r="BK40" i="13"/>
  <c r="BJ40" i="13"/>
  <c r="BI40" i="13"/>
  <c r="BH40" i="13"/>
  <c r="BK39" i="13"/>
  <c r="BJ39" i="13"/>
  <c r="BI39" i="13"/>
  <c r="BH39" i="13"/>
  <c r="BK38" i="13"/>
  <c r="BJ38" i="13"/>
  <c r="BI38" i="13"/>
  <c r="BH38" i="13"/>
  <c r="BK37" i="13"/>
  <c r="BJ37" i="13"/>
  <c r="BI37" i="13"/>
  <c r="BH37" i="13"/>
  <c r="BK36" i="13"/>
  <c r="BJ36" i="13"/>
  <c r="BI36" i="13"/>
  <c r="BH36" i="13"/>
  <c r="BK35" i="13"/>
  <c r="BJ35" i="13"/>
  <c r="BI35" i="13"/>
  <c r="BH35" i="13"/>
  <c r="BK34" i="13"/>
  <c r="BJ34" i="13"/>
  <c r="BI34" i="13"/>
  <c r="BH34" i="13"/>
  <c r="BK33" i="13"/>
  <c r="BJ33" i="13"/>
  <c r="BI33" i="13"/>
  <c r="BH33" i="13"/>
  <c r="BK32" i="13"/>
  <c r="BJ32" i="13"/>
  <c r="BI32" i="13"/>
  <c r="BH32" i="13"/>
  <c r="BK31" i="13"/>
  <c r="BJ31" i="13"/>
  <c r="BI31" i="13"/>
  <c r="BH31" i="13"/>
  <c r="BK30" i="13"/>
  <c r="BJ30" i="13"/>
  <c r="BI30" i="13"/>
  <c r="BH30" i="13"/>
  <c r="BK29" i="13"/>
  <c r="BJ29" i="13"/>
  <c r="BI29" i="13"/>
  <c r="BH29" i="13"/>
  <c r="BK28" i="13"/>
  <c r="BJ28" i="13"/>
  <c r="BI28" i="13"/>
  <c r="BH28" i="13"/>
  <c r="BK27" i="13"/>
  <c r="BJ27" i="13"/>
  <c r="BI27" i="13"/>
  <c r="BH27" i="13"/>
  <c r="BK26" i="13"/>
  <c r="BJ26" i="13"/>
  <c r="BI26" i="13"/>
  <c r="BH26" i="13"/>
  <c r="BK25" i="13"/>
  <c r="BJ25" i="13"/>
  <c r="BI25" i="13"/>
  <c r="BH25" i="13"/>
  <c r="BK24" i="13"/>
  <c r="BJ24" i="13"/>
  <c r="BI24" i="13"/>
  <c r="BH24" i="13"/>
  <c r="BK23" i="13"/>
  <c r="BJ23" i="13"/>
  <c r="BI23" i="13"/>
  <c r="BH23" i="13"/>
  <c r="BK22" i="13"/>
  <c r="BJ22" i="13"/>
  <c r="BI22" i="13"/>
  <c r="BH22" i="13"/>
  <c r="BK21" i="13"/>
  <c r="BJ21" i="13"/>
  <c r="BI21" i="13"/>
  <c r="BH21" i="13"/>
  <c r="BK20" i="13"/>
  <c r="BJ20" i="13"/>
  <c r="BI20" i="13"/>
  <c r="BH20" i="13"/>
  <c r="BK19" i="13"/>
  <c r="BJ19" i="13"/>
  <c r="BI19" i="13"/>
  <c r="BH19" i="13"/>
  <c r="BK18" i="13"/>
  <c r="BJ18" i="13"/>
  <c r="BI18" i="13"/>
  <c r="BH18" i="13"/>
  <c r="BK17" i="13"/>
  <c r="BJ17" i="13"/>
  <c r="BI17" i="13"/>
  <c r="BH17" i="13"/>
  <c r="BK16" i="13"/>
  <c r="BJ16" i="13"/>
  <c r="BI16" i="13"/>
  <c r="BH16" i="13"/>
  <c r="BK15" i="13"/>
  <c r="BJ15" i="13"/>
  <c r="BI15" i="13"/>
  <c r="BH15" i="13"/>
  <c r="BK14" i="13"/>
  <c r="BJ14" i="13"/>
  <c r="BI14" i="13"/>
  <c r="BH14" i="13"/>
  <c r="BK13" i="13"/>
  <c r="BJ13" i="13"/>
  <c r="BI13" i="13"/>
  <c r="BH13" i="13"/>
  <c r="BK12" i="13"/>
  <c r="BJ12" i="13"/>
  <c r="BI12" i="13"/>
  <c r="BH12" i="13"/>
  <c r="BK11" i="13"/>
  <c r="BJ11" i="13"/>
  <c r="BI11" i="13"/>
  <c r="BH11" i="13"/>
  <c r="BK10" i="13"/>
  <c r="BJ10" i="13"/>
  <c r="BI10" i="13"/>
  <c r="BH10" i="13"/>
  <c r="BK9" i="13"/>
  <c r="BJ9" i="13"/>
  <c r="BI9" i="13"/>
  <c r="BH9" i="13"/>
  <c r="BK8" i="13"/>
  <c r="BJ8" i="13"/>
  <c r="BI8" i="13"/>
  <c r="BH8" i="13"/>
  <c r="BK7" i="13"/>
  <c r="BJ7" i="13"/>
  <c r="BI7" i="13"/>
  <c r="BH7" i="13"/>
  <c r="BK6" i="13"/>
  <c r="BJ6" i="13"/>
  <c r="BI6" i="13"/>
  <c r="BH6" i="13"/>
  <c r="AC66" i="13"/>
  <c r="AE65" i="13"/>
  <c r="AD65" i="13"/>
  <c r="AC65" i="13"/>
  <c r="AE64" i="13"/>
  <c r="AD64" i="13"/>
  <c r="AC64" i="13"/>
  <c r="AE63" i="13"/>
  <c r="AD63" i="13"/>
  <c r="AC63" i="13"/>
  <c r="AE62" i="13"/>
  <c r="AD62" i="13"/>
  <c r="AC62" i="13"/>
  <c r="AE61" i="13"/>
  <c r="AD61" i="13"/>
  <c r="AC61" i="13"/>
  <c r="AE60" i="13"/>
  <c r="AD60" i="13"/>
  <c r="AC60" i="13"/>
  <c r="AE59" i="13"/>
  <c r="AD59" i="13"/>
  <c r="AC59" i="13"/>
  <c r="AE58" i="13"/>
  <c r="AD58" i="13"/>
  <c r="AC58" i="13"/>
  <c r="AE57" i="13"/>
  <c r="AD57" i="13"/>
  <c r="AC57" i="13"/>
  <c r="AE56" i="13"/>
  <c r="AD56" i="13"/>
  <c r="AC56" i="13"/>
  <c r="AE55" i="13"/>
  <c r="AD55" i="13"/>
  <c r="AC55" i="13"/>
  <c r="AE54" i="13"/>
  <c r="AD54" i="13"/>
  <c r="AC54" i="13"/>
  <c r="T66" i="13"/>
  <c r="V65" i="13"/>
  <c r="U65" i="13"/>
  <c r="T65" i="13"/>
  <c r="V64" i="13"/>
  <c r="U64" i="13"/>
  <c r="T64" i="13"/>
  <c r="V63" i="13"/>
  <c r="U63" i="13"/>
  <c r="T63" i="13"/>
  <c r="V62" i="13"/>
  <c r="U62" i="13"/>
  <c r="T62" i="13"/>
  <c r="V61" i="13"/>
  <c r="U61" i="13"/>
  <c r="T61" i="13"/>
  <c r="V60" i="13"/>
  <c r="U60" i="13"/>
  <c r="T60" i="13"/>
  <c r="V59" i="13"/>
  <c r="U59" i="13"/>
  <c r="T59" i="13"/>
  <c r="V58" i="13"/>
  <c r="U58" i="13"/>
  <c r="T58" i="13"/>
  <c r="V57" i="13"/>
  <c r="U57" i="13"/>
  <c r="T57" i="13"/>
  <c r="V56" i="13"/>
  <c r="U56" i="13"/>
  <c r="T56" i="13"/>
  <c r="V55" i="13"/>
  <c r="U55" i="13"/>
  <c r="T55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A178" i="12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C166" i="12"/>
  <c r="C160" i="12"/>
  <c r="C144" i="12"/>
  <c r="C136" i="12"/>
  <c r="C128" i="12"/>
  <c r="C120" i="12"/>
  <c r="C112" i="12"/>
  <c r="C104" i="12"/>
  <c r="C96" i="12"/>
  <c r="C88" i="12"/>
  <c r="C80" i="12"/>
  <c r="C72" i="12"/>
  <c r="C64" i="12"/>
  <c r="C56" i="12"/>
  <c r="C12" i="12"/>
  <c r="J7" i="12"/>
  <c r="J5" i="12"/>
  <c r="N5" i="12" s="1"/>
  <c r="C4" i="12"/>
  <c r="C138" i="12" s="1"/>
  <c r="M276" i="7"/>
  <c r="M214" i="7"/>
  <c r="M108" i="7"/>
  <c r="M106" i="7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7" i="7"/>
  <c r="L6" i="7"/>
  <c r="M5" i="7"/>
  <c r="K5" i="7"/>
  <c r="T5" i="7" s="1"/>
  <c r="J5" i="7"/>
  <c r="S5" i="7" s="1"/>
  <c r="I5" i="7"/>
  <c r="R5" i="7" s="1"/>
  <c r="H5" i="7"/>
  <c r="Q5" i="7" s="1"/>
  <c r="L4" i="7"/>
  <c r="M9" i="12" l="1"/>
  <c r="N9" i="12"/>
  <c r="AG61" i="13"/>
  <c r="X65" i="13"/>
  <c r="W61" i="13"/>
  <c r="Y63" i="13"/>
  <c r="W65" i="13"/>
  <c r="W63" i="13"/>
  <c r="G7" i="7"/>
  <c r="U4" i="7"/>
  <c r="X56" i="13"/>
  <c r="AF56" i="13"/>
  <c r="P66" i="13"/>
  <c r="Y65" i="13"/>
  <c r="Y60" i="13"/>
  <c r="X63" i="13"/>
  <c r="AH63" i="13"/>
  <c r="P60" i="13"/>
  <c r="P63" i="13"/>
  <c r="Y58" i="13"/>
  <c r="X62" i="13"/>
  <c r="AH56" i="13"/>
  <c r="AG59" i="13"/>
  <c r="AG65" i="13"/>
  <c r="N64" i="13"/>
  <c r="Y56" i="13"/>
  <c r="W59" i="13"/>
  <c r="Y61" i="13"/>
  <c r="AF57" i="13"/>
  <c r="AH59" i="13"/>
  <c r="AF62" i="13"/>
  <c r="AH64" i="13"/>
  <c r="N59" i="13"/>
  <c r="P62" i="13"/>
  <c r="P58" i="13"/>
  <c r="X59" i="13"/>
  <c r="AG57" i="13"/>
  <c r="AG62" i="13"/>
  <c r="AF65" i="13"/>
  <c r="O59" i="13"/>
  <c r="N63" i="13"/>
  <c r="P65" i="13"/>
  <c r="W57" i="13"/>
  <c r="N58" i="13"/>
  <c r="P59" i="13"/>
  <c r="O62" i="13"/>
  <c r="N66" i="13"/>
  <c r="X58" i="13"/>
  <c r="BJ61" i="13"/>
  <c r="O58" i="13"/>
  <c r="N61" i="13"/>
  <c r="O66" i="13"/>
  <c r="Y57" i="13"/>
  <c r="Y59" i="13"/>
  <c r="X61" i="13"/>
  <c r="W64" i="13"/>
  <c r="W66" i="13"/>
  <c r="AG55" i="13"/>
  <c r="AH62" i="13"/>
  <c r="O61" i="13"/>
  <c r="P61" i="13"/>
  <c r="X57" i="13"/>
  <c r="W60" i="13"/>
  <c r="W62" i="13"/>
  <c r="AH55" i="13"/>
  <c r="AF58" i="13"/>
  <c r="AH60" i="13"/>
  <c r="AF63" i="13"/>
  <c r="O64" i="13"/>
  <c r="W56" i="13"/>
  <c r="W58" i="13"/>
  <c r="Y64" i="13"/>
  <c r="AG58" i="13"/>
  <c r="AF61" i="13"/>
  <c r="AG63" i="13"/>
  <c r="Y62" i="13"/>
  <c r="X64" i="13"/>
  <c r="AH58" i="13"/>
  <c r="AF66" i="13"/>
  <c r="P64" i="13"/>
  <c r="X60" i="13"/>
  <c r="AF60" i="13"/>
  <c r="AH57" i="13"/>
  <c r="AH61" i="13"/>
  <c r="AF64" i="13"/>
  <c r="AH65" i="13"/>
  <c r="AG56" i="13"/>
  <c r="AG60" i="13"/>
  <c r="AG64" i="13"/>
  <c r="AF55" i="13"/>
  <c r="AF59" i="13"/>
  <c r="N60" i="13"/>
  <c r="O60" i="13"/>
  <c r="N65" i="13"/>
  <c r="O63" i="13"/>
  <c r="N62" i="13"/>
  <c r="O65" i="13"/>
  <c r="C14" i="12"/>
  <c r="C19" i="12"/>
  <c r="C25" i="12"/>
  <c r="C27" i="12"/>
  <c r="C33" i="12"/>
  <c r="C35" i="12"/>
  <c r="C41" i="12"/>
  <c r="C43" i="12"/>
  <c r="C49" i="12"/>
  <c r="C54" i="12"/>
  <c r="C62" i="12"/>
  <c r="C70" i="12"/>
  <c r="C78" i="12"/>
  <c r="C86" i="12"/>
  <c r="C94" i="12"/>
  <c r="C102" i="12"/>
  <c r="C110" i="12"/>
  <c r="C118" i="12"/>
  <c r="C126" i="12"/>
  <c r="C134" i="12"/>
  <c r="C142" i="12"/>
  <c r="C154" i="12"/>
  <c r="C167" i="12"/>
  <c r="C9" i="12"/>
  <c r="C39" i="12"/>
  <c r="C47" i="12"/>
  <c r="C11" i="12"/>
  <c r="C145" i="12"/>
  <c r="C23" i="12"/>
  <c r="C6" i="12"/>
  <c r="C8" i="12"/>
  <c r="C16" i="12"/>
  <c r="C52" i="12"/>
  <c r="C60" i="12"/>
  <c r="C68" i="12"/>
  <c r="C76" i="12"/>
  <c r="C84" i="12"/>
  <c r="C92" i="12"/>
  <c r="C100" i="12"/>
  <c r="C108" i="12"/>
  <c r="C116" i="12"/>
  <c r="C124" i="12"/>
  <c r="C132" i="12"/>
  <c r="C140" i="12"/>
  <c r="C149" i="12"/>
  <c r="C161" i="12"/>
  <c r="C31" i="12"/>
  <c r="C170" i="12"/>
  <c r="C13" i="12"/>
  <c r="C24" i="12"/>
  <c r="C32" i="12"/>
  <c r="C40" i="12"/>
  <c r="C48" i="12"/>
  <c r="C168" i="12"/>
  <c r="C17" i="12"/>
  <c r="C10" i="12"/>
  <c r="C18" i="12"/>
  <c r="C20" i="12"/>
  <c r="C26" i="12"/>
  <c r="C28" i="12"/>
  <c r="C34" i="12"/>
  <c r="C36" i="12"/>
  <c r="C42" i="12"/>
  <c r="C44" i="12"/>
  <c r="C50" i="12"/>
  <c r="C58" i="12"/>
  <c r="C66" i="12"/>
  <c r="C74" i="12"/>
  <c r="C82" i="12"/>
  <c r="C90" i="12"/>
  <c r="C98" i="12"/>
  <c r="C106" i="12"/>
  <c r="C114" i="12"/>
  <c r="C122" i="12"/>
  <c r="C130" i="12"/>
  <c r="C171" i="12"/>
  <c r="C163" i="12"/>
  <c r="C155" i="12"/>
  <c r="C174" i="12"/>
  <c r="C172" i="12"/>
  <c r="C164" i="12"/>
  <c r="C157" i="12"/>
  <c r="C147" i="12"/>
  <c r="C139" i="12"/>
  <c r="C131" i="12"/>
  <c r="C123" i="12"/>
  <c r="C115" i="12"/>
  <c r="C107" i="12"/>
  <c r="C99" i="12"/>
  <c r="C91" i="12"/>
  <c r="C83" i="12"/>
  <c r="C75" i="12"/>
  <c r="C67" i="12"/>
  <c r="C59" i="12"/>
  <c r="C51" i="12"/>
  <c r="C173" i="12"/>
  <c r="C158" i="12"/>
  <c r="C148" i="12"/>
  <c r="C175" i="12"/>
  <c r="C165" i="12"/>
  <c r="C156" i="12"/>
  <c r="C151" i="12"/>
  <c r="C143" i="12"/>
  <c r="C135" i="12"/>
  <c r="C127" i="12"/>
  <c r="C119" i="12"/>
  <c r="C111" i="12"/>
  <c r="C103" i="12"/>
  <c r="C95" i="12"/>
  <c r="C87" i="12"/>
  <c r="C79" i="12"/>
  <c r="C71" i="12"/>
  <c r="C63" i="12"/>
  <c r="C55" i="12"/>
  <c r="C177" i="12"/>
  <c r="C153" i="12"/>
  <c r="C146" i="12"/>
  <c r="C45" i="12"/>
  <c r="C37" i="12"/>
  <c r="C29" i="12"/>
  <c r="C21" i="12"/>
  <c r="C162" i="12"/>
  <c r="C176" i="12"/>
  <c r="C159" i="12"/>
  <c r="C152" i="12"/>
  <c r="C150" i="12"/>
  <c r="C141" i="12"/>
  <c r="C137" i="12"/>
  <c r="C133" i="12"/>
  <c r="C129" i="12"/>
  <c r="C125" i="12"/>
  <c r="C121" i="12"/>
  <c r="C117" i="12"/>
  <c r="C113" i="12"/>
  <c r="C109" i="12"/>
  <c r="C105" i="12"/>
  <c r="C101" i="12"/>
  <c r="C97" i="12"/>
  <c r="C93" i="12"/>
  <c r="C89" i="12"/>
  <c r="C85" i="12"/>
  <c r="C81" i="12"/>
  <c r="C77" i="12"/>
  <c r="C73" i="12"/>
  <c r="C69" i="12"/>
  <c r="C65" i="12"/>
  <c r="C61" i="12"/>
  <c r="C57" i="12"/>
  <c r="C53" i="12"/>
  <c r="C46" i="12"/>
  <c r="C38" i="12"/>
  <c r="C30" i="12"/>
  <c r="C22" i="12"/>
  <c r="C7" i="12"/>
  <c r="C15" i="12"/>
  <c r="C169" i="12"/>
  <c r="G8" i="7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V54" i="13"/>
  <c r="Y55" i="13" s="1"/>
  <c r="U54" i="13"/>
  <c r="X55" i="13" s="1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V5" i="13" s="1"/>
  <c r="U17" i="13"/>
  <c r="U5" i="13" s="1"/>
  <c r="T54" i="13"/>
  <c r="W55" i="13" s="1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 s="1"/>
  <c r="AK6" i="13"/>
  <c r="AT6" i="13" s="1"/>
  <c r="AJ6" i="13"/>
  <c r="AS6" i="13" s="1"/>
  <c r="AI6" i="13"/>
  <c r="AR6" i="13" s="1"/>
  <c r="BO6" i="13" l="1"/>
  <c r="AX6" i="13"/>
  <c r="BA6" i="13" s="1"/>
  <c r="M10" i="12"/>
  <c r="N10" i="12"/>
  <c r="N11" i="12" s="1"/>
  <c r="BM6" i="13"/>
  <c r="BP6" i="13"/>
  <c r="BN6" i="13"/>
  <c r="BQ6" i="13"/>
  <c r="BL6" i="13"/>
  <c r="BH61" i="13"/>
  <c r="BK61" i="13"/>
  <c r="AU6" i="13"/>
  <c r="AI7" i="13" s="1"/>
  <c r="AW6" i="13"/>
  <c r="AK7" i="13" s="1"/>
  <c r="AT7" i="13" s="1"/>
  <c r="AV6" i="13"/>
  <c r="AJ7" i="13" s="1"/>
  <c r="AS7" i="13" s="1"/>
  <c r="L7" i="7"/>
  <c r="G9" i="7"/>
  <c r="L8" i="7"/>
  <c r="V66" i="13"/>
  <c r="U66" i="13"/>
  <c r="AY6" i="13" l="1"/>
  <c r="BB6" i="13" s="1"/>
  <c r="AZ6" i="13"/>
  <c r="BC6" i="13" s="1"/>
  <c r="BD6" i="13" s="1"/>
  <c r="M11" i="12"/>
  <c r="BP7" i="13"/>
  <c r="BM7" i="13"/>
  <c r="BN7" i="13"/>
  <c r="BQ7" i="13"/>
  <c r="BI63" i="13"/>
  <c r="AW7" i="13"/>
  <c r="AK8" i="13" s="1"/>
  <c r="AT8" i="13" s="1"/>
  <c r="AV7" i="13"/>
  <c r="AJ8" i="13" s="1"/>
  <c r="AS8" i="13" s="1"/>
  <c r="Y66" i="13"/>
  <c r="S66" i="13"/>
  <c r="AE66" i="13" s="1"/>
  <c r="X66" i="13"/>
  <c r="R66" i="13"/>
  <c r="G10" i="7"/>
  <c r="L9" i="7"/>
  <c r="X346" i="13"/>
  <c r="X342" i="13"/>
  <c r="X338" i="13"/>
  <c r="X334" i="13"/>
  <c r="X330" i="13"/>
  <c r="X326" i="13"/>
  <c r="X322" i="13"/>
  <c r="X318" i="13"/>
  <c r="X314" i="13"/>
  <c r="X310" i="13"/>
  <c r="X306" i="13"/>
  <c r="X302" i="13"/>
  <c r="X298" i="13"/>
  <c r="X294" i="13"/>
  <c r="X290" i="13"/>
  <c r="X286" i="13"/>
  <c r="X282" i="13"/>
  <c r="X278" i="13"/>
  <c r="X274" i="13"/>
  <c r="X270" i="13"/>
  <c r="X266" i="13"/>
  <c r="X26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345" i="13"/>
  <c r="X341" i="13"/>
  <c r="X337" i="13"/>
  <c r="X333" i="13"/>
  <c r="X329" i="13"/>
  <c r="X325" i="13"/>
  <c r="X321" i="13"/>
  <c r="X317" i="13"/>
  <c r="X313" i="13"/>
  <c r="X309" i="13"/>
  <c r="X305" i="13"/>
  <c r="X301" i="13"/>
  <c r="X297" i="13"/>
  <c r="X293" i="13"/>
  <c r="X289" i="13"/>
  <c r="X285" i="13"/>
  <c r="X281" i="13"/>
  <c r="X277" i="13"/>
  <c r="X273" i="13"/>
  <c r="X269" i="13"/>
  <c r="X265" i="13"/>
  <c r="X261" i="13"/>
  <c r="X320" i="13"/>
  <c r="X288" i="13"/>
  <c r="X260" i="13"/>
  <c r="X256" i="13"/>
  <c r="X252" i="13"/>
  <c r="X248" i="13"/>
  <c r="X244" i="13"/>
  <c r="X240" i="13"/>
  <c r="X236" i="13"/>
  <c r="X232" i="13"/>
  <c r="X228" i="13"/>
  <c r="X224" i="13"/>
  <c r="X220" i="13"/>
  <c r="X216" i="13"/>
  <c r="X212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316" i="13"/>
  <c r="X284" i="13"/>
  <c r="X344" i="13"/>
  <c r="X312" i="13"/>
  <c r="X280" i="13"/>
  <c r="X257" i="13"/>
  <c r="X253" i="13"/>
  <c r="X249" i="13"/>
  <c r="X245" i="13"/>
  <c r="X241" i="13"/>
  <c r="X237" i="13"/>
  <c r="X233" i="13"/>
  <c r="X229" i="13"/>
  <c r="X225" i="13"/>
  <c r="X221" i="13"/>
  <c r="X217" i="13"/>
  <c r="X213" i="13"/>
  <c r="X209" i="13"/>
  <c r="X205" i="13"/>
  <c r="X201" i="13"/>
  <c r="X197" i="13"/>
  <c r="X193" i="13"/>
  <c r="X189" i="13"/>
  <c r="X185" i="13"/>
  <c r="X181" i="13"/>
  <c r="X177" i="13"/>
  <c r="X173" i="13"/>
  <c r="X169" i="13"/>
  <c r="X165" i="13"/>
  <c r="X161" i="13"/>
  <c r="X157" i="13"/>
  <c r="X153" i="13"/>
  <c r="X149" i="13"/>
  <c r="X145" i="13"/>
  <c r="X141" i="13"/>
  <c r="X137" i="13"/>
  <c r="X133" i="13"/>
  <c r="X129" i="13"/>
  <c r="X125" i="13"/>
  <c r="X121" i="13"/>
  <c r="X117" i="13"/>
  <c r="X113" i="13"/>
  <c r="X109" i="13"/>
  <c r="X105" i="13"/>
  <c r="X101" i="13"/>
  <c r="X97" i="13"/>
  <c r="X93" i="13"/>
  <c r="X89" i="13"/>
  <c r="X85" i="13"/>
  <c r="X81" i="13"/>
  <c r="X77" i="13"/>
  <c r="X340" i="13"/>
  <c r="X308" i="13"/>
  <c r="X276" i="13"/>
  <c r="X328" i="13"/>
  <c r="X296" i="13"/>
  <c r="X264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5" i="13"/>
  <c r="X171" i="13"/>
  <c r="X167" i="13"/>
  <c r="X163" i="13"/>
  <c r="X159" i="13"/>
  <c r="X155" i="13"/>
  <c r="X151" i="13"/>
  <c r="X147" i="13"/>
  <c r="X143" i="13"/>
  <c r="X139" i="13"/>
  <c r="X135" i="13"/>
  <c r="X131" i="13"/>
  <c r="X127" i="13"/>
  <c r="X123" i="13"/>
  <c r="X119" i="13"/>
  <c r="X115" i="13"/>
  <c r="X111" i="13"/>
  <c r="X107" i="13"/>
  <c r="X103" i="13"/>
  <c r="X99" i="13"/>
  <c r="X95" i="13"/>
  <c r="X91" i="13"/>
  <c r="X87" i="13"/>
  <c r="X83" i="13"/>
  <c r="X79" i="13"/>
  <c r="X268" i="13"/>
  <c r="X238" i="13"/>
  <c r="X206" i="13"/>
  <c r="X174" i="13"/>
  <c r="X142" i="13"/>
  <c r="X110" i="13"/>
  <c r="X75" i="13"/>
  <c r="X71" i="13"/>
  <c r="X67" i="13"/>
  <c r="U67" i="13" s="1"/>
  <c r="X134" i="13"/>
  <c r="X72" i="13"/>
  <c r="X300" i="13"/>
  <c r="X250" i="13"/>
  <c r="X90" i="13"/>
  <c r="X324" i="13"/>
  <c r="X304" i="13"/>
  <c r="X234" i="13"/>
  <c r="X202" i="13"/>
  <c r="X170" i="13"/>
  <c r="X138" i="13"/>
  <c r="X106" i="13"/>
  <c r="X230" i="13"/>
  <c r="X198" i="13"/>
  <c r="X166" i="13"/>
  <c r="X102" i="13"/>
  <c r="X76" i="13"/>
  <c r="X68" i="13"/>
  <c r="X186" i="13"/>
  <c r="X154" i="13"/>
  <c r="X332" i="13"/>
  <c r="X258" i="13"/>
  <c r="X226" i="13"/>
  <c r="X194" i="13"/>
  <c r="X162" i="13"/>
  <c r="X130" i="13"/>
  <c r="X98" i="13"/>
  <c r="X78" i="13"/>
  <c r="X292" i="13"/>
  <c r="X272" i="13"/>
  <c r="X254" i="13"/>
  <c r="X222" i="13"/>
  <c r="X190" i="13"/>
  <c r="X158" i="13"/>
  <c r="X126" i="13"/>
  <c r="X94" i="13"/>
  <c r="X73" i="13"/>
  <c r="X69" i="13"/>
  <c r="X218" i="13"/>
  <c r="X122" i="13"/>
  <c r="X336" i="13"/>
  <c r="X246" i="13"/>
  <c r="X214" i="13"/>
  <c r="X182" i="13"/>
  <c r="X150" i="13"/>
  <c r="X118" i="13"/>
  <c r="X86" i="13"/>
  <c r="X74" i="13"/>
  <c r="X70" i="13"/>
  <c r="X242" i="13"/>
  <c r="X210" i="13"/>
  <c r="X178" i="13"/>
  <c r="X146" i="13"/>
  <c r="X114" i="13"/>
  <c r="X82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344" i="13"/>
  <c r="Y340" i="13"/>
  <c r="Y336" i="13"/>
  <c r="Y332" i="13"/>
  <c r="Y328" i="13"/>
  <c r="Y324" i="13"/>
  <c r="Y320" i="13"/>
  <c r="Y316" i="13"/>
  <c r="Y312" i="13"/>
  <c r="Y308" i="13"/>
  <c r="Y304" i="13"/>
  <c r="Y300" i="13"/>
  <c r="Y296" i="13"/>
  <c r="Y292" i="13"/>
  <c r="Y288" i="13"/>
  <c r="Y284" i="13"/>
  <c r="Y280" i="13"/>
  <c r="Y276" i="13"/>
  <c r="Y272" i="13"/>
  <c r="Y268" i="13"/>
  <c r="Y264" i="13"/>
  <c r="Y345" i="13"/>
  <c r="Y338" i="13"/>
  <c r="Y313" i="13"/>
  <c r="Y306" i="13"/>
  <c r="Y281" i="13"/>
  <c r="Y274" i="13"/>
  <c r="Y341" i="13"/>
  <c r="Y334" i="13"/>
  <c r="Y309" i="13"/>
  <c r="Y302" i="13"/>
  <c r="Y277" i="13"/>
  <c r="Y270" i="13"/>
  <c r="Y257" i="13"/>
  <c r="Y253" i="13"/>
  <c r="Y249" i="13"/>
  <c r="Y245" i="13"/>
  <c r="Y241" i="13"/>
  <c r="Y237" i="13"/>
  <c r="Y233" i="13"/>
  <c r="Y229" i="13"/>
  <c r="Y225" i="13"/>
  <c r="Y221" i="13"/>
  <c r="Y217" i="13"/>
  <c r="Y213" i="13"/>
  <c r="Y209" i="13"/>
  <c r="Y205" i="13"/>
  <c r="Y201" i="13"/>
  <c r="Y197" i="13"/>
  <c r="Y193" i="13"/>
  <c r="Y189" i="13"/>
  <c r="Y185" i="13"/>
  <c r="Y181" i="13"/>
  <c r="Y177" i="13"/>
  <c r="Y173" i="13"/>
  <c r="Y169" i="13"/>
  <c r="Y165" i="13"/>
  <c r="Y161" i="13"/>
  <c r="Y157" i="13"/>
  <c r="Y153" i="13"/>
  <c r="Y149" i="13"/>
  <c r="Y145" i="13"/>
  <c r="Y141" i="13"/>
  <c r="Y137" i="13"/>
  <c r="Y133" i="13"/>
  <c r="Y129" i="13"/>
  <c r="Y125" i="13"/>
  <c r="Y121" i="13"/>
  <c r="Y117" i="13"/>
  <c r="Y113" i="13"/>
  <c r="Y109" i="13"/>
  <c r="Y105" i="13"/>
  <c r="Y101" i="13"/>
  <c r="Y97" i="13"/>
  <c r="Y93" i="13"/>
  <c r="Y89" i="13"/>
  <c r="Y85" i="13"/>
  <c r="Y337" i="13"/>
  <c r="Y330" i="13"/>
  <c r="Y305" i="13"/>
  <c r="Y298" i="13"/>
  <c r="Y273" i="13"/>
  <c r="Y266" i="13"/>
  <c r="Y333" i="13"/>
  <c r="Y326" i="13"/>
  <c r="Y301" i="13"/>
  <c r="Y294" i="13"/>
  <c r="Y269" i="13"/>
  <c r="Y262" i="13"/>
  <c r="Y258" i="13"/>
  <c r="Y254" i="13"/>
  <c r="Y250" i="13"/>
  <c r="Y246" i="13"/>
  <c r="Y242" i="13"/>
  <c r="Y238" i="13"/>
  <c r="Y234" i="13"/>
  <c r="Y230" i="13"/>
  <c r="Y226" i="13"/>
  <c r="Y222" i="13"/>
  <c r="Y218" i="13"/>
  <c r="Y214" i="13"/>
  <c r="Y210" i="13"/>
  <c r="Y206" i="13"/>
  <c r="Y202" i="13"/>
  <c r="Y198" i="13"/>
  <c r="Y194" i="13"/>
  <c r="Y190" i="13"/>
  <c r="Y186" i="13"/>
  <c r="Y182" i="13"/>
  <c r="Y178" i="13"/>
  <c r="Y174" i="13"/>
  <c r="Y170" i="13"/>
  <c r="Y166" i="13"/>
  <c r="Y162" i="13"/>
  <c r="Y158" i="13"/>
  <c r="Y154" i="13"/>
  <c r="Y150" i="13"/>
  <c r="Y146" i="13"/>
  <c r="Y142" i="13"/>
  <c r="Y138" i="13"/>
  <c r="Y134" i="13"/>
  <c r="Y130" i="13"/>
  <c r="Y126" i="13"/>
  <c r="Y122" i="13"/>
  <c r="Y118" i="13"/>
  <c r="Y114" i="13"/>
  <c r="Y110" i="13"/>
  <c r="Y106" i="13"/>
  <c r="Y102" i="13"/>
  <c r="Y98" i="13"/>
  <c r="Y94" i="13"/>
  <c r="Y90" i="13"/>
  <c r="Y86" i="13"/>
  <c r="Y82" i="13"/>
  <c r="Y78" i="13"/>
  <c r="Y346" i="13"/>
  <c r="Y321" i="13"/>
  <c r="Y314" i="13"/>
  <c r="Y289" i="13"/>
  <c r="Y282" i="13"/>
  <c r="Y325" i="13"/>
  <c r="Y278" i="13"/>
  <c r="Y256" i="13"/>
  <c r="Y231" i="13"/>
  <c r="Y224" i="13"/>
  <c r="Y199" i="13"/>
  <c r="Y192" i="13"/>
  <c r="Y167" i="13"/>
  <c r="Y160" i="13"/>
  <c r="Y135" i="13"/>
  <c r="Y128" i="13"/>
  <c r="Y103" i="13"/>
  <c r="Y96" i="13"/>
  <c r="Y79" i="13"/>
  <c r="Y285" i="13"/>
  <c r="Y265" i="13"/>
  <c r="Y255" i="13"/>
  <c r="Y248" i="13"/>
  <c r="Y127" i="13"/>
  <c r="Y120" i="13"/>
  <c r="Y310" i="13"/>
  <c r="Y243" i="13"/>
  <c r="Y236" i="13"/>
  <c r="Y211" i="13"/>
  <c r="Y204" i="13"/>
  <c r="Y179" i="13"/>
  <c r="Y172" i="13"/>
  <c r="Y147" i="13"/>
  <c r="Y140" i="13"/>
  <c r="Y115" i="13"/>
  <c r="Y108" i="13"/>
  <c r="Y83" i="13"/>
  <c r="Y74" i="13"/>
  <c r="Y70" i="13"/>
  <c r="Y286" i="13"/>
  <c r="Y259" i="13"/>
  <c r="Y252" i="13"/>
  <c r="Y227" i="13"/>
  <c r="Y220" i="13"/>
  <c r="Y195" i="13"/>
  <c r="Y188" i="13"/>
  <c r="Y163" i="13"/>
  <c r="Y156" i="13"/>
  <c r="Y131" i="13"/>
  <c r="Y124" i="13"/>
  <c r="Y99" i="13"/>
  <c r="Y92" i="13"/>
  <c r="Y76" i="13"/>
  <c r="Y72" i="13"/>
  <c r="Y68" i="13"/>
  <c r="Y322" i="13"/>
  <c r="Y223" i="13"/>
  <c r="Y216" i="13"/>
  <c r="Y191" i="13"/>
  <c r="Y159" i="13"/>
  <c r="Y152" i="13"/>
  <c r="Y95" i="13"/>
  <c r="Y88" i="13"/>
  <c r="Y81" i="13"/>
  <c r="Y290" i="13"/>
  <c r="Y80" i="13"/>
  <c r="Y342" i="13"/>
  <c r="Y184" i="13"/>
  <c r="Y293" i="13"/>
  <c r="Y251" i="13"/>
  <c r="Y244" i="13"/>
  <c r="Y219" i="13"/>
  <c r="Y212" i="13"/>
  <c r="Y187" i="13"/>
  <c r="Y180" i="13"/>
  <c r="Y155" i="13"/>
  <c r="Y148" i="13"/>
  <c r="Y123" i="13"/>
  <c r="Y116" i="13"/>
  <c r="Y91" i="13"/>
  <c r="Y84" i="13"/>
  <c r="Y73" i="13"/>
  <c r="Y69" i="13"/>
  <c r="Y329" i="13"/>
  <c r="Y247" i="13"/>
  <c r="Y240" i="13"/>
  <c r="Y215" i="13"/>
  <c r="Y208" i="13"/>
  <c r="Y183" i="13"/>
  <c r="Y176" i="13"/>
  <c r="Y151" i="13"/>
  <c r="Y144" i="13"/>
  <c r="Y119" i="13"/>
  <c r="Y112" i="13"/>
  <c r="Y87" i="13"/>
  <c r="Y318" i="13"/>
  <c r="Y261" i="13"/>
  <c r="Y239" i="13"/>
  <c r="Y232" i="13"/>
  <c r="Y207" i="13"/>
  <c r="Y200" i="13"/>
  <c r="Y175" i="13"/>
  <c r="Y168" i="13"/>
  <c r="Y143" i="13"/>
  <c r="Y136" i="13"/>
  <c r="Y111" i="13"/>
  <c r="Y104" i="13"/>
  <c r="Y77" i="13"/>
  <c r="Y317" i="13"/>
  <c r="Y297" i="13"/>
  <c r="Y260" i="13"/>
  <c r="Y235" i="13"/>
  <c r="Y228" i="13"/>
  <c r="Y203" i="13"/>
  <c r="Y196" i="13"/>
  <c r="Y171" i="13"/>
  <c r="Y164" i="13"/>
  <c r="Y139" i="13"/>
  <c r="Y132" i="13"/>
  <c r="Y107" i="13"/>
  <c r="Y100" i="13"/>
  <c r="Y75" i="13"/>
  <c r="Y71" i="13"/>
  <c r="Y67" i="13"/>
  <c r="V67" i="13" s="1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343" i="13"/>
  <c r="W339" i="13"/>
  <c r="W335" i="13"/>
  <c r="W331" i="13"/>
  <c r="W327" i="13"/>
  <c r="W323" i="13"/>
  <c r="W319" i="13"/>
  <c r="W315" i="13"/>
  <c r="W311" i="13"/>
  <c r="W307" i="13"/>
  <c r="W303" i="13"/>
  <c r="W299" i="13"/>
  <c r="W295" i="13"/>
  <c r="W291" i="13"/>
  <c r="W287" i="13"/>
  <c r="W283" i="13"/>
  <c r="W279" i="13"/>
  <c r="W275" i="13"/>
  <c r="W271" i="13"/>
  <c r="W267" i="13"/>
  <c r="W263" i="13"/>
  <c r="W324" i="13"/>
  <c r="W317" i="13"/>
  <c r="W292" i="13"/>
  <c r="W285" i="13"/>
  <c r="W345" i="13"/>
  <c r="W320" i="13"/>
  <c r="W313" i="13"/>
  <c r="W288" i="13"/>
  <c r="W281" i="13"/>
  <c r="W260" i="13"/>
  <c r="W256" i="13"/>
  <c r="W252" i="13"/>
  <c r="W248" i="13"/>
  <c r="W244" i="13"/>
  <c r="W240" i="13"/>
  <c r="W236" i="13"/>
  <c r="W232" i="13"/>
  <c r="W228" i="13"/>
  <c r="W224" i="13"/>
  <c r="W220" i="13"/>
  <c r="W216" i="13"/>
  <c r="W212" i="13"/>
  <c r="W208" i="13"/>
  <c r="W204" i="13"/>
  <c r="W200" i="13"/>
  <c r="W196" i="13"/>
  <c r="W192" i="13"/>
  <c r="W188" i="13"/>
  <c r="W184" i="13"/>
  <c r="W180" i="13"/>
  <c r="W176" i="13"/>
  <c r="W172" i="13"/>
  <c r="W168" i="13"/>
  <c r="W164" i="13"/>
  <c r="W160" i="13"/>
  <c r="W156" i="13"/>
  <c r="W152" i="13"/>
  <c r="W148" i="13"/>
  <c r="W144" i="13"/>
  <c r="W140" i="13"/>
  <c r="W136" i="13"/>
  <c r="W132" i="13"/>
  <c r="W128" i="13"/>
  <c r="W124" i="13"/>
  <c r="W120" i="13"/>
  <c r="W116" i="13"/>
  <c r="W112" i="13"/>
  <c r="W108" i="13"/>
  <c r="W104" i="13"/>
  <c r="W100" i="13"/>
  <c r="W96" i="13"/>
  <c r="W92" i="13"/>
  <c r="W88" i="13"/>
  <c r="W84" i="13"/>
  <c r="W341" i="13"/>
  <c r="W316" i="13"/>
  <c r="W309" i="13"/>
  <c r="W284" i="13"/>
  <c r="W277" i="13"/>
  <c r="W344" i="13"/>
  <c r="W337" i="13"/>
  <c r="W312" i="13"/>
  <c r="W305" i="13"/>
  <c r="W280" i="13"/>
  <c r="W273" i="13"/>
  <c r="W257" i="13"/>
  <c r="W253" i="13"/>
  <c r="W249" i="13"/>
  <c r="W245" i="13"/>
  <c r="W241" i="13"/>
  <c r="W237" i="13"/>
  <c r="W233" i="13"/>
  <c r="W229" i="13"/>
  <c r="W225" i="13"/>
  <c r="W221" i="13"/>
  <c r="W217" i="13"/>
  <c r="W213" i="13"/>
  <c r="W209" i="13"/>
  <c r="W205" i="13"/>
  <c r="W201" i="13"/>
  <c r="W197" i="13"/>
  <c r="W193" i="13"/>
  <c r="W189" i="13"/>
  <c r="W185" i="13"/>
  <c r="W181" i="13"/>
  <c r="W177" i="13"/>
  <c r="W173" i="13"/>
  <c r="W169" i="13"/>
  <c r="W165" i="13"/>
  <c r="W161" i="13"/>
  <c r="W157" i="13"/>
  <c r="W153" i="13"/>
  <c r="W149" i="13"/>
  <c r="W145" i="13"/>
  <c r="W141" i="13"/>
  <c r="W137" i="13"/>
  <c r="W133" i="13"/>
  <c r="W129" i="13"/>
  <c r="W125" i="13"/>
  <c r="W121" i="13"/>
  <c r="W117" i="13"/>
  <c r="W113" i="13"/>
  <c r="W109" i="13"/>
  <c r="W105" i="13"/>
  <c r="W101" i="13"/>
  <c r="W97" i="13"/>
  <c r="W93" i="13"/>
  <c r="W89" i="13"/>
  <c r="W85" i="13"/>
  <c r="W81" i="13"/>
  <c r="W77" i="13"/>
  <c r="W332" i="13"/>
  <c r="W325" i="13"/>
  <c r="W300" i="13"/>
  <c r="W293" i="13"/>
  <c r="W268" i="13"/>
  <c r="W261" i="13"/>
  <c r="W297" i="13"/>
  <c r="W242" i="13"/>
  <c r="W235" i="13"/>
  <c r="W210" i="13"/>
  <c r="W203" i="13"/>
  <c r="W178" i="13"/>
  <c r="W171" i="13"/>
  <c r="W146" i="13"/>
  <c r="W139" i="13"/>
  <c r="W114" i="13"/>
  <c r="W107" i="13"/>
  <c r="W82" i="13"/>
  <c r="W304" i="13"/>
  <c r="W234" i="13"/>
  <c r="W227" i="13"/>
  <c r="W195" i="13"/>
  <c r="W170" i="13"/>
  <c r="W163" i="13"/>
  <c r="W106" i="13"/>
  <c r="W99" i="13"/>
  <c r="W329" i="13"/>
  <c r="W222" i="13"/>
  <c r="W190" i="13"/>
  <c r="W158" i="13"/>
  <c r="W126" i="13"/>
  <c r="W333" i="13"/>
  <c r="W296" i="13"/>
  <c r="W276" i="13"/>
  <c r="W238" i="13"/>
  <c r="W231" i="13"/>
  <c r="W206" i="13"/>
  <c r="W199" i="13"/>
  <c r="W174" i="13"/>
  <c r="W167" i="13"/>
  <c r="W142" i="13"/>
  <c r="W135" i="13"/>
  <c r="W110" i="13"/>
  <c r="W103" i="13"/>
  <c r="W79" i="13"/>
  <c r="W75" i="13"/>
  <c r="W71" i="13"/>
  <c r="W67" i="13"/>
  <c r="T67" i="13" s="1"/>
  <c r="W259" i="13"/>
  <c r="W202" i="13"/>
  <c r="W138" i="13"/>
  <c r="W131" i="13"/>
  <c r="W272" i="13"/>
  <c r="W254" i="13"/>
  <c r="W247" i="13"/>
  <c r="W215" i="13"/>
  <c r="W119" i="13"/>
  <c r="W87" i="13"/>
  <c r="W69" i="13"/>
  <c r="W340" i="13"/>
  <c r="W265" i="13"/>
  <c r="W255" i="13"/>
  <c r="W230" i="13"/>
  <c r="W223" i="13"/>
  <c r="W198" i="13"/>
  <c r="W191" i="13"/>
  <c r="W166" i="13"/>
  <c r="W159" i="13"/>
  <c r="W134" i="13"/>
  <c r="W127" i="13"/>
  <c r="W102" i="13"/>
  <c r="W95" i="13"/>
  <c r="W76" i="13"/>
  <c r="W72" i="13"/>
  <c r="W68" i="13"/>
  <c r="W321" i="13"/>
  <c r="W301" i="13"/>
  <c r="W264" i="13"/>
  <c r="W258" i="13"/>
  <c r="W251" i="13"/>
  <c r="W226" i="13"/>
  <c r="W219" i="13"/>
  <c r="W194" i="13"/>
  <c r="W187" i="13"/>
  <c r="W162" i="13"/>
  <c r="W155" i="13"/>
  <c r="W130" i="13"/>
  <c r="W123" i="13"/>
  <c r="W98" i="13"/>
  <c r="W91" i="13"/>
  <c r="W78" i="13"/>
  <c r="W183" i="13"/>
  <c r="W151" i="13"/>
  <c r="W94" i="13"/>
  <c r="W73" i="13"/>
  <c r="W328" i="13"/>
  <c r="W308" i="13"/>
  <c r="W250" i="13"/>
  <c r="W243" i="13"/>
  <c r="W218" i="13"/>
  <c r="W211" i="13"/>
  <c r="W186" i="13"/>
  <c r="W179" i="13"/>
  <c r="W154" i="13"/>
  <c r="W147" i="13"/>
  <c r="W122" i="13"/>
  <c r="W115" i="13"/>
  <c r="W90" i="13"/>
  <c r="W83" i="13"/>
  <c r="W80" i="13"/>
  <c r="W336" i="13"/>
  <c r="W289" i="13"/>
  <c r="W269" i="13"/>
  <c r="W246" i="13"/>
  <c r="W239" i="13"/>
  <c r="W214" i="13"/>
  <c r="W207" i="13"/>
  <c r="W182" i="13"/>
  <c r="W175" i="13"/>
  <c r="W150" i="13"/>
  <c r="W143" i="13"/>
  <c r="W118" i="13"/>
  <c r="W111" i="13"/>
  <c r="W86" i="13"/>
  <c r="W74" i="13"/>
  <c r="W70" i="13"/>
  <c r="AZ7" i="13" l="1"/>
  <c r="BC7" i="13" s="1"/>
  <c r="AY7" i="13"/>
  <c r="BB7" i="13" s="1"/>
  <c r="M12" i="12"/>
  <c r="N12" i="12"/>
  <c r="N13" i="12" s="1"/>
  <c r="AD66" i="13"/>
  <c r="V68" i="13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V84" i="13" s="1"/>
  <c r="V85" i="13" s="1"/>
  <c r="V86" i="13" s="1"/>
  <c r="V87" i="13" s="1"/>
  <c r="V88" i="13" s="1"/>
  <c r="V89" i="13" s="1"/>
  <c r="V90" i="13" s="1"/>
  <c r="V91" i="13" s="1"/>
  <c r="V92" i="13" s="1"/>
  <c r="V93" i="13" s="1"/>
  <c r="V94" i="13" s="1"/>
  <c r="V95" i="13" s="1"/>
  <c r="V96" i="13" s="1"/>
  <c r="V97" i="13" s="1"/>
  <c r="V98" i="13" s="1"/>
  <c r="V99" i="13" s="1"/>
  <c r="V100" i="13" s="1"/>
  <c r="V101" i="13" s="1"/>
  <c r="V102" i="13" s="1"/>
  <c r="V103" i="13" s="1"/>
  <c r="V104" i="13" s="1"/>
  <c r="V105" i="13" s="1"/>
  <c r="V106" i="13" s="1"/>
  <c r="V107" i="13" s="1"/>
  <c r="V108" i="13" s="1"/>
  <c r="V109" i="13" s="1"/>
  <c r="V110" i="13" s="1"/>
  <c r="V111" i="13" s="1"/>
  <c r="V112" i="13" s="1"/>
  <c r="V113" i="13" s="1"/>
  <c r="V114" i="13" s="1"/>
  <c r="V115" i="13" s="1"/>
  <c r="V116" i="13" s="1"/>
  <c r="V117" i="13" s="1"/>
  <c r="V118" i="13" s="1"/>
  <c r="V119" i="13" s="1"/>
  <c r="V120" i="13" s="1"/>
  <c r="V121" i="13" s="1"/>
  <c r="V122" i="13" s="1"/>
  <c r="V123" i="13" s="1"/>
  <c r="V124" i="13" s="1"/>
  <c r="V125" i="13" s="1"/>
  <c r="V126" i="13" s="1"/>
  <c r="V127" i="13" s="1"/>
  <c r="V128" i="13" s="1"/>
  <c r="V129" i="13" s="1"/>
  <c r="V130" i="13" s="1"/>
  <c r="V131" i="13" s="1"/>
  <c r="V132" i="13" s="1"/>
  <c r="V133" i="13" s="1"/>
  <c r="V134" i="13" s="1"/>
  <c r="V135" i="13" s="1"/>
  <c r="V136" i="13" s="1"/>
  <c r="V137" i="13" s="1"/>
  <c r="V138" i="13" s="1"/>
  <c r="V139" i="13" s="1"/>
  <c r="V140" i="13" s="1"/>
  <c r="V141" i="13" s="1"/>
  <c r="V142" i="13" s="1"/>
  <c r="V143" i="13" s="1"/>
  <c r="V144" i="13" s="1"/>
  <c r="V145" i="13" s="1"/>
  <c r="V146" i="13" s="1"/>
  <c r="V147" i="13" s="1"/>
  <c r="V148" i="13" s="1"/>
  <c r="V149" i="13" s="1"/>
  <c r="V150" i="13" s="1"/>
  <c r="V151" i="13" s="1"/>
  <c r="V152" i="13" s="1"/>
  <c r="V153" i="13" s="1"/>
  <c r="V154" i="13" s="1"/>
  <c r="V155" i="13" s="1"/>
  <c r="V156" i="13" s="1"/>
  <c r="V157" i="13" s="1"/>
  <c r="V158" i="13" s="1"/>
  <c r="V159" i="13" s="1"/>
  <c r="V160" i="13" s="1"/>
  <c r="V161" i="13" s="1"/>
  <c r="V162" i="13" s="1"/>
  <c r="V163" i="13" s="1"/>
  <c r="V164" i="13" s="1"/>
  <c r="V165" i="13" s="1"/>
  <c r="V166" i="13" s="1"/>
  <c r="V167" i="13" s="1"/>
  <c r="V168" i="13" s="1"/>
  <c r="V169" i="13" s="1"/>
  <c r="V170" i="13" s="1"/>
  <c r="V171" i="13" s="1"/>
  <c r="V172" i="13" s="1"/>
  <c r="V173" i="13" s="1"/>
  <c r="V174" i="13" s="1"/>
  <c r="V175" i="13" s="1"/>
  <c r="V176" i="13" s="1"/>
  <c r="V177" i="13" s="1"/>
  <c r="V178" i="13" s="1"/>
  <c r="V179" i="13" s="1"/>
  <c r="V180" i="13" s="1"/>
  <c r="V181" i="13" s="1"/>
  <c r="V182" i="13" s="1"/>
  <c r="V183" i="13" s="1"/>
  <c r="V184" i="13" s="1"/>
  <c r="V185" i="13" s="1"/>
  <c r="V186" i="13" s="1"/>
  <c r="V187" i="13" s="1"/>
  <c r="V188" i="13" s="1"/>
  <c r="V189" i="13" s="1"/>
  <c r="V190" i="13" s="1"/>
  <c r="V191" i="13" s="1"/>
  <c r="V192" i="13" s="1"/>
  <c r="V193" i="13" s="1"/>
  <c r="V194" i="13" s="1"/>
  <c r="V195" i="13" s="1"/>
  <c r="V196" i="13" s="1"/>
  <c r="V197" i="13" s="1"/>
  <c r="V198" i="13" s="1"/>
  <c r="V199" i="13" s="1"/>
  <c r="V200" i="13" s="1"/>
  <c r="V201" i="13" s="1"/>
  <c r="V202" i="13" s="1"/>
  <c r="V203" i="13" s="1"/>
  <c r="V204" i="13" s="1"/>
  <c r="V205" i="13" s="1"/>
  <c r="V206" i="13" s="1"/>
  <c r="V207" i="13" s="1"/>
  <c r="V208" i="13" s="1"/>
  <c r="V209" i="13" s="1"/>
  <c r="V210" i="13" s="1"/>
  <c r="V211" i="13" s="1"/>
  <c r="V212" i="13" s="1"/>
  <c r="V213" i="13" s="1"/>
  <c r="V214" i="13" s="1"/>
  <c r="V215" i="13" s="1"/>
  <c r="V216" i="13" s="1"/>
  <c r="V217" i="13" s="1"/>
  <c r="V218" i="13" s="1"/>
  <c r="V219" i="13" s="1"/>
  <c r="V220" i="13" s="1"/>
  <c r="V221" i="13" s="1"/>
  <c r="V222" i="13" s="1"/>
  <c r="V223" i="13" s="1"/>
  <c r="V224" i="13" s="1"/>
  <c r="V225" i="13" s="1"/>
  <c r="V226" i="13" s="1"/>
  <c r="V227" i="13" s="1"/>
  <c r="V228" i="13" s="1"/>
  <c r="V229" i="13" s="1"/>
  <c r="V230" i="13" s="1"/>
  <c r="V231" i="13" s="1"/>
  <c r="V232" i="13" s="1"/>
  <c r="V233" i="13" s="1"/>
  <c r="V234" i="13" s="1"/>
  <c r="V235" i="13" s="1"/>
  <c r="V236" i="13" s="1"/>
  <c r="V237" i="13" s="1"/>
  <c r="V238" i="13" s="1"/>
  <c r="V239" i="13" s="1"/>
  <c r="V240" i="13" s="1"/>
  <c r="V241" i="13" s="1"/>
  <c r="V242" i="13" s="1"/>
  <c r="V243" i="13" s="1"/>
  <c r="V244" i="13" s="1"/>
  <c r="V245" i="13" s="1"/>
  <c r="V246" i="13" s="1"/>
  <c r="V247" i="13" s="1"/>
  <c r="V248" i="13" s="1"/>
  <c r="V249" i="13" s="1"/>
  <c r="V250" i="13" s="1"/>
  <c r="V251" i="13" s="1"/>
  <c r="V252" i="13" s="1"/>
  <c r="V253" i="13" s="1"/>
  <c r="V254" i="13" s="1"/>
  <c r="V255" i="13" s="1"/>
  <c r="V256" i="13" s="1"/>
  <c r="V257" i="13" s="1"/>
  <c r="V258" i="13" s="1"/>
  <c r="V259" i="13" s="1"/>
  <c r="V260" i="13" s="1"/>
  <c r="V261" i="13" s="1"/>
  <c r="V262" i="13" s="1"/>
  <c r="V263" i="13" s="1"/>
  <c r="V264" i="13" s="1"/>
  <c r="V265" i="13" s="1"/>
  <c r="V266" i="13" s="1"/>
  <c r="V267" i="13" s="1"/>
  <c r="V268" i="13" s="1"/>
  <c r="V269" i="13" s="1"/>
  <c r="V270" i="13" s="1"/>
  <c r="V271" i="13" s="1"/>
  <c r="V272" i="13" s="1"/>
  <c r="V273" i="13" s="1"/>
  <c r="V274" i="13" s="1"/>
  <c r="V275" i="13" s="1"/>
  <c r="V276" i="13" s="1"/>
  <c r="V277" i="13" s="1"/>
  <c r="V278" i="13" s="1"/>
  <c r="V279" i="13" s="1"/>
  <c r="V280" i="13" s="1"/>
  <c r="V281" i="13" s="1"/>
  <c r="V282" i="13" s="1"/>
  <c r="V283" i="13" s="1"/>
  <c r="V284" i="13" s="1"/>
  <c r="V285" i="13" s="1"/>
  <c r="V286" i="13" s="1"/>
  <c r="V287" i="13" s="1"/>
  <c r="V288" i="13" s="1"/>
  <c r="V289" i="13" s="1"/>
  <c r="V290" i="13" s="1"/>
  <c r="V291" i="13" s="1"/>
  <c r="V292" i="13" s="1"/>
  <c r="V293" i="13" s="1"/>
  <c r="V294" i="13" s="1"/>
  <c r="V295" i="13" s="1"/>
  <c r="V296" i="13" s="1"/>
  <c r="V297" i="13" s="1"/>
  <c r="V298" i="13" s="1"/>
  <c r="V299" i="13" s="1"/>
  <c r="V300" i="13" s="1"/>
  <c r="V301" i="13" s="1"/>
  <c r="V302" i="13" s="1"/>
  <c r="V303" i="13" s="1"/>
  <c r="V304" i="13" s="1"/>
  <c r="V305" i="13" s="1"/>
  <c r="V306" i="13" s="1"/>
  <c r="V307" i="13" s="1"/>
  <c r="V308" i="13" s="1"/>
  <c r="V309" i="13" s="1"/>
  <c r="V310" i="13" s="1"/>
  <c r="V311" i="13" s="1"/>
  <c r="V312" i="13" s="1"/>
  <c r="V313" i="13" s="1"/>
  <c r="V314" i="13" s="1"/>
  <c r="V315" i="13" s="1"/>
  <c r="V316" i="13" s="1"/>
  <c r="V317" i="13" s="1"/>
  <c r="V318" i="13" s="1"/>
  <c r="V319" i="13" s="1"/>
  <c r="V320" i="13" s="1"/>
  <c r="V321" i="13" s="1"/>
  <c r="V322" i="13" s="1"/>
  <c r="V323" i="13" s="1"/>
  <c r="V324" i="13" s="1"/>
  <c r="V325" i="13" s="1"/>
  <c r="V326" i="13" s="1"/>
  <c r="V327" i="13" s="1"/>
  <c r="V328" i="13" s="1"/>
  <c r="V329" i="13" s="1"/>
  <c r="V330" i="13" s="1"/>
  <c r="V331" i="13" s="1"/>
  <c r="V332" i="13" s="1"/>
  <c r="V333" i="13" s="1"/>
  <c r="V334" i="13" s="1"/>
  <c r="V335" i="13" s="1"/>
  <c r="V336" i="13" s="1"/>
  <c r="V337" i="13" s="1"/>
  <c r="V338" i="13" s="1"/>
  <c r="V339" i="13" s="1"/>
  <c r="V340" i="13" s="1"/>
  <c r="V341" i="13" s="1"/>
  <c r="V342" i="13" s="1"/>
  <c r="V343" i="13" s="1"/>
  <c r="V344" i="13" s="1"/>
  <c r="V345" i="13" s="1"/>
  <c r="V346" i="13" s="1"/>
  <c r="BQ8" i="13"/>
  <c r="BN8" i="13"/>
  <c r="U68" i="13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U168" i="13" s="1"/>
  <c r="U169" i="13" s="1"/>
  <c r="U170" i="13" s="1"/>
  <c r="U171" i="13" s="1"/>
  <c r="U172" i="13" s="1"/>
  <c r="U173" i="13" s="1"/>
  <c r="U174" i="13" s="1"/>
  <c r="U175" i="13" s="1"/>
  <c r="U176" i="13" s="1"/>
  <c r="U177" i="13" s="1"/>
  <c r="U178" i="13" s="1"/>
  <c r="U179" i="13" s="1"/>
  <c r="U180" i="13" s="1"/>
  <c r="U181" i="13" s="1"/>
  <c r="U182" i="13" s="1"/>
  <c r="U183" i="13" s="1"/>
  <c r="U184" i="13" s="1"/>
  <c r="U185" i="13" s="1"/>
  <c r="U186" i="13" s="1"/>
  <c r="U187" i="13" s="1"/>
  <c r="U188" i="13" s="1"/>
  <c r="U189" i="13" s="1"/>
  <c r="U190" i="13" s="1"/>
  <c r="U191" i="13" s="1"/>
  <c r="U192" i="13" s="1"/>
  <c r="U193" i="13" s="1"/>
  <c r="U194" i="13" s="1"/>
  <c r="U195" i="13" s="1"/>
  <c r="U196" i="13" s="1"/>
  <c r="U197" i="13" s="1"/>
  <c r="U198" i="13" s="1"/>
  <c r="U199" i="13" s="1"/>
  <c r="U200" i="13" s="1"/>
  <c r="U201" i="13" s="1"/>
  <c r="U202" i="13" s="1"/>
  <c r="U203" i="13" s="1"/>
  <c r="U204" i="13" s="1"/>
  <c r="U205" i="13" s="1"/>
  <c r="U206" i="13" s="1"/>
  <c r="U207" i="13" s="1"/>
  <c r="U208" i="13" s="1"/>
  <c r="U209" i="13" s="1"/>
  <c r="U210" i="13" s="1"/>
  <c r="U211" i="13" s="1"/>
  <c r="U212" i="13" s="1"/>
  <c r="U213" i="13" s="1"/>
  <c r="U214" i="13" s="1"/>
  <c r="U215" i="13" s="1"/>
  <c r="U216" i="13" s="1"/>
  <c r="U217" i="13" s="1"/>
  <c r="U218" i="13" s="1"/>
  <c r="U219" i="13" s="1"/>
  <c r="U220" i="13" s="1"/>
  <c r="U221" i="13" s="1"/>
  <c r="U222" i="13" s="1"/>
  <c r="U223" i="13" s="1"/>
  <c r="U224" i="13" s="1"/>
  <c r="U225" i="13" s="1"/>
  <c r="U226" i="13" s="1"/>
  <c r="U227" i="13" s="1"/>
  <c r="U228" i="13" s="1"/>
  <c r="U229" i="13" s="1"/>
  <c r="U230" i="13" s="1"/>
  <c r="U231" i="13" s="1"/>
  <c r="U232" i="13" s="1"/>
  <c r="U233" i="13" s="1"/>
  <c r="U234" i="13" s="1"/>
  <c r="U235" i="13" s="1"/>
  <c r="U236" i="13" s="1"/>
  <c r="U237" i="13" s="1"/>
  <c r="U238" i="13" s="1"/>
  <c r="U239" i="13" s="1"/>
  <c r="U240" i="13" s="1"/>
  <c r="U241" i="13" s="1"/>
  <c r="U242" i="13" s="1"/>
  <c r="U243" i="13" s="1"/>
  <c r="U244" i="13" s="1"/>
  <c r="U245" i="13" s="1"/>
  <c r="U246" i="13" s="1"/>
  <c r="U247" i="13" s="1"/>
  <c r="U248" i="13" s="1"/>
  <c r="U249" i="13" s="1"/>
  <c r="U250" i="13" s="1"/>
  <c r="U251" i="13" s="1"/>
  <c r="U252" i="13" s="1"/>
  <c r="U253" i="13" s="1"/>
  <c r="U254" i="13" s="1"/>
  <c r="U255" i="13" s="1"/>
  <c r="U256" i="13" s="1"/>
  <c r="U257" i="13" s="1"/>
  <c r="U258" i="13" s="1"/>
  <c r="U259" i="13" s="1"/>
  <c r="U260" i="13" s="1"/>
  <c r="U261" i="13" s="1"/>
  <c r="U262" i="13" s="1"/>
  <c r="U263" i="13" s="1"/>
  <c r="U264" i="13" s="1"/>
  <c r="U265" i="13" s="1"/>
  <c r="U266" i="13" s="1"/>
  <c r="U267" i="13" s="1"/>
  <c r="U268" i="13" s="1"/>
  <c r="U269" i="13" s="1"/>
  <c r="U270" i="13" s="1"/>
  <c r="U271" i="13" s="1"/>
  <c r="U272" i="13" s="1"/>
  <c r="U273" i="13" s="1"/>
  <c r="U274" i="13" s="1"/>
  <c r="U275" i="13" s="1"/>
  <c r="U276" i="13" s="1"/>
  <c r="U277" i="13" s="1"/>
  <c r="U278" i="13" s="1"/>
  <c r="U279" i="13" s="1"/>
  <c r="U280" i="13" s="1"/>
  <c r="U281" i="13" s="1"/>
  <c r="U282" i="13" s="1"/>
  <c r="U283" i="13" s="1"/>
  <c r="U284" i="13" s="1"/>
  <c r="U285" i="13" s="1"/>
  <c r="U286" i="13" s="1"/>
  <c r="U287" i="13" s="1"/>
  <c r="U288" i="13" s="1"/>
  <c r="U289" i="13" s="1"/>
  <c r="U290" i="13" s="1"/>
  <c r="U291" i="13" s="1"/>
  <c r="U292" i="13" s="1"/>
  <c r="U293" i="13" s="1"/>
  <c r="U294" i="13" s="1"/>
  <c r="U295" i="13" s="1"/>
  <c r="U296" i="13" s="1"/>
  <c r="U297" i="13" s="1"/>
  <c r="U298" i="13" s="1"/>
  <c r="U299" i="13" s="1"/>
  <c r="U300" i="13" s="1"/>
  <c r="U301" i="13" s="1"/>
  <c r="U302" i="13" s="1"/>
  <c r="U303" i="13" s="1"/>
  <c r="U304" i="13" s="1"/>
  <c r="U305" i="13" s="1"/>
  <c r="U306" i="13" s="1"/>
  <c r="U307" i="13" s="1"/>
  <c r="U308" i="13" s="1"/>
  <c r="U309" i="13" s="1"/>
  <c r="U310" i="13" s="1"/>
  <c r="U311" i="13" s="1"/>
  <c r="U312" i="13" s="1"/>
  <c r="U313" i="13" s="1"/>
  <c r="U314" i="13" s="1"/>
  <c r="U315" i="13" s="1"/>
  <c r="U316" i="13" s="1"/>
  <c r="U317" i="13" s="1"/>
  <c r="U318" i="13" s="1"/>
  <c r="U319" i="13" s="1"/>
  <c r="U320" i="13" s="1"/>
  <c r="U321" i="13" s="1"/>
  <c r="U322" i="13" s="1"/>
  <c r="U323" i="13" s="1"/>
  <c r="U324" i="13" s="1"/>
  <c r="U325" i="13" s="1"/>
  <c r="U326" i="13" s="1"/>
  <c r="U327" i="13" s="1"/>
  <c r="U328" i="13" s="1"/>
  <c r="U329" i="13" s="1"/>
  <c r="U330" i="13" s="1"/>
  <c r="U331" i="13" s="1"/>
  <c r="U332" i="13" s="1"/>
  <c r="U333" i="13" s="1"/>
  <c r="U334" i="13" s="1"/>
  <c r="U335" i="13" s="1"/>
  <c r="U336" i="13" s="1"/>
  <c r="U337" i="13" s="1"/>
  <c r="U338" i="13" s="1"/>
  <c r="U339" i="13" s="1"/>
  <c r="U340" i="13" s="1"/>
  <c r="U341" i="13" s="1"/>
  <c r="U342" i="13" s="1"/>
  <c r="U343" i="13" s="1"/>
  <c r="U344" i="13" s="1"/>
  <c r="U345" i="13" s="1"/>
  <c r="U346" i="13" s="1"/>
  <c r="BP8" i="13"/>
  <c r="BM8" i="13"/>
  <c r="BI64" i="13"/>
  <c r="AG66" i="13"/>
  <c r="AV8" i="13"/>
  <c r="AJ9" i="13" s="1"/>
  <c r="AS9" i="13" s="1"/>
  <c r="T68" i="13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T84" i="13" s="1"/>
  <c r="T85" i="13" s="1"/>
  <c r="T86" i="13" s="1"/>
  <c r="T87" i="13" s="1"/>
  <c r="T88" i="13" s="1"/>
  <c r="T89" i="13" s="1"/>
  <c r="T90" i="13" s="1"/>
  <c r="T91" i="13" s="1"/>
  <c r="T92" i="13" s="1"/>
  <c r="T93" i="13" s="1"/>
  <c r="T94" i="13" s="1"/>
  <c r="T95" i="13" s="1"/>
  <c r="T96" i="13" s="1"/>
  <c r="T97" i="13" s="1"/>
  <c r="T98" i="13" s="1"/>
  <c r="T99" i="13" s="1"/>
  <c r="T100" i="13" s="1"/>
  <c r="T101" i="13" s="1"/>
  <c r="T102" i="13" s="1"/>
  <c r="T103" i="13" s="1"/>
  <c r="T104" i="13" s="1"/>
  <c r="T105" i="13" s="1"/>
  <c r="T106" i="13" s="1"/>
  <c r="T107" i="13" s="1"/>
  <c r="T108" i="13" s="1"/>
  <c r="T109" i="13" s="1"/>
  <c r="T110" i="13" s="1"/>
  <c r="T111" i="13" s="1"/>
  <c r="T112" i="13" s="1"/>
  <c r="T113" i="13" s="1"/>
  <c r="T114" i="13" s="1"/>
  <c r="T115" i="13" s="1"/>
  <c r="T116" i="13" s="1"/>
  <c r="T117" i="13" s="1"/>
  <c r="T118" i="13" s="1"/>
  <c r="T119" i="13" s="1"/>
  <c r="T120" i="13" s="1"/>
  <c r="T121" i="13" s="1"/>
  <c r="T122" i="13" s="1"/>
  <c r="T123" i="13" s="1"/>
  <c r="T124" i="13" s="1"/>
  <c r="T125" i="13" s="1"/>
  <c r="T126" i="13" s="1"/>
  <c r="T127" i="13" s="1"/>
  <c r="T128" i="13" s="1"/>
  <c r="T129" i="13" s="1"/>
  <c r="T130" i="13" s="1"/>
  <c r="T131" i="13" s="1"/>
  <c r="T132" i="13" s="1"/>
  <c r="T133" i="13" s="1"/>
  <c r="T134" i="13" s="1"/>
  <c r="T135" i="13" s="1"/>
  <c r="T136" i="13" s="1"/>
  <c r="T137" i="13" s="1"/>
  <c r="T138" i="13" s="1"/>
  <c r="T139" i="13" s="1"/>
  <c r="T140" i="13" s="1"/>
  <c r="T141" i="13" s="1"/>
  <c r="T142" i="13" s="1"/>
  <c r="T143" i="13" s="1"/>
  <c r="T144" i="13" s="1"/>
  <c r="T145" i="13" s="1"/>
  <c r="T146" i="13" s="1"/>
  <c r="T147" i="13" s="1"/>
  <c r="T148" i="13" s="1"/>
  <c r="T149" i="13" s="1"/>
  <c r="T150" i="13" s="1"/>
  <c r="T151" i="13" s="1"/>
  <c r="T152" i="13" s="1"/>
  <c r="T153" i="13" s="1"/>
  <c r="T154" i="13" s="1"/>
  <c r="T155" i="13" s="1"/>
  <c r="T156" i="13" s="1"/>
  <c r="T157" i="13" s="1"/>
  <c r="T158" i="13" s="1"/>
  <c r="T159" i="13" s="1"/>
  <c r="T160" i="13" s="1"/>
  <c r="T161" i="13" s="1"/>
  <c r="T162" i="13" s="1"/>
  <c r="T163" i="13" s="1"/>
  <c r="T164" i="13" s="1"/>
  <c r="T165" i="13" s="1"/>
  <c r="T166" i="13" s="1"/>
  <c r="T167" i="13" s="1"/>
  <c r="T168" i="13" s="1"/>
  <c r="T169" i="13" s="1"/>
  <c r="T170" i="13" s="1"/>
  <c r="T171" i="13" s="1"/>
  <c r="T172" i="13" s="1"/>
  <c r="T173" i="13" s="1"/>
  <c r="T174" i="13" s="1"/>
  <c r="T175" i="13" s="1"/>
  <c r="T176" i="13" s="1"/>
  <c r="T177" i="13" s="1"/>
  <c r="T178" i="13" s="1"/>
  <c r="T179" i="13" s="1"/>
  <c r="T180" i="13" s="1"/>
  <c r="T181" i="13" s="1"/>
  <c r="T182" i="13" s="1"/>
  <c r="T183" i="13" s="1"/>
  <c r="T184" i="13" s="1"/>
  <c r="T185" i="13" s="1"/>
  <c r="T186" i="13" s="1"/>
  <c r="T187" i="13" s="1"/>
  <c r="T188" i="13" s="1"/>
  <c r="T189" i="13" s="1"/>
  <c r="T190" i="13" s="1"/>
  <c r="T191" i="13" s="1"/>
  <c r="T192" i="13" s="1"/>
  <c r="T193" i="13" s="1"/>
  <c r="T194" i="13" s="1"/>
  <c r="T195" i="13" s="1"/>
  <c r="T196" i="13" s="1"/>
  <c r="T197" i="13" s="1"/>
  <c r="T198" i="13" s="1"/>
  <c r="T199" i="13" s="1"/>
  <c r="T200" i="13" s="1"/>
  <c r="T201" i="13" s="1"/>
  <c r="T202" i="13" s="1"/>
  <c r="T203" i="13" s="1"/>
  <c r="T204" i="13" s="1"/>
  <c r="T205" i="13" s="1"/>
  <c r="T206" i="13" s="1"/>
  <c r="T207" i="13" s="1"/>
  <c r="T208" i="13" s="1"/>
  <c r="T209" i="13" s="1"/>
  <c r="T210" i="13" s="1"/>
  <c r="T211" i="13" s="1"/>
  <c r="T212" i="13" s="1"/>
  <c r="T213" i="13" s="1"/>
  <c r="T214" i="13" s="1"/>
  <c r="T215" i="13" s="1"/>
  <c r="T216" i="13" s="1"/>
  <c r="T217" i="13" s="1"/>
  <c r="T218" i="13" s="1"/>
  <c r="T219" i="13" s="1"/>
  <c r="T220" i="13" s="1"/>
  <c r="T221" i="13" s="1"/>
  <c r="T222" i="13" s="1"/>
  <c r="T223" i="13" s="1"/>
  <c r="T224" i="13" s="1"/>
  <c r="T225" i="13" s="1"/>
  <c r="T226" i="13" s="1"/>
  <c r="T227" i="13" s="1"/>
  <c r="T228" i="13" s="1"/>
  <c r="T229" i="13" s="1"/>
  <c r="T230" i="13" s="1"/>
  <c r="T231" i="13" s="1"/>
  <c r="T232" i="13" s="1"/>
  <c r="T233" i="13" s="1"/>
  <c r="T234" i="13" s="1"/>
  <c r="T235" i="13" s="1"/>
  <c r="T236" i="13" s="1"/>
  <c r="T237" i="13" s="1"/>
  <c r="T238" i="13" s="1"/>
  <c r="T239" i="13" s="1"/>
  <c r="T240" i="13" s="1"/>
  <c r="T241" i="13" s="1"/>
  <c r="T242" i="13" s="1"/>
  <c r="T243" i="13" s="1"/>
  <c r="T244" i="13" s="1"/>
  <c r="T245" i="13" s="1"/>
  <c r="T246" i="13" s="1"/>
  <c r="T247" i="13" s="1"/>
  <c r="T248" i="13" s="1"/>
  <c r="T249" i="13" s="1"/>
  <c r="T250" i="13" s="1"/>
  <c r="T251" i="13" s="1"/>
  <c r="T252" i="13" s="1"/>
  <c r="T253" i="13" s="1"/>
  <c r="T254" i="13" s="1"/>
  <c r="T255" i="13" s="1"/>
  <c r="T256" i="13" s="1"/>
  <c r="T257" i="13" s="1"/>
  <c r="T258" i="13" s="1"/>
  <c r="T259" i="13" s="1"/>
  <c r="T260" i="13" s="1"/>
  <c r="T261" i="13" s="1"/>
  <c r="T262" i="13" s="1"/>
  <c r="T263" i="13" s="1"/>
  <c r="T264" i="13" s="1"/>
  <c r="T265" i="13" s="1"/>
  <c r="T266" i="13" s="1"/>
  <c r="T267" i="13" s="1"/>
  <c r="T268" i="13" s="1"/>
  <c r="T269" i="13" s="1"/>
  <c r="T270" i="13" s="1"/>
  <c r="T271" i="13" s="1"/>
  <c r="T272" i="13" s="1"/>
  <c r="T273" i="13" s="1"/>
  <c r="T274" i="13" s="1"/>
  <c r="T275" i="13" s="1"/>
  <c r="T276" i="13" s="1"/>
  <c r="T277" i="13" s="1"/>
  <c r="T278" i="13" s="1"/>
  <c r="T279" i="13" s="1"/>
  <c r="T280" i="13" s="1"/>
  <c r="T281" i="13" s="1"/>
  <c r="T282" i="13" s="1"/>
  <c r="T283" i="13" s="1"/>
  <c r="T284" i="13" s="1"/>
  <c r="T285" i="13" s="1"/>
  <c r="T286" i="13" s="1"/>
  <c r="T287" i="13" s="1"/>
  <c r="T288" i="13" s="1"/>
  <c r="T289" i="13" s="1"/>
  <c r="T290" i="13" s="1"/>
  <c r="T291" i="13" s="1"/>
  <c r="T292" i="13" s="1"/>
  <c r="T293" i="13" s="1"/>
  <c r="T294" i="13" s="1"/>
  <c r="T295" i="13" s="1"/>
  <c r="T296" i="13" s="1"/>
  <c r="T297" i="13" s="1"/>
  <c r="T298" i="13" s="1"/>
  <c r="T299" i="13" s="1"/>
  <c r="T300" i="13" s="1"/>
  <c r="T301" i="13" s="1"/>
  <c r="T302" i="13" s="1"/>
  <c r="T303" i="13" s="1"/>
  <c r="T304" i="13" s="1"/>
  <c r="T305" i="13" s="1"/>
  <c r="T306" i="13" s="1"/>
  <c r="T307" i="13" s="1"/>
  <c r="T308" i="13" s="1"/>
  <c r="T309" i="13" s="1"/>
  <c r="T310" i="13" s="1"/>
  <c r="T311" i="13" s="1"/>
  <c r="T312" i="13" s="1"/>
  <c r="T313" i="13" s="1"/>
  <c r="T314" i="13" s="1"/>
  <c r="T315" i="13" s="1"/>
  <c r="T316" i="13" s="1"/>
  <c r="T317" i="13" s="1"/>
  <c r="T318" i="13" s="1"/>
  <c r="T319" i="13" s="1"/>
  <c r="T320" i="13" s="1"/>
  <c r="T321" i="13" s="1"/>
  <c r="T322" i="13" s="1"/>
  <c r="T323" i="13" s="1"/>
  <c r="T324" i="13" s="1"/>
  <c r="T325" i="13" s="1"/>
  <c r="T326" i="13" s="1"/>
  <c r="T327" i="13" s="1"/>
  <c r="T328" i="13" s="1"/>
  <c r="T329" i="13" s="1"/>
  <c r="T330" i="13" s="1"/>
  <c r="T331" i="13" s="1"/>
  <c r="T332" i="13" s="1"/>
  <c r="T333" i="13" s="1"/>
  <c r="T334" i="13" s="1"/>
  <c r="T335" i="13" s="1"/>
  <c r="T336" i="13" s="1"/>
  <c r="T337" i="13" s="1"/>
  <c r="T338" i="13" s="1"/>
  <c r="T339" i="13" s="1"/>
  <c r="T340" i="13" s="1"/>
  <c r="T341" i="13" s="1"/>
  <c r="T342" i="13" s="1"/>
  <c r="T343" i="13" s="1"/>
  <c r="T344" i="13" s="1"/>
  <c r="T345" i="13" s="1"/>
  <c r="T346" i="13" s="1"/>
  <c r="AH66" i="13"/>
  <c r="AW8" i="13"/>
  <c r="AK9" i="13" s="1"/>
  <c r="AT9" i="13" s="1"/>
  <c r="G11" i="7"/>
  <c r="L10" i="7"/>
  <c r="AY8" i="13" l="1"/>
  <c r="BB8" i="13" s="1"/>
  <c r="AZ8" i="13"/>
  <c r="BC8" i="13" s="1"/>
  <c r="M13" i="12"/>
  <c r="BN9" i="13"/>
  <c r="BQ9" i="13"/>
  <c r="BM9" i="13"/>
  <c r="BP9" i="13"/>
  <c r="AV9" i="13"/>
  <c r="AJ10" i="13" s="1"/>
  <c r="AS10" i="13" s="1"/>
  <c r="AW9" i="13"/>
  <c r="AK10" i="13" s="1"/>
  <c r="AT10" i="13" s="1"/>
  <c r="G12" i="7"/>
  <c r="L11" i="7"/>
  <c r="AY10" i="13" l="1"/>
  <c r="BB10" i="13" s="1"/>
  <c r="AY9" i="13"/>
  <c r="BB9" i="13" s="1"/>
  <c r="AZ9" i="13"/>
  <c r="BC9" i="13" s="1"/>
  <c r="M14" i="12"/>
  <c r="N14" i="12"/>
  <c r="BQ10" i="13"/>
  <c r="BN10" i="13"/>
  <c r="BP10" i="13"/>
  <c r="BM10" i="13"/>
  <c r="BI65" i="13"/>
  <c r="AW10" i="13"/>
  <c r="AK11" i="13" s="1"/>
  <c r="AT11" i="13" s="1"/>
  <c r="AV10" i="13"/>
  <c r="AJ11" i="13" s="1"/>
  <c r="AS11" i="13" s="1"/>
  <c r="G13" i="7"/>
  <c r="L12" i="7"/>
  <c r="AZ10" i="13" l="1"/>
  <c r="BC10" i="13" s="1"/>
  <c r="N15" i="12"/>
  <c r="M15" i="12"/>
  <c r="BQ11" i="13"/>
  <c r="BN11" i="13"/>
  <c r="BP11" i="13"/>
  <c r="BM11" i="13"/>
  <c r="AW11" i="13"/>
  <c r="AK12" i="13" s="1"/>
  <c r="AT12" i="13" s="1"/>
  <c r="AV11" i="13"/>
  <c r="AJ12" i="13" s="1"/>
  <c r="AS12" i="13" s="1"/>
  <c r="L13" i="7"/>
  <c r="G14" i="7"/>
  <c r="AY11" i="13" l="1"/>
  <c r="BB11" i="13" s="1"/>
  <c r="AZ11" i="13"/>
  <c r="BC11" i="13" s="1"/>
  <c r="M16" i="12"/>
  <c r="N16" i="12"/>
  <c r="BP12" i="13"/>
  <c r="BM12" i="13"/>
  <c r="BQ12" i="13"/>
  <c r="BN12" i="13"/>
  <c r="AW12" i="13"/>
  <c r="AK13" i="13" s="1"/>
  <c r="AT13" i="13" s="1"/>
  <c r="AV12" i="13"/>
  <c r="AJ13" i="13" s="1"/>
  <c r="AS13" i="13" s="1"/>
  <c r="L14" i="7"/>
  <c r="G15" i="7"/>
  <c r="AZ12" i="13" l="1"/>
  <c r="BC12" i="13" s="1"/>
  <c r="AY12" i="13"/>
  <c r="BB12" i="13" s="1"/>
  <c r="N17" i="12"/>
  <c r="M17" i="12"/>
  <c r="BQ13" i="13"/>
  <c r="BN13" i="13"/>
  <c r="BP13" i="13"/>
  <c r="BM13" i="13"/>
  <c r="AV13" i="13"/>
  <c r="AJ14" i="13" s="1"/>
  <c r="AS14" i="13" s="1"/>
  <c r="AW13" i="13"/>
  <c r="AK14" i="13" s="1"/>
  <c r="AT14" i="13" s="1"/>
  <c r="G16" i="7"/>
  <c r="L15" i="7"/>
  <c r="AZ13" i="13" l="1"/>
  <c r="BC13" i="13" s="1"/>
  <c r="AY13" i="13"/>
  <c r="BB13" i="13" s="1"/>
  <c r="N18" i="12"/>
  <c r="M18" i="12"/>
  <c r="BQ14" i="13"/>
  <c r="BN14" i="13"/>
  <c r="BM14" i="13"/>
  <c r="BP14" i="13"/>
  <c r="AV14" i="13"/>
  <c r="AJ15" i="13" s="1"/>
  <c r="AS15" i="13" s="1"/>
  <c r="AW14" i="13"/>
  <c r="AK15" i="13" s="1"/>
  <c r="AT15" i="13" s="1"/>
  <c r="G17" i="7"/>
  <c r="L16" i="7"/>
  <c r="AY14" i="13" l="1"/>
  <c r="BB14" i="13" s="1"/>
  <c r="AZ14" i="13"/>
  <c r="BC14" i="13" s="1"/>
  <c r="M19" i="12"/>
  <c r="N19" i="12"/>
  <c r="BP15" i="13"/>
  <c r="BM15" i="13"/>
  <c r="BQ15" i="13"/>
  <c r="BN15" i="13"/>
  <c r="AV15" i="13"/>
  <c r="AJ16" i="13" s="1"/>
  <c r="AS16" i="13" s="1"/>
  <c r="AW15" i="13"/>
  <c r="AK16" i="13" s="1"/>
  <c r="AT16" i="13" s="1"/>
  <c r="G18" i="7"/>
  <c r="L17" i="7"/>
  <c r="AZ15" i="13" l="1"/>
  <c r="BC15" i="13" s="1"/>
  <c r="AY15" i="13"/>
  <c r="BB15" i="13" s="1"/>
  <c r="N20" i="12"/>
  <c r="M20" i="12"/>
  <c r="BQ16" i="13"/>
  <c r="BN16" i="13"/>
  <c r="BP16" i="13"/>
  <c r="BM16" i="13"/>
  <c r="AW16" i="13"/>
  <c r="AK17" i="13" s="1"/>
  <c r="AT17" i="13" s="1"/>
  <c r="AV16" i="13"/>
  <c r="AJ17" i="13" s="1"/>
  <c r="AS17" i="13" s="1"/>
  <c r="G19" i="7"/>
  <c r="L18" i="7"/>
  <c r="AY16" i="13" l="1"/>
  <c r="BB16" i="13" s="1"/>
  <c r="AZ16" i="13"/>
  <c r="BC16" i="13" s="1"/>
  <c r="M21" i="12"/>
  <c r="N21" i="12"/>
  <c r="BP17" i="13"/>
  <c r="BM17" i="13"/>
  <c r="BQ17" i="13"/>
  <c r="BN17" i="13"/>
  <c r="AV17" i="13"/>
  <c r="AJ18" i="13" s="1"/>
  <c r="AS18" i="13" s="1"/>
  <c r="AW17" i="13"/>
  <c r="AK18" i="13" s="1"/>
  <c r="AT18" i="13" s="1"/>
  <c r="G20" i="7"/>
  <c r="L19" i="7"/>
  <c r="AZ17" i="13" l="1"/>
  <c r="BC17" i="13" s="1"/>
  <c r="AY17" i="13"/>
  <c r="BB17" i="13" s="1"/>
  <c r="M22" i="12"/>
  <c r="N22" i="12"/>
  <c r="BP18" i="13"/>
  <c r="BM18" i="13"/>
  <c r="BQ18" i="13"/>
  <c r="BN18" i="13"/>
  <c r="AV18" i="13"/>
  <c r="AJ19" i="13" s="1"/>
  <c r="AS19" i="13" s="1"/>
  <c r="AW18" i="13"/>
  <c r="AK19" i="13" s="1"/>
  <c r="AT19" i="13" s="1"/>
  <c r="G21" i="7"/>
  <c r="L20" i="7"/>
  <c r="AY18" i="13" l="1"/>
  <c r="BB18" i="13" s="1"/>
  <c r="AZ18" i="13"/>
  <c r="BC18" i="13" s="1"/>
  <c r="N23" i="12"/>
  <c r="M23" i="12"/>
  <c r="BN19" i="13"/>
  <c r="BQ19" i="13"/>
  <c r="BP19" i="13"/>
  <c r="BM19" i="13"/>
  <c r="AW19" i="13"/>
  <c r="AK20" i="13" s="1"/>
  <c r="AT20" i="13" s="1"/>
  <c r="AV19" i="13"/>
  <c r="AJ20" i="13" s="1"/>
  <c r="AS20" i="13" s="1"/>
  <c r="L21" i="7"/>
  <c r="G22" i="7"/>
  <c r="N24" i="12" l="1"/>
  <c r="AZ19" i="13"/>
  <c r="BC19" i="13" s="1"/>
  <c r="AY19" i="13"/>
  <c r="BB19" i="13" s="1"/>
  <c r="M24" i="12"/>
  <c r="BM20" i="13"/>
  <c r="BP20" i="13"/>
  <c r="BQ20" i="13"/>
  <c r="BN20" i="13"/>
  <c r="AW20" i="13"/>
  <c r="AK21" i="13" s="1"/>
  <c r="AT21" i="13" s="1"/>
  <c r="AV20" i="13"/>
  <c r="AJ21" i="13" s="1"/>
  <c r="AS21" i="13" s="1"/>
  <c r="L22" i="7"/>
  <c r="G23" i="7"/>
  <c r="AY20" i="13" l="1"/>
  <c r="BB20" i="13" s="1"/>
  <c r="AZ20" i="13"/>
  <c r="BC20" i="13" s="1"/>
  <c r="M25" i="12"/>
  <c r="N25" i="12"/>
  <c r="BP21" i="13"/>
  <c r="BM21" i="13"/>
  <c r="BQ21" i="13"/>
  <c r="BN21" i="13"/>
  <c r="AW21" i="13"/>
  <c r="AK22" i="13" s="1"/>
  <c r="AT22" i="13" s="1"/>
  <c r="AV21" i="13"/>
  <c r="AJ22" i="13" s="1"/>
  <c r="AS22" i="13" s="1"/>
  <c r="G24" i="7"/>
  <c r="L23" i="7"/>
  <c r="AZ21" i="13" l="1"/>
  <c r="BC21" i="13" s="1"/>
  <c r="AY21" i="13"/>
  <c r="BB21" i="13" s="1"/>
  <c r="N26" i="12"/>
  <c r="M26" i="12"/>
  <c r="BP22" i="13"/>
  <c r="BM22" i="13"/>
  <c r="BQ22" i="13"/>
  <c r="BN22" i="13"/>
  <c r="AV22" i="13"/>
  <c r="AJ23" i="13" s="1"/>
  <c r="AS23" i="13" s="1"/>
  <c r="AW22" i="13"/>
  <c r="AK23" i="13" s="1"/>
  <c r="AT23" i="13" s="1"/>
  <c r="G25" i="7"/>
  <c r="L24" i="7"/>
  <c r="AZ22" i="13" l="1"/>
  <c r="BC22" i="13" s="1"/>
  <c r="AY22" i="13"/>
  <c r="BB22" i="13" s="1"/>
  <c r="M27" i="12"/>
  <c r="N27" i="12"/>
  <c r="BQ23" i="13"/>
  <c r="BN23" i="13"/>
  <c r="BP23" i="13"/>
  <c r="BM23" i="13"/>
  <c r="AW23" i="13"/>
  <c r="AK24" i="13" s="1"/>
  <c r="AT24" i="13" s="1"/>
  <c r="AV23" i="13"/>
  <c r="AJ24" i="13" s="1"/>
  <c r="AS24" i="13" s="1"/>
  <c r="G26" i="7"/>
  <c r="L25" i="7"/>
  <c r="AZ23" i="13" l="1"/>
  <c r="BC23" i="13" s="1"/>
  <c r="AY23" i="13"/>
  <c r="BB23" i="13" s="1"/>
  <c r="N28" i="12"/>
  <c r="M28" i="12"/>
  <c r="BQ24" i="13"/>
  <c r="BN24" i="13"/>
  <c r="BP24" i="13"/>
  <c r="BM24" i="13"/>
  <c r="AV24" i="13"/>
  <c r="AJ25" i="13" s="1"/>
  <c r="AS25" i="13" s="1"/>
  <c r="AW24" i="13"/>
  <c r="AK25" i="13" s="1"/>
  <c r="AT25" i="13" s="1"/>
  <c r="G27" i="7"/>
  <c r="L26" i="7"/>
  <c r="AZ24" i="13" l="1"/>
  <c r="BC24" i="13" s="1"/>
  <c r="AY24" i="13"/>
  <c r="BB24" i="13" s="1"/>
  <c r="M29" i="12"/>
  <c r="N29" i="12"/>
  <c r="BQ25" i="13"/>
  <c r="BN25" i="13"/>
  <c r="BP25" i="13"/>
  <c r="BM25" i="13"/>
  <c r="AW25" i="13"/>
  <c r="AK26" i="13" s="1"/>
  <c r="AT26" i="13" s="1"/>
  <c r="AV25" i="13"/>
  <c r="AJ26" i="13" s="1"/>
  <c r="AS26" i="13" s="1"/>
  <c r="G28" i="7"/>
  <c r="L27" i="7"/>
  <c r="AY25" i="13" l="1"/>
  <c r="BB25" i="13" s="1"/>
  <c r="AZ25" i="13"/>
  <c r="BC25" i="13" s="1"/>
  <c r="N30" i="12"/>
  <c r="M30" i="12"/>
  <c r="BQ26" i="13"/>
  <c r="BN26" i="13"/>
  <c r="BP26" i="13"/>
  <c r="BM26" i="13"/>
  <c r="AV26" i="13"/>
  <c r="AJ27" i="13" s="1"/>
  <c r="AS27" i="13" s="1"/>
  <c r="AW26" i="13"/>
  <c r="AK27" i="13" s="1"/>
  <c r="AT27" i="13" s="1"/>
  <c r="L28" i="7"/>
  <c r="G29" i="7"/>
  <c r="AZ26" i="13" l="1"/>
  <c r="BC26" i="13" s="1"/>
  <c r="AY26" i="13"/>
  <c r="BB26" i="13" s="1"/>
  <c r="M31" i="12"/>
  <c r="N31" i="12"/>
  <c r="BQ27" i="13"/>
  <c r="BN27" i="13"/>
  <c r="BP27" i="13"/>
  <c r="BM27" i="13"/>
  <c r="AW27" i="13"/>
  <c r="AK28" i="13" s="1"/>
  <c r="AT28" i="13" s="1"/>
  <c r="AV27" i="13"/>
  <c r="AJ28" i="13" s="1"/>
  <c r="AS28" i="13" s="1"/>
  <c r="L29" i="7"/>
  <c r="G30" i="7"/>
  <c r="AY27" i="13" l="1"/>
  <c r="BB27" i="13" s="1"/>
  <c r="AZ27" i="13"/>
  <c r="BC27" i="13" s="1"/>
  <c r="N32" i="12"/>
  <c r="M32" i="12"/>
  <c r="BP28" i="13"/>
  <c r="BM28" i="13"/>
  <c r="BQ28" i="13"/>
  <c r="BN28" i="13"/>
  <c r="AV28" i="13"/>
  <c r="AJ29" i="13" s="1"/>
  <c r="AW28" i="13"/>
  <c r="AK29" i="13" s="1"/>
  <c r="AT29" i="13" s="1"/>
  <c r="L30" i="7"/>
  <c r="G31" i="7"/>
  <c r="AY28" i="13" l="1"/>
  <c r="BB28" i="13" s="1"/>
  <c r="AZ28" i="13"/>
  <c r="BC28" i="13" s="1"/>
  <c r="M33" i="12"/>
  <c r="N33" i="12"/>
  <c r="N34" i="12" s="1"/>
  <c r="BQ29" i="13"/>
  <c r="BN29" i="13"/>
  <c r="AW29" i="13"/>
  <c r="AK30" i="13" s="1"/>
  <c r="AT30" i="13" s="1"/>
  <c r="AS29" i="13"/>
  <c r="G32" i="7"/>
  <c r="L31" i="7"/>
  <c r="AZ29" i="13" l="1"/>
  <c r="BC29" i="13" s="1"/>
  <c r="M34" i="12"/>
  <c r="N35" i="12" s="1"/>
  <c r="BP29" i="13"/>
  <c r="BM29" i="13"/>
  <c r="BN30" i="13"/>
  <c r="BQ30" i="13"/>
  <c r="AV29" i="13"/>
  <c r="AJ30" i="13" s="1"/>
  <c r="AW30" i="13"/>
  <c r="AK31" i="13" s="1"/>
  <c r="AT31" i="13" s="1"/>
  <c r="G33" i="7"/>
  <c r="L32" i="7"/>
  <c r="AZ30" i="13" l="1"/>
  <c r="BC30" i="13" s="1"/>
  <c r="AY29" i="13"/>
  <c r="BB29" i="13" s="1"/>
  <c r="M35" i="12"/>
  <c r="BQ31" i="13"/>
  <c r="BN31" i="13"/>
  <c r="AW31" i="13"/>
  <c r="AK32" i="13" s="1"/>
  <c r="AT32" i="13" s="1"/>
  <c r="AS30" i="13"/>
  <c r="G34" i="7"/>
  <c r="L33" i="7"/>
  <c r="AZ31" i="13" l="1"/>
  <c r="BC31" i="13" s="1"/>
  <c r="M36" i="12"/>
  <c r="N36" i="12"/>
  <c r="BP30" i="13"/>
  <c r="BM30" i="13"/>
  <c r="BQ32" i="13"/>
  <c r="BN32" i="13"/>
  <c r="AW32" i="13"/>
  <c r="AK33" i="13" s="1"/>
  <c r="AT33" i="13" s="1"/>
  <c r="AV30" i="13"/>
  <c r="AJ31" i="13" s="1"/>
  <c r="AS31" i="13" s="1"/>
  <c r="G35" i="7"/>
  <c r="L34" i="7"/>
  <c r="N37" i="12" l="1"/>
  <c r="AZ32" i="13"/>
  <c r="BC32" i="13" s="1"/>
  <c r="AY30" i="13"/>
  <c r="BB30" i="13" s="1"/>
  <c r="M37" i="12"/>
  <c r="BP31" i="13"/>
  <c r="BM31" i="13"/>
  <c r="BN33" i="13"/>
  <c r="BQ33" i="13"/>
  <c r="AV31" i="13"/>
  <c r="AJ32" i="13" s="1"/>
  <c r="AS32" i="13" s="1"/>
  <c r="AW33" i="13"/>
  <c r="AK34" i="13" s="1"/>
  <c r="AT34" i="13" s="1"/>
  <c r="G36" i="7"/>
  <c r="L35" i="7"/>
  <c r="AZ33" i="13" l="1"/>
  <c r="BC33" i="13" s="1"/>
  <c r="AY31" i="13"/>
  <c r="BB31" i="13" s="1"/>
  <c r="M38" i="12"/>
  <c r="N38" i="12"/>
  <c r="N39" i="12" s="1"/>
  <c r="BQ34" i="13"/>
  <c r="BN34" i="13"/>
  <c r="BP32" i="13"/>
  <c r="BM32" i="13"/>
  <c r="AW34" i="13"/>
  <c r="AK35" i="13" s="1"/>
  <c r="AT35" i="13" s="1"/>
  <c r="AV32" i="13"/>
  <c r="AJ33" i="13" s="1"/>
  <c r="AS33" i="13" s="1"/>
  <c r="G37" i="7"/>
  <c r="L36" i="7"/>
  <c r="AY32" i="13" l="1"/>
  <c r="BB32" i="13" s="1"/>
  <c r="AZ34" i="13"/>
  <c r="BC34" i="13" s="1"/>
  <c r="M39" i="12"/>
  <c r="N40" i="12" s="1"/>
  <c r="BP33" i="13"/>
  <c r="BM33" i="13"/>
  <c r="BQ35" i="13"/>
  <c r="BN35" i="13"/>
  <c r="AV33" i="13"/>
  <c r="AJ34" i="13" s="1"/>
  <c r="AW35" i="13"/>
  <c r="AK36" i="13" s="1"/>
  <c r="AT36" i="13" s="1"/>
  <c r="L37" i="7"/>
  <c r="G38" i="7"/>
  <c r="AY33" i="13" l="1"/>
  <c r="BB33" i="13" s="1"/>
  <c r="AZ35" i="13"/>
  <c r="BC35" i="13" s="1"/>
  <c r="M40" i="12"/>
  <c r="N41" i="12" s="1"/>
  <c r="BQ36" i="13"/>
  <c r="BN36" i="13"/>
  <c r="AW36" i="13"/>
  <c r="AK37" i="13" s="1"/>
  <c r="AT37" i="13" s="1"/>
  <c r="AS34" i="13"/>
  <c r="G39" i="7"/>
  <c r="L38" i="7"/>
  <c r="AZ36" i="13" l="1"/>
  <c r="BC36" i="13" s="1"/>
  <c r="M41" i="12"/>
  <c r="BP34" i="13"/>
  <c r="BM34" i="13"/>
  <c r="BQ37" i="13"/>
  <c r="BN37" i="13"/>
  <c r="AV34" i="13"/>
  <c r="AJ35" i="13" s="1"/>
  <c r="AW37" i="13"/>
  <c r="AK38" i="13" s="1"/>
  <c r="AT38" i="13" s="1"/>
  <c r="G40" i="7"/>
  <c r="L39" i="7"/>
  <c r="AZ37" i="13" l="1"/>
  <c r="BC37" i="13" s="1"/>
  <c r="AY34" i="13"/>
  <c r="BB34" i="13" s="1"/>
  <c r="M42" i="12"/>
  <c r="N42" i="12"/>
  <c r="BQ38" i="13"/>
  <c r="BN38" i="13"/>
  <c r="AW38" i="13"/>
  <c r="AK39" i="13" s="1"/>
  <c r="AT39" i="13" s="1"/>
  <c r="AS35" i="13"/>
  <c r="G41" i="7"/>
  <c r="L40" i="7"/>
  <c r="AZ38" i="13" l="1"/>
  <c r="BC38" i="13" s="1"/>
  <c r="N43" i="12"/>
  <c r="M43" i="12"/>
  <c r="BP35" i="13"/>
  <c r="BM35" i="13"/>
  <c r="BQ39" i="13"/>
  <c r="BN39" i="13"/>
  <c r="AV35" i="13"/>
  <c r="AJ36" i="13" s="1"/>
  <c r="AW39" i="13"/>
  <c r="AK40" i="13" s="1"/>
  <c r="AT40" i="13" s="1"/>
  <c r="G42" i="7"/>
  <c r="L41" i="7"/>
  <c r="AZ39" i="13" l="1"/>
  <c r="BC39" i="13" s="1"/>
  <c r="AY35" i="13"/>
  <c r="BB35" i="13" s="1"/>
  <c r="N44" i="12"/>
  <c r="M44" i="12"/>
  <c r="N45" i="12" s="1"/>
  <c r="BQ40" i="13"/>
  <c r="BN40" i="13"/>
  <c r="AW40" i="13"/>
  <c r="AK41" i="13" s="1"/>
  <c r="AT41" i="13" s="1"/>
  <c r="AS36" i="13"/>
  <c r="G43" i="7"/>
  <c r="L42" i="7"/>
  <c r="AZ40" i="13" l="1"/>
  <c r="BC40" i="13" s="1"/>
  <c r="M45" i="12"/>
  <c r="BP36" i="13"/>
  <c r="BM36" i="13"/>
  <c r="BN41" i="13"/>
  <c r="BQ41" i="13"/>
  <c r="AV36" i="13"/>
  <c r="AJ37" i="13" s="1"/>
  <c r="AW41" i="13"/>
  <c r="AK42" i="13" s="1"/>
  <c r="AT42" i="13" s="1"/>
  <c r="G44" i="7"/>
  <c r="L43" i="7"/>
  <c r="AZ41" i="13" l="1"/>
  <c r="BC41" i="13" s="1"/>
  <c r="AY36" i="13"/>
  <c r="BB36" i="13" s="1"/>
  <c r="M46" i="12"/>
  <c r="N46" i="12"/>
  <c r="N47" i="12" s="1"/>
  <c r="BQ42" i="13"/>
  <c r="BN42" i="13"/>
  <c r="AW42" i="13"/>
  <c r="AK43" i="13" s="1"/>
  <c r="AT43" i="13" s="1"/>
  <c r="AS37" i="13"/>
  <c r="G45" i="7"/>
  <c r="L44" i="7"/>
  <c r="AZ42" i="13" l="1"/>
  <c r="BC42" i="13" s="1"/>
  <c r="M47" i="12"/>
  <c r="BP37" i="13"/>
  <c r="BM37" i="13"/>
  <c r="BQ43" i="13"/>
  <c r="BN43" i="13"/>
  <c r="AV37" i="13"/>
  <c r="AJ38" i="13" s="1"/>
  <c r="AW43" i="13"/>
  <c r="AK44" i="13" s="1"/>
  <c r="AT44" i="13" s="1"/>
  <c r="L45" i="7"/>
  <c r="G46" i="7"/>
  <c r="AZ43" i="13" l="1"/>
  <c r="BC43" i="13" s="1"/>
  <c r="AY37" i="13"/>
  <c r="BB37" i="13" s="1"/>
  <c r="M48" i="12"/>
  <c r="N48" i="12"/>
  <c r="N49" i="12" s="1"/>
  <c r="BQ44" i="13"/>
  <c r="BN44" i="13"/>
  <c r="AW44" i="13"/>
  <c r="AK45" i="13" s="1"/>
  <c r="AT45" i="13" s="1"/>
  <c r="AS38" i="13"/>
  <c r="L46" i="7"/>
  <c r="G47" i="7"/>
  <c r="AZ44" i="13" l="1"/>
  <c r="BC44" i="13" s="1"/>
  <c r="M49" i="12"/>
  <c r="BP38" i="13"/>
  <c r="BM38" i="13"/>
  <c r="BQ45" i="13"/>
  <c r="BN45" i="13"/>
  <c r="AV38" i="13"/>
  <c r="AJ39" i="13" s="1"/>
  <c r="AS39" i="13" s="1"/>
  <c r="AW45" i="13"/>
  <c r="AK46" i="13" s="1"/>
  <c r="AT46" i="13" s="1"/>
  <c r="G48" i="7"/>
  <c r="L47" i="7"/>
  <c r="AZ46" i="13" l="1"/>
  <c r="BC46" i="13" s="1"/>
  <c r="AZ45" i="13"/>
  <c r="BC45" i="13" s="1"/>
  <c r="AY38" i="13"/>
  <c r="BB38" i="13" s="1"/>
  <c r="M50" i="12"/>
  <c r="N50" i="12"/>
  <c r="BQ46" i="13"/>
  <c r="BN46" i="13"/>
  <c r="BP39" i="13"/>
  <c r="BM39" i="13"/>
  <c r="AW46" i="13"/>
  <c r="AK47" i="13" s="1"/>
  <c r="AT47" i="13" s="1"/>
  <c r="AV39" i="13"/>
  <c r="AJ40" i="13" s="1"/>
  <c r="AS40" i="13" s="1"/>
  <c r="G49" i="7"/>
  <c r="L48" i="7"/>
  <c r="N51" i="12" l="1"/>
  <c r="AY39" i="13"/>
  <c r="BB39" i="13" s="1"/>
  <c r="M51" i="12"/>
  <c r="BP40" i="13"/>
  <c r="BM40" i="13"/>
  <c r="BQ47" i="13"/>
  <c r="BN47" i="13"/>
  <c r="AV40" i="13"/>
  <c r="AJ41" i="13" s="1"/>
  <c r="AW47" i="13"/>
  <c r="AK48" i="13" s="1"/>
  <c r="AT48" i="13" s="1"/>
  <c r="G50" i="7"/>
  <c r="L49" i="7"/>
  <c r="AZ47" i="13" l="1"/>
  <c r="BC47" i="13" s="1"/>
  <c r="AY40" i="13"/>
  <c r="BB40" i="13" s="1"/>
  <c r="M52" i="12"/>
  <c r="N52" i="12"/>
  <c r="BQ48" i="13"/>
  <c r="BN48" i="13"/>
  <c r="AW48" i="13"/>
  <c r="AK49" i="13" s="1"/>
  <c r="AT49" i="13" s="1"/>
  <c r="AS41" i="13"/>
  <c r="G51" i="7"/>
  <c r="L50" i="7"/>
  <c r="N53" i="12" l="1"/>
  <c r="AZ48" i="13"/>
  <c r="BC48" i="13" s="1"/>
  <c r="M53" i="12"/>
  <c r="BP41" i="13"/>
  <c r="BM41" i="13"/>
  <c r="BQ49" i="13"/>
  <c r="BN49" i="13"/>
  <c r="AV41" i="13"/>
  <c r="AJ42" i="13" s="1"/>
  <c r="AW49" i="13"/>
  <c r="AK50" i="13" s="1"/>
  <c r="AT50" i="13" s="1"/>
  <c r="G52" i="7"/>
  <c r="L51" i="7"/>
  <c r="AZ49" i="13" l="1"/>
  <c r="BC49" i="13" s="1"/>
  <c r="AY41" i="13"/>
  <c r="BB41" i="13" s="1"/>
  <c r="M54" i="12"/>
  <c r="N54" i="12"/>
  <c r="N55" i="12" s="1"/>
  <c r="BQ50" i="13"/>
  <c r="BN50" i="13"/>
  <c r="AW50" i="13"/>
  <c r="AK51" i="13" s="1"/>
  <c r="AT51" i="13" s="1"/>
  <c r="AS42" i="13"/>
  <c r="L52" i="7"/>
  <c r="G53" i="7"/>
  <c r="AZ50" i="13" l="1"/>
  <c r="BC50" i="13" s="1"/>
  <c r="M55" i="12"/>
  <c r="BP42" i="13"/>
  <c r="BM42" i="13"/>
  <c r="BQ51" i="13"/>
  <c r="BN51" i="13"/>
  <c r="AV42" i="13"/>
  <c r="AJ43" i="13" s="1"/>
  <c r="AW51" i="13"/>
  <c r="AK52" i="13" s="1"/>
  <c r="AT52" i="13" s="1"/>
  <c r="L53" i="7"/>
  <c r="G54" i="7"/>
  <c r="AZ51" i="13" l="1"/>
  <c r="BC51" i="13" s="1"/>
  <c r="AY42" i="13"/>
  <c r="BB42" i="13" s="1"/>
  <c r="M56" i="12"/>
  <c r="N56" i="12"/>
  <c r="N57" i="12" s="1"/>
  <c r="BQ52" i="13"/>
  <c r="BN52" i="13"/>
  <c r="AW52" i="13"/>
  <c r="AK53" i="13" s="1"/>
  <c r="AT53" i="13" s="1"/>
  <c r="AS43" i="13"/>
  <c r="L54" i="7"/>
  <c r="G55" i="7"/>
  <c r="AZ52" i="13" l="1"/>
  <c r="BC52" i="13" s="1"/>
  <c r="M57" i="12"/>
  <c r="BQ53" i="13"/>
  <c r="BN53" i="13"/>
  <c r="BP43" i="13"/>
  <c r="BM43" i="13"/>
  <c r="AV43" i="13"/>
  <c r="AJ44" i="13" s="1"/>
  <c r="AS44" i="13" s="1"/>
  <c r="AW53" i="13"/>
  <c r="AK54" i="13" s="1"/>
  <c r="AT54" i="13" s="1"/>
  <c r="G56" i="7"/>
  <c r="L55" i="7"/>
  <c r="AZ53" i="13" l="1"/>
  <c r="BC53" i="13" s="1"/>
  <c r="AY43" i="13"/>
  <c r="BB43" i="13" s="1"/>
  <c r="M58" i="12"/>
  <c r="N58" i="12"/>
  <c r="N59" i="12" s="1"/>
  <c r="BP44" i="13"/>
  <c r="BM44" i="13"/>
  <c r="BN54" i="13"/>
  <c r="BQ54" i="13"/>
  <c r="AW54" i="13"/>
  <c r="AK55" i="13" s="1"/>
  <c r="AT55" i="13" s="1"/>
  <c r="AV44" i="13"/>
  <c r="AJ45" i="13" s="1"/>
  <c r="AS45" i="13" s="1"/>
  <c r="G57" i="7"/>
  <c r="L56" i="7"/>
  <c r="AZ54" i="13" l="1"/>
  <c r="BC54" i="13" s="1"/>
  <c r="AY44" i="13"/>
  <c r="BB44" i="13" s="1"/>
  <c r="M59" i="12"/>
  <c r="BQ55" i="13"/>
  <c r="BN55" i="13"/>
  <c r="BP45" i="13"/>
  <c r="BM45" i="13"/>
  <c r="AV45" i="13"/>
  <c r="AJ46" i="13" s="1"/>
  <c r="AS46" i="13" s="1"/>
  <c r="AW55" i="13"/>
  <c r="AK56" i="13" s="1"/>
  <c r="AT56" i="13" s="1"/>
  <c r="G58" i="7"/>
  <c r="L57" i="7"/>
  <c r="AZ55" i="13" l="1"/>
  <c r="BC55" i="13" s="1"/>
  <c r="AY45" i="13"/>
  <c r="BB45" i="13" s="1"/>
  <c r="M60" i="12"/>
  <c r="N60" i="12"/>
  <c r="N61" i="12" s="1"/>
  <c r="BQ56" i="13"/>
  <c r="BN56" i="13"/>
  <c r="AW56" i="13"/>
  <c r="AK57" i="13" s="1"/>
  <c r="BP46" i="13"/>
  <c r="BM46" i="13"/>
  <c r="AV46" i="13"/>
  <c r="AJ47" i="13" s="1"/>
  <c r="AS47" i="13" s="1"/>
  <c r="G59" i="7"/>
  <c r="L58" i="7"/>
  <c r="AZ56" i="13" l="1"/>
  <c r="BC56" i="13" s="1"/>
  <c r="AY46" i="13"/>
  <c r="BB46" i="13" s="1"/>
  <c r="M61" i="12"/>
  <c r="BP47" i="13"/>
  <c r="BM47" i="13"/>
  <c r="AV47" i="13"/>
  <c r="AJ48" i="13" s="1"/>
  <c r="G60" i="7"/>
  <c r="L59" i="7"/>
  <c r="AY47" i="13" l="1"/>
  <c r="BB47" i="13" s="1"/>
  <c r="M62" i="12"/>
  <c r="N62" i="12"/>
  <c r="N63" i="12" s="1"/>
  <c r="AS48" i="13"/>
  <c r="G61" i="7"/>
  <c r="L60" i="7"/>
  <c r="M63" i="12" l="1"/>
  <c r="BP48" i="13"/>
  <c r="BM48" i="13"/>
  <c r="AV48" i="13"/>
  <c r="AJ49" i="13" s="1"/>
  <c r="AS49" i="13" s="1"/>
  <c r="L61" i="7"/>
  <c r="G62" i="7"/>
  <c r="AY48" i="13" l="1"/>
  <c r="BB48" i="13" s="1"/>
  <c r="M64" i="12"/>
  <c r="N64" i="12"/>
  <c r="N65" i="12" s="1"/>
  <c r="BP49" i="13"/>
  <c r="BM49" i="13"/>
  <c r="AV49" i="13"/>
  <c r="AJ50" i="13" s="1"/>
  <c r="AS50" i="13" s="1"/>
  <c r="L62" i="7"/>
  <c r="G63" i="7"/>
  <c r="AY49" i="13" l="1"/>
  <c r="BB49" i="13" s="1"/>
  <c r="M65" i="12"/>
  <c r="BP50" i="13"/>
  <c r="BM50" i="13"/>
  <c r="AV50" i="13"/>
  <c r="AJ51" i="13" s="1"/>
  <c r="AS51" i="13" s="1"/>
  <c r="G64" i="7"/>
  <c r="L63" i="7"/>
  <c r="AY50" i="13" l="1"/>
  <c r="BB50" i="13" s="1"/>
  <c r="M66" i="12"/>
  <c r="N66" i="12"/>
  <c r="N67" i="12" s="1"/>
  <c r="BP51" i="13"/>
  <c r="BM51" i="13"/>
  <c r="AV51" i="13"/>
  <c r="AJ52" i="13" s="1"/>
  <c r="AS52" i="13" s="1"/>
  <c r="G65" i="7"/>
  <c r="L64" i="7"/>
  <c r="AY51" i="13" l="1"/>
  <c r="BB51" i="13" s="1"/>
  <c r="M67" i="12"/>
  <c r="BP52" i="13"/>
  <c r="BM52" i="13"/>
  <c r="AV52" i="13"/>
  <c r="AJ53" i="13" s="1"/>
  <c r="G66" i="7"/>
  <c r="L65" i="7"/>
  <c r="AY52" i="13" l="1"/>
  <c r="BB52" i="13" s="1"/>
  <c r="M68" i="12"/>
  <c r="N68" i="12"/>
  <c r="AS53" i="13"/>
  <c r="G67" i="7"/>
  <c r="L66" i="7"/>
  <c r="N69" i="12" l="1"/>
  <c r="M69" i="12"/>
  <c r="BP53" i="13"/>
  <c r="BM53" i="13"/>
  <c r="AV53" i="13"/>
  <c r="AJ54" i="13" s="1"/>
  <c r="AS54" i="13" s="1"/>
  <c r="G68" i="7"/>
  <c r="L67" i="7"/>
  <c r="AY53" i="13" l="1"/>
  <c r="BB53" i="13" s="1"/>
  <c r="M70" i="12"/>
  <c r="N70" i="12"/>
  <c r="N71" i="12" s="1"/>
  <c r="BP54" i="13"/>
  <c r="BM54" i="13"/>
  <c r="AV54" i="13"/>
  <c r="AJ55" i="13" s="1"/>
  <c r="AS55" i="13" s="1"/>
  <c r="G69" i="7"/>
  <c r="L68" i="7"/>
  <c r="AY54" i="13" l="1"/>
  <c r="BB54" i="13" s="1"/>
  <c r="M71" i="12"/>
  <c r="BM55" i="13"/>
  <c r="BP55" i="13"/>
  <c r="AV55" i="13"/>
  <c r="AJ56" i="13" s="1"/>
  <c r="AS56" i="13" s="1"/>
  <c r="L69" i="7"/>
  <c r="G70" i="7"/>
  <c r="AY55" i="13" l="1"/>
  <c r="BB55" i="13" s="1"/>
  <c r="M72" i="12"/>
  <c r="N72" i="12"/>
  <c r="N73" i="12" s="1"/>
  <c r="BP56" i="13"/>
  <c r="BM56" i="13"/>
  <c r="AV56" i="13"/>
  <c r="AJ57" i="13" s="1"/>
  <c r="L70" i="7"/>
  <c r="G71" i="7"/>
  <c r="AY56" i="13" l="1"/>
  <c r="BB56" i="13" s="1"/>
  <c r="M73" i="12"/>
  <c r="G72" i="7"/>
  <c r="L71" i="7"/>
  <c r="M74" i="12" l="1"/>
  <c r="N74" i="12"/>
  <c r="N75" i="12" s="1"/>
  <c r="G73" i="7"/>
  <c r="L72" i="7"/>
  <c r="M75" i="12" l="1"/>
  <c r="G74" i="7"/>
  <c r="L73" i="7"/>
  <c r="M76" i="12" l="1"/>
  <c r="N76" i="12"/>
  <c r="N77" i="12" s="1"/>
  <c r="G75" i="7"/>
  <c r="L74" i="7"/>
  <c r="M77" i="12" l="1"/>
  <c r="G76" i="7"/>
  <c r="L75" i="7"/>
  <c r="M78" i="12" l="1"/>
  <c r="N78" i="12"/>
  <c r="L76" i="7"/>
  <c r="G77" i="7"/>
  <c r="N79" i="12" l="1"/>
  <c r="M79" i="12"/>
  <c r="L77" i="7"/>
  <c r="G78" i="7"/>
  <c r="M80" i="12" l="1"/>
  <c r="N80" i="12"/>
  <c r="N81" i="12" s="1"/>
  <c r="L78" i="7"/>
  <c r="G79" i="7"/>
  <c r="M81" i="12" l="1"/>
  <c r="G80" i="7"/>
  <c r="L79" i="7"/>
  <c r="M82" i="12" l="1"/>
  <c r="N82" i="12"/>
  <c r="N83" i="12" s="1"/>
  <c r="G81" i="7"/>
  <c r="L80" i="7"/>
  <c r="M83" i="12" l="1"/>
  <c r="G82" i="7"/>
  <c r="L81" i="7"/>
  <c r="M84" i="12" l="1"/>
  <c r="N84" i="12"/>
  <c r="G83" i="7"/>
  <c r="L82" i="7"/>
  <c r="M85" i="12" l="1"/>
  <c r="N85" i="12"/>
  <c r="N86" i="12" s="1"/>
  <c r="G84" i="7"/>
  <c r="L83" i="7"/>
  <c r="M86" i="12" l="1"/>
  <c r="L84" i="7"/>
  <c r="G85" i="7"/>
  <c r="M87" i="12" l="1"/>
  <c r="N87" i="12"/>
  <c r="N88" i="12" s="1"/>
  <c r="L85" i="7"/>
  <c r="G86" i="7"/>
  <c r="M88" i="12" l="1"/>
  <c r="L86" i="7"/>
  <c r="G87" i="7"/>
  <c r="M89" i="12" l="1"/>
  <c r="N89" i="12"/>
  <c r="N90" i="12" s="1"/>
  <c r="G88" i="7"/>
  <c r="L87" i="7"/>
  <c r="M90" i="12" l="1"/>
  <c r="G89" i="7"/>
  <c r="L88" i="7"/>
  <c r="M91" i="12" l="1"/>
  <c r="N91" i="12"/>
  <c r="G90" i="7"/>
  <c r="L89" i="7"/>
  <c r="N92" i="12" l="1"/>
  <c r="M92" i="12"/>
  <c r="G91" i="7"/>
  <c r="L90" i="7"/>
  <c r="M93" i="12" l="1"/>
  <c r="N93" i="12"/>
  <c r="N94" i="12" s="1"/>
  <c r="G92" i="7"/>
  <c r="L91" i="7"/>
  <c r="M94" i="12" l="1"/>
  <c r="L92" i="7"/>
  <c r="G93" i="7"/>
  <c r="M95" i="12" l="1"/>
  <c r="N95" i="12"/>
  <c r="N96" i="12" s="1"/>
  <c r="L93" i="7"/>
  <c r="G94" i="7"/>
  <c r="M96" i="12" l="1"/>
  <c r="L94" i="7"/>
  <c r="G95" i="7"/>
  <c r="M97" i="12" l="1"/>
  <c r="N97" i="12"/>
  <c r="N98" i="12" s="1"/>
  <c r="G96" i="7"/>
  <c r="L95" i="7"/>
  <c r="M98" i="12" l="1"/>
  <c r="G97" i="7"/>
  <c r="L96" i="7"/>
  <c r="M99" i="12" l="1"/>
  <c r="N99" i="12"/>
  <c r="N100" i="12" s="1"/>
  <c r="G98" i="7"/>
  <c r="L97" i="7"/>
  <c r="M100" i="12" l="1"/>
  <c r="G99" i="7"/>
  <c r="L98" i="7"/>
  <c r="M101" i="12" l="1"/>
  <c r="N101" i="12"/>
  <c r="N102" i="12" s="1"/>
  <c r="G100" i="7"/>
  <c r="L99" i="7"/>
  <c r="M102" i="12" l="1"/>
  <c r="G101" i="7"/>
  <c r="L100" i="7"/>
  <c r="M103" i="12" l="1"/>
  <c r="N103" i="12"/>
  <c r="N104" i="12" s="1"/>
  <c r="L101" i="7"/>
  <c r="G102" i="7"/>
  <c r="M104" i="12" l="1"/>
  <c r="L102" i="7"/>
  <c r="G103" i="7"/>
  <c r="M105" i="12" l="1"/>
  <c r="N105" i="12"/>
  <c r="N106" i="12" s="1"/>
  <c r="G104" i="7"/>
  <c r="L103" i="7"/>
  <c r="M106" i="12" l="1"/>
  <c r="G105" i="7"/>
  <c r="L104" i="7"/>
  <c r="M107" i="12" l="1"/>
  <c r="N107" i="12"/>
  <c r="N108" i="12" s="1"/>
  <c r="G106" i="7"/>
  <c r="L105" i="7"/>
  <c r="M108" i="12" l="1"/>
  <c r="L106" i="7"/>
  <c r="G6" i="12" s="1"/>
  <c r="H6" i="12" s="1"/>
  <c r="G107" i="7"/>
  <c r="M109" i="12" l="1"/>
  <c r="N109" i="12"/>
  <c r="L107" i="7"/>
  <c r="G7" i="12" s="1"/>
  <c r="H7" i="12" s="1"/>
  <c r="I7" i="12" s="1"/>
  <c r="O7" i="12" s="1"/>
  <c r="G108" i="7"/>
  <c r="N110" i="12" l="1"/>
  <c r="M110" i="12"/>
  <c r="J8" i="12"/>
  <c r="G109" i="7"/>
  <c r="L108" i="7"/>
  <c r="G8" i="12" s="1"/>
  <c r="H8" i="12" s="1"/>
  <c r="I8" i="12" s="1"/>
  <c r="O8" i="12" s="1"/>
  <c r="M111" i="12" l="1"/>
  <c r="N111" i="12"/>
  <c r="N112" i="12" s="1"/>
  <c r="J9" i="12"/>
  <c r="G110" i="7"/>
  <c r="L109" i="7"/>
  <c r="G9" i="12" s="1"/>
  <c r="H9" i="12" s="1"/>
  <c r="I9" i="12" s="1"/>
  <c r="O9" i="12" s="1"/>
  <c r="M112" i="12" l="1"/>
  <c r="J10" i="12"/>
  <c r="G111" i="7"/>
  <c r="L110" i="7"/>
  <c r="G10" i="12" s="1"/>
  <c r="H10" i="12" s="1"/>
  <c r="I10" i="12" s="1"/>
  <c r="O10" i="12" s="1"/>
  <c r="M113" i="12" l="1"/>
  <c r="N113" i="12"/>
  <c r="N114" i="12" s="1"/>
  <c r="J11" i="12"/>
  <c r="G112" i="7"/>
  <c r="L111" i="7"/>
  <c r="G11" i="12" s="1"/>
  <c r="H11" i="12" s="1"/>
  <c r="I11" i="12" s="1"/>
  <c r="O11" i="12" s="1"/>
  <c r="M114" i="12" l="1"/>
  <c r="J12" i="12"/>
  <c r="L112" i="7"/>
  <c r="G12" i="12" s="1"/>
  <c r="H12" i="12" s="1"/>
  <c r="I12" i="12" s="1"/>
  <c r="O12" i="12" s="1"/>
  <c r="G113" i="7"/>
  <c r="M115" i="12" l="1"/>
  <c r="N115" i="12"/>
  <c r="N116" i="12" s="1"/>
  <c r="J13" i="12"/>
  <c r="G114" i="7"/>
  <c r="L113" i="7"/>
  <c r="G13" i="12" s="1"/>
  <c r="H13" i="12" s="1"/>
  <c r="I13" i="12" s="1"/>
  <c r="O13" i="12" s="1"/>
  <c r="M116" i="12" l="1"/>
  <c r="J14" i="12"/>
  <c r="G115" i="7"/>
  <c r="L114" i="7"/>
  <c r="G14" i="12" s="1"/>
  <c r="H14" i="12" s="1"/>
  <c r="I14" i="12" s="1"/>
  <c r="O14" i="12" s="1"/>
  <c r="M117" i="12" l="1"/>
  <c r="N117" i="12"/>
  <c r="N118" i="12" s="1"/>
  <c r="J15" i="12"/>
  <c r="L115" i="7"/>
  <c r="G15" i="12" s="1"/>
  <c r="H15" i="12" s="1"/>
  <c r="I15" i="12" s="1"/>
  <c r="O15" i="12" s="1"/>
  <c r="G116" i="7"/>
  <c r="M118" i="12" l="1"/>
  <c r="J16" i="12"/>
  <c r="L116" i="7"/>
  <c r="G16" i="12" s="1"/>
  <c r="H16" i="12" s="1"/>
  <c r="I16" i="12" s="1"/>
  <c r="O16" i="12" s="1"/>
  <c r="G117" i="7"/>
  <c r="M119" i="12" l="1"/>
  <c r="N119" i="12"/>
  <c r="N120" i="12" s="1"/>
  <c r="J17" i="12"/>
  <c r="G118" i="7"/>
  <c r="L117" i="7"/>
  <c r="G17" i="12" s="1"/>
  <c r="H17" i="12" s="1"/>
  <c r="I17" i="12" s="1"/>
  <c r="O17" i="12" s="1"/>
  <c r="M120" i="12" l="1"/>
  <c r="J18" i="12"/>
  <c r="G119" i="7"/>
  <c r="L118" i="7"/>
  <c r="G18" i="12" s="1"/>
  <c r="H18" i="12" s="1"/>
  <c r="I18" i="12" s="1"/>
  <c r="O18" i="12" s="1"/>
  <c r="M121" i="12" l="1"/>
  <c r="N121" i="12"/>
  <c r="J19" i="12"/>
  <c r="G120" i="7"/>
  <c r="L119" i="7"/>
  <c r="G19" i="12" s="1"/>
  <c r="H19" i="12" s="1"/>
  <c r="I19" i="12" s="1"/>
  <c r="O19" i="12" s="1"/>
  <c r="N122" i="12" l="1"/>
  <c r="M122" i="12"/>
  <c r="J20" i="12"/>
  <c r="L120" i="7"/>
  <c r="G20" i="12" s="1"/>
  <c r="H20" i="12" s="1"/>
  <c r="I20" i="12" s="1"/>
  <c r="O20" i="12" s="1"/>
  <c r="G121" i="7"/>
  <c r="M123" i="12" l="1"/>
  <c r="N123" i="12"/>
  <c r="N124" i="12" s="1"/>
  <c r="J21" i="12"/>
  <c r="L121" i="7"/>
  <c r="G21" i="12" s="1"/>
  <c r="H21" i="12" s="1"/>
  <c r="I21" i="12" s="1"/>
  <c r="O21" i="12" s="1"/>
  <c r="G122" i="7"/>
  <c r="M124" i="12" l="1"/>
  <c r="J22" i="12"/>
  <c r="G123" i="7"/>
  <c r="L122" i="7"/>
  <c r="G22" i="12" s="1"/>
  <c r="H22" i="12" s="1"/>
  <c r="I22" i="12" s="1"/>
  <c r="O22" i="12" s="1"/>
  <c r="M125" i="12" l="1"/>
  <c r="N125" i="12"/>
  <c r="N126" i="12" s="1"/>
  <c r="J23" i="12"/>
  <c r="G124" i="7"/>
  <c r="L123" i="7"/>
  <c r="G23" i="12" s="1"/>
  <c r="H23" i="12" s="1"/>
  <c r="I23" i="12" s="1"/>
  <c r="O23" i="12" s="1"/>
  <c r="M126" i="12" l="1"/>
  <c r="J24" i="12"/>
  <c r="L124" i="7"/>
  <c r="G24" i="12" s="1"/>
  <c r="H24" i="12" s="1"/>
  <c r="I24" i="12" s="1"/>
  <c r="O24" i="12" s="1"/>
  <c r="G125" i="7"/>
  <c r="M127" i="12" l="1"/>
  <c r="N127" i="12"/>
  <c r="J25" i="12"/>
  <c r="G126" i="7"/>
  <c r="L125" i="7"/>
  <c r="G25" i="12" s="1"/>
  <c r="H25" i="12" s="1"/>
  <c r="I25" i="12" s="1"/>
  <c r="O25" i="12" s="1"/>
  <c r="N128" i="12" l="1"/>
  <c r="M128" i="12"/>
  <c r="J26" i="12"/>
  <c r="G127" i="7"/>
  <c r="L126" i="7"/>
  <c r="G26" i="12" s="1"/>
  <c r="H26" i="12" s="1"/>
  <c r="I26" i="12" s="1"/>
  <c r="O26" i="12" s="1"/>
  <c r="N129" i="12" l="1"/>
  <c r="M129" i="12"/>
  <c r="J27" i="12"/>
  <c r="G128" i="7"/>
  <c r="L127" i="7"/>
  <c r="G27" i="12" s="1"/>
  <c r="H27" i="12" s="1"/>
  <c r="I27" i="12" s="1"/>
  <c r="O27" i="12" s="1"/>
  <c r="N130" i="12" l="1"/>
  <c r="M130" i="12"/>
  <c r="N131" i="12" s="1"/>
  <c r="J28" i="12"/>
  <c r="L128" i="7"/>
  <c r="G28" i="12" s="1"/>
  <c r="H28" i="12" s="1"/>
  <c r="I28" i="12" s="1"/>
  <c r="O28" i="12" s="1"/>
  <c r="G129" i="7"/>
  <c r="M131" i="12" l="1"/>
  <c r="N132" i="12" s="1"/>
  <c r="J29" i="12"/>
  <c r="G130" i="7"/>
  <c r="L129" i="7"/>
  <c r="G29" i="12" s="1"/>
  <c r="H29" i="12" s="1"/>
  <c r="I29" i="12" s="1"/>
  <c r="O29" i="12" s="1"/>
  <c r="M132" i="12" l="1"/>
  <c r="J30" i="12"/>
  <c r="G131" i="7"/>
  <c r="L130" i="7"/>
  <c r="G30" i="12" s="1"/>
  <c r="H30" i="12" s="1"/>
  <c r="I30" i="12" s="1"/>
  <c r="O30" i="12" s="1"/>
  <c r="M133" i="12" l="1"/>
  <c r="N133" i="12"/>
  <c r="J31" i="12"/>
  <c r="L131" i="7"/>
  <c r="G31" i="12" s="1"/>
  <c r="H31" i="12" s="1"/>
  <c r="I31" i="12" s="1"/>
  <c r="O31" i="12" s="1"/>
  <c r="G132" i="7"/>
  <c r="N134" i="12" l="1"/>
  <c r="M134" i="12"/>
  <c r="J32" i="12"/>
  <c r="L132" i="7"/>
  <c r="G32" i="12" s="1"/>
  <c r="H32" i="12" s="1"/>
  <c r="I32" i="12" s="1"/>
  <c r="O32" i="12" s="1"/>
  <c r="G133" i="7"/>
  <c r="M135" i="12" l="1"/>
  <c r="N135" i="12"/>
  <c r="N136" i="12" s="1"/>
  <c r="J33" i="12"/>
  <c r="G134" i="7"/>
  <c r="L133" i="7"/>
  <c r="G33" i="12" s="1"/>
  <c r="H33" i="12" s="1"/>
  <c r="I33" i="12" s="1"/>
  <c r="O33" i="12" s="1"/>
  <c r="M136" i="12" l="1"/>
  <c r="J34" i="12"/>
  <c r="G135" i="7"/>
  <c r="L134" i="7"/>
  <c r="G34" i="12" s="1"/>
  <c r="H34" i="12" s="1"/>
  <c r="I34" i="12" s="1"/>
  <c r="O34" i="12" s="1"/>
  <c r="M137" i="12" l="1"/>
  <c r="N137" i="12"/>
  <c r="J35" i="12"/>
  <c r="G136" i="7"/>
  <c r="L135" i="7"/>
  <c r="G35" i="12" s="1"/>
  <c r="H35" i="12" s="1"/>
  <c r="I35" i="12" s="1"/>
  <c r="O35" i="12" s="1"/>
  <c r="N138" i="12" l="1"/>
  <c r="M138" i="12"/>
  <c r="J36" i="12"/>
  <c r="L136" i="7"/>
  <c r="G36" i="12" s="1"/>
  <c r="H36" i="12" s="1"/>
  <c r="I36" i="12" s="1"/>
  <c r="O36" i="12" s="1"/>
  <c r="G137" i="7"/>
  <c r="M139" i="12" l="1"/>
  <c r="N139" i="12"/>
  <c r="N140" i="12" s="1"/>
  <c r="J37" i="12"/>
  <c r="L137" i="7"/>
  <c r="G37" i="12" s="1"/>
  <c r="H37" i="12" s="1"/>
  <c r="I37" i="12" s="1"/>
  <c r="O37" i="12" s="1"/>
  <c r="G138" i="7"/>
  <c r="M140" i="12" l="1"/>
  <c r="J38" i="12"/>
  <c r="G139" i="7"/>
  <c r="L138" i="7"/>
  <c r="G38" i="12" s="1"/>
  <c r="H38" i="12" s="1"/>
  <c r="I38" i="12" s="1"/>
  <c r="O38" i="12" s="1"/>
  <c r="M141" i="12" l="1"/>
  <c r="N141" i="12"/>
  <c r="N142" i="12" s="1"/>
  <c r="J39" i="12"/>
  <c r="L139" i="7"/>
  <c r="G39" i="12" s="1"/>
  <c r="H39" i="12" s="1"/>
  <c r="I39" i="12" s="1"/>
  <c r="O39" i="12" s="1"/>
  <c r="G140" i="7"/>
  <c r="M142" i="12" l="1"/>
  <c r="J40" i="12"/>
  <c r="L140" i="7"/>
  <c r="G40" i="12" s="1"/>
  <c r="H40" i="12" s="1"/>
  <c r="I40" i="12" s="1"/>
  <c r="O40" i="12" s="1"/>
  <c r="G141" i="7"/>
  <c r="M143" i="12" l="1"/>
  <c r="N143" i="12"/>
  <c r="N144" i="12" s="1"/>
  <c r="J41" i="12"/>
  <c r="G142" i="7"/>
  <c r="L141" i="7"/>
  <c r="G41" i="12" s="1"/>
  <c r="H41" i="12" s="1"/>
  <c r="I41" i="12" s="1"/>
  <c r="O41" i="12" s="1"/>
  <c r="M144" i="12" l="1"/>
  <c r="J42" i="12"/>
  <c r="G143" i="7"/>
  <c r="L142" i="7"/>
  <c r="G42" i="12" s="1"/>
  <c r="H42" i="12" s="1"/>
  <c r="I42" i="12" s="1"/>
  <c r="O42" i="12" s="1"/>
  <c r="M145" i="12" l="1"/>
  <c r="N145" i="12"/>
  <c r="N146" i="12" s="1"/>
  <c r="J43" i="12"/>
  <c r="G144" i="7"/>
  <c r="L143" i="7"/>
  <c r="G43" i="12" s="1"/>
  <c r="H43" i="12" s="1"/>
  <c r="I43" i="12" s="1"/>
  <c r="O43" i="12" s="1"/>
  <c r="M146" i="12" l="1"/>
  <c r="J44" i="12"/>
  <c r="L144" i="7"/>
  <c r="G44" i="12" s="1"/>
  <c r="H44" i="12" s="1"/>
  <c r="I44" i="12" s="1"/>
  <c r="O44" i="12" s="1"/>
  <c r="G145" i="7"/>
  <c r="M147" i="12" l="1"/>
  <c r="N147" i="12"/>
  <c r="J45" i="12"/>
  <c r="G146" i="7"/>
  <c r="L145" i="7"/>
  <c r="G45" i="12" s="1"/>
  <c r="H45" i="12" s="1"/>
  <c r="I45" i="12" s="1"/>
  <c r="O45" i="12" s="1"/>
  <c r="N148" i="12" l="1"/>
  <c r="M148" i="12"/>
  <c r="J46" i="12"/>
  <c r="G147" i="7"/>
  <c r="L146" i="7"/>
  <c r="G46" i="12" s="1"/>
  <c r="H46" i="12" s="1"/>
  <c r="I46" i="12" s="1"/>
  <c r="O46" i="12" s="1"/>
  <c r="M149" i="12" l="1"/>
  <c r="N149" i="12"/>
  <c r="J47" i="12"/>
  <c r="L147" i="7"/>
  <c r="G47" i="12" s="1"/>
  <c r="H47" i="12" s="1"/>
  <c r="I47" i="12" s="1"/>
  <c r="O47" i="12" s="1"/>
  <c r="G148" i="7"/>
  <c r="N150" i="12" l="1"/>
  <c r="M150" i="12"/>
  <c r="J48" i="12"/>
  <c r="L148" i="7"/>
  <c r="G48" i="12" s="1"/>
  <c r="H48" i="12" s="1"/>
  <c r="I48" i="12" s="1"/>
  <c r="O48" i="12" s="1"/>
  <c r="G149" i="7"/>
  <c r="M151" i="12" l="1"/>
  <c r="N151" i="12"/>
  <c r="N152" i="12" s="1"/>
  <c r="J49" i="12"/>
  <c r="G150" i="7"/>
  <c r="L149" i="7"/>
  <c r="G49" i="12" s="1"/>
  <c r="H49" i="12" s="1"/>
  <c r="I49" i="12" s="1"/>
  <c r="O49" i="12" s="1"/>
  <c r="M152" i="12" l="1"/>
  <c r="J50" i="12"/>
  <c r="G151" i="7"/>
  <c r="L150" i="7"/>
  <c r="G50" i="12" s="1"/>
  <c r="H50" i="12" s="1"/>
  <c r="I50" i="12" s="1"/>
  <c r="O50" i="12" s="1"/>
  <c r="M153" i="12" l="1"/>
  <c r="N153" i="12"/>
  <c r="J51" i="12"/>
  <c r="G152" i="7"/>
  <c r="L151" i="7"/>
  <c r="G51" i="12" s="1"/>
  <c r="H51" i="12" s="1"/>
  <c r="I51" i="12" s="1"/>
  <c r="O51" i="12" s="1"/>
  <c r="N154" i="12" l="1"/>
  <c r="M154" i="12"/>
  <c r="J52" i="12"/>
  <c r="L152" i="7"/>
  <c r="G52" i="12" s="1"/>
  <c r="H52" i="12" s="1"/>
  <c r="I52" i="12" s="1"/>
  <c r="O52" i="12" s="1"/>
  <c r="G153" i="7"/>
  <c r="M155" i="12" l="1"/>
  <c r="N155" i="12"/>
  <c r="J53" i="12"/>
  <c r="G154" i="7"/>
  <c r="L153" i="7"/>
  <c r="G53" i="12" s="1"/>
  <c r="H53" i="12" s="1"/>
  <c r="I53" i="12" s="1"/>
  <c r="O53" i="12" s="1"/>
  <c r="N156" i="12" l="1"/>
  <c r="M156" i="12"/>
  <c r="J54" i="12"/>
  <c r="G155" i="7"/>
  <c r="L154" i="7"/>
  <c r="G54" i="12" s="1"/>
  <c r="H54" i="12" s="1"/>
  <c r="I54" i="12" s="1"/>
  <c r="O54" i="12" s="1"/>
  <c r="M157" i="12" l="1"/>
  <c r="N157" i="12"/>
  <c r="J55" i="12"/>
  <c r="L155" i="7"/>
  <c r="G55" i="12" s="1"/>
  <c r="H55" i="12" s="1"/>
  <c r="I55" i="12" s="1"/>
  <c r="O55" i="12" s="1"/>
  <c r="G156" i="7"/>
  <c r="N158" i="12" l="1"/>
  <c r="M158" i="12"/>
  <c r="J56" i="12"/>
  <c r="L156" i="7"/>
  <c r="G56" i="12" s="1"/>
  <c r="H56" i="12" s="1"/>
  <c r="I56" i="12" s="1"/>
  <c r="O56" i="12" s="1"/>
  <c r="G157" i="7"/>
  <c r="M159" i="12" l="1"/>
  <c r="N159" i="12"/>
  <c r="N160" i="12" s="1"/>
  <c r="J57" i="12"/>
  <c r="G158" i="7"/>
  <c r="L157" i="7"/>
  <c r="G57" i="12" s="1"/>
  <c r="H57" i="12" s="1"/>
  <c r="I57" i="12" s="1"/>
  <c r="O57" i="12" s="1"/>
  <c r="M160" i="12" l="1"/>
  <c r="J58" i="12"/>
  <c r="G159" i="7"/>
  <c r="L158" i="7"/>
  <c r="G58" i="12" s="1"/>
  <c r="H58" i="12" s="1"/>
  <c r="I58" i="12" s="1"/>
  <c r="O58" i="12" s="1"/>
  <c r="M161" i="12" l="1"/>
  <c r="N161" i="12"/>
  <c r="J59" i="12"/>
  <c r="G160" i="7"/>
  <c r="L159" i="7"/>
  <c r="G59" i="12" s="1"/>
  <c r="H59" i="12" s="1"/>
  <c r="I59" i="12" s="1"/>
  <c r="O59" i="12" s="1"/>
  <c r="N162" i="12" l="1"/>
  <c r="M162" i="12"/>
  <c r="J60" i="12"/>
  <c r="L160" i="7"/>
  <c r="G60" i="12" s="1"/>
  <c r="H60" i="12" s="1"/>
  <c r="I60" i="12" s="1"/>
  <c r="O60" i="12" s="1"/>
  <c r="G161" i="7"/>
  <c r="M163" i="12" l="1"/>
  <c r="N163" i="12"/>
  <c r="J61" i="12"/>
  <c r="G162" i="7"/>
  <c r="L161" i="7"/>
  <c r="G61" i="12" s="1"/>
  <c r="H61" i="12" s="1"/>
  <c r="I61" i="12" s="1"/>
  <c r="O61" i="12" s="1"/>
  <c r="N164" i="12" l="1"/>
  <c r="M164" i="12"/>
  <c r="J62" i="12"/>
  <c r="G163" i="7"/>
  <c r="L162" i="7"/>
  <c r="G62" i="12" s="1"/>
  <c r="H62" i="12" s="1"/>
  <c r="I62" i="12" s="1"/>
  <c r="O62" i="12" s="1"/>
  <c r="M165" i="12" l="1"/>
  <c r="N165" i="12"/>
  <c r="N166" i="12" s="1"/>
  <c r="J63" i="12"/>
  <c r="L163" i="7"/>
  <c r="G63" i="12" s="1"/>
  <c r="H63" i="12" s="1"/>
  <c r="I63" i="12" s="1"/>
  <c r="O63" i="12" s="1"/>
  <c r="G164" i="7"/>
  <c r="M166" i="12" l="1"/>
  <c r="N167" i="12" s="1"/>
  <c r="J64" i="12"/>
  <c r="L164" i="7"/>
  <c r="G64" i="12" s="1"/>
  <c r="H64" i="12" s="1"/>
  <c r="I64" i="12" s="1"/>
  <c r="O64" i="12" s="1"/>
  <c r="G165" i="7"/>
  <c r="M167" i="12" l="1"/>
  <c r="N168" i="12" s="1"/>
  <c r="J65" i="12"/>
  <c r="G166" i="7"/>
  <c r="L165" i="7"/>
  <c r="G65" i="12" s="1"/>
  <c r="H65" i="12" s="1"/>
  <c r="I65" i="12" s="1"/>
  <c r="O65" i="12" s="1"/>
  <c r="M168" i="12" l="1"/>
  <c r="N169" i="12" s="1"/>
  <c r="CG57" i="13"/>
  <c r="CI57" i="13"/>
  <c r="BY57" i="13"/>
  <c r="BX57" i="13"/>
  <c r="BZ57" i="13"/>
  <c r="CH57" i="13"/>
  <c r="J66" i="12"/>
  <c r="G167" i="7"/>
  <c r="L166" i="7"/>
  <c r="G66" i="12" s="1"/>
  <c r="H66" i="12" s="1"/>
  <c r="I66" i="12" s="1"/>
  <c r="O66" i="12" s="1"/>
  <c r="M169" i="12" l="1"/>
  <c r="N170" i="12" s="1"/>
  <c r="CH58" i="13"/>
  <c r="BY58" i="13"/>
  <c r="CG58" i="13"/>
  <c r="CI58" i="13"/>
  <c r="BX58" i="13"/>
  <c r="BZ58" i="13"/>
  <c r="J67" i="12"/>
  <c r="G168" i="7"/>
  <c r="L167" i="7"/>
  <c r="G67" i="12" s="1"/>
  <c r="H67" i="12" s="1"/>
  <c r="I67" i="12" s="1"/>
  <c r="O67" i="12" s="1"/>
  <c r="M170" i="12" l="1"/>
  <c r="BZ59" i="13"/>
  <c r="CG59" i="13"/>
  <c r="BX59" i="13"/>
  <c r="CI59" i="13"/>
  <c r="BY59" i="13"/>
  <c r="CH59" i="13"/>
  <c r="N171" i="12"/>
  <c r="J68" i="12"/>
  <c r="L168" i="7"/>
  <c r="G68" i="12" s="1"/>
  <c r="H68" i="12" s="1"/>
  <c r="I68" i="12" s="1"/>
  <c r="O68" i="12" s="1"/>
  <c r="G169" i="7"/>
  <c r="M171" i="12" l="1"/>
  <c r="CI60" i="13"/>
  <c r="BX60" i="13"/>
  <c r="BZ60" i="13"/>
  <c r="BY60" i="13"/>
  <c r="CH60" i="13"/>
  <c r="CG60" i="13"/>
  <c r="N172" i="12"/>
  <c r="J69" i="12"/>
  <c r="G170" i="7"/>
  <c r="L169" i="7"/>
  <c r="G69" i="12" s="1"/>
  <c r="H69" i="12" s="1"/>
  <c r="I69" i="12" s="1"/>
  <c r="O69" i="12" s="1"/>
  <c r="M172" i="12" l="1"/>
  <c r="CG61" i="13"/>
  <c r="CH61" i="13"/>
  <c r="BX61" i="13"/>
  <c r="BY61" i="13"/>
  <c r="BZ61" i="13"/>
  <c r="CI61" i="13"/>
  <c r="N173" i="12"/>
  <c r="J70" i="12"/>
  <c r="G171" i="7"/>
  <c r="L170" i="7"/>
  <c r="G70" i="12" s="1"/>
  <c r="H70" i="12" s="1"/>
  <c r="I70" i="12" s="1"/>
  <c r="O70" i="12" s="1"/>
  <c r="M173" i="12" l="1"/>
  <c r="CI62" i="13"/>
  <c r="BY62" i="13"/>
  <c r="CG62" i="13"/>
  <c r="CH62" i="13"/>
  <c r="BZ62" i="13"/>
  <c r="BX62" i="13"/>
  <c r="N174" i="12"/>
  <c r="J71" i="12"/>
  <c r="L171" i="7"/>
  <c r="G71" i="12" s="1"/>
  <c r="H71" i="12" s="1"/>
  <c r="I71" i="12" s="1"/>
  <c r="O71" i="12" s="1"/>
  <c r="G172" i="7"/>
  <c r="M174" i="12" l="1"/>
  <c r="N175" i="12" s="1"/>
  <c r="CI63" i="13"/>
  <c r="BZ63" i="13"/>
  <c r="CG63" i="13"/>
  <c r="BX63" i="13"/>
  <c r="CH63" i="13"/>
  <c r="BY63" i="13"/>
  <c r="J72" i="12"/>
  <c r="L172" i="7"/>
  <c r="G72" i="12" s="1"/>
  <c r="H72" i="12" s="1"/>
  <c r="I72" i="12" s="1"/>
  <c r="O72" i="12" s="1"/>
  <c r="G173" i="7"/>
  <c r="M175" i="12" l="1"/>
  <c r="N176" i="12" s="1"/>
  <c r="BX64" i="13"/>
  <c r="BY64" i="13"/>
  <c r="BZ64" i="13"/>
  <c r="CI64" i="13"/>
  <c r="CG64" i="13"/>
  <c r="CH64" i="13"/>
  <c r="J73" i="12"/>
  <c r="G174" i="7"/>
  <c r="L173" i="7"/>
  <c r="G73" i="12" s="1"/>
  <c r="H73" i="12" s="1"/>
  <c r="I73" i="12" s="1"/>
  <c r="O73" i="12" s="1"/>
  <c r="M176" i="12" l="1"/>
  <c r="CG65" i="13"/>
  <c r="BY65" i="13"/>
  <c r="CI65" i="13"/>
  <c r="BZ65" i="13"/>
  <c r="CH65" i="13"/>
  <c r="BX65" i="13"/>
  <c r="N177" i="12"/>
  <c r="J74" i="12"/>
  <c r="G175" i="7"/>
  <c r="L174" i="7"/>
  <c r="G74" i="12" s="1"/>
  <c r="H74" i="12" s="1"/>
  <c r="I74" i="12" s="1"/>
  <c r="O74" i="12" s="1"/>
  <c r="M177" i="12" l="1"/>
  <c r="BY66" i="13"/>
  <c r="BX66" i="13"/>
  <c r="CG66" i="13"/>
  <c r="CH66" i="13"/>
  <c r="BZ66" i="13"/>
  <c r="CI66" i="13"/>
  <c r="N178" i="12"/>
  <c r="J75" i="12"/>
  <c r="G176" i="7"/>
  <c r="L175" i="7"/>
  <c r="G75" i="12" s="1"/>
  <c r="H75" i="12" s="1"/>
  <c r="I75" i="12" s="1"/>
  <c r="O75" i="12" s="1"/>
  <c r="J76" i="12" l="1"/>
  <c r="L176" i="7"/>
  <c r="G76" i="12" s="1"/>
  <c r="H76" i="12" s="1"/>
  <c r="I76" i="12" s="1"/>
  <c r="O76" i="12" s="1"/>
  <c r="G177" i="7"/>
  <c r="J77" i="12" l="1"/>
  <c r="L177" i="7"/>
  <c r="G77" i="12" s="1"/>
  <c r="H77" i="12" s="1"/>
  <c r="I77" i="12" s="1"/>
  <c r="O77" i="12" s="1"/>
  <c r="G178" i="7"/>
  <c r="J78" i="12" l="1"/>
  <c r="G179" i="7"/>
  <c r="L178" i="7"/>
  <c r="G78" i="12" s="1"/>
  <c r="H78" i="12" s="1"/>
  <c r="I78" i="12" s="1"/>
  <c r="O78" i="12" s="1"/>
  <c r="J79" i="12" l="1"/>
  <c r="L179" i="7"/>
  <c r="G79" i="12" s="1"/>
  <c r="H79" i="12" s="1"/>
  <c r="I79" i="12" s="1"/>
  <c r="O79" i="12" s="1"/>
  <c r="G180" i="7"/>
  <c r="J80" i="12" l="1"/>
  <c r="L180" i="7"/>
  <c r="G80" i="12" s="1"/>
  <c r="H80" i="12" s="1"/>
  <c r="I80" i="12" s="1"/>
  <c r="O80" i="12" s="1"/>
  <c r="G181" i="7"/>
  <c r="J81" i="12" l="1"/>
  <c r="G182" i="7"/>
  <c r="L181" i="7"/>
  <c r="G81" i="12" s="1"/>
  <c r="H81" i="12" s="1"/>
  <c r="I81" i="12" s="1"/>
  <c r="O81" i="12" s="1"/>
  <c r="J82" i="12" l="1"/>
  <c r="G183" i="7"/>
  <c r="L182" i="7"/>
  <c r="G82" i="12" s="1"/>
  <c r="H82" i="12" s="1"/>
  <c r="I82" i="12" s="1"/>
  <c r="O82" i="12" s="1"/>
  <c r="J83" i="12" l="1"/>
  <c r="G184" i="7"/>
  <c r="L183" i="7"/>
  <c r="G83" i="12" s="1"/>
  <c r="H83" i="12" s="1"/>
  <c r="I83" i="12" s="1"/>
  <c r="O83" i="12" s="1"/>
  <c r="J84" i="12" l="1"/>
  <c r="L184" i="7"/>
  <c r="G84" i="12" s="1"/>
  <c r="H84" i="12" s="1"/>
  <c r="I84" i="12" s="1"/>
  <c r="O84" i="12" s="1"/>
  <c r="G185" i="7"/>
  <c r="J85" i="12" l="1"/>
  <c r="G186" i="7"/>
  <c r="L185" i="7"/>
  <c r="G85" i="12" s="1"/>
  <c r="H85" i="12" s="1"/>
  <c r="I85" i="12" s="1"/>
  <c r="O85" i="12" s="1"/>
  <c r="J86" i="12" l="1"/>
  <c r="G187" i="7"/>
  <c r="L186" i="7"/>
  <c r="G86" i="12" s="1"/>
  <c r="H86" i="12" s="1"/>
  <c r="I86" i="12" s="1"/>
  <c r="O86" i="12" s="1"/>
  <c r="J87" i="12" l="1"/>
  <c r="L187" i="7"/>
  <c r="G87" i="12" s="1"/>
  <c r="H87" i="12" s="1"/>
  <c r="I87" i="12" s="1"/>
  <c r="O87" i="12" s="1"/>
  <c r="G188" i="7"/>
  <c r="J88" i="12" l="1"/>
  <c r="L188" i="7"/>
  <c r="G88" i="12" s="1"/>
  <c r="H88" i="12" s="1"/>
  <c r="I88" i="12" s="1"/>
  <c r="O88" i="12" s="1"/>
  <c r="G189" i="7"/>
  <c r="J89" i="12" l="1"/>
  <c r="G190" i="7"/>
  <c r="L189" i="7"/>
  <c r="G89" i="12" s="1"/>
  <c r="H89" i="12" s="1"/>
  <c r="I89" i="12" s="1"/>
  <c r="O89" i="12" s="1"/>
  <c r="J90" i="12" l="1"/>
  <c r="G191" i="7"/>
  <c r="L190" i="7"/>
  <c r="G90" i="12" s="1"/>
  <c r="H90" i="12" s="1"/>
  <c r="I90" i="12" s="1"/>
  <c r="O90" i="12" s="1"/>
  <c r="J91" i="12" l="1"/>
  <c r="G192" i="7"/>
  <c r="L191" i="7"/>
  <c r="G91" i="12" s="1"/>
  <c r="H91" i="12" s="1"/>
  <c r="I91" i="12" s="1"/>
  <c r="O91" i="12" s="1"/>
  <c r="J92" i="12" l="1"/>
  <c r="L192" i="7"/>
  <c r="G92" i="12" s="1"/>
  <c r="H92" i="12" s="1"/>
  <c r="I92" i="12" s="1"/>
  <c r="O92" i="12" s="1"/>
  <c r="G193" i="7"/>
  <c r="J93" i="12" l="1"/>
  <c r="L193" i="7"/>
  <c r="G93" i="12" s="1"/>
  <c r="H93" i="12" s="1"/>
  <c r="I93" i="12" s="1"/>
  <c r="O93" i="12" s="1"/>
  <c r="G194" i="7"/>
  <c r="J94" i="12" l="1"/>
  <c r="G195" i="7"/>
  <c r="L194" i="7"/>
  <c r="G94" i="12" s="1"/>
  <c r="H94" i="12" s="1"/>
  <c r="I94" i="12" s="1"/>
  <c r="O94" i="12" s="1"/>
  <c r="J95" i="12" l="1"/>
  <c r="L195" i="7"/>
  <c r="G95" i="12" s="1"/>
  <c r="H95" i="12" s="1"/>
  <c r="I95" i="12" s="1"/>
  <c r="O95" i="12" s="1"/>
  <c r="G196" i="7"/>
  <c r="J96" i="12" l="1"/>
  <c r="G197" i="7"/>
  <c r="L196" i="7"/>
  <c r="G96" i="12" s="1"/>
  <c r="H96" i="12" s="1"/>
  <c r="I96" i="12" s="1"/>
  <c r="O96" i="12" s="1"/>
  <c r="J97" i="12" l="1"/>
  <c r="G198" i="7"/>
  <c r="L197" i="7"/>
  <c r="G97" i="12" s="1"/>
  <c r="H97" i="12" s="1"/>
  <c r="I97" i="12" s="1"/>
  <c r="O97" i="12" s="1"/>
  <c r="J98" i="12" l="1"/>
  <c r="G199" i="7"/>
  <c r="L198" i="7"/>
  <c r="G98" i="12" s="1"/>
  <c r="H98" i="12" s="1"/>
  <c r="I98" i="12" s="1"/>
  <c r="O98" i="12" s="1"/>
  <c r="J99" i="12" l="1"/>
  <c r="G200" i="7"/>
  <c r="L199" i="7"/>
  <c r="G99" i="12" s="1"/>
  <c r="H99" i="12" s="1"/>
  <c r="I99" i="12" s="1"/>
  <c r="O99" i="12" s="1"/>
  <c r="J100" i="12" l="1"/>
  <c r="L200" i="7"/>
  <c r="G100" i="12" s="1"/>
  <c r="H100" i="12" s="1"/>
  <c r="I100" i="12" s="1"/>
  <c r="O100" i="12" s="1"/>
  <c r="G201" i="7"/>
  <c r="J101" i="12" l="1"/>
  <c r="G202" i="7"/>
  <c r="L201" i="7"/>
  <c r="G101" i="12" s="1"/>
  <c r="H101" i="12" s="1"/>
  <c r="I101" i="12" s="1"/>
  <c r="O101" i="12" s="1"/>
  <c r="J102" i="12" l="1"/>
  <c r="G203" i="7"/>
  <c r="L202" i="7"/>
  <c r="G102" i="12" s="1"/>
  <c r="H102" i="12" s="1"/>
  <c r="I102" i="12" s="1"/>
  <c r="O102" i="12" s="1"/>
  <c r="J103" i="12" l="1"/>
  <c r="L203" i="7"/>
  <c r="G103" i="12" s="1"/>
  <c r="H103" i="12" s="1"/>
  <c r="I103" i="12" s="1"/>
  <c r="O103" i="12" s="1"/>
  <c r="G204" i="7"/>
  <c r="J104" i="12" l="1"/>
  <c r="G205" i="7"/>
  <c r="L204" i="7"/>
  <c r="G104" i="12" s="1"/>
  <c r="H104" i="12" s="1"/>
  <c r="I104" i="12" s="1"/>
  <c r="O104" i="12" s="1"/>
  <c r="J105" i="12" l="1"/>
  <c r="G206" i="7"/>
  <c r="L205" i="7"/>
  <c r="G105" i="12" s="1"/>
  <c r="H105" i="12" s="1"/>
  <c r="I105" i="12" s="1"/>
  <c r="O105" i="12" s="1"/>
  <c r="J106" i="12" l="1"/>
  <c r="G207" i="7"/>
  <c r="L206" i="7"/>
  <c r="G106" i="12" s="1"/>
  <c r="H106" i="12" s="1"/>
  <c r="I106" i="12" s="1"/>
  <c r="O106" i="12" s="1"/>
  <c r="J107" i="12" l="1"/>
  <c r="G208" i="7"/>
  <c r="L207" i="7"/>
  <c r="G107" i="12" s="1"/>
  <c r="H107" i="12" s="1"/>
  <c r="I107" i="12" s="1"/>
  <c r="O107" i="12" s="1"/>
  <c r="J108" i="12" l="1"/>
  <c r="L208" i="7"/>
  <c r="G108" i="12" s="1"/>
  <c r="H108" i="12" s="1"/>
  <c r="I108" i="12" s="1"/>
  <c r="O108" i="12" s="1"/>
  <c r="G209" i="7"/>
  <c r="J109" i="12" l="1"/>
  <c r="G210" i="7"/>
  <c r="L209" i="7"/>
  <c r="G109" i="12" s="1"/>
  <c r="H109" i="12" s="1"/>
  <c r="I109" i="12" s="1"/>
  <c r="O109" i="12" s="1"/>
  <c r="J110" i="12" l="1"/>
  <c r="G211" i="7"/>
  <c r="L210" i="7"/>
  <c r="G110" i="12" s="1"/>
  <c r="H110" i="12" s="1"/>
  <c r="I110" i="12" s="1"/>
  <c r="O110" i="12" s="1"/>
  <c r="J111" i="12" l="1"/>
  <c r="L211" i="7"/>
  <c r="G111" i="12" s="1"/>
  <c r="H111" i="12" s="1"/>
  <c r="I111" i="12" s="1"/>
  <c r="O111" i="12" s="1"/>
  <c r="G212" i="7"/>
  <c r="J112" i="12" l="1"/>
  <c r="G213" i="7"/>
  <c r="L212" i="7"/>
  <c r="G112" i="12" s="1"/>
  <c r="H112" i="12" s="1"/>
  <c r="I112" i="12" s="1"/>
  <c r="O112" i="12" s="1"/>
  <c r="J113" i="12" l="1"/>
  <c r="G214" i="7"/>
  <c r="L213" i="7"/>
  <c r="G113" i="12" s="1"/>
  <c r="H113" i="12" s="1"/>
  <c r="I113" i="12" s="1"/>
  <c r="O113" i="12" s="1"/>
  <c r="J114" i="12" l="1"/>
  <c r="G215" i="7"/>
  <c r="L214" i="7"/>
  <c r="G114" i="12" s="1"/>
  <c r="H114" i="12" s="1"/>
  <c r="I114" i="12" s="1"/>
  <c r="O114" i="12" s="1"/>
  <c r="J115" i="12" l="1"/>
  <c r="G216" i="7"/>
  <c r="L215" i="7"/>
  <c r="G115" i="12" s="1"/>
  <c r="H115" i="12" s="1"/>
  <c r="I115" i="12" s="1"/>
  <c r="O115" i="12" s="1"/>
  <c r="J116" i="12" l="1"/>
  <c r="G217" i="7"/>
  <c r="L216" i="7"/>
  <c r="G116" i="12" s="1"/>
  <c r="H116" i="12" s="1"/>
  <c r="I116" i="12" s="1"/>
  <c r="O116" i="12" s="1"/>
  <c r="J117" i="12" l="1"/>
  <c r="L217" i="7"/>
  <c r="G117" i="12" s="1"/>
  <c r="H117" i="12" s="1"/>
  <c r="I117" i="12" s="1"/>
  <c r="O117" i="12" s="1"/>
  <c r="G218" i="7"/>
  <c r="J118" i="12" l="1"/>
  <c r="L218" i="7"/>
  <c r="G118" i="12" s="1"/>
  <c r="H118" i="12" s="1"/>
  <c r="I118" i="12" s="1"/>
  <c r="O118" i="12" s="1"/>
  <c r="G219" i="7"/>
  <c r="J119" i="12" l="1"/>
  <c r="G220" i="7"/>
  <c r="L219" i="7"/>
  <c r="G119" i="12" s="1"/>
  <c r="H119" i="12" s="1"/>
  <c r="I119" i="12" s="1"/>
  <c r="O119" i="12" s="1"/>
  <c r="J120" i="12" l="1"/>
  <c r="G221" i="7"/>
  <c r="L220" i="7"/>
  <c r="G120" i="12" s="1"/>
  <c r="H120" i="12" s="1"/>
  <c r="I120" i="12" s="1"/>
  <c r="O120" i="12" s="1"/>
  <c r="J121" i="12" l="1"/>
  <c r="G222" i="7"/>
  <c r="L221" i="7"/>
  <c r="G121" i="12" s="1"/>
  <c r="H121" i="12" s="1"/>
  <c r="I121" i="12" s="1"/>
  <c r="O121" i="12" s="1"/>
  <c r="J122" i="12" l="1"/>
  <c r="G223" i="7"/>
  <c r="L222" i="7"/>
  <c r="G122" i="12" s="1"/>
  <c r="H122" i="12" s="1"/>
  <c r="I122" i="12" s="1"/>
  <c r="O122" i="12" s="1"/>
  <c r="J123" i="12" l="1"/>
  <c r="G224" i="7"/>
  <c r="L223" i="7"/>
  <c r="G123" i="12" s="1"/>
  <c r="H123" i="12" s="1"/>
  <c r="I123" i="12" s="1"/>
  <c r="O123" i="12" s="1"/>
  <c r="J124" i="12" l="1"/>
  <c r="G225" i="7"/>
  <c r="L224" i="7"/>
  <c r="G124" i="12" s="1"/>
  <c r="H124" i="12" s="1"/>
  <c r="I124" i="12" s="1"/>
  <c r="O124" i="12" s="1"/>
  <c r="J125" i="12" l="1"/>
  <c r="L225" i="7"/>
  <c r="G125" i="12" s="1"/>
  <c r="H125" i="12" s="1"/>
  <c r="I125" i="12" s="1"/>
  <c r="O125" i="12" s="1"/>
  <c r="G226" i="7"/>
  <c r="J126" i="12" l="1"/>
  <c r="L226" i="7"/>
  <c r="G126" i="12" s="1"/>
  <c r="H126" i="12" s="1"/>
  <c r="I126" i="12" s="1"/>
  <c r="O126" i="12" s="1"/>
  <c r="G227" i="7"/>
  <c r="J127" i="12" l="1"/>
  <c r="G228" i="7"/>
  <c r="L227" i="7"/>
  <c r="G127" i="12" s="1"/>
  <c r="H127" i="12" s="1"/>
  <c r="I127" i="12" s="1"/>
  <c r="O127" i="12" s="1"/>
  <c r="J128" i="12" l="1"/>
  <c r="G229" i="7"/>
  <c r="L228" i="7"/>
  <c r="G128" i="12" s="1"/>
  <c r="H128" i="12" s="1"/>
  <c r="I128" i="12" s="1"/>
  <c r="O128" i="12" s="1"/>
  <c r="J129" i="12" l="1"/>
  <c r="G230" i="7"/>
  <c r="L229" i="7"/>
  <c r="G129" i="12" s="1"/>
  <c r="H129" i="12" s="1"/>
  <c r="I129" i="12" s="1"/>
  <c r="O129" i="12" s="1"/>
  <c r="J130" i="12" l="1"/>
  <c r="G231" i="7"/>
  <c r="L230" i="7"/>
  <c r="G130" i="12" s="1"/>
  <c r="H130" i="12" s="1"/>
  <c r="I130" i="12" s="1"/>
  <c r="O130" i="12" s="1"/>
  <c r="J131" i="12" l="1"/>
  <c r="G232" i="7"/>
  <c r="L231" i="7"/>
  <c r="G131" i="12" s="1"/>
  <c r="H131" i="12" s="1"/>
  <c r="I131" i="12" s="1"/>
  <c r="O131" i="12" s="1"/>
  <c r="J132" i="12" l="1"/>
  <c r="G233" i="7"/>
  <c r="L232" i="7"/>
  <c r="G132" i="12" s="1"/>
  <c r="H132" i="12" s="1"/>
  <c r="I132" i="12" s="1"/>
  <c r="O132" i="12" s="1"/>
  <c r="J133" i="12" l="1"/>
  <c r="L233" i="7"/>
  <c r="G133" i="12" s="1"/>
  <c r="H133" i="12" s="1"/>
  <c r="I133" i="12" s="1"/>
  <c r="O133" i="12" s="1"/>
  <c r="G234" i="7"/>
  <c r="J134" i="12" l="1"/>
  <c r="L234" i="7"/>
  <c r="G134" i="12" s="1"/>
  <c r="H134" i="12" s="1"/>
  <c r="I134" i="12" s="1"/>
  <c r="O134" i="12" s="1"/>
  <c r="G235" i="7"/>
  <c r="J135" i="12" l="1"/>
  <c r="G236" i="7"/>
  <c r="L235" i="7"/>
  <c r="G135" i="12" s="1"/>
  <c r="H135" i="12" s="1"/>
  <c r="I135" i="12" s="1"/>
  <c r="O135" i="12" s="1"/>
  <c r="J136" i="12" l="1"/>
  <c r="G237" i="7"/>
  <c r="L236" i="7"/>
  <c r="G136" i="12" s="1"/>
  <c r="H136" i="12" s="1"/>
  <c r="I136" i="12" s="1"/>
  <c r="O136" i="12" s="1"/>
  <c r="J137" i="12" l="1"/>
  <c r="G238" i="7"/>
  <c r="L237" i="7"/>
  <c r="G137" i="12" s="1"/>
  <c r="H137" i="12" s="1"/>
  <c r="I137" i="12" s="1"/>
  <c r="O137" i="12" s="1"/>
  <c r="J138" i="12" l="1"/>
  <c r="G239" i="7"/>
  <c r="L238" i="7"/>
  <c r="G138" i="12" s="1"/>
  <c r="H138" i="12" s="1"/>
  <c r="I138" i="12" s="1"/>
  <c r="O138" i="12" s="1"/>
  <c r="J139" i="12" l="1"/>
  <c r="G240" i="7"/>
  <c r="L239" i="7"/>
  <c r="G139" i="12" s="1"/>
  <c r="H139" i="12" s="1"/>
  <c r="I139" i="12" s="1"/>
  <c r="O139" i="12" s="1"/>
  <c r="J140" i="12" l="1"/>
  <c r="G241" i="7"/>
  <c r="L240" i="7"/>
  <c r="G140" i="12" s="1"/>
  <c r="H140" i="12" s="1"/>
  <c r="I140" i="12" s="1"/>
  <c r="O140" i="12" s="1"/>
  <c r="J141" i="12" l="1"/>
  <c r="L241" i="7"/>
  <c r="G141" i="12" s="1"/>
  <c r="H141" i="12" s="1"/>
  <c r="I141" i="12" s="1"/>
  <c r="O141" i="12" s="1"/>
  <c r="G242" i="7"/>
  <c r="J142" i="12" l="1"/>
  <c r="L242" i="7"/>
  <c r="G142" i="12" s="1"/>
  <c r="H142" i="12" s="1"/>
  <c r="I142" i="12" s="1"/>
  <c r="O142" i="12" s="1"/>
  <c r="G243" i="7"/>
  <c r="J143" i="12" l="1"/>
  <c r="G244" i="7"/>
  <c r="L243" i="7"/>
  <c r="G143" i="12" s="1"/>
  <c r="H143" i="12" s="1"/>
  <c r="I143" i="12" s="1"/>
  <c r="O143" i="12" s="1"/>
  <c r="J144" i="12" l="1"/>
  <c r="G245" i="7"/>
  <c r="L244" i="7"/>
  <c r="G144" i="12" s="1"/>
  <c r="H144" i="12" s="1"/>
  <c r="I144" i="12" s="1"/>
  <c r="O144" i="12" s="1"/>
  <c r="J145" i="12" l="1"/>
  <c r="G246" i="7"/>
  <c r="L245" i="7"/>
  <c r="G145" i="12" s="1"/>
  <c r="H145" i="12" s="1"/>
  <c r="I145" i="12" s="1"/>
  <c r="O145" i="12" s="1"/>
  <c r="J146" i="12" l="1"/>
  <c r="L246" i="7"/>
  <c r="G146" i="12" s="1"/>
  <c r="H146" i="12" s="1"/>
  <c r="I146" i="12" s="1"/>
  <c r="O146" i="12" s="1"/>
  <c r="G247" i="7"/>
  <c r="J147" i="12" l="1"/>
  <c r="G248" i="7"/>
  <c r="L247" i="7"/>
  <c r="G147" i="12" s="1"/>
  <c r="H147" i="12" s="1"/>
  <c r="I147" i="12" s="1"/>
  <c r="O147" i="12" s="1"/>
  <c r="J148" i="12" l="1"/>
  <c r="L248" i="7"/>
  <c r="G148" i="12" s="1"/>
  <c r="H148" i="12" s="1"/>
  <c r="I148" i="12" s="1"/>
  <c r="O148" i="12" s="1"/>
  <c r="G249" i="7"/>
  <c r="J149" i="12" l="1"/>
  <c r="G250" i="7"/>
  <c r="L249" i="7"/>
  <c r="G149" i="12" s="1"/>
  <c r="H149" i="12" s="1"/>
  <c r="I149" i="12" s="1"/>
  <c r="O149" i="12" s="1"/>
  <c r="J150" i="12" l="1"/>
  <c r="G251" i="7"/>
  <c r="L250" i="7"/>
  <c r="G150" i="12" s="1"/>
  <c r="H150" i="12" s="1"/>
  <c r="I150" i="12" s="1"/>
  <c r="O150" i="12" s="1"/>
  <c r="J151" i="12" l="1"/>
  <c r="L251" i="7"/>
  <c r="G151" i="12" s="1"/>
  <c r="H151" i="12" s="1"/>
  <c r="I151" i="12" s="1"/>
  <c r="O151" i="12" s="1"/>
  <c r="G252" i="7"/>
  <c r="J152" i="12" l="1"/>
  <c r="G253" i="7"/>
  <c r="L252" i="7"/>
  <c r="G152" i="12" s="1"/>
  <c r="H152" i="12" s="1"/>
  <c r="I152" i="12" s="1"/>
  <c r="O152" i="12" s="1"/>
  <c r="J153" i="12" l="1"/>
  <c r="G254" i="7"/>
  <c r="L253" i="7"/>
  <c r="G153" i="12" s="1"/>
  <c r="H153" i="12" s="1"/>
  <c r="I153" i="12" s="1"/>
  <c r="O153" i="12" s="1"/>
  <c r="J154" i="12" l="1"/>
  <c r="G255" i="7"/>
  <c r="L254" i="7"/>
  <c r="G154" i="12" s="1"/>
  <c r="H154" i="12" s="1"/>
  <c r="I154" i="12" s="1"/>
  <c r="O154" i="12" s="1"/>
  <c r="J155" i="12" l="1"/>
  <c r="G256" i="7"/>
  <c r="L255" i="7"/>
  <c r="G155" i="12" s="1"/>
  <c r="H155" i="12" s="1"/>
  <c r="I155" i="12" s="1"/>
  <c r="O155" i="12" s="1"/>
  <c r="J156" i="12" l="1"/>
  <c r="L256" i="7"/>
  <c r="G156" i="12" s="1"/>
  <c r="H156" i="12" s="1"/>
  <c r="I156" i="12" s="1"/>
  <c r="G257" i="7"/>
  <c r="I4" i="15" l="1"/>
  <c r="O156" i="12"/>
  <c r="J157" i="12"/>
  <c r="L257" i="7"/>
  <c r="G157" i="12" s="1"/>
  <c r="H157" i="12" s="1"/>
  <c r="I157" i="12" s="1"/>
  <c r="G258" i="7"/>
  <c r="I5" i="15" l="1"/>
  <c r="O157" i="12"/>
  <c r="J158" i="12"/>
  <c r="G259" i="7"/>
  <c r="L258" i="7"/>
  <c r="G158" i="12" s="1"/>
  <c r="H158" i="12" s="1"/>
  <c r="I158" i="12" s="1"/>
  <c r="I6" i="15" l="1"/>
  <c r="O158" i="12"/>
  <c r="J159" i="12"/>
  <c r="G260" i="7"/>
  <c r="L259" i="7"/>
  <c r="G159" i="12" s="1"/>
  <c r="H159" i="12" s="1"/>
  <c r="I159" i="12" s="1"/>
  <c r="I7" i="15" l="1"/>
  <c r="O159" i="12"/>
  <c r="J160" i="12"/>
  <c r="G261" i="7"/>
  <c r="L260" i="7"/>
  <c r="G160" i="12" s="1"/>
  <c r="H160" i="12" s="1"/>
  <c r="I160" i="12" s="1"/>
  <c r="I8" i="15" l="1"/>
  <c r="O160" i="12"/>
  <c r="J161" i="12"/>
  <c r="G262" i="7"/>
  <c r="L261" i="7"/>
  <c r="G161" i="12" s="1"/>
  <c r="H161" i="12" s="1"/>
  <c r="I161" i="12" s="1"/>
  <c r="I9" i="15" l="1"/>
  <c r="O161" i="12"/>
  <c r="J162" i="12"/>
  <c r="G263" i="7"/>
  <c r="L262" i="7"/>
  <c r="G162" i="12" s="1"/>
  <c r="H162" i="12" s="1"/>
  <c r="I162" i="12" s="1"/>
  <c r="I10" i="15" l="1"/>
  <c r="O162" i="12"/>
  <c r="J163" i="12"/>
  <c r="L263" i="7"/>
  <c r="G163" i="12" s="1"/>
  <c r="H163" i="12" s="1"/>
  <c r="I163" i="12" s="1"/>
  <c r="G264" i="7"/>
  <c r="I11" i="15" l="1"/>
  <c r="O163" i="12"/>
  <c r="J164" i="12"/>
  <c r="L264" i="7"/>
  <c r="G164" i="12" s="1"/>
  <c r="H164" i="12" s="1"/>
  <c r="I164" i="12" s="1"/>
  <c r="G265" i="7"/>
  <c r="I12" i="15" l="1"/>
  <c r="O164" i="12"/>
  <c r="J165" i="12"/>
  <c r="L265" i="7"/>
  <c r="G165" i="12" s="1"/>
  <c r="H165" i="12" s="1"/>
  <c r="I165" i="12" s="1"/>
  <c r="G266" i="7"/>
  <c r="I13" i="15" l="1"/>
  <c r="O165" i="12"/>
  <c r="J166" i="12"/>
  <c r="G267" i="7"/>
  <c r="L266" i="7"/>
  <c r="G166" i="12" s="1"/>
  <c r="H166" i="12" s="1"/>
  <c r="I166" i="12" s="1"/>
  <c r="I14" i="15" l="1"/>
  <c r="O166" i="12"/>
  <c r="J167" i="12"/>
  <c r="G268" i="7"/>
  <c r="L267" i="7"/>
  <c r="G167" i="12" s="1"/>
  <c r="H167" i="12" s="1"/>
  <c r="I167" i="12" s="1"/>
  <c r="I15" i="15" l="1"/>
  <c r="CD57" i="13"/>
  <c r="CF57" i="13"/>
  <c r="BU57" i="13"/>
  <c r="BW57" i="13"/>
  <c r="CE57" i="13"/>
  <c r="BV57" i="13"/>
  <c r="O167" i="12"/>
  <c r="J168" i="12"/>
  <c r="G269" i="7"/>
  <c r="L268" i="7"/>
  <c r="G168" i="12" s="1"/>
  <c r="H168" i="12" s="1"/>
  <c r="I168" i="12" s="1"/>
  <c r="CA57" i="13" l="1"/>
  <c r="CJ57" i="13"/>
  <c r="I16" i="15"/>
  <c r="CD58" i="13"/>
  <c r="BU58" i="13"/>
  <c r="BV58" i="13"/>
  <c r="BW58" i="13"/>
  <c r="CE58" i="13"/>
  <c r="CF58" i="13"/>
  <c r="O168" i="12"/>
  <c r="CL57" i="13"/>
  <c r="CK57" i="13"/>
  <c r="CC57" i="13"/>
  <c r="CB57" i="13"/>
  <c r="J169" i="12"/>
  <c r="L269" i="7"/>
  <c r="G169" i="12" s="1"/>
  <c r="H169" i="12" s="1"/>
  <c r="I169" i="12" s="1"/>
  <c r="G270" i="7"/>
  <c r="I17" i="15" l="1"/>
  <c r="CD59" i="13"/>
  <c r="BU59" i="13"/>
  <c r="CF59" i="13"/>
  <c r="CE59" i="13"/>
  <c r="BW59" i="13"/>
  <c r="BV59" i="13"/>
  <c r="O169" i="12"/>
  <c r="CJ58" i="13"/>
  <c r="CA58" i="13"/>
  <c r="J170" i="12"/>
  <c r="G271" i="7"/>
  <c r="L270" i="7"/>
  <c r="G170" i="12" s="1"/>
  <c r="H170" i="12" s="1"/>
  <c r="I170" i="12" s="1"/>
  <c r="CA59" i="13" l="1"/>
  <c r="I18" i="15"/>
  <c r="CF60" i="13"/>
  <c r="BW60" i="13"/>
  <c r="BV60" i="13"/>
  <c r="CE60" i="13"/>
  <c r="BU60" i="13"/>
  <c r="CA60" i="13" s="1"/>
  <c r="CD60" i="13"/>
  <c r="CJ60" i="13" s="1"/>
  <c r="O170" i="12"/>
  <c r="CJ59" i="13"/>
  <c r="CL58" i="13"/>
  <c r="CK58" i="13"/>
  <c r="CC59" i="13"/>
  <c r="CB59" i="13"/>
  <c r="CC58" i="13"/>
  <c r="CB58" i="13"/>
  <c r="J171" i="12"/>
  <c r="G272" i="7"/>
  <c r="L271" i="7"/>
  <c r="G171" i="12" s="1"/>
  <c r="H171" i="12" s="1"/>
  <c r="I171" i="12" s="1"/>
  <c r="CL60" i="13" l="1"/>
  <c r="CK60" i="13"/>
  <c r="I19" i="15"/>
  <c r="CD61" i="13"/>
  <c r="CF61" i="13"/>
  <c r="BU61" i="13"/>
  <c r="BW61" i="13"/>
  <c r="CE61" i="13"/>
  <c r="BV61" i="13"/>
  <c r="O171" i="12"/>
  <c r="CL59" i="13"/>
  <c r="CK59" i="13"/>
  <c r="CC60" i="13"/>
  <c r="CB60" i="13"/>
  <c r="J172" i="12"/>
  <c r="L272" i="7"/>
  <c r="G172" i="12" s="1"/>
  <c r="H172" i="12" s="1"/>
  <c r="I172" i="12" s="1"/>
  <c r="G273" i="7"/>
  <c r="CJ61" i="13" l="1"/>
  <c r="I20" i="15"/>
  <c r="CE62" i="13"/>
  <c r="CF62" i="13"/>
  <c r="CD62" i="13"/>
  <c r="CJ62" i="13" s="1"/>
  <c r="BW62" i="13"/>
  <c r="BU62" i="13"/>
  <c r="BV62" i="13"/>
  <c r="O172" i="12"/>
  <c r="CK61" i="13"/>
  <c r="CL61" i="13"/>
  <c r="CA61" i="13"/>
  <c r="J173" i="12"/>
  <c r="L273" i="7"/>
  <c r="G173" i="12" s="1"/>
  <c r="H173" i="12" s="1"/>
  <c r="I173" i="12" s="1"/>
  <c r="G274" i="7"/>
  <c r="CA62" i="13" l="1"/>
  <c r="I21" i="15"/>
  <c r="CD63" i="13"/>
  <c r="CE63" i="13"/>
  <c r="BU63" i="13"/>
  <c r="BV63" i="13"/>
  <c r="CF63" i="13"/>
  <c r="BW63" i="13"/>
  <c r="O173" i="12"/>
  <c r="CL62" i="13"/>
  <c r="CK62" i="13"/>
  <c r="CC62" i="13"/>
  <c r="CB62" i="13"/>
  <c r="CC61" i="13"/>
  <c r="CB61" i="13"/>
  <c r="J174" i="12"/>
  <c r="G275" i="7"/>
  <c r="L274" i="7"/>
  <c r="G174" i="12" s="1"/>
  <c r="H174" i="12" s="1"/>
  <c r="I174" i="12" s="1"/>
  <c r="CJ63" i="13" l="1"/>
  <c r="I22" i="15"/>
  <c r="BU64" i="13"/>
  <c r="CD64" i="13"/>
  <c r="CF64" i="13"/>
  <c r="BW64" i="13"/>
  <c r="CE64" i="13"/>
  <c r="BV64" i="13"/>
  <c r="O174" i="12"/>
  <c r="CA63" i="13"/>
  <c r="J175" i="12"/>
  <c r="G276" i="7"/>
  <c r="L275" i="7"/>
  <c r="G175" i="12" s="1"/>
  <c r="H175" i="12" s="1"/>
  <c r="I175" i="12" s="1"/>
  <c r="CJ64" i="13" l="1"/>
  <c r="CA64" i="13"/>
  <c r="CL64" i="13"/>
  <c r="CK64" i="13"/>
  <c r="I23" i="15"/>
  <c r="CD65" i="13"/>
  <c r="CF65" i="13"/>
  <c r="BU65" i="13"/>
  <c r="BW65" i="13"/>
  <c r="CE65" i="13"/>
  <c r="BV65" i="13"/>
  <c r="O175" i="12"/>
  <c r="CL63" i="13"/>
  <c r="CK63" i="13"/>
  <c r="CC64" i="13"/>
  <c r="CB64" i="13"/>
  <c r="CC63" i="13"/>
  <c r="CB63" i="13"/>
  <c r="J176" i="12"/>
  <c r="G277" i="7"/>
  <c r="L276" i="7"/>
  <c r="G176" i="12" s="1"/>
  <c r="H176" i="12" s="1"/>
  <c r="I176" i="12" s="1"/>
  <c r="CA65" i="13" l="1"/>
  <c r="I24" i="15"/>
  <c r="BV66" i="13"/>
  <c r="BW66" i="13"/>
  <c r="CE66" i="13"/>
  <c r="CF66" i="13"/>
  <c r="CD66" i="13"/>
  <c r="BU66" i="13"/>
  <c r="CA66" i="13" s="1"/>
  <c r="O176" i="12"/>
  <c r="CJ65" i="13"/>
  <c r="CC65" i="13"/>
  <c r="CB65" i="13"/>
  <c r="J177" i="12"/>
  <c r="L277" i="7"/>
  <c r="G177" i="12" s="1"/>
  <c r="H177" i="12" s="1"/>
  <c r="I177" i="12" s="1"/>
  <c r="CJ66" i="13" l="1"/>
  <c r="CK66" i="13" s="1"/>
  <c r="CL66" i="13"/>
  <c r="I25" i="15"/>
  <c r="O177" i="12"/>
  <c r="CK65" i="13"/>
  <c r="CL65" i="13"/>
  <c r="CC66" i="13"/>
  <c r="CB66" i="13"/>
  <c r="J178" i="12"/>
  <c r="A57" i="13"/>
  <c r="A58" i="13" s="1"/>
  <c r="A59" i="13" s="1"/>
  <c r="A60" i="13" s="1"/>
  <c r="A61" i="13" s="1"/>
  <c r="A62" i="13" s="1"/>
  <c r="A63" i="13" s="1"/>
  <c r="A64" i="13" s="1"/>
  <c r="A65" i="13" s="1"/>
  <c r="A66" i="13" s="1"/>
  <c r="AE53" i="13"/>
  <c r="AD53" i="13"/>
  <c r="AC53" i="13"/>
  <c r="AE52" i="13"/>
  <c r="AD52" i="13"/>
  <c r="AC52" i="13"/>
  <c r="AE51" i="13"/>
  <c r="AD51" i="13"/>
  <c r="AC51" i="13"/>
  <c r="AE50" i="13"/>
  <c r="AD50" i="13"/>
  <c r="AC50" i="13"/>
  <c r="AE49" i="13"/>
  <c r="AD49" i="13"/>
  <c r="AC49" i="13"/>
  <c r="AE48" i="13"/>
  <c r="AD48" i="13"/>
  <c r="AC48" i="13"/>
  <c r="AE47" i="13"/>
  <c r="AD47" i="13"/>
  <c r="AC47" i="13"/>
  <c r="AE46" i="13"/>
  <c r="AD46" i="13"/>
  <c r="AC46" i="13"/>
  <c r="AE45" i="13"/>
  <c r="AD45" i="13"/>
  <c r="AC45" i="13"/>
  <c r="AE44" i="13"/>
  <c r="AD44" i="13"/>
  <c r="AC44" i="13"/>
  <c r="AE43" i="13"/>
  <c r="AD43" i="13"/>
  <c r="AC43" i="13"/>
  <c r="AE42" i="13"/>
  <c r="AD42" i="13"/>
  <c r="AC42" i="13"/>
  <c r="AE41" i="13"/>
  <c r="AD41" i="13"/>
  <c r="AC41" i="13"/>
  <c r="AE40" i="13"/>
  <c r="AD40" i="13"/>
  <c r="AC40" i="13"/>
  <c r="AE39" i="13"/>
  <c r="AD39" i="13"/>
  <c r="AC39" i="13"/>
  <c r="AE38" i="13"/>
  <c r="AD38" i="13"/>
  <c r="AC38" i="13"/>
  <c r="AE37" i="13"/>
  <c r="AD37" i="13"/>
  <c r="AC37" i="13"/>
  <c r="AE36" i="13"/>
  <c r="AD36" i="13"/>
  <c r="AC36" i="13"/>
  <c r="AE35" i="13"/>
  <c r="AD35" i="13"/>
  <c r="AC35" i="13"/>
  <c r="AE34" i="13"/>
  <c r="AD34" i="13"/>
  <c r="AC34" i="13"/>
  <c r="AE33" i="13"/>
  <c r="AD33" i="13"/>
  <c r="AC33" i="13"/>
  <c r="AE32" i="13"/>
  <c r="AD32" i="13"/>
  <c r="AC32" i="13"/>
  <c r="AE31" i="13"/>
  <c r="AD31" i="13"/>
  <c r="AC31" i="13"/>
  <c r="AE30" i="13"/>
  <c r="AD30" i="13"/>
  <c r="AC30" i="13"/>
  <c r="AE29" i="13"/>
  <c r="AD29" i="13"/>
  <c r="AC29" i="13"/>
  <c r="AE28" i="13"/>
  <c r="AD28" i="13"/>
  <c r="AC28" i="13"/>
  <c r="AE27" i="13"/>
  <c r="AH27" i="13" s="1"/>
  <c r="AD27" i="13"/>
  <c r="AC27" i="13"/>
  <c r="AE26" i="13"/>
  <c r="AD26" i="13"/>
  <c r="AC26" i="13"/>
  <c r="AE25" i="13"/>
  <c r="AD25" i="13"/>
  <c r="AC25" i="13"/>
  <c r="AE24" i="13"/>
  <c r="AD24" i="13"/>
  <c r="AC24" i="13"/>
  <c r="AE23" i="13"/>
  <c r="AD23" i="13"/>
  <c r="AC23" i="13"/>
  <c r="AE22" i="13"/>
  <c r="AD22" i="13"/>
  <c r="AC22" i="13"/>
  <c r="AE21" i="13"/>
  <c r="AD21" i="13"/>
  <c r="AC21" i="13"/>
  <c r="AE20" i="13"/>
  <c r="AD20" i="13"/>
  <c r="AC20" i="13"/>
  <c r="AE19" i="13"/>
  <c r="AH19" i="13" s="1"/>
  <c r="AD19" i="13"/>
  <c r="AC19" i="13"/>
  <c r="AE18" i="13"/>
  <c r="AD18" i="13"/>
  <c r="AC18" i="13"/>
  <c r="AE17" i="13"/>
  <c r="AE5" i="13" s="1"/>
  <c r="AD17" i="13"/>
  <c r="AD5" i="13" s="1"/>
  <c r="AC17" i="13"/>
  <c r="AC16" i="13"/>
  <c r="AC15" i="13"/>
  <c r="AC14" i="13"/>
  <c r="AC13" i="13"/>
  <c r="AC12" i="13"/>
  <c r="AC11" i="13"/>
  <c r="AC10" i="13"/>
  <c r="AC9" i="13"/>
  <c r="AC8" i="13"/>
  <c r="AC7" i="13"/>
  <c r="AC6" i="13"/>
  <c r="AC5" i="13" s="1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P7" i="13" l="1"/>
  <c r="BW7" i="13"/>
  <c r="CF7" i="13"/>
  <c r="BZ7" i="13"/>
  <c r="CI7" i="13"/>
  <c r="BW11" i="13"/>
  <c r="CF11" i="13"/>
  <c r="BZ11" i="13"/>
  <c r="CI11" i="13"/>
  <c r="P15" i="13"/>
  <c r="CF15" i="13"/>
  <c r="BW15" i="13"/>
  <c r="CI15" i="13"/>
  <c r="BZ15" i="13"/>
  <c r="CF19" i="13"/>
  <c r="BW19" i="13"/>
  <c r="CI19" i="13"/>
  <c r="BZ19" i="13"/>
  <c r="BW23" i="13"/>
  <c r="CF23" i="13"/>
  <c r="CI23" i="13"/>
  <c r="BZ23" i="13"/>
  <c r="BW27" i="13"/>
  <c r="CF27" i="13"/>
  <c r="BZ27" i="13"/>
  <c r="CI27" i="13"/>
  <c r="BW31" i="13"/>
  <c r="CF31" i="13"/>
  <c r="BZ31" i="13"/>
  <c r="CI31" i="13"/>
  <c r="BW35" i="13"/>
  <c r="CF35" i="13"/>
  <c r="BZ35" i="13"/>
  <c r="CI35" i="13"/>
  <c r="BW39" i="13"/>
  <c r="CF39" i="13"/>
  <c r="BZ39" i="13"/>
  <c r="CI39" i="13"/>
  <c r="BW43" i="13"/>
  <c r="CF43" i="13"/>
  <c r="BZ43" i="13"/>
  <c r="CI43" i="13"/>
  <c r="BW47" i="13"/>
  <c r="CF47" i="13"/>
  <c r="BZ47" i="13"/>
  <c r="CI47" i="13"/>
  <c r="BW51" i="13"/>
  <c r="CF51" i="13"/>
  <c r="CI51" i="13"/>
  <c r="BZ51" i="13"/>
  <c r="BW55" i="13"/>
  <c r="CF55" i="13"/>
  <c r="BZ55" i="13"/>
  <c r="CI55" i="13"/>
  <c r="CD8" i="13"/>
  <c r="BU8" i="13"/>
  <c r="CG8" i="13"/>
  <c r="BX8" i="13"/>
  <c r="BU12" i="13"/>
  <c r="CD12" i="13"/>
  <c r="BX12" i="13"/>
  <c r="CG12" i="13"/>
  <c r="CD16" i="13"/>
  <c r="BU16" i="13"/>
  <c r="BX16" i="13"/>
  <c r="CG16" i="13"/>
  <c r="CD20" i="13"/>
  <c r="BU20" i="13"/>
  <c r="BX20" i="13"/>
  <c r="CG20" i="13"/>
  <c r="CD24" i="13"/>
  <c r="BU24" i="13"/>
  <c r="CG24" i="13"/>
  <c r="BX24" i="13"/>
  <c r="BU28" i="13"/>
  <c r="CD28" i="13"/>
  <c r="BX28" i="13"/>
  <c r="CG28" i="13"/>
  <c r="CD32" i="13"/>
  <c r="BU32" i="13"/>
  <c r="BX32" i="13"/>
  <c r="CG32" i="13"/>
  <c r="BU36" i="13"/>
  <c r="CD36" i="13"/>
  <c r="CG36" i="13"/>
  <c r="BX36" i="13"/>
  <c r="CD40" i="13"/>
  <c r="BU40" i="13"/>
  <c r="BX40" i="13"/>
  <c r="CG40" i="13"/>
  <c r="BU44" i="13"/>
  <c r="CD44" i="13"/>
  <c r="BX44" i="13"/>
  <c r="CG44" i="13"/>
  <c r="CD48" i="13"/>
  <c r="BU48" i="13"/>
  <c r="CG48" i="13"/>
  <c r="BX48" i="13"/>
  <c r="BU52" i="13"/>
  <c r="CD52" i="13"/>
  <c r="BX52" i="13"/>
  <c r="CG52" i="13"/>
  <c r="CD56" i="13"/>
  <c r="BU56" i="13"/>
  <c r="CG56" i="13"/>
  <c r="BX56" i="13"/>
  <c r="CE8" i="13"/>
  <c r="BV8" i="13"/>
  <c r="CH8" i="13"/>
  <c r="BY8" i="13"/>
  <c r="CE12" i="13"/>
  <c r="BV12" i="13"/>
  <c r="BY12" i="13"/>
  <c r="CH12" i="13"/>
  <c r="CE16" i="13"/>
  <c r="BV16" i="13"/>
  <c r="CH16" i="13"/>
  <c r="BY16" i="13"/>
  <c r="CE20" i="13"/>
  <c r="BV20" i="13"/>
  <c r="CH20" i="13"/>
  <c r="BY20" i="13"/>
  <c r="CE24" i="13"/>
  <c r="BV24" i="13"/>
  <c r="BY24" i="13"/>
  <c r="CH24" i="13"/>
  <c r="BV28" i="13"/>
  <c r="CE28" i="13"/>
  <c r="BY28" i="13"/>
  <c r="CH28" i="13"/>
  <c r="CE32" i="13"/>
  <c r="BV32" i="13"/>
  <c r="BY32" i="13"/>
  <c r="CH32" i="13"/>
  <c r="BV36" i="13"/>
  <c r="CE36" i="13"/>
  <c r="CH36" i="13"/>
  <c r="BY36" i="13"/>
  <c r="CE40" i="13"/>
  <c r="BV40" i="13"/>
  <c r="BY40" i="13"/>
  <c r="CH40" i="13"/>
  <c r="BV44" i="13"/>
  <c r="CE44" i="13"/>
  <c r="CH44" i="13"/>
  <c r="BY44" i="13"/>
  <c r="CE48" i="13"/>
  <c r="BV48" i="13"/>
  <c r="CH48" i="13"/>
  <c r="BY48" i="13"/>
  <c r="BV52" i="13"/>
  <c r="CE52" i="13"/>
  <c r="CH52" i="13"/>
  <c r="BY52" i="13"/>
  <c r="CE56" i="13"/>
  <c r="BV56" i="13"/>
  <c r="CH56" i="13"/>
  <c r="BY56" i="13"/>
  <c r="CF8" i="13"/>
  <c r="BW8" i="13"/>
  <c r="CI8" i="13"/>
  <c r="BZ8" i="13"/>
  <c r="CF12" i="13"/>
  <c r="BW12" i="13"/>
  <c r="CI12" i="13"/>
  <c r="BZ12" i="13"/>
  <c r="CF16" i="13"/>
  <c r="BW16" i="13"/>
  <c r="BZ16" i="13"/>
  <c r="CI16" i="13"/>
  <c r="CF20" i="13"/>
  <c r="BW20" i="13"/>
  <c r="BZ20" i="13"/>
  <c r="CI20" i="13"/>
  <c r="CF24" i="13"/>
  <c r="BW24" i="13"/>
  <c r="BZ24" i="13"/>
  <c r="CI24" i="13"/>
  <c r="CF28" i="13"/>
  <c r="BW28" i="13"/>
  <c r="BZ28" i="13"/>
  <c r="CI28" i="13"/>
  <c r="CF32" i="13"/>
  <c r="BW32" i="13"/>
  <c r="BZ32" i="13"/>
  <c r="CI32" i="13"/>
  <c r="CF36" i="13"/>
  <c r="BW36" i="13"/>
  <c r="BZ36" i="13"/>
  <c r="CI36" i="13"/>
  <c r="CF40" i="13"/>
  <c r="BW40" i="13"/>
  <c r="CI40" i="13"/>
  <c r="BZ40" i="13"/>
  <c r="CF44" i="13"/>
  <c r="BW44" i="13"/>
  <c r="BZ44" i="13"/>
  <c r="CI44" i="13"/>
  <c r="CF48" i="13"/>
  <c r="BW48" i="13"/>
  <c r="BZ48" i="13"/>
  <c r="CI48" i="13"/>
  <c r="CF52" i="13"/>
  <c r="BW52" i="13"/>
  <c r="BZ52" i="13"/>
  <c r="CI52" i="13"/>
  <c r="CF56" i="13"/>
  <c r="BW56" i="13"/>
  <c r="BZ56" i="13"/>
  <c r="CI56" i="13"/>
  <c r="CD9" i="13"/>
  <c r="BU9" i="13"/>
  <c r="CG9" i="13"/>
  <c r="BX9" i="13"/>
  <c r="N13" i="13"/>
  <c r="CD13" i="13"/>
  <c r="BU13" i="13"/>
  <c r="BX13" i="13"/>
  <c r="CG13" i="13"/>
  <c r="CD17" i="13"/>
  <c r="BU17" i="13"/>
  <c r="CG17" i="13"/>
  <c r="BX17" i="13"/>
  <c r="CD21" i="13"/>
  <c r="BU21" i="13"/>
  <c r="CG21" i="13"/>
  <c r="BX21" i="13"/>
  <c r="CD25" i="13"/>
  <c r="BU25" i="13"/>
  <c r="CG25" i="13"/>
  <c r="BX25" i="13"/>
  <c r="CD29" i="13"/>
  <c r="BU29" i="13"/>
  <c r="BX29" i="13"/>
  <c r="CG29" i="13"/>
  <c r="CD33" i="13"/>
  <c r="BU33" i="13"/>
  <c r="CG33" i="13"/>
  <c r="BX33" i="13"/>
  <c r="CD37" i="13"/>
  <c r="BU37" i="13"/>
  <c r="CG37" i="13"/>
  <c r="BX37" i="13"/>
  <c r="CD41" i="13"/>
  <c r="BU41" i="13"/>
  <c r="BX41" i="13"/>
  <c r="CG41" i="13"/>
  <c r="CD45" i="13"/>
  <c r="BU45" i="13"/>
  <c r="BX45" i="13"/>
  <c r="CG45" i="13"/>
  <c r="CD49" i="13"/>
  <c r="BU49" i="13"/>
  <c r="BX49" i="13"/>
  <c r="CG49" i="13"/>
  <c r="CD53" i="13"/>
  <c r="BU53" i="13"/>
  <c r="CG53" i="13"/>
  <c r="BX53" i="13"/>
  <c r="AF16" i="13"/>
  <c r="CE9" i="13"/>
  <c r="BV9" i="13"/>
  <c r="CH9" i="13"/>
  <c r="BY9" i="13"/>
  <c r="CE13" i="13"/>
  <c r="BV13" i="13"/>
  <c r="CH13" i="13"/>
  <c r="BY13" i="13"/>
  <c r="CE17" i="13"/>
  <c r="BV17" i="13"/>
  <c r="CH17" i="13"/>
  <c r="BY17" i="13"/>
  <c r="CE21" i="13"/>
  <c r="BV21" i="13"/>
  <c r="BY21" i="13"/>
  <c r="CH21" i="13"/>
  <c r="CE25" i="13"/>
  <c r="BV25" i="13"/>
  <c r="CH25" i="13"/>
  <c r="BY25" i="13"/>
  <c r="CE29" i="13"/>
  <c r="BV29" i="13"/>
  <c r="BY29" i="13"/>
  <c r="CH29" i="13"/>
  <c r="CE33" i="13"/>
  <c r="BV33" i="13"/>
  <c r="BY33" i="13"/>
  <c r="CH33" i="13"/>
  <c r="CE37" i="13"/>
  <c r="BV37" i="13"/>
  <c r="BY37" i="13"/>
  <c r="CH37" i="13"/>
  <c r="CE41" i="13"/>
  <c r="BV41" i="13"/>
  <c r="BY41" i="13"/>
  <c r="CH41" i="13"/>
  <c r="CE45" i="13"/>
  <c r="BV45" i="13"/>
  <c r="CH45" i="13"/>
  <c r="BY45" i="13"/>
  <c r="CE49" i="13"/>
  <c r="BV49" i="13"/>
  <c r="BY49" i="13"/>
  <c r="CH49" i="13"/>
  <c r="CE53" i="13"/>
  <c r="BV53" i="13"/>
  <c r="BY53" i="13"/>
  <c r="CH53" i="13"/>
  <c r="AF25" i="13"/>
  <c r="CF9" i="13"/>
  <c r="BW9" i="13"/>
  <c r="CI9" i="13"/>
  <c r="BZ9" i="13"/>
  <c r="CF13" i="13"/>
  <c r="BW13" i="13"/>
  <c r="BZ13" i="13"/>
  <c r="CI13" i="13"/>
  <c r="CF17" i="13"/>
  <c r="BW17" i="13"/>
  <c r="CI17" i="13"/>
  <c r="BZ17" i="13"/>
  <c r="CF21" i="13"/>
  <c r="BW21" i="13"/>
  <c r="CI21" i="13"/>
  <c r="BZ21" i="13"/>
  <c r="CF25" i="13"/>
  <c r="BW25" i="13"/>
  <c r="CI25" i="13"/>
  <c r="BZ25" i="13"/>
  <c r="CF29" i="13"/>
  <c r="BW29" i="13"/>
  <c r="CI29" i="13"/>
  <c r="BZ29" i="13"/>
  <c r="CF33" i="13"/>
  <c r="BW33" i="13"/>
  <c r="BZ33" i="13"/>
  <c r="CI33" i="13"/>
  <c r="CF37" i="13"/>
  <c r="BW37" i="13"/>
  <c r="BZ37" i="13"/>
  <c r="CI37" i="13"/>
  <c r="CF41" i="13"/>
  <c r="BW41" i="13"/>
  <c r="BZ41" i="13"/>
  <c r="CI41" i="13"/>
  <c r="CF45" i="13"/>
  <c r="BW45" i="13"/>
  <c r="CI45" i="13"/>
  <c r="BZ45" i="13"/>
  <c r="CF49" i="13"/>
  <c r="BW49" i="13"/>
  <c r="BZ49" i="13"/>
  <c r="CI49" i="13"/>
  <c r="CF53" i="13"/>
  <c r="BW53" i="13"/>
  <c r="BZ53" i="13"/>
  <c r="CI53" i="13"/>
  <c r="CD6" i="13"/>
  <c r="BU6" i="13"/>
  <c r="BX6" i="13"/>
  <c r="CG6" i="13"/>
  <c r="CD10" i="13"/>
  <c r="BU10" i="13"/>
  <c r="CG10" i="13"/>
  <c r="BX10" i="13"/>
  <c r="CD14" i="13"/>
  <c r="BU14" i="13"/>
  <c r="CG14" i="13"/>
  <c r="BX14" i="13"/>
  <c r="CD18" i="13"/>
  <c r="BU18" i="13"/>
  <c r="BX18" i="13"/>
  <c r="CG18" i="13"/>
  <c r="CD22" i="13"/>
  <c r="BU22" i="13"/>
  <c r="BX22" i="13"/>
  <c r="CG22" i="13"/>
  <c r="CD26" i="13"/>
  <c r="BU26" i="13"/>
  <c r="BX26" i="13"/>
  <c r="CG26" i="13"/>
  <c r="CD30" i="13"/>
  <c r="BU30" i="13"/>
  <c r="BX30" i="13"/>
  <c r="CG30" i="13"/>
  <c r="CD34" i="13"/>
  <c r="BU34" i="13"/>
  <c r="CG34" i="13"/>
  <c r="BX34" i="13"/>
  <c r="CD38" i="13"/>
  <c r="BU38" i="13"/>
  <c r="BX38" i="13"/>
  <c r="CG38" i="13"/>
  <c r="CD42" i="13"/>
  <c r="BU42" i="13"/>
  <c r="CG42" i="13"/>
  <c r="BX42" i="13"/>
  <c r="CD46" i="13"/>
  <c r="BU46" i="13"/>
  <c r="CG46" i="13"/>
  <c r="BX46" i="13"/>
  <c r="CD50" i="13"/>
  <c r="BU50" i="13"/>
  <c r="CG50" i="13"/>
  <c r="BX50" i="13"/>
  <c r="CD54" i="13"/>
  <c r="BU54" i="13"/>
  <c r="CG54" i="13"/>
  <c r="BX54" i="13"/>
  <c r="BV6" i="13"/>
  <c r="CE6" i="13"/>
  <c r="CH6" i="13"/>
  <c r="BY6" i="13"/>
  <c r="O10" i="13"/>
  <c r="BV10" i="13"/>
  <c r="CE10" i="13"/>
  <c r="CH10" i="13"/>
  <c r="BY10" i="13"/>
  <c r="BV14" i="13"/>
  <c r="CE14" i="13"/>
  <c r="BY14" i="13"/>
  <c r="CH14" i="13"/>
  <c r="O18" i="13"/>
  <c r="BV18" i="13"/>
  <c r="CE18" i="13"/>
  <c r="CH18" i="13"/>
  <c r="BY18" i="13"/>
  <c r="BV22" i="13"/>
  <c r="CE22" i="13"/>
  <c r="CH22" i="13"/>
  <c r="BY22" i="13"/>
  <c r="BV26" i="13"/>
  <c r="CE26" i="13"/>
  <c r="BY26" i="13"/>
  <c r="CH26" i="13"/>
  <c r="BV30" i="13"/>
  <c r="CE30" i="13"/>
  <c r="CH30" i="13"/>
  <c r="BY30" i="13"/>
  <c r="BV34" i="13"/>
  <c r="CE34" i="13"/>
  <c r="BY34" i="13"/>
  <c r="CH34" i="13"/>
  <c r="BV38" i="13"/>
  <c r="CE38" i="13"/>
  <c r="CH38" i="13"/>
  <c r="BY38" i="13"/>
  <c r="BV42" i="13"/>
  <c r="CE42" i="13"/>
  <c r="BY42" i="13"/>
  <c r="CH42" i="13"/>
  <c r="BV46" i="13"/>
  <c r="CE46" i="13"/>
  <c r="CH46" i="13"/>
  <c r="BY46" i="13"/>
  <c r="BV50" i="13"/>
  <c r="CE50" i="13"/>
  <c r="BY50" i="13"/>
  <c r="CH50" i="13"/>
  <c r="BV54" i="13"/>
  <c r="CE54" i="13"/>
  <c r="BY54" i="13"/>
  <c r="CH54" i="13"/>
  <c r="A67" i="13"/>
  <c r="BW6" i="13"/>
  <c r="CF6" i="13"/>
  <c r="BZ6" i="13"/>
  <c r="CI6" i="13"/>
  <c r="BW10" i="13"/>
  <c r="CF10" i="13"/>
  <c r="BZ10" i="13"/>
  <c r="CI10" i="13"/>
  <c r="BW14" i="13"/>
  <c r="CF14" i="13"/>
  <c r="BZ14" i="13"/>
  <c r="CI14" i="13"/>
  <c r="BW18" i="13"/>
  <c r="CF18" i="13"/>
  <c r="CI18" i="13"/>
  <c r="BZ18" i="13"/>
  <c r="BW22" i="13"/>
  <c r="CF22" i="13"/>
  <c r="CI22" i="13"/>
  <c r="BZ22" i="13"/>
  <c r="BW26" i="13"/>
  <c r="CF26" i="13"/>
  <c r="BZ26" i="13"/>
  <c r="CI26" i="13"/>
  <c r="BW30" i="13"/>
  <c r="CF30" i="13"/>
  <c r="CI30" i="13"/>
  <c r="BZ30" i="13"/>
  <c r="BW34" i="13"/>
  <c r="CF34" i="13"/>
  <c r="CI34" i="13"/>
  <c r="BZ34" i="13"/>
  <c r="BW38" i="13"/>
  <c r="CF38" i="13"/>
  <c r="BZ38" i="13"/>
  <c r="CI38" i="13"/>
  <c r="BW42" i="13"/>
  <c r="CF42" i="13"/>
  <c r="CI42" i="13"/>
  <c r="BZ42" i="13"/>
  <c r="BW46" i="13"/>
  <c r="CF46" i="13"/>
  <c r="BZ46" i="13"/>
  <c r="CI46" i="13"/>
  <c r="BW50" i="13"/>
  <c r="CF50" i="13"/>
  <c r="CI50" i="13"/>
  <c r="BZ50" i="13"/>
  <c r="BW54" i="13"/>
  <c r="CF54" i="13"/>
  <c r="BZ54" i="13"/>
  <c r="CI54" i="13"/>
  <c r="AG22" i="13"/>
  <c r="AG30" i="13"/>
  <c r="CD11" i="13"/>
  <c r="BU11" i="13"/>
  <c r="BX11" i="13"/>
  <c r="CG11" i="13"/>
  <c r="CD15" i="13"/>
  <c r="BU15" i="13"/>
  <c r="BX15" i="13"/>
  <c r="CG15" i="13"/>
  <c r="CD19" i="13"/>
  <c r="BU19" i="13"/>
  <c r="BX19" i="13"/>
  <c r="CG19" i="13"/>
  <c r="CD23" i="13"/>
  <c r="BU23" i="13"/>
  <c r="CG23" i="13"/>
  <c r="BX23" i="13"/>
  <c r="CD27" i="13"/>
  <c r="BU27" i="13"/>
  <c r="CG27" i="13"/>
  <c r="BX27" i="13"/>
  <c r="CD31" i="13"/>
  <c r="BU31" i="13"/>
  <c r="BX31" i="13"/>
  <c r="CG31" i="13"/>
  <c r="CD35" i="13"/>
  <c r="BU35" i="13"/>
  <c r="BX35" i="13"/>
  <c r="CG35" i="13"/>
  <c r="CD39" i="13"/>
  <c r="BU39" i="13"/>
  <c r="CG39" i="13"/>
  <c r="BX39" i="13"/>
  <c r="CD43" i="13"/>
  <c r="BU43" i="13"/>
  <c r="CG43" i="13"/>
  <c r="BX43" i="13"/>
  <c r="CD47" i="13"/>
  <c r="BU47" i="13"/>
  <c r="BX47" i="13"/>
  <c r="CG47" i="13"/>
  <c r="CD51" i="13"/>
  <c r="BU51" i="13"/>
  <c r="BX51" i="13"/>
  <c r="CG51" i="13"/>
  <c r="CD55" i="13"/>
  <c r="BU55" i="13"/>
  <c r="BX55" i="13"/>
  <c r="CG55" i="13"/>
  <c r="CD7" i="13"/>
  <c r="BU7" i="13"/>
  <c r="BX7" i="13"/>
  <c r="CG7" i="13"/>
  <c r="BV7" i="13"/>
  <c r="CE7" i="13"/>
  <c r="CH7" i="13"/>
  <c r="BY7" i="13"/>
  <c r="BV11" i="13"/>
  <c r="CE11" i="13"/>
  <c r="CH11" i="13"/>
  <c r="BY11" i="13"/>
  <c r="CE15" i="13"/>
  <c r="BV15" i="13"/>
  <c r="CH15" i="13"/>
  <c r="BY15" i="13"/>
  <c r="CE19" i="13"/>
  <c r="BV19" i="13"/>
  <c r="CH19" i="13"/>
  <c r="BY19" i="13"/>
  <c r="BV23" i="13"/>
  <c r="CE23" i="13"/>
  <c r="CH23" i="13"/>
  <c r="BY23" i="13"/>
  <c r="BV27" i="13"/>
  <c r="CE27" i="13"/>
  <c r="CH27" i="13"/>
  <c r="BY27" i="13"/>
  <c r="CE31" i="13"/>
  <c r="BV31" i="13"/>
  <c r="BY31" i="13"/>
  <c r="CH31" i="13"/>
  <c r="BV35" i="13"/>
  <c r="CE35" i="13"/>
  <c r="CH35" i="13"/>
  <c r="BY35" i="13"/>
  <c r="CE39" i="13"/>
  <c r="BV39" i="13"/>
  <c r="CH39" i="13"/>
  <c r="BY39" i="13"/>
  <c r="BV43" i="13"/>
  <c r="CE43" i="13"/>
  <c r="BY43" i="13"/>
  <c r="CH43" i="13"/>
  <c r="CE47" i="13"/>
  <c r="BV47" i="13"/>
  <c r="CH47" i="13"/>
  <c r="BY47" i="13"/>
  <c r="BV51" i="13"/>
  <c r="CE51" i="13"/>
  <c r="CH51" i="13"/>
  <c r="BY51" i="13"/>
  <c r="CE55" i="13"/>
  <c r="BV55" i="13"/>
  <c r="CH55" i="13"/>
  <c r="BY55" i="13"/>
  <c r="AF7" i="13"/>
  <c r="AF15" i="13"/>
  <c r="AF9" i="13"/>
  <c r="AF17" i="13"/>
  <c r="O8" i="13"/>
  <c r="N11" i="13"/>
  <c r="P13" i="13"/>
  <c r="O16" i="13"/>
  <c r="N19" i="13"/>
  <c r="P21" i="13"/>
  <c r="O24" i="13"/>
  <c r="N27" i="13"/>
  <c r="P29" i="13"/>
  <c r="O32" i="13"/>
  <c r="N35" i="13"/>
  <c r="P37" i="13"/>
  <c r="O40" i="13"/>
  <c r="N43" i="13"/>
  <c r="P45" i="13"/>
  <c r="O56" i="13"/>
  <c r="AF20" i="13"/>
  <c r="AH22" i="13"/>
  <c r="AG25" i="13"/>
  <c r="AF28" i="13"/>
  <c r="AH30" i="13"/>
  <c r="AG33" i="13"/>
  <c r="AF36" i="13"/>
  <c r="AH38" i="13"/>
  <c r="AG41" i="13"/>
  <c r="AG49" i="13"/>
  <c r="P8" i="13"/>
  <c r="O11" i="13"/>
  <c r="P16" i="13"/>
  <c r="O19" i="13"/>
  <c r="N22" i="13"/>
  <c r="P24" i="13"/>
  <c r="O27" i="13"/>
  <c r="N30" i="13"/>
  <c r="P32" i="13"/>
  <c r="O35" i="13"/>
  <c r="N38" i="13"/>
  <c r="P40" i="13"/>
  <c r="O43" i="13"/>
  <c r="AG20" i="13"/>
  <c r="AF23" i="13"/>
  <c r="AH25" i="13"/>
  <c r="AG28" i="13"/>
  <c r="AF31" i="13"/>
  <c r="AH33" i="13"/>
  <c r="AG36" i="13"/>
  <c r="AF39" i="13"/>
  <c r="AH41" i="13"/>
  <c r="AG44" i="13"/>
  <c r="AF47" i="13"/>
  <c r="AH49" i="13"/>
  <c r="AG52" i="13"/>
  <c r="N14" i="13"/>
  <c r="O26" i="13"/>
  <c r="N37" i="13"/>
  <c r="O48" i="13"/>
  <c r="O51" i="13"/>
  <c r="AF10" i="13"/>
  <c r="AF11" i="13"/>
  <c r="O57" i="13"/>
  <c r="N54" i="13"/>
  <c r="O9" i="13"/>
  <c r="N12" i="13"/>
  <c r="P14" i="13"/>
  <c r="P47" i="13"/>
  <c r="AF18" i="13"/>
  <c r="AH20" i="13"/>
  <c r="AG23" i="13"/>
  <c r="AF26" i="13"/>
  <c r="AH28" i="13"/>
  <c r="AG31" i="13"/>
  <c r="AF34" i="13"/>
  <c r="AH36" i="13"/>
  <c r="AG39" i="13"/>
  <c r="AF42" i="13"/>
  <c r="AH44" i="13"/>
  <c r="AG47" i="13"/>
  <c r="AF50" i="13"/>
  <c r="AH52" i="13"/>
  <c r="N51" i="13"/>
  <c r="AF13" i="13"/>
  <c r="AG18" i="13"/>
  <c r="AF21" i="13"/>
  <c r="AH23" i="13"/>
  <c r="AG26" i="13"/>
  <c r="AF29" i="13"/>
  <c r="AH31" i="13"/>
  <c r="AG34" i="13"/>
  <c r="AF37" i="13"/>
  <c r="AH39" i="13"/>
  <c r="AG42" i="13"/>
  <c r="AF45" i="13"/>
  <c r="AH47" i="13"/>
  <c r="AG50" i="13"/>
  <c r="O7" i="13"/>
  <c r="N10" i="13"/>
  <c r="P12" i="13"/>
  <c r="O15" i="13"/>
  <c r="N18" i="13"/>
  <c r="P20" i="13"/>
  <c r="O23" i="13"/>
  <c r="N26" i="13"/>
  <c r="P28" i="13"/>
  <c r="O31" i="13"/>
  <c r="N34" i="13"/>
  <c r="P36" i="13"/>
  <c r="O39" i="13"/>
  <c r="N42" i="13"/>
  <c r="P44" i="13"/>
  <c r="O47" i="13"/>
  <c r="N50" i="13"/>
  <c r="P52" i="13"/>
  <c r="O55" i="13"/>
  <c r="P53" i="13"/>
  <c r="P48" i="13"/>
  <c r="N21" i="13"/>
  <c r="P23" i="13"/>
  <c r="N29" i="13"/>
  <c r="P31" i="13"/>
  <c r="O34" i="13"/>
  <c r="P39" i="13"/>
  <c r="O42" i="13"/>
  <c r="N45" i="13"/>
  <c r="O50" i="13"/>
  <c r="N53" i="13"/>
  <c r="P55" i="13"/>
  <c r="AF44" i="13"/>
  <c r="AH46" i="13"/>
  <c r="N46" i="13"/>
  <c r="N8" i="13"/>
  <c r="P10" i="13"/>
  <c r="O13" i="13"/>
  <c r="N16" i="13"/>
  <c r="P18" i="13"/>
  <c r="O21" i="13"/>
  <c r="N24" i="13"/>
  <c r="P26" i="13"/>
  <c r="O29" i="13"/>
  <c r="N32" i="13"/>
  <c r="P34" i="13"/>
  <c r="O37" i="13"/>
  <c r="N40" i="13"/>
  <c r="P42" i="13"/>
  <c r="O45" i="13"/>
  <c r="N48" i="13"/>
  <c r="P50" i="13"/>
  <c r="O53" i="13"/>
  <c r="AF8" i="13"/>
  <c r="N56" i="13"/>
  <c r="N57" i="13"/>
  <c r="AF12" i="13"/>
  <c r="P56" i="13"/>
  <c r="P57" i="13"/>
  <c r="AF53" i="13"/>
  <c r="AF54" i="13"/>
  <c r="N9" i="13"/>
  <c r="P11" i="13"/>
  <c r="O14" i="13"/>
  <c r="N17" i="13"/>
  <c r="P19" i="13"/>
  <c r="O22" i="13"/>
  <c r="N25" i="13"/>
  <c r="P27" i="13"/>
  <c r="O30" i="13"/>
  <c r="N33" i="13"/>
  <c r="P35" i="13"/>
  <c r="O38" i="13"/>
  <c r="N41" i="13"/>
  <c r="P43" i="13"/>
  <c r="O46" i="13"/>
  <c r="N49" i="13"/>
  <c r="P51" i="13"/>
  <c r="O54" i="13"/>
  <c r="AF14" i="13"/>
  <c r="AH18" i="13"/>
  <c r="AG21" i="13"/>
  <c r="AF24" i="13"/>
  <c r="AH26" i="13"/>
  <c r="AG29" i="13"/>
  <c r="AF32" i="13"/>
  <c r="AH34" i="13"/>
  <c r="AG37" i="13"/>
  <c r="AF40" i="13"/>
  <c r="AH42" i="13"/>
  <c r="AG45" i="13"/>
  <c r="AF48" i="13"/>
  <c r="AH50" i="13"/>
  <c r="AG53" i="13"/>
  <c r="AG54" i="13"/>
  <c r="O17" i="13"/>
  <c r="N20" i="13"/>
  <c r="P22" i="13"/>
  <c r="O25" i="13"/>
  <c r="N28" i="13"/>
  <c r="P30" i="13"/>
  <c r="O33" i="13"/>
  <c r="N36" i="13"/>
  <c r="P38" i="13"/>
  <c r="O41" i="13"/>
  <c r="N44" i="13"/>
  <c r="P46" i="13"/>
  <c r="O49" i="13"/>
  <c r="N52" i="13"/>
  <c r="P54" i="13"/>
  <c r="AF19" i="13"/>
  <c r="AH21" i="13"/>
  <c r="AG24" i="13"/>
  <c r="AF27" i="13"/>
  <c r="AH29" i="13"/>
  <c r="AG32" i="13"/>
  <c r="AF35" i="13"/>
  <c r="AH37" i="13"/>
  <c r="AG40" i="13"/>
  <c r="AF43" i="13"/>
  <c r="AH45" i="13"/>
  <c r="AG48" i="13"/>
  <c r="AF51" i="13"/>
  <c r="AH53" i="13"/>
  <c r="AH54" i="13"/>
  <c r="AF52" i="13"/>
  <c r="N7" i="13"/>
  <c r="P9" i="13"/>
  <c r="O12" i="13"/>
  <c r="N15" i="13"/>
  <c r="P17" i="13"/>
  <c r="O20" i="13"/>
  <c r="N23" i="13"/>
  <c r="P25" i="13"/>
  <c r="O28" i="13"/>
  <c r="N31" i="13"/>
  <c r="P33" i="13"/>
  <c r="O36" i="13"/>
  <c r="N39" i="13"/>
  <c r="P41" i="13"/>
  <c r="O44" i="13"/>
  <c r="N47" i="13"/>
  <c r="P49" i="13"/>
  <c r="O52" i="13"/>
  <c r="N55" i="13"/>
  <c r="AG19" i="13"/>
  <c r="AF22" i="13"/>
  <c r="AH24" i="13"/>
  <c r="AG27" i="13"/>
  <c r="AF30" i="13"/>
  <c r="AH32" i="13"/>
  <c r="AG35" i="13"/>
  <c r="AF38" i="13"/>
  <c r="AH40" i="13"/>
  <c r="AG43" i="13"/>
  <c r="AF46" i="13"/>
  <c r="AH48" i="13"/>
  <c r="AG51" i="13"/>
  <c r="AF33" i="13"/>
  <c r="AH35" i="13"/>
  <c r="AG38" i="13"/>
  <c r="AF41" i="13"/>
  <c r="AH43" i="13"/>
  <c r="AG46" i="13"/>
  <c r="AF49" i="13"/>
  <c r="AH51" i="13"/>
  <c r="E67" i="13"/>
  <c r="F67" i="13"/>
  <c r="G67" i="13"/>
  <c r="AR7" i="13"/>
  <c r="CA7" i="13" l="1"/>
  <c r="CJ45" i="13"/>
  <c r="CJ21" i="13"/>
  <c r="CL21" i="13" s="1"/>
  <c r="CA33" i="13"/>
  <c r="CC33" i="13" s="1"/>
  <c r="CA9" i="13"/>
  <c r="CC9" i="13" s="1"/>
  <c r="CJ23" i="13"/>
  <c r="CL23" i="13" s="1"/>
  <c r="CA45" i="13"/>
  <c r="CB45" i="13" s="1"/>
  <c r="CA21" i="13"/>
  <c r="CC21" i="13" s="1"/>
  <c r="CJ55" i="13"/>
  <c r="CJ43" i="13"/>
  <c r="CJ31" i="13"/>
  <c r="CJ19" i="13"/>
  <c r="CJ49" i="13"/>
  <c r="CJ37" i="13"/>
  <c r="CJ13" i="13"/>
  <c r="CA48" i="13"/>
  <c r="CJ36" i="13"/>
  <c r="CA24" i="13"/>
  <c r="CJ12" i="13"/>
  <c r="CA54" i="13"/>
  <c r="CA42" i="13"/>
  <c r="CA30" i="13"/>
  <c r="CA18" i="13"/>
  <c r="CA6" i="13"/>
  <c r="CJ48" i="13"/>
  <c r="CA36" i="13"/>
  <c r="CJ24" i="13"/>
  <c r="CA12" i="13"/>
  <c r="CJ7" i="13"/>
  <c r="CJ54" i="13"/>
  <c r="CJ42" i="13"/>
  <c r="CJ30" i="13"/>
  <c r="CJ18" i="13"/>
  <c r="CJ6" i="13"/>
  <c r="CJ33" i="13"/>
  <c r="CJ9" i="13"/>
  <c r="CA51" i="13"/>
  <c r="CA39" i="13"/>
  <c r="CA27" i="13"/>
  <c r="CA15" i="13"/>
  <c r="CB33" i="13"/>
  <c r="CJ51" i="13"/>
  <c r="CJ39" i="13"/>
  <c r="CJ27" i="13"/>
  <c r="CJ15" i="13"/>
  <c r="A68" i="13"/>
  <c r="CL45" i="13"/>
  <c r="CK45" i="13"/>
  <c r="CA56" i="13"/>
  <c r="CJ44" i="13"/>
  <c r="CA32" i="13"/>
  <c r="CA20" i="13"/>
  <c r="CA8" i="13"/>
  <c r="CA50" i="13"/>
  <c r="CA38" i="13"/>
  <c r="CA26" i="13"/>
  <c r="CA14" i="13"/>
  <c r="CJ56" i="13"/>
  <c r="CA44" i="13"/>
  <c r="CJ32" i="13"/>
  <c r="CJ20" i="13"/>
  <c r="CJ8" i="13"/>
  <c r="CJ50" i="13"/>
  <c r="CJ38" i="13"/>
  <c r="CJ26" i="13"/>
  <c r="CJ14" i="13"/>
  <c r="CJ17" i="13"/>
  <c r="CB7" i="13"/>
  <c r="CC7" i="13"/>
  <c r="CA47" i="13"/>
  <c r="CA35" i="13"/>
  <c r="CA23" i="13"/>
  <c r="CA11" i="13"/>
  <c r="CA53" i="13"/>
  <c r="CA41" i="13"/>
  <c r="CA29" i="13"/>
  <c r="CA17" i="13"/>
  <c r="CJ47" i="13"/>
  <c r="CJ35" i="13"/>
  <c r="CK23" i="13"/>
  <c r="CJ11" i="13"/>
  <c r="CJ53" i="13"/>
  <c r="CJ41" i="13"/>
  <c r="CJ29" i="13"/>
  <c r="CJ52" i="13"/>
  <c r="CA40" i="13"/>
  <c r="CJ28" i="13"/>
  <c r="CA16" i="13"/>
  <c r="CA46" i="13"/>
  <c r="CA34" i="13"/>
  <c r="CA22" i="13"/>
  <c r="CA10" i="13"/>
  <c r="CA52" i="13"/>
  <c r="CJ40" i="13"/>
  <c r="CA28" i="13"/>
  <c r="CJ16" i="13"/>
  <c r="CJ46" i="13"/>
  <c r="CJ34" i="13"/>
  <c r="CJ22" i="13"/>
  <c r="CJ10" i="13"/>
  <c r="CJ25" i="13"/>
  <c r="CA55" i="13"/>
  <c r="CA43" i="13"/>
  <c r="CA31" i="13"/>
  <c r="CA19" i="13"/>
  <c r="CA49" i="13"/>
  <c r="CA37" i="13"/>
  <c r="CA25" i="13"/>
  <c r="CA13" i="13"/>
  <c r="BO7" i="13"/>
  <c r="BL7" i="13"/>
  <c r="F68" i="13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C67" i="13"/>
  <c r="E68" i="13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67" i="13"/>
  <c r="AU7" i="13"/>
  <c r="AI8" i="13" s="1"/>
  <c r="G68" i="13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D67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345" i="13"/>
  <c r="AG341" i="13"/>
  <c r="AG337" i="13"/>
  <c r="AG333" i="13"/>
  <c r="AG329" i="13"/>
  <c r="AG325" i="13"/>
  <c r="AG321" i="13"/>
  <c r="AG317" i="13"/>
  <c r="AG313" i="13"/>
  <c r="AG309" i="13"/>
  <c r="AG305" i="13"/>
  <c r="AG301" i="13"/>
  <c r="AG297" i="13"/>
  <c r="AG293" i="13"/>
  <c r="AG289" i="13"/>
  <c r="AG285" i="13"/>
  <c r="AG281" i="13"/>
  <c r="AG277" i="13"/>
  <c r="AG273" i="13"/>
  <c r="AG269" i="13"/>
  <c r="AG265" i="13"/>
  <c r="AG261" i="13"/>
  <c r="AG334" i="13"/>
  <c r="AG327" i="13"/>
  <c r="AG302" i="13"/>
  <c r="AG295" i="13"/>
  <c r="AG270" i="13"/>
  <c r="AG263" i="13"/>
  <c r="AG330" i="13"/>
  <c r="AG323" i="13"/>
  <c r="AG298" i="13"/>
  <c r="AG291" i="13"/>
  <c r="AG266" i="13"/>
  <c r="AG258" i="13"/>
  <c r="AG254" i="13"/>
  <c r="AG250" i="13"/>
  <c r="AG246" i="13"/>
  <c r="AG242" i="13"/>
  <c r="AG238" i="13"/>
  <c r="AG234" i="13"/>
  <c r="AG230" i="13"/>
  <c r="AG226" i="13"/>
  <c r="AG222" i="13"/>
  <c r="AG218" i="13"/>
  <c r="AG214" i="13"/>
  <c r="AG210" i="13"/>
  <c r="AG206" i="13"/>
  <c r="AG202" i="13"/>
  <c r="AG198" i="13"/>
  <c r="AG194" i="13"/>
  <c r="AG190" i="13"/>
  <c r="AG186" i="13"/>
  <c r="AG182" i="13"/>
  <c r="AG178" i="13"/>
  <c r="AG174" i="13"/>
  <c r="AG170" i="13"/>
  <c r="AG166" i="13"/>
  <c r="AG162" i="13"/>
  <c r="AG158" i="13"/>
  <c r="AG154" i="13"/>
  <c r="AG150" i="13"/>
  <c r="AG146" i="13"/>
  <c r="AG142" i="13"/>
  <c r="AG138" i="13"/>
  <c r="AG134" i="13"/>
  <c r="AG130" i="13"/>
  <c r="AG126" i="13"/>
  <c r="AG122" i="13"/>
  <c r="AG118" i="13"/>
  <c r="AG114" i="13"/>
  <c r="AG110" i="13"/>
  <c r="AG106" i="13"/>
  <c r="AG102" i="13"/>
  <c r="AG98" i="13"/>
  <c r="AG94" i="13"/>
  <c r="AG90" i="13"/>
  <c r="AG86" i="13"/>
  <c r="AG82" i="13"/>
  <c r="AG326" i="13"/>
  <c r="AG319" i="13"/>
  <c r="AG294" i="13"/>
  <c r="AG287" i="13"/>
  <c r="AG262" i="13"/>
  <c r="AG322" i="13"/>
  <c r="AG315" i="13"/>
  <c r="AG290" i="13"/>
  <c r="AG283" i="13"/>
  <c r="AG259" i="13"/>
  <c r="AG255" i="13"/>
  <c r="AG251" i="13"/>
  <c r="AG247" i="13"/>
  <c r="AG243" i="13"/>
  <c r="AG239" i="13"/>
  <c r="AG235" i="13"/>
  <c r="AG231" i="13"/>
  <c r="AG227" i="13"/>
  <c r="AG223" i="13"/>
  <c r="AG219" i="13"/>
  <c r="AG215" i="13"/>
  <c r="AG211" i="13"/>
  <c r="AG207" i="13"/>
  <c r="AG203" i="13"/>
  <c r="AG199" i="13"/>
  <c r="AG195" i="13"/>
  <c r="AG191" i="13"/>
  <c r="AG187" i="13"/>
  <c r="AG183" i="13"/>
  <c r="AG179" i="13"/>
  <c r="AG175" i="13"/>
  <c r="AG171" i="13"/>
  <c r="AG167" i="13"/>
  <c r="AG163" i="13"/>
  <c r="AG159" i="13"/>
  <c r="AG155" i="13"/>
  <c r="AG151" i="13"/>
  <c r="AG147" i="13"/>
  <c r="AG143" i="13"/>
  <c r="AG139" i="13"/>
  <c r="AG135" i="13"/>
  <c r="AG131" i="13"/>
  <c r="AG127" i="13"/>
  <c r="AG123" i="13"/>
  <c r="AG119" i="13"/>
  <c r="AG115" i="13"/>
  <c r="AG111" i="13"/>
  <c r="AG107" i="13"/>
  <c r="AG103" i="13"/>
  <c r="AG99" i="13"/>
  <c r="AG95" i="13"/>
  <c r="AG91" i="13"/>
  <c r="AG87" i="13"/>
  <c r="AG83" i="13"/>
  <c r="AG79" i="13"/>
  <c r="AG342" i="13"/>
  <c r="AG335" i="13"/>
  <c r="AG310" i="13"/>
  <c r="AG303" i="13"/>
  <c r="AG278" i="13"/>
  <c r="AG271" i="13"/>
  <c r="AG343" i="13"/>
  <c r="AG306" i="13"/>
  <c r="AG286" i="13"/>
  <c r="AG252" i="13"/>
  <c r="AG245" i="13"/>
  <c r="AG220" i="13"/>
  <c r="AG213" i="13"/>
  <c r="AG188" i="13"/>
  <c r="AG181" i="13"/>
  <c r="AG156" i="13"/>
  <c r="AG149" i="13"/>
  <c r="AG124" i="13"/>
  <c r="AG117" i="13"/>
  <c r="AG92" i="13"/>
  <c r="AG85" i="13"/>
  <c r="AG76" i="13"/>
  <c r="AG212" i="13"/>
  <c r="AG205" i="13"/>
  <c r="AG148" i="13"/>
  <c r="AG141" i="13"/>
  <c r="AG84" i="13"/>
  <c r="AG78" i="13"/>
  <c r="AG338" i="13"/>
  <c r="AG77" i="13"/>
  <c r="AG67" i="13"/>
  <c r="AD67" i="13" s="1"/>
  <c r="AG314" i="13"/>
  <c r="AG267" i="13"/>
  <c r="AG248" i="13"/>
  <c r="AG241" i="13"/>
  <c r="AG216" i="13"/>
  <c r="AG209" i="13"/>
  <c r="AG184" i="13"/>
  <c r="AG177" i="13"/>
  <c r="AG152" i="13"/>
  <c r="AG145" i="13"/>
  <c r="AG120" i="13"/>
  <c r="AG113" i="13"/>
  <c r="AG88" i="13"/>
  <c r="AG81" i="13"/>
  <c r="AG73" i="13"/>
  <c r="AG69" i="13"/>
  <c r="AG275" i="13"/>
  <c r="AG244" i="13"/>
  <c r="AG237" i="13"/>
  <c r="AG180" i="13"/>
  <c r="AG173" i="13"/>
  <c r="AG116" i="13"/>
  <c r="AG109" i="13"/>
  <c r="AG318" i="13"/>
  <c r="AG232" i="13"/>
  <c r="AG225" i="13"/>
  <c r="AG200" i="13"/>
  <c r="AG193" i="13"/>
  <c r="AG168" i="13"/>
  <c r="AG161" i="13"/>
  <c r="AG136" i="13"/>
  <c r="AG129" i="13"/>
  <c r="AG104" i="13"/>
  <c r="AG97" i="13"/>
  <c r="AG75" i="13"/>
  <c r="AG71" i="13"/>
  <c r="AG331" i="13"/>
  <c r="AG311" i="13"/>
  <c r="AG274" i="13"/>
  <c r="AG240" i="13"/>
  <c r="AG233" i="13"/>
  <c r="AG208" i="13"/>
  <c r="AG201" i="13"/>
  <c r="AG176" i="13"/>
  <c r="AG169" i="13"/>
  <c r="AG144" i="13"/>
  <c r="AG137" i="13"/>
  <c r="AG112" i="13"/>
  <c r="AG105" i="13"/>
  <c r="AG74" i="13"/>
  <c r="AG70" i="13"/>
  <c r="AG339" i="13"/>
  <c r="AG282" i="13"/>
  <c r="AG236" i="13"/>
  <c r="AG229" i="13"/>
  <c r="AG204" i="13"/>
  <c r="AG197" i="13"/>
  <c r="AG172" i="13"/>
  <c r="AG165" i="13"/>
  <c r="AG140" i="13"/>
  <c r="AG133" i="13"/>
  <c r="AG108" i="13"/>
  <c r="AG101" i="13"/>
  <c r="AG80" i="13"/>
  <c r="AG257" i="13"/>
  <c r="AG346" i="13"/>
  <c r="AG299" i="13"/>
  <c r="AG279" i="13"/>
  <c r="AG253" i="13"/>
  <c r="AG228" i="13"/>
  <c r="AG221" i="13"/>
  <c r="AG196" i="13"/>
  <c r="AG189" i="13"/>
  <c r="AG164" i="13"/>
  <c r="AG157" i="13"/>
  <c r="AG132" i="13"/>
  <c r="AG125" i="13"/>
  <c r="AG100" i="13"/>
  <c r="AG93" i="13"/>
  <c r="AG307" i="13"/>
  <c r="AG256" i="13"/>
  <c r="AG249" i="13"/>
  <c r="AG224" i="13"/>
  <c r="AG217" i="13"/>
  <c r="AG192" i="13"/>
  <c r="AG185" i="13"/>
  <c r="AG160" i="13"/>
  <c r="AG153" i="13"/>
  <c r="AG128" i="13"/>
  <c r="AG121" i="13"/>
  <c r="AG96" i="13"/>
  <c r="AG89" i="13"/>
  <c r="AG72" i="13"/>
  <c r="AG68" i="13"/>
  <c r="AT57" i="13"/>
  <c r="AF343" i="13"/>
  <c r="AF339" i="13"/>
  <c r="AF335" i="13"/>
  <c r="AF331" i="13"/>
  <c r="AF327" i="13"/>
  <c r="AF323" i="13"/>
  <c r="AF319" i="13"/>
  <c r="AF315" i="13"/>
  <c r="AF311" i="13"/>
  <c r="AF307" i="13"/>
  <c r="AF303" i="13"/>
  <c r="AF299" i="13"/>
  <c r="AF295" i="13"/>
  <c r="AF291" i="13"/>
  <c r="AF287" i="13"/>
  <c r="AF283" i="13"/>
  <c r="AF279" i="13"/>
  <c r="AF275" i="13"/>
  <c r="AF271" i="13"/>
  <c r="AF267" i="13"/>
  <c r="AF263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346" i="13"/>
  <c r="AF342" i="13"/>
  <c r="AF338" i="13"/>
  <c r="AF334" i="13"/>
  <c r="AF330" i="13"/>
  <c r="AF326" i="13"/>
  <c r="AF322" i="13"/>
  <c r="AF318" i="13"/>
  <c r="AF314" i="13"/>
  <c r="AF310" i="13"/>
  <c r="AF306" i="13"/>
  <c r="AF302" i="13"/>
  <c r="AF298" i="13"/>
  <c r="AF294" i="13"/>
  <c r="AF290" i="13"/>
  <c r="AF286" i="13"/>
  <c r="AF282" i="13"/>
  <c r="AF278" i="13"/>
  <c r="AF274" i="13"/>
  <c r="AF270" i="13"/>
  <c r="AF266" i="13"/>
  <c r="AF262" i="13"/>
  <c r="AF341" i="13"/>
  <c r="AF309" i="13"/>
  <c r="AF277" i="13"/>
  <c r="AF257" i="13"/>
  <c r="AF253" i="13"/>
  <c r="AF249" i="13"/>
  <c r="AF245" i="13"/>
  <c r="AF241" i="13"/>
  <c r="AF237" i="13"/>
  <c r="AF233" i="13"/>
  <c r="AF229" i="13"/>
  <c r="AF225" i="13"/>
  <c r="AF221" i="13"/>
  <c r="AF217" i="13"/>
  <c r="AF213" i="13"/>
  <c r="AF209" i="13"/>
  <c r="AF205" i="13"/>
  <c r="AF201" i="13"/>
  <c r="AF197" i="13"/>
  <c r="AF193" i="13"/>
  <c r="AF189" i="13"/>
  <c r="AF185" i="13"/>
  <c r="AF181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337" i="13"/>
  <c r="AF305" i="13"/>
  <c r="AF273" i="13"/>
  <c r="AF333" i="13"/>
  <c r="AF301" i="13"/>
  <c r="AF269" i="13"/>
  <c r="AF258" i="13"/>
  <c r="AF254" i="13"/>
  <c r="AF250" i="13"/>
  <c r="AF246" i="13"/>
  <c r="AF242" i="13"/>
  <c r="AF238" i="13"/>
  <c r="AF234" i="13"/>
  <c r="AF230" i="13"/>
  <c r="AF226" i="13"/>
  <c r="AF222" i="13"/>
  <c r="AF218" i="13"/>
  <c r="AF214" i="13"/>
  <c r="AF210" i="13"/>
  <c r="AF206" i="13"/>
  <c r="AF202" i="13"/>
  <c r="AF198" i="13"/>
  <c r="AF194" i="13"/>
  <c r="AF190" i="13"/>
  <c r="AF186" i="13"/>
  <c r="AF182" i="13"/>
  <c r="AF178" i="13"/>
  <c r="AF174" i="13"/>
  <c r="AF170" i="13"/>
  <c r="AF166" i="13"/>
  <c r="AF162" i="13"/>
  <c r="AF158" i="13"/>
  <c r="AF154" i="13"/>
  <c r="AF150" i="13"/>
  <c r="AF146" i="13"/>
  <c r="AF142" i="13"/>
  <c r="AF138" i="13"/>
  <c r="AF134" i="13"/>
  <c r="AF130" i="13"/>
  <c r="AF126" i="13"/>
  <c r="AF122" i="13"/>
  <c r="AF118" i="13"/>
  <c r="AF114" i="13"/>
  <c r="AF110" i="13"/>
  <c r="AF106" i="13"/>
  <c r="AF102" i="13"/>
  <c r="AF98" i="13"/>
  <c r="AF94" i="13"/>
  <c r="AF90" i="13"/>
  <c r="AF86" i="13"/>
  <c r="AF82" i="13"/>
  <c r="AF78" i="13"/>
  <c r="AF329" i="13"/>
  <c r="AF297" i="13"/>
  <c r="AF265" i="13"/>
  <c r="AF317" i="13"/>
  <c r="AF285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6" i="13"/>
  <c r="AF172" i="13"/>
  <c r="AF168" i="13"/>
  <c r="AF164" i="13"/>
  <c r="AF160" i="13"/>
  <c r="AF156" i="13"/>
  <c r="AF152" i="13"/>
  <c r="AF148" i="13"/>
  <c r="AF144" i="13"/>
  <c r="AF140" i="13"/>
  <c r="AF136" i="13"/>
  <c r="AF132" i="13"/>
  <c r="AF128" i="13"/>
  <c r="AF124" i="13"/>
  <c r="AF120" i="13"/>
  <c r="AF116" i="13"/>
  <c r="AF112" i="13"/>
  <c r="AF108" i="13"/>
  <c r="AF104" i="13"/>
  <c r="AF100" i="13"/>
  <c r="AF96" i="13"/>
  <c r="AF92" i="13"/>
  <c r="AF88" i="13"/>
  <c r="AF84" i="13"/>
  <c r="AF80" i="13"/>
  <c r="AF76" i="13"/>
  <c r="AF259" i="13"/>
  <c r="AF227" i="13"/>
  <c r="AF195" i="13"/>
  <c r="AF163" i="13"/>
  <c r="AF131" i="13"/>
  <c r="AF99" i="13"/>
  <c r="AF72" i="13"/>
  <c r="AF68" i="13"/>
  <c r="AF313" i="13"/>
  <c r="AF219" i="13"/>
  <c r="AF187" i="13"/>
  <c r="AF155" i="13"/>
  <c r="AF91" i="13"/>
  <c r="AF69" i="13"/>
  <c r="AF281" i="13"/>
  <c r="AF261" i="13"/>
  <c r="AF255" i="13"/>
  <c r="AF223" i="13"/>
  <c r="AF191" i="13"/>
  <c r="AF159" i="13"/>
  <c r="AF127" i="13"/>
  <c r="AF95" i="13"/>
  <c r="AF293" i="13"/>
  <c r="AF251" i="13"/>
  <c r="AF123" i="13"/>
  <c r="AF73" i="13"/>
  <c r="AF239" i="13"/>
  <c r="AF207" i="13"/>
  <c r="AF175" i="13"/>
  <c r="AF143" i="13"/>
  <c r="AF111" i="13"/>
  <c r="AF321" i="13"/>
  <c r="AF247" i="13"/>
  <c r="AF215" i="13"/>
  <c r="AF183" i="13"/>
  <c r="AF151" i="13"/>
  <c r="AF119" i="13"/>
  <c r="AF87" i="13"/>
  <c r="AF243" i="13"/>
  <c r="AF211" i="13"/>
  <c r="AF179" i="13"/>
  <c r="AF147" i="13"/>
  <c r="AF115" i="13"/>
  <c r="AF83" i="13"/>
  <c r="AF74" i="13"/>
  <c r="AF70" i="13"/>
  <c r="AF289" i="13"/>
  <c r="AF235" i="13"/>
  <c r="AF203" i="13"/>
  <c r="AF171" i="13"/>
  <c r="AF139" i="13"/>
  <c r="AF107" i="13"/>
  <c r="AF75" i="13"/>
  <c r="AF71" i="13"/>
  <c r="AF67" i="13"/>
  <c r="AC67" i="13" s="1"/>
  <c r="AF345" i="13"/>
  <c r="AF325" i="13"/>
  <c r="AF231" i="13"/>
  <c r="AF199" i="13"/>
  <c r="AF167" i="13"/>
  <c r="AF135" i="13"/>
  <c r="AF103" i="13"/>
  <c r="AF79" i="13"/>
  <c r="AH344" i="13"/>
  <c r="AH340" i="13"/>
  <c r="AH336" i="13"/>
  <c r="AH332" i="13"/>
  <c r="AH328" i="13"/>
  <c r="AH324" i="13"/>
  <c r="AH320" i="13"/>
  <c r="AH316" i="13"/>
  <c r="AH312" i="13"/>
  <c r="AH308" i="13"/>
  <c r="AH304" i="13"/>
  <c r="AH300" i="13"/>
  <c r="AH296" i="13"/>
  <c r="AH292" i="13"/>
  <c r="AH288" i="13"/>
  <c r="AH284" i="13"/>
  <c r="AH280" i="13"/>
  <c r="AH276" i="13"/>
  <c r="AH272" i="13"/>
  <c r="AH268" i="13"/>
  <c r="AH264" i="13"/>
  <c r="AH26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343" i="13"/>
  <c r="AH339" i="13"/>
  <c r="AH335" i="13"/>
  <c r="AH331" i="13"/>
  <c r="AH327" i="13"/>
  <c r="AH323" i="13"/>
  <c r="AH319" i="13"/>
  <c r="AH315" i="13"/>
  <c r="AH311" i="13"/>
  <c r="AH307" i="13"/>
  <c r="AH303" i="13"/>
  <c r="AH299" i="13"/>
  <c r="AH295" i="13"/>
  <c r="AH291" i="13"/>
  <c r="AH287" i="13"/>
  <c r="AH283" i="13"/>
  <c r="AH279" i="13"/>
  <c r="AH275" i="13"/>
  <c r="AH271" i="13"/>
  <c r="AH267" i="13"/>
  <c r="AH263" i="13"/>
  <c r="AH330" i="13"/>
  <c r="AH298" i="13"/>
  <c r="AH266" i="13"/>
  <c r="AH258" i="13"/>
  <c r="AH254" i="13"/>
  <c r="AH250" i="13"/>
  <c r="AH246" i="13"/>
  <c r="AH242" i="13"/>
  <c r="AH238" i="13"/>
  <c r="AH234" i="13"/>
  <c r="AH230" i="13"/>
  <c r="AH226" i="13"/>
  <c r="AH222" i="13"/>
  <c r="AH218" i="13"/>
  <c r="AH214" i="13"/>
  <c r="AH210" i="13"/>
  <c r="AH206" i="13"/>
  <c r="AH202" i="13"/>
  <c r="AH198" i="13"/>
  <c r="AH194" i="13"/>
  <c r="AH190" i="13"/>
  <c r="AH186" i="13"/>
  <c r="AH182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326" i="13"/>
  <c r="AH294" i="13"/>
  <c r="AH262" i="13"/>
  <c r="AH322" i="13"/>
  <c r="AH290" i="13"/>
  <c r="AH259" i="13"/>
  <c r="AH255" i="13"/>
  <c r="AH251" i="13"/>
  <c r="AH247" i="13"/>
  <c r="AH243" i="13"/>
  <c r="AH239" i="13"/>
  <c r="AH235" i="13"/>
  <c r="AH231" i="13"/>
  <c r="AH227" i="13"/>
  <c r="AH223" i="13"/>
  <c r="AH219" i="13"/>
  <c r="AH215" i="13"/>
  <c r="AH211" i="13"/>
  <c r="AH207" i="13"/>
  <c r="AH203" i="13"/>
  <c r="AH199" i="13"/>
  <c r="AH195" i="13"/>
  <c r="AH191" i="13"/>
  <c r="AH187" i="13"/>
  <c r="AH183" i="13"/>
  <c r="AH179" i="13"/>
  <c r="AH175" i="13"/>
  <c r="AH171" i="13"/>
  <c r="AH167" i="13"/>
  <c r="AH163" i="13"/>
  <c r="AH159" i="13"/>
  <c r="AH155" i="13"/>
  <c r="AH151" i="13"/>
  <c r="AH147" i="13"/>
  <c r="AH143" i="13"/>
  <c r="AH139" i="13"/>
  <c r="AH135" i="13"/>
  <c r="AH131" i="13"/>
  <c r="AH127" i="13"/>
  <c r="AH123" i="13"/>
  <c r="AH119" i="13"/>
  <c r="AH115" i="13"/>
  <c r="AH111" i="13"/>
  <c r="AH107" i="13"/>
  <c r="AH103" i="13"/>
  <c r="AH99" i="13"/>
  <c r="AH95" i="13"/>
  <c r="AH91" i="13"/>
  <c r="AH87" i="13"/>
  <c r="AH83" i="13"/>
  <c r="AH79" i="13"/>
  <c r="AH318" i="13"/>
  <c r="AH286" i="13"/>
  <c r="AH338" i="13"/>
  <c r="AH306" i="13"/>
  <c r="AH274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7" i="13"/>
  <c r="AH173" i="13"/>
  <c r="AH169" i="13"/>
  <c r="AH165" i="13"/>
  <c r="AH161" i="13"/>
  <c r="AH157" i="13"/>
  <c r="AH153" i="13"/>
  <c r="AH149" i="13"/>
  <c r="AH145" i="13"/>
  <c r="AH141" i="13"/>
  <c r="AH137" i="13"/>
  <c r="AH133" i="13"/>
  <c r="AH129" i="13"/>
  <c r="AH125" i="13"/>
  <c r="AH121" i="13"/>
  <c r="AH117" i="13"/>
  <c r="AH113" i="13"/>
  <c r="AH109" i="13"/>
  <c r="AH105" i="13"/>
  <c r="AH101" i="13"/>
  <c r="AH97" i="13"/>
  <c r="AH93" i="13"/>
  <c r="AH89" i="13"/>
  <c r="AH85" i="13"/>
  <c r="AH81" i="13"/>
  <c r="AH77" i="13"/>
  <c r="AH334" i="13"/>
  <c r="AH314" i="13"/>
  <c r="AH248" i="13"/>
  <c r="AH216" i="13"/>
  <c r="AH184" i="13"/>
  <c r="AH152" i="13"/>
  <c r="AH120" i="13"/>
  <c r="AH88" i="13"/>
  <c r="AH73" i="13"/>
  <c r="AH69" i="13"/>
  <c r="AH240" i="13"/>
  <c r="AH176" i="13"/>
  <c r="AH112" i="13"/>
  <c r="AH74" i="13"/>
  <c r="AH346" i="13"/>
  <c r="AH228" i="13"/>
  <c r="AH196" i="13"/>
  <c r="AH164" i="13"/>
  <c r="AH132" i="13"/>
  <c r="AH100" i="13"/>
  <c r="AH342" i="13"/>
  <c r="AH244" i="13"/>
  <c r="AH212" i="13"/>
  <c r="AH180" i="13"/>
  <c r="AH148" i="13"/>
  <c r="AH116" i="13"/>
  <c r="AH84" i="13"/>
  <c r="AH208" i="13"/>
  <c r="AH144" i="13"/>
  <c r="AH70" i="13"/>
  <c r="AH302" i="13"/>
  <c r="AH282" i="13"/>
  <c r="AH236" i="13"/>
  <c r="AH204" i="13"/>
  <c r="AH172" i="13"/>
  <c r="AH140" i="13"/>
  <c r="AH108" i="13"/>
  <c r="AH80" i="13"/>
  <c r="AH310" i="13"/>
  <c r="AH232" i="13"/>
  <c r="AH200" i="13"/>
  <c r="AH168" i="13"/>
  <c r="AH136" i="13"/>
  <c r="AH104" i="13"/>
  <c r="AH75" i="13"/>
  <c r="AH71" i="13"/>
  <c r="AH67" i="13"/>
  <c r="AE67" i="13" s="1"/>
  <c r="AH270" i="13"/>
  <c r="AH256" i="13"/>
  <c r="AH224" i="13"/>
  <c r="AH192" i="13"/>
  <c r="AH160" i="13"/>
  <c r="AH128" i="13"/>
  <c r="AH96" i="13"/>
  <c r="AH72" i="13"/>
  <c r="AH68" i="13"/>
  <c r="AH278" i="13"/>
  <c r="AH252" i="13"/>
  <c r="AH220" i="13"/>
  <c r="AH188" i="13"/>
  <c r="AH156" i="13"/>
  <c r="AH124" i="13"/>
  <c r="AH92" i="13"/>
  <c r="AH76" i="13"/>
  <c r="AS57" i="13"/>
  <c r="CB9" i="13" l="1"/>
  <c r="CK21" i="13"/>
  <c r="AX7" i="13"/>
  <c r="BA7" i="13" s="1"/>
  <c r="BD7" i="13" s="1"/>
  <c r="CB21" i="13"/>
  <c r="CC45" i="13"/>
  <c r="CC19" i="13"/>
  <c r="CB19" i="13"/>
  <c r="CC52" i="13"/>
  <c r="CB52" i="13"/>
  <c r="CL11" i="13"/>
  <c r="CK11" i="13"/>
  <c r="CC47" i="13"/>
  <c r="CB47" i="13"/>
  <c r="CL56" i="13"/>
  <c r="CK56" i="13"/>
  <c r="CL30" i="13"/>
  <c r="CK30" i="13"/>
  <c r="CC54" i="13"/>
  <c r="CB54" i="13"/>
  <c r="CC31" i="13"/>
  <c r="CB31" i="13"/>
  <c r="CC10" i="13"/>
  <c r="CB10" i="13"/>
  <c r="CC14" i="13"/>
  <c r="CB14" i="13"/>
  <c r="CL42" i="13"/>
  <c r="CK42" i="13"/>
  <c r="CL12" i="13"/>
  <c r="CK12" i="13"/>
  <c r="B68" i="13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CC43" i="13"/>
  <c r="CB43" i="13"/>
  <c r="CC22" i="13"/>
  <c r="CB22" i="13"/>
  <c r="CC26" i="13"/>
  <c r="CB26" i="13"/>
  <c r="CL54" i="13"/>
  <c r="CK54" i="13"/>
  <c r="CC24" i="13"/>
  <c r="CB24" i="13"/>
  <c r="CC55" i="13"/>
  <c r="CB55" i="13"/>
  <c r="CC34" i="13"/>
  <c r="CB34" i="13"/>
  <c r="CL35" i="13"/>
  <c r="CK35" i="13"/>
  <c r="CK17" i="13"/>
  <c r="CL17" i="13"/>
  <c r="CC38" i="13"/>
  <c r="CB38" i="13"/>
  <c r="CL7" i="13"/>
  <c r="CK7" i="13"/>
  <c r="CL36" i="13"/>
  <c r="CK36" i="13"/>
  <c r="CK25" i="13"/>
  <c r="CL25" i="13"/>
  <c r="CC46" i="13"/>
  <c r="CB46" i="13"/>
  <c r="CL47" i="13"/>
  <c r="CK47" i="13"/>
  <c r="CL14" i="13"/>
  <c r="CK14" i="13"/>
  <c r="CC50" i="13"/>
  <c r="CB50" i="13"/>
  <c r="CC15" i="13"/>
  <c r="CB15" i="13"/>
  <c r="CC12" i="13"/>
  <c r="CB12" i="13"/>
  <c r="CC48" i="13"/>
  <c r="CB48" i="13"/>
  <c r="CL10" i="13"/>
  <c r="CK10" i="13"/>
  <c r="CC16" i="13"/>
  <c r="CB16" i="13"/>
  <c r="CC17" i="13"/>
  <c r="CB17" i="13"/>
  <c r="CL26" i="13"/>
  <c r="CK26" i="13"/>
  <c r="CC8" i="13"/>
  <c r="CB8" i="13"/>
  <c r="A69" i="13"/>
  <c r="CC27" i="13"/>
  <c r="CB27" i="13"/>
  <c r="CL24" i="13"/>
  <c r="CK24" i="13"/>
  <c r="CK13" i="13"/>
  <c r="CL13" i="13"/>
  <c r="CL22" i="13"/>
  <c r="CK22" i="13"/>
  <c r="CL28" i="13"/>
  <c r="CK28" i="13"/>
  <c r="CC29" i="13"/>
  <c r="CB29" i="13"/>
  <c r="CL38" i="13"/>
  <c r="CK38" i="13"/>
  <c r="CC20" i="13"/>
  <c r="CB20" i="13"/>
  <c r="CK15" i="13"/>
  <c r="CL15" i="13"/>
  <c r="CC39" i="13"/>
  <c r="CB39" i="13"/>
  <c r="CC36" i="13"/>
  <c r="CB36" i="13"/>
  <c r="CK37" i="13"/>
  <c r="CL37" i="13"/>
  <c r="CL34" i="13"/>
  <c r="CK34" i="13"/>
  <c r="CC40" i="13"/>
  <c r="CB40" i="13"/>
  <c r="CC41" i="13"/>
  <c r="CB41" i="13"/>
  <c r="CL50" i="13"/>
  <c r="CK50" i="13"/>
  <c r="CC32" i="13"/>
  <c r="CB32" i="13"/>
  <c r="CL27" i="13"/>
  <c r="CK27" i="13"/>
  <c r="CC51" i="13"/>
  <c r="CB51" i="13"/>
  <c r="CL48" i="13"/>
  <c r="CK48" i="13"/>
  <c r="CK49" i="13"/>
  <c r="CL49" i="13"/>
  <c r="CC13" i="13"/>
  <c r="CB13" i="13"/>
  <c r="CL46" i="13"/>
  <c r="CK46" i="13"/>
  <c r="CL52" i="13"/>
  <c r="CK52" i="13"/>
  <c r="CC53" i="13"/>
  <c r="CB53" i="13"/>
  <c r="CL8" i="13"/>
  <c r="CK8" i="13"/>
  <c r="CL44" i="13"/>
  <c r="CK44" i="13"/>
  <c r="CL39" i="13"/>
  <c r="CK39" i="13"/>
  <c r="CK9" i="13"/>
  <c r="CL9" i="13"/>
  <c r="CC6" i="13"/>
  <c r="CB6" i="13"/>
  <c r="CL19" i="13"/>
  <c r="CK19" i="13"/>
  <c r="CC25" i="13"/>
  <c r="CB25" i="13"/>
  <c r="CL16" i="13"/>
  <c r="CK16" i="13"/>
  <c r="CK29" i="13"/>
  <c r="CL29" i="13"/>
  <c r="CC11" i="13"/>
  <c r="CB11" i="13"/>
  <c r="CL20" i="13"/>
  <c r="CK20" i="13"/>
  <c r="CC56" i="13"/>
  <c r="CB56" i="13"/>
  <c r="CK51" i="13"/>
  <c r="CL51" i="13"/>
  <c r="CK33" i="13"/>
  <c r="CL33" i="13"/>
  <c r="CC18" i="13"/>
  <c r="CB18" i="13"/>
  <c r="CK31" i="13"/>
  <c r="CL31" i="13"/>
  <c r="CC37" i="13"/>
  <c r="CB37" i="13"/>
  <c r="CC28" i="13"/>
  <c r="CB28" i="13"/>
  <c r="CL41" i="13"/>
  <c r="CK41" i="13"/>
  <c r="CC23" i="13"/>
  <c r="CB23" i="13"/>
  <c r="CL32" i="13"/>
  <c r="CK32" i="13"/>
  <c r="CL6" i="13"/>
  <c r="CK6" i="13"/>
  <c r="CC30" i="13"/>
  <c r="CB30" i="13"/>
  <c r="CK43" i="13"/>
  <c r="CL43" i="13"/>
  <c r="CC49" i="13"/>
  <c r="CB49" i="13"/>
  <c r="CL40" i="13"/>
  <c r="CK40" i="13"/>
  <c r="CK53" i="13"/>
  <c r="CL53" i="13"/>
  <c r="CC35" i="13"/>
  <c r="CB35" i="13"/>
  <c r="CC44" i="13"/>
  <c r="CB44" i="13"/>
  <c r="CL18" i="13"/>
  <c r="CK18" i="13"/>
  <c r="CC42" i="13"/>
  <c r="CB42" i="13"/>
  <c r="CK55" i="13"/>
  <c r="CL55" i="13"/>
  <c r="BP57" i="13"/>
  <c r="BM57" i="13"/>
  <c r="BQ57" i="13"/>
  <c r="BN57" i="13"/>
  <c r="D68" i="13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D68" i="13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C68" i="13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AE68" i="13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B104" i="13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C68" i="13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W57" i="13"/>
  <c r="AK58" i="13" s="1"/>
  <c r="AT58" i="13" s="1"/>
  <c r="AV57" i="13"/>
  <c r="AJ58" i="13" s="1"/>
  <c r="AS58" i="13" s="1"/>
  <c r="AR8" i="13"/>
  <c r="AY57" i="13" l="1"/>
  <c r="BB57" i="13" s="1"/>
  <c r="AZ57" i="13"/>
  <c r="BC57" i="13" s="1"/>
  <c r="A70" i="13"/>
  <c r="BO8" i="13"/>
  <c r="BL8" i="13"/>
  <c r="BP58" i="13"/>
  <c r="BM58" i="13"/>
  <c r="BQ58" i="13"/>
  <c r="BN58" i="13"/>
  <c r="AU8" i="13"/>
  <c r="AI9" i="13" s="1"/>
  <c r="AR9" i="13" s="1"/>
  <c r="AV58" i="13"/>
  <c r="AJ59" i="13" s="1"/>
  <c r="AS59" i="13" s="1"/>
  <c r="AW58" i="13"/>
  <c r="AK59" i="13" s="1"/>
  <c r="AT59" i="13" s="1"/>
  <c r="AZ58" i="13" l="1"/>
  <c r="BC58" i="13" s="1"/>
  <c r="AY58" i="13"/>
  <c r="BB58" i="13" s="1"/>
  <c r="AX9" i="13"/>
  <c r="BA9" i="13" s="1"/>
  <c r="BD9" i="13" s="1"/>
  <c r="AX8" i="13"/>
  <c r="BA8" i="13" s="1"/>
  <c r="BD8" i="13" s="1"/>
  <c r="A71" i="13"/>
  <c r="BL9" i="13"/>
  <c r="BO9" i="13"/>
  <c r="BP59" i="13"/>
  <c r="BM59" i="13"/>
  <c r="BQ59" i="13"/>
  <c r="BN59" i="13"/>
  <c r="AU9" i="13"/>
  <c r="AI10" i="13" s="1"/>
  <c r="AR10" i="13" s="1"/>
  <c r="AW59" i="13"/>
  <c r="AK60" i="13" s="1"/>
  <c r="AT60" i="13" s="1"/>
  <c r="AV59" i="13"/>
  <c r="AJ60" i="13" s="1"/>
  <c r="AS60" i="13" s="1"/>
  <c r="AY59" i="13" l="1"/>
  <c r="BB59" i="13" s="1"/>
  <c r="AX10" i="13"/>
  <c r="BA10" i="13" s="1"/>
  <c r="BD10" i="13" s="1"/>
  <c r="AZ59" i="13"/>
  <c r="BC59" i="13" s="1"/>
  <c r="A72" i="13"/>
  <c r="BO10" i="13"/>
  <c r="BL10" i="13"/>
  <c r="BQ60" i="13"/>
  <c r="BN60" i="13"/>
  <c r="BP60" i="13"/>
  <c r="BM60" i="13"/>
  <c r="AU10" i="13"/>
  <c r="AI11" i="13" s="1"/>
  <c r="AR11" i="13" s="1"/>
  <c r="AV60" i="13"/>
  <c r="AJ61" i="13" s="1"/>
  <c r="AS61" i="13" s="1"/>
  <c r="AW60" i="13"/>
  <c r="AK61" i="13" s="1"/>
  <c r="AT61" i="13" s="1"/>
  <c r="AZ60" i="13" l="1"/>
  <c r="BC60" i="13" s="1"/>
  <c r="AY61" i="13"/>
  <c r="BB61" i="13" s="1"/>
  <c r="AX11" i="13"/>
  <c r="BA11" i="13" s="1"/>
  <c r="BD11" i="13" s="1"/>
  <c r="AY60" i="13"/>
  <c r="BB60" i="13" s="1"/>
  <c r="A73" i="13"/>
  <c r="BO11" i="13"/>
  <c r="BL11" i="13"/>
  <c r="BP61" i="13"/>
  <c r="BM61" i="13"/>
  <c r="BQ61" i="13"/>
  <c r="BN61" i="13"/>
  <c r="AU11" i="13"/>
  <c r="AI12" i="13" s="1"/>
  <c r="AR12" i="13" s="1"/>
  <c r="AV61" i="13"/>
  <c r="AJ62" i="13" s="1"/>
  <c r="AS62" i="13" s="1"/>
  <c r="AW61" i="13"/>
  <c r="AK62" i="13" s="1"/>
  <c r="AT62" i="13" s="1"/>
  <c r="AZ61" i="13" l="1"/>
  <c r="BC61" i="13" s="1"/>
  <c r="A74" i="13"/>
  <c r="BO12" i="13"/>
  <c r="BL12" i="13"/>
  <c r="AU12" i="13"/>
  <c r="AI13" i="13" s="1"/>
  <c r="AW62" i="13"/>
  <c r="AK63" i="13" s="1"/>
  <c r="AT63" i="13" s="1"/>
  <c r="AV62" i="13"/>
  <c r="AJ63" i="13" s="1"/>
  <c r="AS63" i="13" s="1"/>
  <c r="AR13" i="13"/>
  <c r="AX12" i="13" l="1"/>
  <c r="BA12" i="13" s="1"/>
  <c r="BD12" i="13" s="1"/>
  <c r="AY62" i="13"/>
  <c r="BB62" i="13" s="1"/>
  <c r="AZ62" i="13"/>
  <c r="BC62" i="13" s="1"/>
  <c r="A75" i="13"/>
  <c r="BO13" i="13"/>
  <c r="BL13" i="13"/>
  <c r="AU13" i="13"/>
  <c r="AI14" i="13" s="1"/>
  <c r="AR14" i="13" s="1"/>
  <c r="AV63" i="13"/>
  <c r="AJ64" i="13" s="1"/>
  <c r="AS64" i="13" s="1"/>
  <c r="AW63" i="13"/>
  <c r="AK64" i="13" s="1"/>
  <c r="AT64" i="13" s="1"/>
  <c r="AZ63" i="13" l="1"/>
  <c r="BC63" i="13" s="1"/>
  <c r="AY63" i="13"/>
  <c r="BB63" i="13" s="1"/>
  <c r="AX13" i="13"/>
  <c r="BA13" i="13" s="1"/>
  <c r="BD13" i="13" s="1"/>
  <c r="A76" i="13"/>
  <c r="BO14" i="13"/>
  <c r="BL14" i="13"/>
  <c r="AU14" i="13"/>
  <c r="AI15" i="13" s="1"/>
  <c r="AR15" i="13" s="1"/>
  <c r="AW64" i="13"/>
  <c r="AK65" i="13" s="1"/>
  <c r="AT65" i="13" s="1"/>
  <c r="AV64" i="13"/>
  <c r="AJ65" i="13" s="1"/>
  <c r="AS65" i="13" s="1"/>
  <c r="AY64" i="13" l="1"/>
  <c r="BB64" i="13" s="1"/>
  <c r="AZ64" i="13"/>
  <c r="BC64" i="13" s="1"/>
  <c r="AX14" i="13"/>
  <c r="BA14" i="13" s="1"/>
  <c r="BD14" i="13" s="1"/>
  <c r="A77" i="13"/>
  <c r="BL15" i="13"/>
  <c r="BO15" i="13"/>
  <c r="AU15" i="13"/>
  <c r="AI16" i="13" s="1"/>
  <c r="AR16" i="13" s="1"/>
  <c r="AV65" i="13"/>
  <c r="AJ66" i="13" s="1"/>
  <c r="AS66" i="13" s="1"/>
  <c r="AW65" i="13"/>
  <c r="AK66" i="13" s="1"/>
  <c r="AM3" i="13" l="1"/>
  <c r="AZ65" i="13"/>
  <c r="BC65" i="13" s="1"/>
  <c r="AY65" i="13"/>
  <c r="BB65" i="13" s="1"/>
  <c r="AX15" i="13"/>
  <c r="BA15" i="13" s="1"/>
  <c r="BD15" i="13" s="1"/>
  <c r="AT66" i="13"/>
  <c r="A78" i="13"/>
  <c r="BO16" i="13"/>
  <c r="BL16" i="13"/>
  <c r="AU16" i="13"/>
  <c r="AI17" i="13" s="1"/>
  <c r="AR17" i="13" s="1"/>
  <c r="AV66" i="13"/>
  <c r="AJ67" i="13" s="1"/>
  <c r="AN3" i="13" l="1"/>
  <c r="AY66" i="13"/>
  <c r="BB66" i="13" s="1"/>
  <c r="AW66" i="13"/>
  <c r="AK67" i="13" s="1"/>
  <c r="AX16" i="13"/>
  <c r="BA16" i="13" s="1"/>
  <c r="BD16" i="13" s="1"/>
  <c r="A79" i="13"/>
  <c r="BO17" i="13"/>
  <c r="BL17" i="13"/>
  <c r="AU17" i="13"/>
  <c r="AI18" i="13" s="1"/>
  <c r="AR18" i="13" s="1"/>
  <c r="AZ66" i="13" l="1"/>
  <c r="BC66" i="13" s="1"/>
  <c r="AX17" i="13"/>
  <c r="BA17" i="13" s="1"/>
  <c r="BD17" i="13" s="1"/>
  <c r="A80" i="13"/>
  <c r="BO18" i="13"/>
  <c r="BL18" i="13"/>
  <c r="AU18" i="13"/>
  <c r="AI19" i="13" s="1"/>
  <c r="AR19" i="13" s="1"/>
  <c r="AX18" i="13" l="1"/>
  <c r="BA18" i="13" s="1"/>
  <c r="BD18" i="13" s="1"/>
  <c r="A81" i="13"/>
  <c r="BO19" i="13"/>
  <c r="BL19" i="13"/>
  <c r="AU19" i="13"/>
  <c r="AI20" i="13" s="1"/>
  <c r="AR20" i="13" s="1"/>
  <c r="AX19" i="13" l="1"/>
  <c r="BA19" i="13" s="1"/>
  <c r="BD19" i="13" s="1"/>
  <c r="A82" i="13"/>
  <c r="BO20" i="13"/>
  <c r="BL20" i="13"/>
  <c r="AU20" i="13"/>
  <c r="AI21" i="13" s="1"/>
  <c r="AR21" i="13" s="1"/>
  <c r="AX20" i="13" l="1"/>
  <c r="BA20" i="13" s="1"/>
  <c r="BD20" i="13" s="1"/>
  <c r="A83" i="13"/>
  <c r="BO21" i="13"/>
  <c r="BL21" i="13"/>
  <c r="AU21" i="13"/>
  <c r="AI22" i="13" s="1"/>
  <c r="AR22" i="13"/>
  <c r="AX21" i="13" l="1"/>
  <c r="BA21" i="13" s="1"/>
  <c r="BD21" i="13" s="1"/>
  <c r="A84" i="13"/>
  <c r="BO22" i="13"/>
  <c r="BL22" i="13"/>
  <c r="AU22" i="13"/>
  <c r="AI23" i="13" s="1"/>
  <c r="AR23" i="13"/>
  <c r="AX22" i="13" l="1"/>
  <c r="BA22" i="13" s="1"/>
  <c r="BD22" i="13" s="1"/>
  <c r="A85" i="13"/>
  <c r="BO23" i="13"/>
  <c r="BL23" i="13"/>
  <c r="AU23" i="13"/>
  <c r="AI24" i="13" s="1"/>
  <c r="AR24" i="13" s="1"/>
  <c r="AX23" i="13" l="1"/>
  <c r="BA23" i="13" s="1"/>
  <c r="BD23" i="13" s="1"/>
  <c r="A86" i="13"/>
  <c r="BO24" i="13"/>
  <c r="BL24" i="13"/>
  <c r="AU24" i="13"/>
  <c r="AI25" i="13" s="1"/>
  <c r="AR25" i="13" s="1"/>
  <c r="AX24" i="13" l="1"/>
  <c r="BA24" i="13" s="1"/>
  <c r="BD24" i="13" s="1"/>
  <c r="A87" i="13"/>
  <c r="BL25" i="13"/>
  <c r="BO25" i="13"/>
  <c r="AU25" i="13"/>
  <c r="AI26" i="13" s="1"/>
  <c r="AR26" i="13" s="1"/>
  <c r="AX25" i="13" l="1"/>
  <c r="BA25" i="13" s="1"/>
  <c r="BD25" i="13" s="1"/>
  <c r="A88" i="13"/>
  <c r="BO26" i="13"/>
  <c r="BL26" i="13"/>
  <c r="AU26" i="13"/>
  <c r="AI27" i="13" s="1"/>
  <c r="AR27" i="13" s="1"/>
  <c r="AX26" i="13" l="1"/>
  <c r="BA26" i="13" s="1"/>
  <c r="BD26" i="13" s="1"/>
  <c r="A89" i="13"/>
  <c r="BO27" i="13"/>
  <c r="BL27" i="13"/>
  <c r="AU27" i="13"/>
  <c r="AI28" i="13" s="1"/>
  <c r="AR28" i="13" s="1"/>
  <c r="AX27" i="13" l="1"/>
  <c r="BA27" i="13" s="1"/>
  <c r="BD27" i="13" s="1"/>
  <c r="A90" i="13"/>
  <c r="BO28" i="13"/>
  <c r="BL28" i="13"/>
  <c r="AU28" i="13"/>
  <c r="AI29" i="13" s="1"/>
  <c r="AR29" i="13"/>
  <c r="AX28" i="13" l="1"/>
  <c r="BA28" i="13" s="1"/>
  <c r="BD28" i="13" s="1"/>
  <c r="A91" i="13"/>
  <c r="BO29" i="13"/>
  <c r="BL29" i="13"/>
  <c r="AU29" i="13"/>
  <c r="AI30" i="13" s="1"/>
  <c r="AR30" i="13" s="1"/>
  <c r="AX29" i="13" l="1"/>
  <c r="BA29" i="13" s="1"/>
  <c r="BD29" i="13" s="1"/>
  <c r="A92" i="13"/>
  <c r="BO30" i="13"/>
  <c r="BL30" i="13"/>
  <c r="AU30" i="13"/>
  <c r="AI31" i="13" s="1"/>
  <c r="AR31" i="13"/>
  <c r="AX30" i="13" l="1"/>
  <c r="BA30" i="13" s="1"/>
  <c r="BD30" i="13" s="1"/>
  <c r="A93" i="13"/>
  <c r="BO31" i="13"/>
  <c r="BL31" i="13"/>
  <c r="AU31" i="13"/>
  <c r="AI32" i="13" s="1"/>
  <c r="AR32" i="13"/>
  <c r="AX31" i="13" l="1"/>
  <c r="BA31" i="13" s="1"/>
  <c r="BD31" i="13" s="1"/>
  <c r="A94" i="13"/>
  <c r="BO32" i="13"/>
  <c r="BL32" i="13"/>
  <c r="AU32" i="13"/>
  <c r="AI33" i="13" s="1"/>
  <c r="AR33" i="13"/>
  <c r="AX32" i="13" l="1"/>
  <c r="BA32" i="13" s="1"/>
  <c r="BD32" i="13" s="1"/>
  <c r="A95" i="13"/>
  <c r="BO33" i="13"/>
  <c r="BL33" i="13"/>
  <c r="AU33" i="13"/>
  <c r="AI34" i="13" s="1"/>
  <c r="AR34" i="13"/>
  <c r="AX33" i="13" l="1"/>
  <c r="BA33" i="13" s="1"/>
  <c r="BD33" i="13" s="1"/>
  <c r="A96" i="13"/>
  <c r="BO34" i="13"/>
  <c r="BL34" i="13"/>
  <c r="AU34" i="13"/>
  <c r="AI35" i="13" s="1"/>
  <c r="AR35" i="13"/>
  <c r="AX34" i="13" l="1"/>
  <c r="BA34" i="13" s="1"/>
  <c r="BD34" i="13" s="1"/>
  <c r="A97" i="13"/>
  <c r="BO35" i="13"/>
  <c r="BL35" i="13"/>
  <c r="AU35" i="13"/>
  <c r="AI36" i="13" s="1"/>
  <c r="AR36" i="13" s="1"/>
  <c r="AX35" i="13" l="1"/>
  <c r="BA35" i="13" s="1"/>
  <c r="BD35" i="13" s="1"/>
  <c r="A98" i="13"/>
  <c r="BO36" i="13"/>
  <c r="BL36" i="13"/>
  <c r="AU36" i="13"/>
  <c r="AI37" i="13" s="1"/>
  <c r="AR37" i="13"/>
  <c r="AX36" i="13" l="1"/>
  <c r="BA36" i="13" s="1"/>
  <c r="BD36" i="13" s="1"/>
  <c r="A99" i="13"/>
  <c r="BO37" i="13"/>
  <c r="BL37" i="13"/>
  <c r="AU37" i="13"/>
  <c r="AI38" i="13" s="1"/>
  <c r="AR38" i="13"/>
  <c r="AX37" i="13" l="1"/>
  <c r="BA37" i="13" s="1"/>
  <c r="BD37" i="13" s="1"/>
  <c r="A100" i="13"/>
  <c r="BO38" i="13"/>
  <c r="BL38" i="13"/>
  <c r="AU38" i="13"/>
  <c r="AI39" i="13" s="1"/>
  <c r="AR39" i="13"/>
  <c r="AX38" i="13" l="1"/>
  <c r="BA38" i="13" s="1"/>
  <c r="BD38" i="13" s="1"/>
  <c r="A101" i="13"/>
  <c r="BO39" i="13"/>
  <c r="BL39" i="13"/>
  <c r="AU39" i="13"/>
  <c r="AI40" i="13" s="1"/>
  <c r="AR40" i="13" s="1"/>
  <c r="AX39" i="13" l="1"/>
  <c r="BA39" i="13" s="1"/>
  <c r="BD39" i="13" s="1"/>
  <c r="A102" i="13"/>
  <c r="BO40" i="13"/>
  <c r="BL40" i="13"/>
  <c r="AU40" i="13"/>
  <c r="AI41" i="13" s="1"/>
  <c r="AR41" i="13" s="1"/>
  <c r="AX40" i="13" l="1"/>
  <c r="BA40" i="13" s="1"/>
  <c r="BD40" i="13" s="1"/>
  <c r="A103" i="13"/>
  <c r="BO41" i="13"/>
  <c r="BL41" i="13"/>
  <c r="AU41" i="13"/>
  <c r="AI42" i="13" s="1"/>
  <c r="AR42" i="13" s="1"/>
  <c r="AX41" i="13" l="1"/>
  <c r="BA41" i="13" s="1"/>
  <c r="BD41" i="13" s="1"/>
  <c r="A104" i="13"/>
  <c r="BO42" i="13"/>
  <c r="BL42" i="13"/>
  <c r="AU42" i="13"/>
  <c r="AI43" i="13" s="1"/>
  <c r="AR43" i="13" s="1"/>
  <c r="AX42" i="13" l="1"/>
  <c r="BA42" i="13" s="1"/>
  <c r="BD42" i="13" s="1"/>
  <c r="A105" i="13"/>
  <c r="BO43" i="13"/>
  <c r="BL43" i="13"/>
  <c r="AU43" i="13"/>
  <c r="AI44" i="13" s="1"/>
  <c r="AR44" i="13" s="1"/>
  <c r="AX43" i="13" l="1"/>
  <c r="BA43" i="13" s="1"/>
  <c r="BD43" i="13" s="1"/>
  <c r="A106" i="13"/>
  <c r="BL44" i="13"/>
  <c r="BO44" i="13"/>
  <c r="AU44" i="13"/>
  <c r="AI45" i="13" s="1"/>
  <c r="AR45" i="13" s="1"/>
  <c r="AX44" i="13" l="1"/>
  <c r="BA44" i="13" s="1"/>
  <c r="BD44" i="13" s="1"/>
  <c r="A107" i="13"/>
  <c r="BO45" i="13"/>
  <c r="BL45" i="13"/>
  <c r="AU45" i="13"/>
  <c r="AI46" i="13" s="1"/>
  <c r="AR46" i="13" s="1"/>
  <c r="AX45" i="13" l="1"/>
  <c r="BA45" i="13" s="1"/>
  <c r="BD45" i="13" s="1"/>
  <c r="A108" i="13"/>
  <c r="BO46" i="13"/>
  <c r="BL46" i="13"/>
  <c r="AU46" i="13"/>
  <c r="AI47" i="13" s="1"/>
  <c r="AR47" i="13" s="1"/>
  <c r="AX46" i="13" l="1"/>
  <c r="BA46" i="13" s="1"/>
  <c r="BD46" i="13" s="1"/>
  <c r="A109" i="13"/>
  <c r="BO47" i="13"/>
  <c r="BL47" i="13"/>
  <c r="AU47" i="13"/>
  <c r="AI48" i="13" s="1"/>
  <c r="AR48" i="13" s="1"/>
  <c r="AX47" i="13" l="1"/>
  <c r="BA47" i="13" s="1"/>
  <c r="BD47" i="13" s="1"/>
  <c r="A110" i="13"/>
  <c r="BO48" i="13"/>
  <c r="BL48" i="13"/>
  <c r="AU48" i="13"/>
  <c r="AI49" i="13" s="1"/>
  <c r="AR49" i="13"/>
  <c r="AX48" i="13" l="1"/>
  <c r="BA48" i="13" s="1"/>
  <c r="BD48" i="13" s="1"/>
  <c r="A111" i="13"/>
  <c r="BO49" i="13"/>
  <c r="BL49" i="13"/>
  <c r="AU49" i="13"/>
  <c r="AI50" i="13" s="1"/>
  <c r="AR50" i="13" s="1"/>
  <c r="AX49" i="13" l="1"/>
  <c r="BA49" i="13" s="1"/>
  <c r="BD49" i="13" s="1"/>
  <c r="A112" i="13"/>
  <c r="BO50" i="13"/>
  <c r="BL50" i="13"/>
  <c r="AU50" i="13"/>
  <c r="AI51" i="13" s="1"/>
  <c r="AR51" i="13" s="1"/>
  <c r="AX50" i="13" l="1"/>
  <c r="BA50" i="13" s="1"/>
  <c r="BD50" i="13" s="1"/>
  <c r="A113" i="13"/>
  <c r="BO51" i="13"/>
  <c r="BL51" i="13"/>
  <c r="AU51" i="13"/>
  <c r="AI52" i="13" s="1"/>
  <c r="AR52" i="13" s="1"/>
  <c r="AX51" i="13" l="1"/>
  <c r="BA51" i="13" s="1"/>
  <c r="BD51" i="13" s="1"/>
  <c r="A114" i="13"/>
  <c r="BO52" i="13"/>
  <c r="BL52" i="13"/>
  <c r="AU52" i="13"/>
  <c r="AI53" i="13" s="1"/>
  <c r="AR53" i="13"/>
  <c r="AX52" i="13" l="1"/>
  <c r="BA52" i="13" s="1"/>
  <c r="BD52" i="13" s="1"/>
  <c r="A115" i="13"/>
  <c r="BO53" i="13"/>
  <c r="BL53" i="13"/>
  <c r="AU53" i="13"/>
  <c r="AI54" i="13" s="1"/>
  <c r="AR54" i="13" s="1"/>
  <c r="AX53" i="13" l="1"/>
  <c r="BA53" i="13" s="1"/>
  <c r="BD53" i="13" s="1"/>
  <c r="A116" i="13"/>
  <c r="BO54" i="13"/>
  <c r="BL54" i="13"/>
  <c r="AU54" i="13"/>
  <c r="AI55" i="13" s="1"/>
  <c r="AR55" i="13" s="1"/>
  <c r="AX54" i="13" l="1"/>
  <c r="BA54" i="13" s="1"/>
  <c r="BD54" i="13" s="1"/>
  <c r="A117" i="13"/>
  <c r="BO55" i="13"/>
  <c r="BL55" i="13"/>
  <c r="AU55" i="13"/>
  <c r="AI56" i="13" s="1"/>
  <c r="AR56" i="13" s="1"/>
  <c r="AX55" i="13" l="1"/>
  <c r="BA55" i="13" s="1"/>
  <c r="BD55" i="13" s="1"/>
  <c r="A118" i="13"/>
  <c r="BO56" i="13"/>
  <c r="BL56" i="13"/>
  <c r="AU56" i="13"/>
  <c r="AI57" i="13" s="1"/>
  <c r="AR57" i="13" s="1"/>
  <c r="AX56" i="13" l="1"/>
  <c r="BA56" i="13" s="1"/>
  <c r="BD56" i="13" s="1"/>
  <c r="A119" i="13"/>
  <c r="BO57" i="13"/>
  <c r="BL57" i="13"/>
  <c r="AU57" i="13"/>
  <c r="AI58" i="13" s="1"/>
  <c r="AR58" i="13" s="1"/>
  <c r="AX57" i="13" l="1"/>
  <c r="BA57" i="13" s="1"/>
  <c r="BD57" i="13" s="1"/>
  <c r="A120" i="13"/>
  <c r="BO58" i="13"/>
  <c r="BL58" i="13"/>
  <c r="AU58" i="13"/>
  <c r="AI59" i="13" s="1"/>
  <c r="AX58" i="13" l="1"/>
  <c r="BA58" i="13" s="1"/>
  <c r="BD58" i="13" s="1"/>
  <c r="A121" i="13"/>
  <c r="AR59" i="13"/>
  <c r="A122" i="13" l="1"/>
  <c r="BO59" i="13"/>
  <c r="BL59" i="13"/>
  <c r="AU59" i="13"/>
  <c r="AI60" i="13" s="1"/>
  <c r="AX59" i="13" l="1"/>
  <c r="BA59" i="13" s="1"/>
  <c r="BD59" i="13" s="1"/>
  <c r="A123" i="13"/>
  <c r="AR60" i="13"/>
  <c r="A124" i="13" l="1"/>
  <c r="BO60" i="13"/>
  <c r="BL60" i="13"/>
  <c r="AU60" i="13"/>
  <c r="AI61" i="13" s="1"/>
  <c r="AX60" i="13" l="1"/>
  <c r="BA60" i="13" s="1"/>
  <c r="BD60" i="13" s="1"/>
  <c r="A125" i="13"/>
  <c r="AR61" i="13"/>
  <c r="A126" i="13" l="1"/>
  <c r="BO61" i="13"/>
  <c r="BL61" i="13"/>
  <c r="AU61" i="13"/>
  <c r="AI62" i="13" s="1"/>
  <c r="AX61" i="13" l="1"/>
  <c r="BA61" i="13" s="1"/>
  <c r="BD61" i="13" s="1"/>
  <c r="A127" i="13"/>
  <c r="AR62" i="13"/>
  <c r="A128" i="13" l="1"/>
  <c r="AU62" i="13"/>
  <c r="AI63" i="13" s="1"/>
  <c r="AX62" i="13" l="1"/>
  <c r="BA62" i="13" s="1"/>
  <c r="BD62" i="13" s="1"/>
  <c r="A129" i="13"/>
  <c r="AR63" i="13"/>
  <c r="A130" i="13" l="1"/>
  <c r="BO63" i="13"/>
  <c r="BL63" i="13"/>
  <c r="AU63" i="13"/>
  <c r="AI64" i="13" s="1"/>
  <c r="AX63" i="13" l="1"/>
  <c r="BA63" i="13" s="1"/>
  <c r="BD63" i="13" s="1"/>
  <c r="A131" i="13"/>
  <c r="AR64" i="13"/>
  <c r="A132" i="13" l="1"/>
  <c r="BO64" i="13"/>
  <c r="BL64" i="13"/>
  <c r="AU64" i="13"/>
  <c r="AI65" i="13" s="1"/>
  <c r="AX64" i="13" l="1"/>
  <c r="BA64" i="13" s="1"/>
  <c r="BD64" i="13" s="1"/>
  <c r="A133" i="13"/>
  <c r="AR65" i="13"/>
  <c r="A134" i="13" l="1"/>
  <c r="BO65" i="13"/>
  <c r="BL65" i="13"/>
  <c r="AU65" i="13"/>
  <c r="AI66" i="13" s="1"/>
  <c r="AR66" i="13" s="1"/>
  <c r="AL3" i="13" l="1"/>
  <c r="AX65" i="13"/>
  <c r="BA65" i="13" s="1"/>
  <c r="BD65" i="13" s="1"/>
  <c r="A135" i="13"/>
  <c r="BO66" i="13"/>
  <c r="AU66" i="13"/>
  <c r="AI67" i="13" s="1"/>
  <c r="AX66" i="13" l="1"/>
  <c r="A136" i="13"/>
  <c r="BJ62" i="13"/>
  <c r="BM62" i="13" s="1"/>
  <c r="BJ63" i="13"/>
  <c r="BM63" i="13" s="1"/>
  <c r="BK65" i="13"/>
  <c r="BN65" i="13" s="1"/>
  <c r="BQ64" i="13"/>
  <c r="BK64" i="13"/>
  <c r="BN64" i="13"/>
  <c r="BP64" i="13"/>
  <c r="BH64" i="13"/>
  <c r="BQ63" i="13"/>
  <c r="BJ64" i="13"/>
  <c r="BM64" i="13" s="1"/>
  <c r="BK62" i="13"/>
  <c r="BN62" i="13" s="1"/>
  <c r="BI62" i="13"/>
  <c r="BL62" i="13" s="1"/>
  <c r="BK63" i="13"/>
  <c r="BN63" i="13"/>
  <c r="BJ65" i="13"/>
  <c r="BM65" i="13" s="1"/>
  <c r="BQ62" i="13"/>
  <c r="BP62" i="13"/>
  <c r="BH62" i="13"/>
  <c r="BH63" i="13"/>
  <c r="BP63" i="13"/>
  <c r="BP65" i="13"/>
  <c r="BH65" i="13"/>
  <c r="BO62" i="13"/>
  <c r="BQ65" i="13"/>
  <c r="AZ3" i="13" l="1"/>
  <c r="BA66" i="13"/>
  <c r="BD66" i="13" s="1"/>
  <c r="A137" i="13"/>
  <c r="Z67" i="13"/>
  <c r="BI66" i="13"/>
  <c r="AR67" i="13" s="1"/>
  <c r="BO67" i="13" s="1"/>
  <c r="BC3" i="13" l="1"/>
  <c r="BB3" i="13"/>
  <c r="BA3" i="13"/>
  <c r="A138" i="13"/>
  <c r="BL66" i="13"/>
  <c r="H67" i="13"/>
  <c r="A139" i="13" l="1"/>
  <c r="K67" i="13"/>
  <c r="J5" i="15" s="1"/>
  <c r="Q67" i="13"/>
  <c r="AU67" i="13"/>
  <c r="AA67" i="13"/>
  <c r="BP66" i="13"/>
  <c r="BJ66" i="13"/>
  <c r="AS67" i="13" s="1"/>
  <c r="BH66" i="13"/>
  <c r="BK66" i="13"/>
  <c r="AT67" i="13" s="1"/>
  <c r="AB67" i="13"/>
  <c r="BQ66" i="13"/>
  <c r="AI68" i="13" l="1"/>
  <c r="AX67" i="13"/>
  <c r="BA67" i="13" s="1"/>
  <c r="A140" i="13"/>
  <c r="BX67" i="13"/>
  <c r="CG67" i="13"/>
  <c r="CD67" i="13"/>
  <c r="N67" i="13"/>
  <c r="BU67" i="13"/>
  <c r="BN66" i="13"/>
  <c r="BM66" i="13"/>
  <c r="F277" i="7"/>
  <c r="O277" i="7" s="1"/>
  <c r="A141" i="13" l="1"/>
  <c r="R278" i="7"/>
  <c r="P278" i="7"/>
  <c r="S278" i="7"/>
  <c r="Q278" i="7"/>
  <c r="T278" i="7"/>
  <c r="AV67" i="13"/>
  <c r="I67" i="13"/>
  <c r="K278" i="7"/>
  <c r="I278" i="7"/>
  <c r="J278" i="7"/>
  <c r="H278" i="7"/>
  <c r="G278" i="7"/>
  <c r="AW67" i="13"/>
  <c r="J67" i="13"/>
  <c r="AK68" i="13" l="1"/>
  <c r="AZ67" i="13"/>
  <c r="BC67" i="13" s="1"/>
  <c r="AJ68" i="13"/>
  <c r="AY67" i="13"/>
  <c r="BB67" i="13" s="1"/>
  <c r="A142" i="13"/>
  <c r="BR67" i="13"/>
  <c r="BT68" i="13" s="1"/>
  <c r="U278" i="7"/>
  <c r="L278" i="7"/>
  <c r="H6" i="15" s="1"/>
  <c r="L67" i="13"/>
  <c r="K5" i="15" s="1"/>
  <c r="R67" i="13"/>
  <c r="S67" i="13"/>
  <c r="M67" i="13"/>
  <c r="L5" i="15" s="1"/>
  <c r="G178" i="12" l="1"/>
  <c r="H178" i="12" s="1"/>
  <c r="I178" i="12" s="1"/>
  <c r="I26" i="15" s="1"/>
  <c r="BD67" i="13"/>
  <c r="A143" i="13"/>
  <c r="BW67" i="13"/>
  <c r="BZ67" i="13"/>
  <c r="CI67" i="13"/>
  <c r="CF67" i="13"/>
  <c r="BV67" i="13"/>
  <c r="BY67" i="13"/>
  <c r="CH67" i="13"/>
  <c r="CE67" i="13"/>
  <c r="V278" i="7"/>
  <c r="K178" i="12"/>
  <c r="L178" i="12" s="1"/>
  <c r="M178" i="12" s="1"/>
  <c r="P67" i="13"/>
  <c r="O67" i="13"/>
  <c r="A144" i="13" l="1"/>
  <c r="CJ67" i="13"/>
  <c r="CK67" i="13" s="1"/>
  <c r="CA67" i="13"/>
  <c r="O178" i="12"/>
  <c r="N179" i="12"/>
  <c r="J179" i="12"/>
  <c r="BJ67" i="13"/>
  <c r="AS68" i="13" s="1"/>
  <c r="AB68" i="13"/>
  <c r="A145" i="13" l="1"/>
  <c r="CL67" i="13"/>
  <c r="CB67" i="13"/>
  <c r="CC67" i="13"/>
  <c r="BM67" i="13"/>
  <c r="Z68" i="13"/>
  <c r="BI67" i="13"/>
  <c r="AR68" i="13" s="1"/>
  <c r="BO68" i="13" s="1"/>
  <c r="BK67" i="13"/>
  <c r="AT68" i="13" s="1"/>
  <c r="AA68" i="13"/>
  <c r="BH67" i="13"/>
  <c r="BP67" i="13"/>
  <c r="BQ67" i="13"/>
  <c r="A146" i="13" l="1"/>
  <c r="BN67" i="13"/>
  <c r="BL67" i="13"/>
  <c r="F278" i="7"/>
  <c r="O278" i="7" s="1"/>
  <c r="AV68" i="13"/>
  <c r="I68" i="13"/>
  <c r="AJ69" i="13" l="1"/>
  <c r="AY68" i="13"/>
  <c r="BB68" i="13" s="1"/>
  <c r="A147" i="13"/>
  <c r="T279" i="7"/>
  <c r="R279" i="7"/>
  <c r="S279" i="7"/>
  <c r="P279" i="7"/>
  <c r="Q279" i="7"/>
  <c r="K279" i="7"/>
  <c r="H279" i="7"/>
  <c r="J279" i="7"/>
  <c r="I279" i="7"/>
  <c r="G279" i="7"/>
  <c r="BP68" i="13"/>
  <c r="BJ68" i="13"/>
  <c r="BM68" i="13" s="1"/>
  <c r="J68" i="13"/>
  <c r="AW68" i="13"/>
  <c r="AU68" i="13"/>
  <c r="H68" i="13"/>
  <c r="L68" i="13"/>
  <c r="K6" i="15" s="1"/>
  <c r="R68" i="13"/>
  <c r="AA69" i="13" s="1"/>
  <c r="AK69" i="13" l="1"/>
  <c r="AZ68" i="13"/>
  <c r="BC68" i="13" s="1"/>
  <c r="AI69" i="13"/>
  <c r="AX68" i="13"/>
  <c r="BA68" i="13" s="1"/>
  <c r="A148" i="13"/>
  <c r="BV68" i="13"/>
  <c r="AS69" i="13" s="1"/>
  <c r="BY68" i="13"/>
  <c r="CH68" i="13"/>
  <c r="CE68" i="13"/>
  <c r="BR68" i="13"/>
  <c r="BT69" i="13" s="1"/>
  <c r="U279" i="7"/>
  <c r="O68" i="13"/>
  <c r="L279" i="7"/>
  <c r="H7" i="15" s="1"/>
  <c r="Q68" i="13"/>
  <c r="K68" i="13"/>
  <c r="J6" i="15" s="1"/>
  <c r="BQ68" i="13"/>
  <c r="BK68" i="13"/>
  <c r="BN68" i="13" s="1"/>
  <c r="M68" i="13"/>
  <c r="L6" i="15" s="1"/>
  <c r="S68" i="13"/>
  <c r="AB69" i="13" s="1"/>
  <c r="BI68" i="13"/>
  <c r="BL68" i="13" s="1"/>
  <c r="BH68" i="13"/>
  <c r="G179" i="12" l="1"/>
  <c r="BD68" i="13"/>
  <c r="I69" i="13"/>
  <c r="R69" i="13" s="1"/>
  <c r="AA70" i="13" s="1"/>
  <c r="A149" i="13"/>
  <c r="BW68" i="13"/>
  <c r="AT69" i="13" s="1"/>
  <c r="BZ68" i="13"/>
  <c r="CI68" i="13"/>
  <c r="CF68" i="13"/>
  <c r="BU68" i="13"/>
  <c r="BX68" i="13"/>
  <c r="CG68" i="13"/>
  <c r="CD68" i="13"/>
  <c r="Z69" i="13"/>
  <c r="V279" i="7"/>
  <c r="K179" i="12"/>
  <c r="L179" i="12" s="1"/>
  <c r="M179" i="12" s="1"/>
  <c r="AV69" i="13"/>
  <c r="AJ70" i="13" s="1"/>
  <c r="N68" i="13"/>
  <c r="P68" i="13"/>
  <c r="BP69" i="13"/>
  <c r="BJ69" i="13"/>
  <c r="BM69" i="13" s="1"/>
  <c r="H179" i="12"/>
  <c r="I179" i="12" s="1"/>
  <c r="I27" i="15" s="1"/>
  <c r="L69" i="13" l="1"/>
  <c r="K7" i="15" s="1"/>
  <c r="AW69" i="13"/>
  <c r="AK70" i="13" s="1"/>
  <c r="AY69" i="13"/>
  <c r="BB69" i="13" s="1"/>
  <c r="F279" i="7"/>
  <c r="O279" i="7" s="1"/>
  <c r="Q280" i="7" s="1"/>
  <c r="A150" i="13"/>
  <c r="AR69" i="13"/>
  <c r="BO69" i="13" s="1"/>
  <c r="CJ68" i="13"/>
  <c r="CL68" i="13" s="1"/>
  <c r="CA68" i="13"/>
  <c r="O179" i="12"/>
  <c r="N180" i="12"/>
  <c r="J69" i="13"/>
  <c r="S69" i="13" s="1"/>
  <c r="AB70" i="13" s="1"/>
  <c r="J180" i="12"/>
  <c r="BK69" i="13"/>
  <c r="BN69" i="13" s="1"/>
  <c r="BQ69" i="13"/>
  <c r="CH69" i="13" l="1"/>
  <c r="CE69" i="13"/>
  <c r="BV69" i="13"/>
  <c r="AS70" i="13" s="1"/>
  <c r="BY69" i="13"/>
  <c r="O69" i="13"/>
  <c r="AZ69" i="13"/>
  <c r="BC69" i="13" s="1"/>
  <c r="K280" i="7"/>
  <c r="R280" i="7"/>
  <c r="S280" i="7"/>
  <c r="P280" i="7"/>
  <c r="T280" i="7"/>
  <c r="I280" i="7"/>
  <c r="J280" i="7"/>
  <c r="AU69" i="13"/>
  <c r="AI70" i="13" s="1"/>
  <c r="H280" i="7"/>
  <c r="G280" i="7"/>
  <c r="CK68" i="13"/>
  <c r="H69" i="13"/>
  <c r="BR69" i="13" s="1"/>
  <c r="BT70" i="13" s="1"/>
  <c r="A151" i="13"/>
  <c r="CC68" i="13"/>
  <c r="CB68" i="13"/>
  <c r="M69" i="13"/>
  <c r="L7" i="15" s="1"/>
  <c r="BH69" i="13"/>
  <c r="BI69" i="13"/>
  <c r="BL69" i="13" s="1"/>
  <c r="U280" i="7" l="1"/>
  <c r="K180" i="12" s="1"/>
  <c r="L180" i="12" s="1"/>
  <c r="M180" i="12" s="1"/>
  <c r="AX69" i="13"/>
  <c r="BA69" i="13" s="1"/>
  <c r="BD69" i="13" s="1"/>
  <c r="L280" i="7"/>
  <c r="Q69" i="13"/>
  <c r="Z70" i="13" s="1"/>
  <c r="F280" i="7" s="1"/>
  <c r="O280" i="7" s="1"/>
  <c r="K69" i="13"/>
  <c r="AV70" i="13"/>
  <c r="AJ71" i="13" s="1"/>
  <c r="I70" i="13"/>
  <c r="L70" i="13" s="1"/>
  <c r="K8" i="15" s="1"/>
  <c r="A152" i="13"/>
  <c r="BW69" i="13"/>
  <c r="CF69" i="13"/>
  <c r="BZ69" i="13"/>
  <c r="CI69" i="13"/>
  <c r="P69" i="13"/>
  <c r="CG69" i="13" l="1"/>
  <c r="J7" i="15"/>
  <c r="V280" i="7"/>
  <c r="H8" i="15"/>
  <c r="BX69" i="13"/>
  <c r="BU69" i="13"/>
  <c r="AR70" i="13" s="1"/>
  <c r="BO70" i="13" s="1"/>
  <c r="N69" i="13"/>
  <c r="O70" i="13"/>
  <c r="CD69" i="13"/>
  <c r="G180" i="12"/>
  <c r="H180" i="12" s="1"/>
  <c r="I180" i="12" s="1"/>
  <c r="I28" i="15" s="1"/>
  <c r="R70" i="13"/>
  <c r="AA71" i="13" s="1"/>
  <c r="AY70" i="13"/>
  <c r="BB70" i="13" s="1"/>
  <c r="A153" i="13"/>
  <c r="AT70" i="13"/>
  <c r="BQ70" i="13" s="1"/>
  <c r="BY70" i="13"/>
  <c r="CH70" i="13"/>
  <c r="R281" i="7"/>
  <c r="S281" i="7"/>
  <c r="P281" i="7"/>
  <c r="Q281" i="7"/>
  <c r="T281" i="7"/>
  <c r="N181" i="12"/>
  <c r="I281" i="7"/>
  <c r="H281" i="7"/>
  <c r="K281" i="7"/>
  <c r="G281" i="7"/>
  <c r="J281" i="7"/>
  <c r="BK70" i="13"/>
  <c r="BP70" i="13"/>
  <c r="BJ70" i="13"/>
  <c r="CJ69" i="13" l="1"/>
  <c r="CL69" i="13" s="1"/>
  <c r="AU70" i="13"/>
  <c r="AI71" i="13" s="1"/>
  <c r="H70" i="13"/>
  <c r="Q70" i="13" s="1"/>
  <c r="Z71" i="13" s="1"/>
  <c r="CA69" i="13"/>
  <c r="CB69" i="13" s="1"/>
  <c r="CE70" i="13"/>
  <c r="O180" i="12"/>
  <c r="J181" i="12"/>
  <c r="BV70" i="13"/>
  <c r="AS71" i="13" s="1"/>
  <c r="J70" i="13"/>
  <c r="S70" i="13" s="1"/>
  <c r="AB71" i="13" s="1"/>
  <c r="AW70" i="13"/>
  <c r="AK71" i="13" s="1"/>
  <c r="BN70" i="13"/>
  <c r="A154" i="13"/>
  <c r="U281" i="7"/>
  <c r="L281" i="7"/>
  <c r="H9" i="15" s="1"/>
  <c r="BM70" i="13"/>
  <c r="BI70" i="13"/>
  <c r="BL70" i="13" s="1"/>
  <c r="BH70" i="13"/>
  <c r="CK69" i="13" l="1"/>
  <c r="CC69" i="13"/>
  <c r="K70" i="13"/>
  <c r="J8" i="15" s="1"/>
  <c r="AX70" i="13"/>
  <c r="BA70" i="13" s="1"/>
  <c r="BR70" i="13"/>
  <c r="BT71" i="13" s="1"/>
  <c r="AZ70" i="13"/>
  <c r="BC70" i="13" s="1"/>
  <c r="G181" i="12"/>
  <c r="H181" i="12" s="1"/>
  <c r="I181" i="12" s="1"/>
  <c r="I29" i="15" s="1"/>
  <c r="M70" i="13"/>
  <c r="L8" i="15" s="1"/>
  <c r="A155" i="13"/>
  <c r="V281" i="7"/>
  <c r="K181" i="12"/>
  <c r="L181" i="12" s="1"/>
  <c r="M181" i="12" s="1"/>
  <c r="N70" i="13"/>
  <c r="F281" i="7"/>
  <c r="O281" i="7" s="1"/>
  <c r="AV71" i="13"/>
  <c r="AJ72" i="13" s="1"/>
  <c r="I71" i="13"/>
  <c r="BD70" i="13" l="1"/>
  <c r="BX70" i="13"/>
  <c r="CD70" i="13"/>
  <c r="CG70" i="13"/>
  <c r="BU70" i="13"/>
  <c r="AR71" i="13" s="1"/>
  <c r="BO71" i="13" s="1"/>
  <c r="CI70" i="13"/>
  <c r="CF70" i="13"/>
  <c r="P70" i="13"/>
  <c r="BZ70" i="13"/>
  <c r="BW70" i="13"/>
  <c r="AT71" i="13" s="1"/>
  <c r="BQ71" i="13" s="1"/>
  <c r="AY71" i="13"/>
  <c r="BB71" i="13" s="1"/>
  <c r="A156" i="13"/>
  <c r="R282" i="7"/>
  <c r="T282" i="7"/>
  <c r="Q282" i="7"/>
  <c r="S282" i="7"/>
  <c r="P282" i="7"/>
  <c r="O181" i="12"/>
  <c r="N182" i="12"/>
  <c r="BH71" i="13"/>
  <c r="BI71" i="13"/>
  <c r="K282" i="7"/>
  <c r="I282" i="7"/>
  <c r="H282" i="7"/>
  <c r="J282" i="7"/>
  <c r="G282" i="7"/>
  <c r="R71" i="13"/>
  <c r="AA72" i="13" s="1"/>
  <c r="L71" i="13"/>
  <c r="K9" i="15" s="1"/>
  <c r="J182" i="12"/>
  <c r="BK71" i="13"/>
  <c r="BJ71" i="13"/>
  <c r="BM71" i="13" s="1"/>
  <c r="BP71" i="13"/>
  <c r="AU71" i="13" l="1"/>
  <c r="AI72" i="13" s="1"/>
  <c r="H71" i="13"/>
  <c r="Q71" i="13" s="1"/>
  <c r="Z72" i="13" s="1"/>
  <c r="BL71" i="13"/>
  <c r="CJ70" i="13"/>
  <c r="CL70" i="13" s="1"/>
  <c r="CA70" i="13"/>
  <c r="CC70" i="13" s="1"/>
  <c r="BV71" i="13"/>
  <c r="AS72" i="13" s="1"/>
  <c r="BN71" i="13"/>
  <c r="J71" i="13"/>
  <c r="AW71" i="13"/>
  <c r="AX71" i="13"/>
  <c r="BA71" i="13" s="1"/>
  <c r="A157" i="13"/>
  <c r="CH71" i="13"/>
  <c r="BY71" i="13"/>
  <c r="CE71" i="13"/>
  <c r="U282" i="7"/>
  <c r="O71" i="13"/>
  <c r="L282" i="7"/>
  <c r="H10" i="15" s="1"/>
  <c r="K71" i="13" l="1"/>
  <c r="J9" i="15" s="1"/>
  <c r="CK70" i="13"/>
  <c r="CB70" i="13"/>
  <c r="G182" i="12"/>
  <c r="H182" i="12" s="1"/>
  <c r="I182" i="12" s="1"/>
  <c r="I30" i="15" s="1"/>
  <c r="AK72" i="13"/>
  <c r="AZ71" i="13"/>
  <c r="BC71" i="13" s="1"/>
  <c r="BD71" i="13" s="1"/>
  <c r="S71" i="13"/>
  <c r="AB72" i="13" s="1"/>
  <c r="F282" i="7" s="1"/>
  <c r="O282" i="7" s="1"/>
  <c r="M71" i="13"/>
  <c r="L9" i="15" s="1"/>
  <c r="BR71" i="13"/>
  <c r="A158" i="13"/>
  <c r="BU71" i="13"/>
  <c r="CG71" i="13"/>
  <c r="CD71" i="13"/>
  <c r="BX71" i="13"/>
  <c r="K182" i="12"/>
  <c r="L182" i="12" s="1"/>
  <c r="M182" i="12" s="1"/>
  <c r="V282" i="7"/>
  <c r="N71" i="13"/>
  <c r="I72" i="13"/>
  <c r="AV72" i="13"/>
  <c r="AJ73" i="13" s="1"/>
  <c r="BT72" i="13" l="1"/>
  <c r="BW71" i="13"/>
  <c r="AT72" i="13" s="1"/>
  <c r="BQ72" i="13" s="1"/>
  <c r="CF71" i="13"/>
  <c r="CI71" i="13"/>
  <c r="P71" i="13"/>
  <c r="BZ71" i="13"/>
  <c r="AY72" i="13"/>
  <c r="BB72" i="13" s="1"/>
  <c r="A159" i="13"/>
  <c r="AR72" i="13"/>
  <c r="AU72" i="13" s="1"/>
  <c r="AI73" i="13" s="1"/>
  <c r="S283" i="7"/>
  <c r="P283" i="7"/>
  <c r="T283" i="7"/>
  <c r="Q283" i="7"/>
  <c r="R283" i="7"/>
  <c r="O182" i="12"/>
  <c r="N183" i="12"/>
  <c r="BK72" i="13"/>
  <c r="R72" i="13"/>
  <c r="AA73" i="13" s="1"/>
  <c r="L72" i="13"/>
  <c r="K10" i="15" s="1"/>
  <c r="BJ72" i="13"/>
  <c r="BM72" i="13" s="1"/>
  <c r="BP72" i="13"/>
  <c r="BI72" i="13"/>
  <c r="BH72" i="13"/>
  <c r="I283" i="7"/>
  <c r="K283" i="7"/>
  <c r="G283" i="7"/>
  <c r="H283" i="7"/>
  <c r="J283" i="7"/>
  <c r="J183" i="12"/>
  <c r="BO72" i="13" l="1"/>
  <c r="BV72" i="13"/>
  <c r="AS73" i="13" s="1"/>
  <c r="CJ71" i="13"/>
  <c r="CL71" i="13" s="1"/>
  <c r="BN72" i="13"/>
  <c r="CA71" i="13"/>
  <c r="CC71" i="13" s="1"/>
  <c r="J72" i="13"/>
  <c r="AW72" i="13"/>
  <c r="H72" i="13"/>
  <c r="AX72" i="13"/>
  <c r="BA72" i="13" s="1"/>
  <c r="BL72" i="13"/>
  <c r="A160" i="13"/>
  <c r="CH72" i="13"/>
  <c r="BY72" i="13"/>
  <c r="CE72" i="13"/>
  <c r="U283" i="7"/>
  <c r="O72" i="13"/>
  <c r="L283" i="7"/>
  <c r="H11" i="15" s="1"/>
  <c r="CK71" i="13" l="1"/>
  <c r="G183" i="12"/>
  <c r="H183" i="12" s="1"/>
  <c r="I183" i="12" s="1"/>
  <c r="I31" i="15" s="1"/>
  <c r="CB71" i="13"/>
  <c r="AK73" i="13"/>
  <c r="AZ72" i="13"/>
  <c r="BC72" i="13" s="1"/>
  <c r="BD72" i="13" s="1"/>
  <c r="M72" i="13"/>
  <c r="L10" i="15" s="1"/>
  <c r="S72" i="13"/>
  <c r="AB73" i="13" s="1"/>
  <c r="I73" i="13"/>
  <c r="L73" i="13" s="1"/>
  <c r="K11" i="15" s="1"/>
  <c r="K72" i="13"/>
  <c r="J10" i="15" s="1"/>
  <c r="Q72" i="13"/>
  <c r="Z73" i="13" s="1"/>
  <c r="BR72" i="13"/>
  <c r="A161" i="13"/>
  <c r="K183" i="12"/>
  <c r="L183" i="12" s="1"/>
  <c r="M183" i="12" s="1"/>
  <c r="V283" i="7"/>
  <c r="BK73" i="13"/>
  <c r="AV73" i="13"/>
  <c r="AJ74" i="13" s="1"/>
  <c r="BI73" i="13"/>
  <c r="BJ73" i="13"/>
  <c r="BM73" i="13" s="1"/>
  <c r="BP73" i="13"/>
  <c r="F283" i="7" l="1"/>
  <c r="O283" i="7" s="1"/>
  <c r="S284" i="7" s="1"/>
  <c r="BW72" i="13"/>
  <c r="AT73" i="13" s="1"/>
  <c r="CI72" i="13"/>
  <c r="CF72" i="13"/>
  <c r="P72" i="13"/>
  <c r="BZ72" i="13"/>
  <c r="AY73" i="13"/>
  <c r="BB73" i="13" s="1"/>
  <c r="I284" i="7"/>
  <c r="BH73" i="13"/>
  <c r="G284" i="7"/>
  <c r="J284" i="7"/>
  <c r="BT73" i="13"/>
  <c r="BU72" i="13"/>
  <c r="CG72" i="13"/>
  <c r="CD72" i="13"/>
  <c r="N72" i="13"/>
  <c r="BX72" i="13"/>
  <c r="R73" i="13"/>
  <c r="AA74" i="13" s="1"/>
  <c r="A162" i="13"/>
  <c r="BY73" i="13"/>
  <c r="CH73" i="13"/>
  <c r="CE73" i="13"/>
  <c r="BV73" i="13"/>
  <c r="O183" i="12"/>
  <c r="N184" i="12"/>
  <c r="O73" i="13"/>
  <c r="J184" i="12"/>
  <c r="H284" i="7" l="1"/>
  <c r="P284" i="7"/>
  <c r="Q284" i="7"/>
  <c r="T284" i="7"/>
  <c r="R284" i="7"/>
  <c r="K284" i="7"/>
  <c r="L284" i="7" s="1"/>
  <c r="H12" i="15" s="1"/>
  <c r="J73" i="13"/>
  <c r="BQ73" i="13"/>
  <c r="AW73" i="13"/>
  <c r="AK74" i="13" s="1"/>
  <c r="BN73" i="13"/>
  <c r="AR73" i="13"/>
  <c r="BO73" i="13" s="1"/>
  <c r="CA72" i="13"/>
  <c r="CJ72" i="13"/>
  <c r="A163" i="13"/>
  <c r="AS74" i="13"/>
  <c r="AV74" i="13" s="1"/>
  <c r="AJ75" i="13" s="1"/>
  <c r="BI74" i="13"/>
  <c r="BK74" i="13"/>
  <c r="U284" i="7" l="1"/>
  <c r="K184" i="12" s="1"/>
  <c r="L184" i="12" s="1"/>
  <c r="M184" i="12" s="1"/>
  <c r="N185" i="12" s="1"/>
  <c r="G184" i="12"/>
  <c r="H184" i="12" s="1"/>
  <c r="I184" i="12" s="1"/>
  <c r="I32" i="15" s="1"/>
  <c r="AZ73" i="13"/>
  <c r="BC73" i="13" s="1"/>
  <c r="S73" i="13"/>
  <c r="AB74" i="13" s="1"/>
  <c r="M73" i="13"/>
  <c r="L11" i="15" s="1"/>
  <c r="AY74" i="13"/>
  <c r="BB74" i="13" s="1"/>
  <c r="CL72" i="13"/>
  <c r="CK72" i="13"/>
  <c r="CC72" i="13"/>
  <c r="CB72" i="13"/>
  <c r="H73" i="13"/>
  <c r="AU73" i="13"/>
  <c r="AI74" i="13" s="1"/>
  <c r="BL73" i="13"/>
  <c r="A164" i="13"/>
  <c r="I74" i="13"/>
  <c r="BP74" i="13"/>
  <c r="BJ74" i="13"/>
  <c r="V284" i="7" l="1"/>
  <c r="J185" i="12"/>
  <c r="O184" i="12"/>
  <c r="BW73" i="13"/>
  <c r="AT74" i="13" s="1"/>
  <c r="CI73" i="13"/>
  <c r="CF73" i="13"/>
  <c r="P73" i="13"/>
  <c r="BZ73" i="13"/>
  <c r="K73" i="13"/>
  <c r="J11" i="15" s="1"/>
  <c r="Q73" i="13"/>
  <c r="Z74" i="13" s="1"/>
  <c r="BR73" i="13"/>
  <c r="AX73" i="13"/>
  <c r="BA73" i="13" s="1"/>
  <c r="BD73" i="13" s="1"/>
  <c r="A165" i="13"/>
  <c r="L74" i="13"/>
  <c r="K12" i="15" s="1"/>
  <c r="R74" i="13"/>
  <c r="AA75" i="13" s="1"/>
  <c r="BM74" i="13"/>
  <c r="AW74" i="13" l="1"/>
  <c r="AK75" i="13" s="1"/>
  <c r="BN74" i="13"/>
  <c r="J74" i="13"/>
  <c r="BQ74" i="13"/>
  <c r="BT74" i="13"/>
  <c r="F284" i="7"/>
  <c r="BH74" i="13"/>
  <c r="CD73" i="13"/>
  <c r="BU73" i="13"/>
  <c r="N73" i="13"/>
  <c r="BX73" i="13"/>
  <c r="CG73" i="13"/>
  <c r="A166" i="13"/>
  <c r="BV74" i="13"/>
  <c r="BY74" i="13"/>
  <c r="CH74" i="13"/>
  <c r="CE74" i="13"/>
  <c r="O74" i="13"/>
  <c r="BK75" i="13"/>
  <c r="BI75" i="13"/>
  <c r="AZ74" i="13" l="1"/>
  <c r="BC74" i="13" s="1"/>
  <c r="S74" i="13"/>
  <c r="AB75" i="13" s="1"/>
  <c r="M74" i="13"/>
  <c r="L12" i="15" s="1"/>
  <c r="CA73" i="13"/>
  <c r="AR74" i="13"/>
  <c r="BO74" i="13" s="1"/>
  <c r="CJ73" i="13"/>
  <c r="O284" i="7"/>
  <c r="J285" i="7"/>
  <c r="H285" i="7"/>
  <c r="I285" i="7"/>
  <c r="G285" i="7"/>
  <c r="K285" i="7"/>
  <c r="A167" i="13"/>
  <c r="AS75" i="13"/>
  <c r="I75" i="13" s="1"/>
  <c r="BJ75" i="13"/>
  <c r="BW74" i="13" l="1"/>
  <c r="AT75" i="13" s="1"/>
  <c r="CF74" i="13"/>
  <c r="BZ74" i="13"/>
  <c r="P74" i="13"/>
  <c r="CI74" i="13"/>
  <c r="L285" i="7"/>
  <c r="H13" i="15" s="1"/>
  <c r="CL73" i="13"/>
  <c r="CK73" i="13"/>
  <c r="AV75" i="13"/>
  <c r="AJ76" i="13" s="1"/>
  <c r="S285" i="7"/>
  <c r="Q285" i="7"/>
  <c r="T285" i="7"/>
  <c r="P285" i="7"/>
  <c r="R285" i="7"/>
  <c r="H74" i="13"/>
  <c r="AU74" i="13"/>
  <c r="AI75" i="13" s="1"/>
  <c r="BL74" i="13"/>
  <c r="CB73" i="13"/>
  <c r="CC73" i="13"/>
  <c r="BP75" i="13"/>
  <c r="BM75" i="13"/>
  <c r="A168" i="13"/>
  <c r="L75" i="13"/>
  <c r="K13" i="15" s="1"/>
  <c r="R75" i="13"/>
  <c r="AA76" i="13" s="1"/>
  <c r="O75" i="13" l="1"/>
  <c r="G185" i="12"/>
  <c r="H185" i="12" s="1"/>
  <c r="I185" i="12" s="1"/>
  <c r="I33" i="15" s="1"/>
  <c r="AW75" i="13"/>
  <c r="AK76" i="13" s="1"/>
  <c r="J75" i="13"/>
  <c r="BQ75" i="13"/>
  <c r="BN75" i="13"/>
  <c r="AY75" i="13"/>
  <c r="BB75" i="13" s="1"/>
  <c r="U285" i="7"/>
  <c r="AX74" i="13"/>
  <c r="BA74" i="13" s="1"/>
  <c r="BD74" i="13" s="1"/>
  <c r="K74" i="13"/>
  <c r="J12" i="15" s="1"/>
  <c r="Q74" i="13"/>
  <c r="Z75" i="13" s="1"/>
  <c r="BR74" i="13"/>
  <c r="A169" i="13"/>
  <c r="BK76" i="13"/>
  <c r="BI76" i="13"/>
  <c r="AZ75" i="13" l="1"/>
  <c r="BC75" i="13" s="1"/>
  <c r="CE75" i="13"/>
  <c r="BV75" i="13"/>
  <c r="AS76" i="13" s="1"/>
  <c r="I76" i="13" s="1"/>
  <c r="L76" i="13" s="1"/>
  <c r="K14" i="15" s="1"/>
  <c r="J186" i="12"/>
  <c r="M75" i="13"/>
  <c r="L13" i="15" s="1"/>
  <c r="S75" i="13"/>
  <c r="AB76" i="13" s="1"/>
  <c r="BH75" i="13"/>
  <c r="F285" i="7"/>
  <c r="BU74" i="13"/>
  <c r="CD74" i="13"/>
  <c r="CG74" i="13"/>
  <c r="N74" i="13"/>
  <c r="BX74" i="13"/>
  <c r="BT75" i="13"/>
  <c r="K185" i="12"/>
  <c r="L185" i="12" s="1"/>
  <c r="M185" i="12" s="1"/>
  <c r="V285" i="7"/>
  <c r="A170" i="13"/>
  <c r="BJ76" i="13"/>
  <c r="R76" i="13" l="1"/>
  <c r="AA77" i="13" s="1"/>
  <c r="BP76" i="13"/>
  <c r="AV76" i="13"/>
  <c r="AJ77" i="13" s="1"/>
  <c r="P75" i="13"/>
  <c r="BW75" i="13"/>
  <c r="AT76" i="13" s="1"/>
  <c r="CF75" i="13"/>
  <c r="CJ74" i="13"/>
  <c r="CK74" i="13" s="1"/>
  <c r="O185" i="12"/>
  <c r="N186" i="12"/>
  <c r="BZ75" i="13"/>
  <c r="CI75" i="13"/>
  <c r="CH75" i="13"/>
  <c r="BY75" i="13"/>
  <c r="CA74" i="13"/>
  <c r="AR75" i="13"/>
  <c r="BO75" i="13" s="1"/>
  <c r="O285" i="7"/>
  <c r="H286" i="7"/>
  <c r="G286" i="7"/>
  <c r="I286" i="7"/>
  <c r="J286" i="7"/>
  <c r="K286" i="7"/>
  <c r="A171" i="13"/>
  <c r="O76" i="13"/>
  <c r="BM76" i="13"/>
  <c r="BK77" i="13"/>
  <c r="AY76" i="13" l="1"/>
  <c r="BB76" i="13" s="1"/>
  <c r="CL74" i="13"/>
  <c r="J76" i="13"/>
  <c r="BQ76" i="13"/>
  <c r="BN76" i="13"/>
  <c r="AW76" i="13"/>
  <c r="AK77" i="13" s="1"/>
  <c r="L286" i="7"/>
  <c r="H14" i="15" s="1"/>
  <c r="P286" i="7"/>
  <c r="Q286" i="7"/>
  <c r="T286" i="7"/>
  <c r="S286" i="7"/>
  <c r="R286" i="7"/>
  <c r="AU75" i="13"/>
  <c r="AI76" i="13" s="1"/>
  <c r="H75" i="13"/>
  <c r="BL75" i="13"/>
  <c r="CB74" i="13"/>
  <c r="CC74" i="13"/>
  <c r="A172" i="13"/>
  <c r="BI77" i="13"/>
  <c r="AZ76" i="13" l="1"/>
  <c r="BC76" i="13" s="1"/>
  <c r="G186" i="12"/>
  <c r="H186" i="12" s="1"/>
  <c r="I186" i="12" s="1"/>
  <c r="I34" i="15" s="1"/>
  <c r="S76" i="13"/>
  <c r="AB77" i="13" s="1"/>
  <c r="M76" i="13"/>
  <c r="L14" i="15" s="1"/>
  <c r="AX75" i="13"/>
  <c r="BA75" i="13" s="1"/>
  <c r="BD75" i="13" s="1"/>
  <c r="U286" i="7"/>
  <c r="K75" i="13"/>
  <c r="J13" i="15" s="1"/>
  <c r="Q75" i="13"/>
  <c r="Z76" i="13" s="1"/>
  <c r="BR75" i="13"/>
  <c r="A173" i="13"/>
  <c r="BJ77" i="13"/>
  <c r="BW76" i="13" l="1"/>
  <c r="AT77" i="13" s="1"/>
  <c r="BN77" i="13" s="1"/>
  <c r="CF76" i="13"/>
  <c r="BV76" i="13"/>
  <c r="AS77" i="13" s="1"/>
  <c r="BP77" i="13" s="1"/>
  <c r="CE76" i="13"/>
  <c r="J187" i="12"/>
  <c r="P76" i="13"/>
  <c r="K186" i="12"/>
  <c r="L186" i="12" s="1"/>
  <c r="M186" i="12" s="1"/>
  <c r="V286" i="7"/>
  <c r="BT76" i="13"/>
  <c r="BH76" i="13"/>
  <c r="F286" i="7"/>
  <c r="BU75" i="13"/>
  <c r="N75" i="13"/>
  <c r="CD75" i="13"/>
  <c r="CG75" i="13"/>
  <c r="BX75" i="13"/>
  <c r="A174" i="13"/>
  <c r="BK78" i="13"/>
  <c r="BQ77" i="13" l="1"/>
  <c r="J77" i="13"/>
  <c r="AW77" i="13"/>
  <c r="AK78" i="13" s="1"/>
  <c r="AV77" i="13"/>
  <c r="AJ78" i="13" s="1"/>
  <c r="I77" i="13"/>
  <c r="R77" i="13" s="1"/>
  <c r="AA78" i="13" s="1"/>
  <c r="BM77" i="13"/>
  <c r="M77" i="13"/>
  <c r="L15" i="15" s="1"/>
  <c r="S77" i="13"/>
  <c r="AB78" i="13" s="1"/>
  <c r="CJ75" i="13"/>
  <c r="O286" i="7"/>
  <c r="K287" i="7"/>
  <c r="J287" i="7"/>
  <c r="I287" i="7"/>
  <c r="H287" i="7"/>
  <c r="G287" i="7"/>
  <c r="CA75" i="13"/>
  <c r="AR76" i="13"/>
  <c r="BO76" i="13" s="1"/>
  <c r="O186" i="12"/>
  <c r="CI76" i="13"/>
  <c r="BZ76" i="13"/>
  <c r="BY76" i="13"/>
  <c r="CH76" i="13"/>
  <c r="N187" i="12"/>
  <c r="A175" i="13"/>
  <c r="BI78" i="13"/>
  <c r="AZ77" i="13" l="1"/>
  <c r="BC77" i="13" s="1"/>
  <c r="AY77" i="13"/>
  <c r="BB77" i="13" s="1"/>
  <c r="L77" i="13"/>
  <c r="K15" i="15" s="1"/>
  <c r="CC75" i="13"/>
  <c r="CB75" i="13"/>
  <c r="L287" i="7"/>
  <c r="H15" i="15" s="1"/>
  <c r="S287" i="7"/>
  <c r="Q287" i="7"/>
  <c r="T287" i="7"/>
  <c r="R287" i="7"/>
  <c r="P287" i="7"/>
  <c r="CK75" i="13"/>
  <c r="CL75" i="13"/>
  <c r="AU76" i="13"/>
  <c r="AI77" i="13" s="1"/>
  <c r="H76" i="13"/>
  <c r="BL76" i="13"/>
  <c r="P77" i="13"/>
  <c r="A176" i="13"/>
  <c r="BJ78" i="13"/>
  <c r="O77" i="13" l="1"/>
  <c r="G187" i="12"/>
  <c r="H187" i="12" s="1"/>
  <c r="I187" i="12" s="1"/>
  <c r="CF77" i="13" s="1"/>
  <c r="Q76" i="13"/>
  <c r="Z77" i="13" s="1"/>
  <c r="K76" i="13"/>
  <c r="J14" i="15" s="1"/>
  <c r="BR76" i="13"/>
  <c r="AX76" i="13"/>
  <c r="BA76" i="13" s="1"/>
  <c r="BD76" i="13" s="1"/>
  <c r="U287" i="7"/>
  <c r="A177" i="13"/>
  <c r="BK79" i="13"/>
  <c r="CE77" i="13" l="1"/>
  <c r="I35" i="15"/>
  <c r="J188" i="12"/>
  <c r="BV77" i="13"/>
  <c r="AS78" i="13" s="1"/>
  <c r="BM78" i="13" s="1"/>
  <c r="BW77" i="13"/>
  <c r="AT78" i="13" s="1"/>
  <c r="BT77" i="13"/>
  <c r="BX76" i="13"/>
  <c r="N76" i="13"/>
  <c r="BU76" i="13"/>
  <c r="CD76" i="13"/>
  <c r="CG76" i="13"/>
  <c r="BH77" i="13"/>
  <c r="F287" i="7"/>
  <c r="K187" i="12"/>
  <c r="L187" i="12" s="1"/>
  <c r="M187" i="12" s="1"/>
  <c r="V287" i="7"/>
  <c r="A178" i="13"/>
  <c r="BI79" i="13"/>
  <c r="BP78" i="13" l="1"/>
  <c r="I78" i="13"/>
  <c r="AV78" i="13"/>
  <c r="AJ79" i="13" s="1"/>
  <c r="BN78" i="13"/>
  <c r="J78" i="13"/>
  <c r="AW78" i="13"/>
  <c r="AK79" i="13" s="1"/>
  <c r="BQ78" i="13"/>
  <c r="CI77" i="13"/>
  <c r="BZ77" i="13"/>
  <c r="O187" i="12"/>
  <c r="BY77" i="13"/>
  <c r="CH77" i="13"/>
  <c r="N188" i="12"/>
  <c r="O287" i="7"/>
  <c r="G288" i="7"/>
  <c r="I288" i="7"/>
  <c r="J288" i="7"/>
  <c r="K288" i="7"/>
  <c r="H288" i="7"/>
  <c r="CJ76" i="13"/>
  <c r="CA76" i="13"/>
  <c r="AR77" i="13"/>
  <c r="BO77" i="13" s="1"/>
  <c r="L78" i="13"/>
  <c r="K16" i="15" s="1"/>
  <c r="R78" i="13"/>
  <c r="AA79" i="13" s="1"/>
  <c r="A179" i="13"/>
  <c r="BJ79" i="13"/>
  <c r="AY78" i="13" l="1"/>
  <c r="BB78" i="13" s="1"/>
  <c r="O78" i="13"/>
  <c r="M78" i="13"/>
  <c r="L16" i="15" s="1"/>
  <c r="S78" i="13"/>
  <c r="AB79" i="13" s="1"/>
  <c r="AZ78" i="13"/>
  <c r="BC78" i="13" s="1"/>
  <c r="L288" i="7"/>
  <c r="H16" i="15" s="1"/>
  <c r="AU77" i="13"/>
  <c r="AI78" i="13" s="1"/>
  <c r="H77" i="13"/>
  <c r="BL77" i="13"/>
  <c r="CC76" i="13"/>
  <c r="CB76" i="13"/>
  <c r="Q288" i="7"/>
  <c r="P288" i="7"/>
  <c r="R288" i="7"/>
  <c r="S288" i="7"/>
  <c r="T288" i="7"/>
  <c r="CK76" i="13"/>
  <c r="CL76" i="13"/>
  <c r="A180" i="13"/>
  <c r="BI80" i="13"/>
  <c r="BK80" i="13"/>
  <c r="P78" i="13" l="1"/>
  <c r="G188" i="12"/>
  <c r="H188" i="12" s="1"/>
  <c r="I188" i="12" s="1"/>
  <c r="I36" i="15" s="1"/>
  <c r="AX77" i="13"/>
  <c r="BA77" i="13" s="1"/>
  <c r="BD77" i="13" s="1"/>
  <c r="Q77" i="13"/>
  <c r="Z78" i="13" s="1"/>
  <c r="K77" i="13"/>
  <c r="J15" i="15" s="1"/>
  <c r="BR77" i="13"/>
  <c r="U288" i="7"/>
  <c r="A181" i="13"/>
  <c r="CE78" i="13" l="1"/>
  <c r="BV78" i="13"/>
  <c r="AS79" i="13" s="1"/>
  <c r="AV79" i="13" s="1"/>
  <c r="AJ80" i="13" s="1"/>
  <c r="CF78" i="13"/>
  <c r="BW78" i="13"/>
  <c r="AT79" i="13" s="1"/>
  <c r="AW79" i="13" s="1"/>
  <c r="AK80" i="13" s="1"/>
  <c r="J189" i="12"/>
  <c r="BH78" i="13"/>
  <c r="F288" i="7"/>
  <c r="V288" i="7"/>
  <c r="K188" i="12"/>
  <c r="L188" i="12" s="1"/>
  <c r="M188" i="12" s="1"/>
  <c r="BT78" i="13"/>
  <c r="BX77" i="13"/>
  <c r="N77" i="13"/>
  <c r="CD77" i="13"/>
  <c r="BU77" i="13"/>
  <c r="CG77" i="13"/>
  <c r="A182" i="13"/>
  <c r="BJ80" i="13"/>
  <c r="BP79" i="13" l="1"/>
  <c r="BM79" i="13"/>
  <c r="I79" i="13"/>
  <c r="R79" i="13" s="1"/>
  <c r="AA80" i="13" s="1"/>
  <c r="BQ79" i="13"/>
  <c r="BN79" i="13"/>
  <c r="J79" i="13"/>
  <c r="M79" i="13" s="1"/>
  <c r="L17" i="15" s="1"/>
  <c r="CA77" i="13"/>
  <c r="AR78" i="13"/>
  <c r="BO78" i="13" s="1"/>
  <c r="O288" i="7"/>
  <c r="G289" i="7"/>
  <c r="J289" i="7"/>
  <c r="I289" i="7"/>
  <c r="K289" i="7"/>
  <c r="H289" i="7"/>
  <c r="O188" i="12"/>
  <c r="CI78" i="13"/>
  <c r="BZ78" i="13"/>
  <c r="BY78" i="13"/>
  <c r="CH78" i="13"/>
  <c r="N189" i="12"/>
  <c r="CJ77" i="13"/>
  <c r="AZ79" i="13"/>
  <c r="BC79" i="13" s="1"/>
  <c r="AY79" i="13"/>
  <c r="BB79" i="13" s="1"/>
  <c r="A183" i="13"/>
  <c r="BJ81" i="13"/>
  <c r="BI81" i="13"/>
  <c r="BK81" i="13"/>
  <c r="S79" i="13" l="1"/>
  <c r="AB80" i="13" s="1"/>
  <c r="L79" i="13"/>
  <c r="K17" i="15" s="1"/>
  <c r="CL77" i="13"/>
  <c r="CK77" i="13"/>
  <c r="T289" i="7"/>
  <c r="R289" i="7"/>
  <c r="S289" i="7"/>
  <c r="Q289" i="7"/>
  <c r="P289" i="7"/>
  <c r="P79" i="13"/>
  <c r="AU78" i="13"/>
  <c r="AI79" i="13" s="1"/>
  <c r="H78" i="13"/>
  <c r="BL78" i="13"/>
  <c r="CC77" i="13"/>
  <c r="CB77" i="13"/>
  <c r="L289" i="7"/>
  <c r="H17" i="15" s="1"/>
  <c r="A184" i="13"/>
  <c r="O79" i="13" l="1"/>
  <c r="G189" i="12"/>
  <c r="H189" i="12" s="1"/>
  <c r="I189" i="12" s="1"/>
  <c r="BV79" i="13" s="1"/>
  <c r="AS80" i="13" s="1"/>
  <c r="Q78" i="13"/>
  <c r="Z79" i="13" s="1"/>
  <c r="K78" i="13"/>
  <c r="J16" i="15" s="1"/>
  <c r="BR78" i="13"/>
  <c r="AX78" i="13"/>
  <c r="BA78" i="13" s="1"/>
  <c r="BD78" i="13" s="1"/>
  <c r="U289" i="7"/>
  <c r="A185" i="13"/>
  <c r="BK82" i="13"/>
  <c r="CE79" i="13" l="1"/>
  <c r="J190" i="12"/>
  <c r="CF79" i="13"/>
  <c r="I37" i="15"/>
  <c r="BW79" i="13"/>
  <c r="AT80" i="13" s="1"/>
  <c r="I80" i="13"/>
  <c r="BP80" i="13"/>
  <c r="AV80" i="13"/>
  <c r="AJ81" i="13" s="1"/>
  <c r="BM80" i="13"/>
  <c r="BT79" i="13"/>
  <c r="BX78" i="13"/>
  <c r="N78" i="13"/>
  <c r="CD78" i="13"/>
  <c r="BU78" i="13"/>
  <c r="CG78" i="13"/>
  <c r="BH79" i="13"/>
  <c r="F289" i="7"/>
  <c r="K189" i="12"/>
  <c r="L189" i="12" s="1"/>
  <c r="M189" i="12" s="1"/>
  <c r="V289" i="7"/>
  <c r="A186" i="13"/>
  <c r="BJ82" i="13"/>
  <c r="BI82" i="13"/>
  <c r="BQ80" i="13" l="1"/>
  <c r="BN80" i="13"/>
  <c r="AW80" i="13"/>
  <c r="J80" i="13"/>
  <c r="O189" i="12"/>
  <c r="CI79" i="13"/>
  <c r="BZ79" i="13"/>
  <c r="BY79" i="13"/>
  <c r="CH79" i="13"/>
  <c r="N190" i="12"/>
  <c r="O289" i="7"/>
  <c r="J290" i="7"/>
  <c r="I290" i="7"/>
  <c r="H290" i="7"/>
  <c r="K290" i="7"/>
  <c r="G290" i="7"/>
  <c r="CA78" i="13"/>
  <c r="AR79" i="13"/>
  <c r="BO79" i="13" s="1"/>
  <c r="CJ78" i="13"/>
  <c r="AY80" i="13"/>
  <c r="BB80" i="13" s="1"/>
  <c r="R80" i="13"/>
  <c r="AA81" i="13" s="1"/>
  <c r="L80" i="13"/>
  <c r="K18" i="15" s="1"/>
  <c r="A187" i="13"/>
  <c r="O80" i="13" l="1"/>
  <c r="AK81" i="13"/>
  <c r="AZ80" i="13"/>
  <c r="BC80" i="13" s="1"/>
  <c r="M80" i="13"/>
  <c r="L18" i="15" s="1"/>
  <c r="S80" i="13"/>
  <c r="AB81" i="13" s="1"/>
  <c r="CL78" i="13"/>
  <c r="CK78" i="13"/>
  <c r="CB78" i="13"/>
  <c r="CC78" i="13"/>
  <c r="S290" i="7"/>
  <c r="R290" i="7"/>
  <c r="Q290" i="7"/>
  <c r="P290" i="7"/>
  <c r="T290" i="7"/>
  <c r="AU79" i="13"/>
  <c r="AI80" i="13" s="1"/>
  <c r="H79" i="13"/>
  <c r="BL79" i="13"/>
  <c r="L290" i="7"/>
  <c r="H18" i="15" s="1"/>
  <c r="A188" i="13"/>
  <c r="BI83" i="13"/>
  <c r="BK83" i="13"/>
  <c r="BJ83" i="13"/>
  <c r="G190" i="12" l="1"/>
  <c r="H190" i="12" s="1"/>
  <c r="I190" i="12" s="1"/>
  <c r="I38" i="15" s="1"/>
  <c r="P80" i="13"/>
  <c r="U290" i="7"/>
  <c r="K79" i="13"/>
  <c r="J17" i="15" s="1"/>
  <c r="Q79" i="13"/>
  <c r="Z80" i="13" s="1"/>
  <c r="BR79" i="13"/>
  <c r="AX79" i="13"/>
  <c r="BA79" i="13" s="1"/>
  <c r="BD79" i="13" s="1"/>
  <c r="A189" i="13"/>
  <c r="CE80" i="13" l="1"/>
  <c r="BW80" i="13"/>
  <c r="AT81" i="13" s="1"/>
  <c r="J81" i="13" s="1"/>
  <c r="BV80" i="13"/>
  <c r="AS81" i="13" s="1"/>
  <c r="BP81" i="13" s="1"/>
  <c r="J191" i="12"/>
  <c r="CF80" i="13"/>
  <c r="BT80" i="13"/>
  <c r="BH80" i="13"/>
  <c r="F290" i="7"/>
  <c r="N79" i="13"/>
  <c r="CD79" i="13"/>
  <c r="BU79" i="13"/>
  <c r="CG79" i="13"/>
  <c r="BX79" i="13"/>
  <c r="K190" i="12"/>
  <c r="L190" i="12" s="1"/>
  <c r="M190" i="12" s="1"/>
  <c r="V290" i="7"/>
  <c r="A190" i="13"/>
  <c r="AW81" i="13" l="1"/>
  <c r="AK82" i="13" s="1"/>
  <c r="AV81" i="13"/>
  <c r="AJ82" i="13" s="1"/>
  <c r="BM81" i="13"/>
  <c r="BN81" i="13"/>
  <c r="BQ81" i="13"/>
  <c r="I81" i="13"/>
  <c r="R81" i="13" s="1"/>
  <c r="AA82" i="13" s="1"/>
  <c r="M81" i="13"/>
  <c r="L19" i="15" s="1"/>
  <c r="S81" i="13"/>
  <c r="AB82" i="13" s="1"/>
  <c r="O190" i="12"/>
  <c r="BZ80" i="13"/>
  <c r="CI80" i="13"/>
  <c r="BY80" i="13"/>
  <c r="CH80" i="13"/>
  <c r="N191" i="12"/>
  <c r="CA79" i="13"/>
  <c r="AR80" i="13"/>
  <c r="BO80" i="13" s="1"/>
  <c r="CJ79" i="13"/>
  <c r="O290" i="7"/>
  <c r="H291" i="7"/>
  <c r="I291" i="7"/>
  <c r="J291" i="7"/>
  <c r="K291" i="7"/>
  <c r="G291" i="7"/>
  <c r="A191" i="13"/>
  <c r="AZ81" i="13" l="1"/>
  <c r="BC81" i="13" s="1"/>
  <c r="AY81" i="13"/>
  <c r="BB81" i="13" s="1"/>
  <c r="L81" i="13"/>
  <c r="K19" i="15" s="1"/>
  <c r="CL79" i="13"/>
  <c r="CK79" i="13"/>
  <c r="L291" i="7"/>
  <c r="H19" i="15" s="1"/>
  <c r="Q291" i="7"/>
  <c r="S291" i="7"/>
  <c r="P291" i="7"/>
  <c r="R291" i="7"/>
  <c r="T291" i="7"/>
  <c r="AU80" i="13"/>
  <c r="AI81" i="13" s="1"/>
  <c r="H80" i="13"/>
  <c r="BL80" i="13"/>
  <c r="CB79" i="13"/>
  <c r="CC79" i="13"/>
  <c r="P81" i="13"/>
  <c r="A192" i="13"/>
  <c r="O81" i="13" l="1"/>
  <c r="G191" i="12"/>
  <c r="H191" i="12" s="1"/>
  <c r="I191" i="12" s="1"/>
  <c r="I39" i="15" s="1"/>
  <c r="AX80" i="13"/>
  <c r="BA80" i="13" s="1"/>
  <c r="BD80" i="13" s="1"/>
  <c r="K80" i="13"/>
  <c r="J18" i="15" s="1"/>
  <c r="Q80" i="13"/>
  <c r="Z81" i="13" s="1"/>
  <c r="BR80" i="13"/>
  <c r="U291" i="7"/>
  <c r="A193" i="13"/>
  <c r="BW81" i="13" l="1"/>
  <c r="AT82" i="13" s="1"/>
  <c r="BQ82" i="13" s="1"/>
  <c r="BV81" i="13"/>
  <c r="AS82" i="13" s="1"/>
  <c r="BP82" i="13" s="1"/>
  <c r="J192" i="12"/>
  <c r="CE81" i="13"/>
  <c r="CF81" i="13"/>
  <c r="BH81" i="13"/>
  <c r="F291" i="7"/>
  <c r="N80" i="13"/>
  <c r="CD80" i="13"/>
  <c r="BU80" i="13"/>
  <c r="BX80" i="13"/>
  <c r="CG80" i="13"/>
  <c r="BT81" i="13"/>
  <c r="V291" i="7"/>
  <c r="K191" i="12"/>
  <c r="L191" i="12" s="1"/>
  <c r="M191" i="12" s="1"/>
  <c r="A194" i="13"/>
  <c r="AW82" i="13" l="1"/>
  <c r="AK83" i="13" s="1"/>
  <c r="J82" i="13"/>
  <c r="S82" i="13" s="1"/>
  <c r="AB83" i="13" s="1"/>
  <c r="BM82" i="13"/>
  <c r="I82" i="13"/>
  <c r="R82" i="13" s="1"/>
  <c r="AA83" i="13" s="1"/>
  <c r="AV82" i="13"/>
  <c r="AJ83" i="13" s="1"/>
  <c r="BN82" i="13"/>
  <c r="BZ81" i="13"/>
  <c r="CI81" i="13"/>
  <c r="O191" i="12"/>
  <c r="CH81" i="13"/>
  <c r="BY81" i="13"/>
  <c r="N192" i="12"/>
  <c r="CA80" i="13"/>
  <c r="AR81" i="13"/>
  <c r="BO81" i="13" s="1"/>
  <c r="CJ80" i="13"/>
  <c r="O291" i="7"/>
  <c r="J292" i="7"/>
  <c r="K292" i="7"/>
  <c r="G292" i="7"/>
  <c r="H292" i="7"/>
  <c r="I292" i="7"/>
  <c r="A195" i="13"/>
  <c r="BJ84" i="13"/>
  <c r="M82" i="13" l="1"/>
  <c r="L20" i="15" s="1"/>
  <c r="AZ82" i="13"/>
  <c r="BC82" i="13" s="1"/>
  <c r="AY82" i="13"/>
  <c r="BB82" i="13" s="1"/>
  <c r="L82" i="13"/>
  <c r="K20" i="15" s="1"/>
  <c r="L292" i="7"/>
  <c r="H20" i="15" s="1"/>
  <c r="Q292" i="7"/>
  <c r="T292" i="7"/>
  <c r="R292" i="7"/>
  <c r="S292" i="7"/>
  <c r="P292" i="7"/>
  <c r="AU81" i="13"/>
  <c r="AI82" i="13" s="1"/>
  <c r="H81" i="13"/>
  <c r="BL81" i="13"/>
  <c r="CL80" i="13"/>
  <c r="CK80" i="13"/>
  <c r="CB80" i="13"/>
  <c r="CC80" i="13"/>
  <c r="A196" i="13"/>
  <c r="BK84" i="13"/>
  <c r="BI84" i="13"/>
  <c r="P82" i="13" l="1"/>
  <c r="O82" i="13"/>
  <c r="G192" i="12"/>
  <c r="H192" i="12" s="1"/>
  <c r="I192" i="12" s="1"/>
  <c r="I40" i="15" s="1"/>
  <c r="Q81" i="13"/>
  <c r="Z82" i="13" s="1"/>
  <c r="K81" i="13"/>
  <c r="J19" i="15" s="1"/>
  <c r="BR81" i="13"/>
  <c r="AX81" i="13"/>
  <c r="BA81" i="13" s="1"/>
  <c r="BD81" i="13" s="1"/>
  <c r="U292" i="7"/>
  <c r="A197" i="13"/>
  <c r="J193" i="12" l="1"/>
  <c r="CE82" i="13"/>
  <c r="BV82" i="13"/>
  <c r="AS83" i="13" s="1"/>
  <c r="BP83" i="13" s="1"/>
  <c r="CF82" i="13"/>
  <c r="BW82" i="13"/>
  <c r="AT83" i="13" s="1"/>
  <c r="AW83" i="13" s="1"/>
  <c r="AK84" i="13" s="1"/>
  <c r="V292" i="7"/>
  <c r="K192" i="12"/>
  <c r="L192" i="12" s="1"/>
  <c r="M192" i="12" s="1"/>
  <c r="BT82" i="13"/>
  <c r="N81" i="13"/>
  <c r="CD81" i="13"/>
  <c r="BU81" i="13"/>
  <c r="CG81" i="13"/>
  <c r="BX81" i="13"/>
  <c r="BH82" i="13"/>
  <c r="F292" i="7"/>
  <c r="A198" i="13"/>
  <c r="BK85" i="13"/>
  <c r="BJ85" i="13"/>
  <c r="AV83" i="13" l="1"/>
  <c r="AJ84" i="13" s="1"/>
  <c r="BM83" i="13"/>
  <c r="I83" i="13"/>
  <c r="L83" i="13" s="1"/>
  <c r="K21" i="15" s="1"/>
  <c r="BN83" i="13"/>
  <c r="J83" i="13"/>
  <c r="S83" i="13" s="1"/>
  <c r="AB84" i="13" s="1"/>
  <c r="BQ83" i="13"/>
  <c r="CJ81" i="13"/>
  <c r="CK81" i="13" s="1"/>
  <c r="O292" i="7"/>
  <c r="G293" i="7"/>
  <c r="K293" i="7"/>
  <c r="I293" i="7"/>
  <c r="J293" i="7"/>
  <c r="H293" i="7"/>
  <c r="AZ83" i="13"/>
  <c r="BC83" i="13" s="1"/>
  <c r="O192" i="12"/>
  <c r="BZ82" i="13"/>
  <c r="CI82" i="13"/>
  <c r="BY82" i="13"/>
  <c r="CH82" i="13"/>
  <c r="N193" i="12"/>
  <c r="CA81" i="13"/>
  <c r="AR82" i="13"/>
  <c r="BO82" i="13" s="1"/>
  <c r="A199" i="13"/>
  <c r="BI85" i="13"/>
  <c r="AY83" i="13" l="1"/>
  <c r="BB83" i="13" s="1"/>
  <c r="M83" i="13"/>
  <c r="L21" i="15" s="1"/>
  <c r="R83" i="13"/>
  <c r="AA84" i="13" s="1"/>
  <c r="CL81" i="13"/>
  <c r="O83" i="13"/>
  <c r="CB81" i="13"/>
  <c r="CC81" i="13"/>
  <c r="L293" i="7"/>
  <c r="H21" i="15" s="1"/>
  <c r="BL82" i="13"/>
  <c r="H82" i="13"/>
  <c r="AU82" i="13"/>
  <c r="AI83" i="13" s="1"/>
  <c r="Q293" i="7"/>
  <c r="S293" i="7"/>
  <c r="P293" i="7"/>
  <c r="T293" i="7"/>
  <c r="R293" i="7"/>
  <c r="A200" i="13"/>
  <c r="P83" i="13" l="1"/>
  <c r="G193" i="12"/>
  <c r="H193" i="12" s="1"/>
  <c r="I193" i="12" s="1"/>
  <c r="I41" i="15" s="1"/>
  <c r="Q82" i="13"/>
  <c r="Z83" i="13" s="1"/>
  <c r="K82" i="13"/>
  <c r="J20" i="15" s="1"/>
  <c r="BR82" i="13"/>
  <c r="AX82" i="13"/>
  <c r="BA82" i="13" s="1"/>
  <c r="BD82" i="13" s="1"/>
  <c r="U293" i="7"/>
  <c r="A201" i="13"/>
  <c r="BI86" i="13"/>
  <c r="BK86" i="13"/>
  <c r="BJ86" i="13"/>
  <c r="BW83" i="13" l="1"/>
  <c r="AT84" i="13" s="1"/>
  <c r="BQ84" i="13" s="1"/>
  <c r="J194" i="12"/>
  <c r="BV83" i="13"/>
  <c r="AS84" i="13" s="1"/>
  <c r="AV84" i="13" s="1"/>
  <c r="AJ85" i="13" s="1"/>
  <c r="CE83" i="13"/>
  <c r="CF83" i="13"/>
  <c r="V293" i="7"/>
  <c r="K193" i="12"/>
  <c r="L193" i="12" s="1"/>
  <c r="M193" i="12" s="1"/>
  <c r="BT83" i="13"/>
  <c r="N82" i="13"/>
  <c r="CD82" i="13"/>
  <c r="BU82" i="13"/>
  <c r="CG82" i="13"/>
  <c r="BX82" i="13"/>
  <c r="BH83" i="13"/>
  <c r="F293" i="7"/>
  <c r="A202" i="13"/>
  <c r="J84" i="13" l="1"/>
  <c r="S84" i="13" s="1"/>
  <c r="AB85" i="13" s="1"/>
  <c r="AW84" i="13"/>
  <c r="AK85" i="13" s="1"/>
  <c r="BN84" i="13"/>
  <c r="BM84" i="13"/>
  <c r="I84" i="13"/>
  <c r="L84" i="13" s="1"/>
  <c r="K22" i="15" s="1"/>
  <c r="BP84" i="13"/>
  <c r="O293" i="7"/>
  <c r="K294" i="7"/>
  <c r="G294" i="7"/>
  <c r="J294" i="7"/>
  <c r="H294" i="7"/>
  <c r="I294" i="7"/>
  <c r="CA82" i="13"/>
  <c r="AR83" i="13"/>
  <c r="BO83" i="13" s="1"/>
  <c r="AY84" i="13"/>
  <c r="BB84" i="13" s="1"/>
  <c r="O193" i="12"/>
  <c r="CI83" i="13"/>
  <c r="BZ83" i="13"/>
  <c r="BY83" i="13"/>
  <c r="CH83" i="13"/>
  <c r="N194" i="12"/>
  <c r="CJ82" i="13"/>
  <c r="A203" i="13"/>
  <c r="M84" i="13" l="1"/>
  <c r="L22" i="15" s="1"/>
  <c r="R84" i="13"/>
  <c r="AA85" i="13" s="1"/>
  <c r="AZ84" i="13"/>
  <c r="BC84" i="13" s="1"/>
  <c r="P84" i="13"/>
  <c r="O84" i="13"/>
  <c r="CB82" i="13"/>
  <c r="CC82" i="13"/>
  <c r="L294" i="7"/>
  <c r="H22" i="15" s="1"/>
  <c r="CL82" i="13"/>
  <c r="CK82" i="13"/>
  <c r="AU83" i="13"/>
  <c r="AI84" i="13" s="1"/>
  <c r="H83" i="13"/>
  <c r="BL83" i="13"/>
  <c r="T294" i="7"/>
  <c r="Q294" i="7"/>
  <c r="R294" i="7"/>
  <c r="P294" i="7"/>
  <c r="S294" i="7"/>
  <c r="A204" i="13"/>
  <c r="BI87" i="13"/>
  <c r="BJ87" i="13"/>
  <c r="BK87" i="13"/>
  <c r="G194" i="12" l="1"/>
  <c r="H194" i="12" s="1"/>
  <c r="I194" i="12" s="1"/>
  <c r="I42" i="15" s="1"/>
  <c r="BR83" i="13"/>
  <c r="Q83" i="13"/>
  <c r="Z84" i="13" s="1"/>
  <c r="K83" i="13"/>
  <c r="J21" i="15" s="1"/>
  <c r="AX83" i="13"/>
  <c r="BA83" i="13" s="1"/>
  <c r="BD83" i="13" s="1"/>
  <c r="U294" i="7"/>
  <c r="A205" i="13"/>
  <c r="BV84" i="13" l="1"/>
  <c r="AS85" i="13" s="1"/>
  <c r="BP85" i="13" s="1"/>
  <c r="CE84" i="13"/>
  <c r="BW84" i="13"/>
  <c r="AT85" i="13" s="1"/>
  <c r="BQ85" i="13" s="1"/>
  <c r="J195" i="12"/>
  <c r="CF84" i="13"/>
  <c r="V294" i="7"/>
  <c r="K194" i="12"/>
  <c r="L194" i="12" s="1"/>
  <c r="M194" i="12" s="1"/>
  <c r="N83" i="13"/>
  <c r="CD83" i="13"/>
  <c r="BU83" i="13"/>
  <c r="CG83" i="13"/>
  <c r="BX83" i="13"/>
  <c r="BH84" i="13"/>
  <c r="F294" i="7"/>
  <c r="BT84" i="13"/>
  <c r="A206" i="13"/>
  <c r="BJ88" i="13"/>
  <c r="BI88" i="13"/>
  <c r="J85" i="13" l="1"/>
  <c r="S85" i="13" s="1"/>
  <c r="AB86" i="13" s="1"/>
  <c r="AW85" i="13"/>
  <c r="AK86" i="13" s="1"/>
  <c r="BM85" i="13"/>
  <c r="I85" i="13"/>
  <c r="R85" i="13" s="1"/>
  <c r="AA86" i="13" s="1"/>
  <c r="BN85" i="13"/>
  <c r="AV85" i="13"/>
  <c r="AJ86" i="13" s="1"/>
  <c r="CA83" i="13"/>
  <c r="AR84" i="13"/>
  <c r="BO84" i="13" s="1"/>
  <c r="CJ83" i="13"/>
  <c r="O294" i="7"/>
  <c r="I295" i="7"/>
  <c r="J295" i="7"/>
  <c r="H295" i="7"/>
  <c r="K295" i="7"/>
  <c r="G295" i="7"/>
  <c r="O194" i="12"/>
  <c r="CI84" i="13"/>
  <c r="BZ84" i="13"/>
  <c r="CH84" i="13"/>
  <c r="BY84" i="13"/>
  <c r="N195" i="12"/>
  <c r="A207" i="13"/>
  <c r="BK88" i="13"/>
  <c r="M85" i="13" l="1"/>
  <c r="L23" i="15" s="1"/>
  <c r="AZ85" i="13"/>
  <c r="BC85" i="13" s="1"/>
  <c r="AY85" i="13"/>
  <c r="BB85" i="13" s="1"/>
  <c r="L85" i="13"/>
  <c r="K23" i="15" s="1"/>
  <c r="P85" i="13"/>
  <c r="CL83" i="13"/>
  <c r="CK83" i="13"/>
  <c r="L295" i="7"/>
  <c r="H23" i="15" s="1"/>
  <c r="CC83" i="13"/>
  <c r="CB83" i="13"/>
  <c r="AU84" i="13"/>
  <c r="AI85" i="13" s="1"/>
  <c r="H84" i="13"/>
  <c r="BL84" i="13"/>
  <c r="R295" i="7"/>
  <c r="T295" i="7"/>
  <c r="S295" i="7"/>
  <c r="P295" i="7"/>
  <c r="Q295" i="7"/>
  <c r="A208" i="13"/>
  <c r="BI89" i="13"/>
  <c r="BJ89" i="13"/>
  <c r="O85" i="13" l="1"/>
  <c r="G195" i="12"/>
  <c r="H195" i="12" s="1"/>
  <c r="I195" i="12" s="1"/>
  <c r="I43" i="15" s="1"/>
  <c r="U295" i="7"/>
  <c r="K84" i="13"/>
  <c r="J22" i="15" s="1"/>
  <c r="Q84" i="13"/>
  <c r="Z85" i="13" s="1"/>
  <c r="BR84" i="13"/>
  <c r="AX84" i="13"/>
  <c r="BA84" i="13" s="1"/>
  <c r="BD84" i="13" s="1"/>
  <c r="A209" i="13"/>
  <c r="BK89" i="13"/>
  <c r="CE85" i="13" l="1"/>
  <c r="BV85" i="13"/>
  <c r="AS86" i="13" s="1"/>
  <c r="BM86" i="13" s="1"/>
  <c r="BW85" i="13"/>
  <c r="AT86" i="13" s="1"/>
  <c r="AW86" i="13" s="1"/>
  <c r="AK87" i="13" s="1"/>
  <c r="J196" i="12"/>
  <c r="CF85" i="13"/>
  <c r="BH85" i="13"/>
  <c r="F295" i="7"/>
  <c r="BT85" i="13"/>
  <c r="N84" i="13"/>
  <c r="BU84" i="13"/>
  <c r="CD84" i="13"/>
  <c r="BX84" i="13"/>
  <c r="CG84" i="13"/>
  <c r="V295" i="7"/>
  <c r="K195" i="12"/>
  <c r="L195" i="12" s="1"/>
  <c r="M195" i="12" s="1"/>
  <c r="A210" i="13"/>
  <c r="BN86" i="13" l="1"/>
  <c r="BQ86" i="13"/>
  <c r="J86" i="13"/>
  <c r="S86" i="13" s="1"/>
  <c r="AB87" i="13" s="1"/>
  <c r="I86" i="13"/>
  <c r="L86" i="13" s="1"/>
  <c r="K24" i="15" s="1"/>
  <c r="AV86" i="13"/>
  <c r="AJ87" i="13" s="1"/>
  <c r="BP86" i="13"/>
  <c r="AZ86" i="13"/>
  <c r="BC86" i="13" s="1"/>
  <c r="AY86" i="13"/>
  <c r="BB86" i="13" s="1"/>
  <c r="O295" i="7"/>
  <c r="K296" i="7"/>
  <c r="J296" i="7"/>
  <c r="I296" i="7"/>
  <c r="G296" i="7"/>
  <c r="H296" i="7"/>
  <c r="O195" i="12"/>
  <c r="CI85" i="13"/>
  <c r="BZ85" i="13"/>
  <c r="BY85" i="13"/>
  <c r="CH85" i="13"/>
  <c r="N196" i="12"/>
  <c r="CJ84" i="13"/>
  <c r="CA84" i="13"/>
  <c r="AR85" i="13"/>
  <c r="BO85" i="13" s="1"/>
  <c r="A211" i="13"/>
  <c r="R86" i="13" l="1"/>
  <c r="AA87" i="13" s="1"/>
  <c r="M86" i="13"/>
  <c r="L24" i="15" s="1"/>
  <c r="O86" i="13"/>
  <c r="H85" i="13"/>
  <c r="AU85" i="13"/>
  <c r="AI86" i="13" s="1"/>
  <c r="BL85" i="13"/>
  <c r="L296" i="7"/>
  <c r="H24" i="15" s="1"/>
  <c r="CK84" i="13"/>
  <c r="CL84" i="13"/>
  <c r="CB84" i="13"/>
  <c r="CC84" i="13"/>
  <c r="Q296" i="7"/>
  <c r="P296" i="7"/>
  <c r="S296" i="7"/>
  <c r="T296" i="7"/>
  <c r="R296" i="7"/>
  <c r="A212" i="13"/>
  <c r="BI90" i="13"/>
  <c r="BK90" i="13"/>
  <c r="BJ90" i="13"/>
  <c r="P86" i="13" l="1"/>
  <c r="G196" i="12"/>
  <c r="H196" i="12" s="1"/>
  <c r="I196" i="12" s="1"/>
  <c r="I44" i="15" s="1"/>
  <c r="U296" i="7"/>
  <c r="K85" i="13"/>
  <c r="J23" i="15" s="1"/>
  <c r="Q85" i="13"/>
  <c r="Z86" i="13" s="1"/>
  <c r="BR85" i="13"/>
  <c r="AX85" i="13"/>
  <c r="BA85" i="13" s="1"/>
  <c r="BD85" i="13" s="1"/>
  <c r="A213" i="13"/>
  <c r="BW86" i="13" l="1"/>
  <c r="AT87" i="13" s="1"/>
  <c r="AW87" i="13" s="1"/>
  <c r="AK88" i="13" s="1"/>
  <c r="J197" i="12"/>
  <c r="CF86" i="13"/>
  <c r="BV86" i="13"/>
  <c r="AS87" i="13" s="1"/>
  <c r="BP87" i="13" s="1"/>
  <c r="CE86" i="13"/>
  <c r="BT86" i="13"/>
  <c r="V296" i="7"/>
  <c r="K196" i="12"/>
  <c r="L196" i="12" s="1"/>
  <c r="M196" i="12" s="1"/>
  <c r="BH86" i="13"/>
  <c r="F296" i="7"/>
  <c r="N85" i="13"/>
  <c r="BU85" i="13"/>
  <c r="CD85" i="13"/>
  <c r="BX85" i="13"/>
  <c r="CG85" i="13"/>
  <c r="A214" i="13"/>
  <c r="BI91" i="13"/>
  <c r="BK91" i="13"/>
  <c r="BQ87" i="13" l="1"/>
  <c r="BN87" i="13"/>
  <c r="J87" i="13"/>
  <c r="M87" i="13" s="1"/>
  <c r="L25" i="15" s="1"/>
  <c r="I87" i="13"/>
  <c r="R87" i="13" s="1"/>
  <c r="AA88" i="13" s="1"/>
  <c r="AV87" i="13"/>
  <c r="AJ88" i="13" s="1"/>
  <c r="BM87" i="13"/>
  <c r="CJ85" i="13"/>
  <c r="CA85" i="13"/>
  <c r="AR86" i="13"/>
  <c r="BO86" i="13" s="1"/>
  <c r="O296" i="7"/>
  <c r="I297" i="7"/>
  <c r="J297" i="7"/>
  <c r="K297" i="7"/>
  <c r="G297" i="7"/>
  <c r="H297" i="7"/>
  <c r="O196" i="12"/>
  <c r="BZ86" i="13"/>
  <c r="CI86" i="13"/>
  <c r="BY86" i="13"/>
  <c r="CH86" i="13"/>
  <c r="N197" i="12"/>
  <c r="AZ87" i="13"/>
  <c r="BC87" i="13" s="1"/>
  <c r="S87" i="13"/>
  <c r="AB88" i="13" s="1"/>
  <c r="A215" i="13"/>
  <c r="BJ91" i="13"/>
  <c r="AY87" i="13" l="1"/>
  <c r="BB87" i="13" s="1"/>
  <c r="L87" i="13"/>
  <c r="K25" i="15" s="1"/>
  <c r="P87" i="13"/>
  <c r="T297" i="7"/>
  <c r="Q297" i="7"/>
  <c r="R297" i="7"/>
  <c r="S297" i="7"/>
  <c r="P297" i="7"/>
  <c r="L297" i="7"/>
  <c r="H25" i="15" s="1"/>
  <c r="AU86" i="13"/>
  <c r="AI87" i="13" s="1"/>
  <c r="H86" i="13"/>
  <c r="BL86" i="13"/>
  <c r="CC85" i="13"/>
  <c r="CB85" i="13"/>
  <c r="CK85" i="13"/>
  <c r="CL85" i="13"/>
  <c r="A216" i="13"/>
  <c r="O87" i="13" l="1"/>
  <c r="G197" i="12"/>
  <c r="H197" i="12" s="1"/>
  <c r="I197" i="12" s="1"/>
  <c r="I45" i="15" s="1"/>
  <c r="Q86" i="13"/>
  <c r="Z87" i="13" s="1"/>
  <c r="BR86" i="13"/>
  <c r="K86" i="13"/>
  <c r="J24" i="15" s="1"/>
  <c r="AX86" i="13"/>
  <c r="BA86" i="13" s="1"/>
  <c r="BD86" i="13" s="1"/>
  <c r="U297" i="7"/>
  <c r="A217" i="13"/>
  <c r="BI92" i="13"/>
  <c r="BK92" i="13"/>
  <c r="J198" i="12" l="1"/>
  <c r="BV87" i="13"/>
  <c r="AS88" i="13" s="1"/>
  <c r="AV88" i="13" s="1"/>
  <c r="AJ89" i="13" s="1"/>
  <c r="CF87" i="13"/>
  <c r="CE87" i="13"/>
  <c r="BW87" i="13"/>
  <c r="AT88" i="13" s="1"/>
  <c r="J88" i="13" s="1"/>
  <c r="N86" i="13"/>
  <c r="BU86" i="13"/>
  <c r="CD86" i="13"/>
  <c r="CG86" i="13"/>
  <c r="BX86" i="13"/>
  <c r="BO87" i="13"/>
  <c r="BT87" i="13"/>
  <c r="K197" i="12"/>
  <c r="L197" i="12" s="1"/>
  <c r="M197" i="12" s="1"/>
  <c r="V297" i="7"/>
  <c r="BH87" i="13"/>
  <c r="F297" i="7"/>
  <c r="A218" i="13"/>
  <c r="BJ92" i="13"/>
  <c r="BM88" i="13" l="1"/>
  <c r="I88" i="13"/>
  <c r="R88" i="13" s="1"/>
  <c r="AA89" i="13" s="1"/>
  <c r="BP88" i="13"/>
  <c r="BQ88" i="13"/>
  <c r="BN88" i="13"/>
  <c r="AW88" i="13"/>
  <c r="AK89" i="13" s="1"/>
  <c r="CA86" i="13"/>
  <c r="AR87" i="13"/>
  <c r="AY88" i="13"/>
  <c r="BB88" i="13" s="1"/>
  <c r="O297" i="7"/>
  <c r="I298" i="7"/>
  <c r="H298" i="7"/>
  <c r="G298" i="7"/>
  <c r="J298" i="7"/>
  <c r="K298" i="7"/>
  <c r="CI87" i="13"/>
  <c r="BZ87" i="13"/>
  <c r="O197" i="12"/>
  <c r="CH87" i="13"/>
  <c r="BY87" i="13"/>
  <c r="N198" i="12"/>
  <c r="M88" i="13"/>
  <c r="L26" i="15" s="1"/>
  <c r="S88" i="13"/>
  <c r="AB89" i="13" s="1"/>
  <c r="CJ86" i="13"/>
  <c r="A219" i="13"/>
  <c r="BI93" i="13"/>
  <c r="L88" i="13" l="1"/>
  <c r="K26" i="15" s="1"/>
  <c r="AZ88" i="13"/>
  <c r="BC88" i="13" s="1"/>
  <c r="P88" i="13"/>
  <c r="L298" i="7"/>
  <c r="H26" i="15" s="1"/>
  <c r="P298" i="7"/>
  <c r="S298" i="7"/>
  <c r="Q298" i="7"/>
  <c r="T298" i="7"/>
  <c r="R298" i="7"/>
  <c r="CK86" i="13"/>
  <c r="CL86" i="13"/>
  <c r="BL87" i="13"/>
  <c r="H87" i="13"/>
  <c r="AU87" i="13"/>
  <c r="AI88" i="13" s="1"/>
  <c r="CB86" i="13"/>
  <c r="CC86" i="13"/>
  <c r="A220" i="13"/>
  <c r="BK93" i="13"/>
  <c r="O88" i="13" l="1"/>
  <c r="G198" i="12"/>
  <c r="H198" i="12" s="1"/>
  <c r="I198" i="12" s="1"/>
  <c r="I46" i="15" s="1"/>
  <c r="U298" i="7"/>
  <c r="BR87" i="13"/>
  <c r="K87" i="13"/>
  <c r="J25" i="15" s="1"/>
  <c r="Q87" i="13"/>
  <c r="Z88" i="13" s="1"/>
  <c r="AX87" i="13"/>
  <c r="BA87" i="13" s="1"/>
  <c r="BD87" i="13" s="1"/>
  <c r="A221" i="13"/>
  <c r="BJ93" i="13"/>
  <c r="CE88" i="13" l="1"/>
  <c r="BV88" i="13"/>
  <c r="AS89" i="13" s="1"/>
  <c r="BP89" i="13" s="1"/>
  <c r="CF88" i="13"/>
  <c r="BW88" i="13"/>
  <c r="AT89" i="13" s="1"/>
  <c r="J89" i="13" s="1"/>
  <c r="J199" i="12"/>
  <c r="BO88" i="13"/>
  <c r="BT88" i="13"/>
  <c r="BH88" i="13"/>
  <c r="F298" i="7"/>
  <c r="N87" i="13"/>
  <c r="BU87" i="13"/>
  <c r="AR88" i="13" s="1"/>
  <c r="CD87" i="13"/>
  <c r="CG87" i="13"/>
  <c r="BX87" i="13"/>
  <c r="V298" i="7"/>
  <c r="K198" i="12"/>
  <c r="L198" i="12" s="1"/>
  <c r="M198" i="12" s="1"/>
  <c r="A222" i="13"/>
  <c r="AV89" i="13" l="1"/>
  <c r="AJ90" i="13" s="1"/>
  <c r="I89" i="13"/>
  <c r="BM89" i="13"/>
  <c r="BN89" i="13"/>
  <c r="BQ89" i="13"/>
  <c r="AW89" i="13"/>
  <c r="AK90" i="13" s="1"/>
  <c r="CJ87" i="13"/>
  <c r="CK87" i="13" s="1"/>
  <c r="O298" i="7"/>
  <c r="H299" i="7"/>
  <c r="G299" i="7"/>
  <c r="K299" i="7"/>
  <c r="J299" i="7"/>
  <c r="I299" i="7"/>
  <c r="AU88" i="13"/>
  <c r="AI89" i="13" s="1"/>
  <c r="BL88" i="13"/>
  <c r="H88" i="13"/>
  <c r="S89" i="13"/>
  <c r="AB90" i="13" s="1"/>
  <c r="M89" i="13"/>
  <c r="L27" i="15" s="1"/>
  <c r="L89" i="13"/>
  <c r="K27" i="15" s="1"/>
  <c r="R89" i="13"/>
  <c r="AA90" i="13" s="1"/>
  <c r="CI88" i="13"/>
  <c r="O198" i="12"/>
  <c r="BZ88" i="13"/>
  <c r="CH88" i="13"/>
  <c r="BY88" i="13"/>
  <c r="N199" i="12"/>
  <c r="CA87" i="13"/>
  <c r="A223" i="13"/>
  <c r="BJ94" i="13"/>
  <c r="BK94" i="13"/>
  <c r="BI94" i="13"/>
  <c r="AY89" i="13" l="1"/>
  <c r="BB89" i="13" s="1"/>
  <c r="AZ89" i="13"/>
  <c r="BC89" i="13" s="1"/>
  <c r="CL87" i="13"/>
  <c r="O89" i="13"/>
  <c r="P89" i="13"/>
  <c r="AX88" i="13"/>
  <c r="BA88" i="13" s="1"/>
  <c r="BD88" i="13" s="1"/>
  <c r="L299" i="7"/>
  <c r="H27" i="15" s="1"/>
  <c r="CC87" i="13"/>
  <c r="CB87" i="13"/>
  <c r="T299" i="7"/>
  <c r="P299" i="7"/>
  <c r="R299" i="7"/>
  <c r="Q299" i="7"/>
  <c r="S299" i="7"/>
  <c r="Q88" i="13"/>
  <c r="Z89" i="13" s="1"/>
  <c r="K88" i="13"/>
  <c r="J26" i="15" s="1"/>
  <c r="BR88" i="13"/>
  <c r="A224" i="13"/>
  <c r="BJ95" i="13"/>
  <c r="G199" i="12" l="1"/>
  <c r="H199" i="12" s="1"/>
  <c r="I199" i="12" s="1"/>
  <c r="I47" i="15" s="1"/>
  <c r="BT89" i="13"/>
  <c r="BO89" i="13"/>
  <c r="N88" i="13"/>
  <c r="CD88" i="13"/>
  <c r="BU88" i="13"/>
  <c r="CG88" i="13"/>
  <c r="BX88" i="13"/>
  <c r="BH89" i="13"/>
  <c r="F299" i="7"/>
  <c r="U299" i="7"/>
  <c r="A225" i="13"/>
  <c r="BW89" i="13" l="1"/>
  <c r="AT90" i="13" s="1"/>
  <c r="AW90" i="13" s="1"/>
  <c r="AK91" i="13" s="1"/>
  <c r="CF89" i="13"/>
  <c r="J200" i="12"/>
  <c r="BV89" i="13"/>
  <c r="AS90" i="13" s="1"/>
  <c r="I90" i="13" s="1"/>
  <c r="CE89" i="13"/>
  <c r="O299" i="7"/>
  <c r="G300" i="7"/>
  <c r="I300" i="7"/>
  <c r="K300" i="7"/>
  <c r="J300" i="7"/>
  <c r="H300" i="7"/>
  <c r="K199" i="12"/>
  <c r="L199" i="12" s="1"/>
  <c r="M199" i="12" s="1"/>
  <c r="V299" i="7"/>
  <c r="CA88" i="13"/>
  <c r="AR89" i="13"/>
  <c r="CJ88" i="13"/>
  <c r="A226" i="13"/>
  <c r="BI95" i="13"/>
  <c r="BK95" i="13"/>
  <c r="J90" i="13" l="1"/>
  <c r="M90" i="13" s="1"/>
  <c r="L28" i="15" s="1"/>
  <c r="BQ90" i="13"/>
  <c r="BN90" i="13"/>
  <c r="BM90" i="13"/>
  <c r="BP90" i="13"/>
  <c r="AV90" i="13"/>
  <c r="AJ91" i="13" s="1"/>
  <c r="AZ90" i="13"/>
  <c r="BC90" i="13" s="1"/>
  <c r="CL88" i="13"/>
  <c r="CK88" i="13"/>
  <c r="BL89" i="13"/>
  <c r="H89" i="13"/>
  <c r="AU89" i="13"/>
  <c r="AI90" i="13" s="1"/>
  <c r="CC88" i="13"/>
  <c r="CB88" i="13"/>
  <c r="L300" i="7"/>
  <c r="H28" i="15" s="1"/>
  <c r="O199" i="12"/>
  <c r="BZ89" i="13"/>
  <c r="CI89" i="13"/>
  <c r="CH89" i="13"/>
  <c r="BY89" i="13"/>
  <c r="N200" i="12"/>
  <c r="L90" i="13"/>
  <c r="K28" i="15" s="1"/>
  <c r="R90" i="13"/>
  <c r="AA91" i="13" s="1"/>
  <c r="T300" i="7"/>
  <c r="S300" i="7"/>
  <c r="Q300" i="7"/>
  <c r="R300" i="7"/>
  <c r="P300" i="7"/>
  <c r="A227" i="13"/>
  <c r="S90" i="13" l="1"/>
  <c r="AB91" i="13" s="1"/>
  <c r="AY90" i="13"/>
  <c r="BB90" i="13" s="1"/>
  <c r="G200" i="12"/>
  <c r="H200" i="12" s="1"/>
  <c r="I200" i="12" s="1"/>
  <c r="I48" i="15" s="1"/>
  <c r="O90" i="13"/>
  <c r="P90" i="13"/>
  <c r="AX89" i="13"/>
  <c r="BA89" i="13" s="1"/>
  <c r="BD89" i="13" s="1"/>
  <c r="K89" i="13"/>
  <c r="J27" i="15" s="1"/>
  <c r="Q89" i="13"/>
  <c r="Z90" i="13" s="1"/>
  <c r="BR89" i="13"/>
  <c r="U300" i="7"/>
  <c r="A228" i="13"/>
  <c r="BK96" i="13"/>
  <c r="BI96" i="13"/>
  <c r="BJ96" i="13"/>
  <c r="CE90" i="13" l="1"/>
  <c r="BV90" i="13"/>
  <c r="AS91" i="13" s="1"/>
  <c r="BP91" i="13" s="1"/>
  <c r="CF90" i="13"/>
  <c r="J201" i="12"/>
  <c r="BW90" i="13"/>
  <c r="AT91" i="13" s="1"/>
  <c r="J91" i="13" s="1"/>
  <c r="K200" i="12"/>
  <c r="L200" i="12" s="1"/>
  <c r="M200" i="12" s="1"/>
  <c r="V300" i="7"/>
  <c r="BO90" i="13"/>
  <c r="BT90" i="13"/>
  <c r="BH90" i="13"/>
  <c r="F300" i="7"/>
  <c r="N89" i="13"/>
  <c r="BU89" i="13"/>
  <c r="CD89" i="13"/>
  <c r="CG89" i="13"/>
  <c r="BX89" i="13"/>
  <c r="A229" i="13"/>
  <c r="AV91" i="13" l="1"/>
  <c r="AJ92" i="13" s="1"/>
  <c r="I91" i="13"/>
  <c r="L91" i="13" s="1"/>
  <c r="K29" i="15" s="1"/>
  <c r="BM91" i="13"/>
  <c r="AW91" i="13"/>
  <c r="AK92" i="13" s="1"/>
  <c r="BQ91" i="13"/>
  <c r="BN91" i="13"/>
  <c r="O200" i="12"/>
  <c r="BZ90" i="13"/>
  <c r="CI90" i="13"/>
  <c r="BY90" i="13"/>
  <c r="CH90" i="13"/>
  <c r="N201" i="12"/>
  <c r="O300" i="7"/>
  <c r="H301" i="7"/>
  <c r="G301" i="7"/>
  <c r="J301" i="7"/>
  <c r="K301" i="7"/>
  <c r="I301" i="7"/>
  <c r="CJ89" i="13"/>
  <c r="CA89" i="13"/>
  <c r="AR90" i="13"/>
  <c r="M91" i="13"/>
  <c r="L29" i="15" s="1"/>
  <c r="S91" i="13"/>
  <c r="AB92" i="13" s="1"/>
  <c r="A230" i="13"/>
  <c r="BK97" i="13"/>
  <c r="BI97" i="13"/>
  <c r="AY91" i="13" l="1"/>
  <c r="BB91" i="13" s="1"/>
  <c r="R91" i="13"/>
  <c r="AA92" i="13" s="1"/>
  <c r="AZ91" i="13"/>
  <c r="BC91" i="13" s="1"/>
  <c r="O91" i="13"/>
  <c r="P91" i="13"/>
  <c r="H90" i="13"/>
  <c r="AU90" i="13"/>
  <c r="AI91" i="13" s="1"/>
  <c r="BL90" i="13"/>
  <c r="CB89" i="13"/>
  <c r="CC89" i="13"/>
  <c r="CK89" i="13"/>
  <c r="CL89" i="13"/>
  <c r="L301" i="7"/>
  <c r="H29" i="15" s="1"/>
  <c r="R301" i="7"/>
  <c r="Q301" i="7"/>
  <c r="T301" i="7"/>
  <c r="S301" i="7"/>
  <c r="P301" i="7"/>
  <c r="A231" i="13"/>
  <c r="BJ97" i="13"/>
  <c r="G201" i="12" l="1"/>
  <c r="H201" i="12" s="1"/>
  <c r="I201" i="12" s="1"/>
  <c r="I49" i="15" s="1"/>
  <c r="U301" i="7"/>
  <c r="K90" i="13"/>
  <c r="J28" i="15" s="1"/>
  <c r="Q90" i="13"/>
  <c r="Z91" i="13" s="1"/>
  <c r="BR90" i="13"/>
  <c r="AX90" i="13"/>
  <c r="BA90" i="13" s="1"/>
  <c r="BD90" i="13" s="1"/>
  <c r="A232" i="13"/>
  <c r="J202" i="12" l="1"/>
  <c r="CE91" i="13"/>
  <c r="BV91" i="13"/>
  <c r="AS92" i="13" s="1"/>
  <c r="I92" i="13" s="1"/>
  <c r="CF91" i="13"/>
  <c r="BW91" i="13"/>
  <c r="AT92" i="13" s="1"/>
  <c r="AW92" i="13" s="1"/>
  <c r="AK93" i="13" s="1"/>
  <c r="BH91" i="13"/>
  <c r="F301" i="7"/>
  <c r="BO91" i="13"/>
  <c r="BT91" i="13"/>
  <c r="N90" i="13"/>
  <c r="CD90" i="13"/>
  <c r="BU90" i="13"/>
  <c r="CG90" i="13"/>
  <c r="BX90" i="13"/>
  <c r="V301" i="7"/>
  <c r="K201" i="12"/>
  <c r="L201" i="12" s="1"/>
  <c r="M201" i="12" s="1"/>
  <c r="A233" i="13"/>
  <c r="BI98" i="13"/>
  <c r="BK98" i="13"/>
  <c r="BM92" i="13" l="1"/>
  <c r="AV92" i="13"/>
  <c r="AJ93" i="13" s="1"/>
  <c r="BP92" i="13"/>
  <c r="BN92" i="13"/>
  <c r="J92" i="13"/>
  <c r="BQ92" i="13"/>
  <c r="CJ90" i="13"/>
  <c r="CK90" i="13" s="1"/>
  <c r="BZ91" i="13"/>
  <c r="CI91" i="13"/>
  <c r="O201" i="12"/>
  <c r="BY91" i="13"/>
  <c r="CH91" i="13"/>
  <c r="N202" i="12"/>
  <c r="O301" i="7"/>
  <c r="G302" i="7"/>
  <c r="K302" i="7"/>
  <c r="J302" i="7"/>
  <c r="H302" i="7"/>
  <c r="I302" i="7"/>
  <c r="L92" i="13"/>
  <c r="K30" i="15" s="1"/>
  <c r="R92" i="13"/>
  <c r="AA93" i="13" s="1"/>
  <c r="AY92" i="13"/>
  <c r="BB92" i="13" s="1"/>
  <c r="S92" i="13"/>
  <c r="AB93" i="13" s="1"/>
  <c r="M92" i="13"/>
  <c r="L30" i="15" s="1"/>
  <c r="CA90" i="13"/>
  <c r="AR91" i="13"/>
  <c r="AZ92" i="13"/>
  <c r="BC92" i="13" s="1"/>
  <c r="A234" i="13"/>
  <c r="BI99" i="13"/>
  <c r="BJ98" i="13"/>
  <c r="CL90" i="13" l="1"/>
  <c r="P92" i="13"/>
  <c r="O92" i="13"/>
  <c r="H91" i="13"/>
  <c r="BL91" i="13"/>
  <c r="AU91" i="13"/>
  <c r="AI92" i="13" s="1"/>
  <c r="CC90" i="13"/>
  <c r="CB90" i="13"/>
  <c r="L302" i="7"/>
  <c r="H30" i="15" s="1"/>
  <c r="P302" i="7"/>
  <c r="R302" i="7"/>
  <c r="T302" i="7"/>
  <c r="Q302" i="7"/>
  <c r="S302" i="7"/>
  <c r="A235" i="13"/>
  <c r="BK99" i="13"/>
  <c r="G202" i="12" l="1"/>
  <c r="H202" i="12" s="1"/>
  <c r="I202" i="12" s="1"/>
  <c r="I50" i="15" s="1"/>
  <c r="Q91" i="13"/>
  <c r="Z92" i="13" s="1"/>
  <c r="K91" i="13"/>
  <c r="J29" i="15" s="1"/>
  <c r="BR91" i="13"/>
  <c r="U302" i="7"/>
  <c r="AX91" i="13"/>
  <c r="BA91" i="13" s="1"/>
  <c r="BD91" i="13" s="1"/>
  <c r="A236" i="13"/>
  <c r="BJ99" i="13"/>
  <c r="CE92" i="13" l="1"/>
  <c r="J203" i="12"/>
  <c r="BV92" i="13"/>
  <c r="AS93" i="13" s="1"/>
  <c r="I93" i="13" s="1"/>
  <c r="BW92" i="13"/>
  <c r="AT93" i="13" s="1"/>
  <c r="J93" i="13" s="1"/>
  <c r="CF92" i="13"/>
  <c r="V302" i="7"/>
  <c r="K202" i="12"/>
  <c r="L202" i="12" s="1"/>
  <c r="M202" i="12" s="1"/>
  <c r="BO92" i="13"/>
  <c r="BT92" i="13"/>
  <c r="N91" i="13"/>
  <c r="CD91" i="13"/>
  <c r="BU91" i="13"/>
  <c r="BX91" i="13"/>
  <c r="CG91" i="13"/>
  <c r="BH92" i="13"/>
  <c r="F302" i="7"/>
  <c r="A237" i="13"/>
  <c r="BI100" i="13"/>
  <c r="BM93" i="13" l="1"/>
  <c r="BP93" i="13"/>
  <c r="AV93" i="13"/>
  <c r="AJ94" i="13" s="1"/>
  <c r="BQ93" i="13"/>
  <c r="AW93" i="13"/>
  <c r="AK94" i="13" s="1"/>
  <c r="BN93" i="13"/>
  <c r="O302" i="7"/>
  <c r="G303" i="7"/>
  <c r="I303" i="7"/>
  <c r="K303" i="7"/>
  <c r="H303" i="7"/>
  <c r="J303" i="7"/>
  <c r="CJ91" i="13"/>
  <c r="R93" i="13"/>
  <c r="AA94" i="13" s="1"/>
  <c r="L93" i="13"/>
  <c r="K31" i="15" s="1"/>
  <c r="CA91" i="13"/>
  <c r="AR92" i="13"/>
  <c r="S93" i="13"/>
  <c r="AB94" i="13" s="1"/>
  <c r="M93" i="13"/>
  <c r="L31" i="15" s="1"/>
  <c r="O202" i="12"/>
  <c r="CI92" i="13"/>
  <c r="BZ92" i="13"/>
  <c r="BY92" i="13"/>
  <c r="CH92" i="13"/>
  <c r="N203" i="12"/>
  <c r="A238" i="13"/>
  <c r="BK100" i="13"/>
  <c r="AY93" i="13" l="1"/>
  <c r="BB93" i="13" s="1"/>
  <c r="AZ93" i="13"/>
  <c r="BC93" i="13" s="1"/>
  <c r="O93" i="13"/>
  <c r="P93" i="13"/>
  <c r="CL91" i="13"/>
  <c r="CK91" i="13"/>
  <c r="H92" i="13"/>
  <c r="AU92" i="13"/>
  <c r="AI93" i="13" s="1"/>
  <c r="BL92" i="13"/>
  <c r="L303" i="7"/>
  <c r="H31" i="15" s="1"/>
  <c r="CB91" i="13"/>
  <c r="CC91" i="13"/>
  <c r="Q303" i="7"/>
  <c r="T303" i="7"/>
  <c r="R303" i="7"/>
  <c r="P303" i="7"/>
  <c r="S303" i="7"/>
  <c r="A239" i="13"/>
  <c r="BJ100" i="13"/>
  <c r="G203" i="12" l="1"/>
  <c r="H203" i="12" s="1"/>
  <c r="I203" i="12" s="1"/>
  <c r="I51" i="15" s="1"/>
  <c r="U303" i="7"/>
  <c r="K92" i="13"/>
  <c r="J30" i="15" s="1"/>
  <c r="BR92" i="13"/>
  <c r="Q92" i="13"/>
  <c r="Z93" i="13" s="1"/>
  <c r="AX92" i="13"/>
  <c r="BA92" i="13" s="1"/>
  <c r="BD92" i="13" s="1"/>
  <c r="A240" i="13"/>
  <c r="J204" i="12" l="1"/>
  <c r="CE93" i="13"/>
  <c r="BV93" i="13"/>
  <c r="AS94" i="13" s="1"/>
  <c r="AV94" i="13" s="1"/>
  <c r="AJ95" i="13" s="1"/>
  <c r="BW93" i="13"/>
  <c r="AT94" i="13" s="1"/>
  <c r="BQ94" i="13" s="1"/>
  <c r="CF93" i="13"/>
  <c r="V303" i="7"/>
  <c r="K203" i="12"/>
  <c r="L203" i="12" s="1"/>
  <c r="M203" i="12" s="1"/>
  <c r="BT93" i="13"/>
  <c r="BO93" i="13"/>
  <c r="BH93" i="13"/>
  <c r="F303" i="7"/>
  <c r="N92" i="13"/>
  <c r="CD92" i="13"/>
  <c r="BU92" i="13"/>
  <c r="BX92" i="13"/>
  <c r="CG92" i="13"/>
  <c r="A241" i="13"/>
  <c r="BJ101" i="13"/>
  <c r="BI101" i="13"/>
  <c r="BK101" i="13"/>
  <c r="I94" i="13" l="1"/>
  <c r="L94" i="13" s="1"/>
  <c r="K32" i="15" s="1"/>
  <c r="AW94" i="13"/>
  <c r="AK95" i="13" s="1"/>
  <c r="J94" i="13"/>
  <c r="S94" i="13" s="1"/>
  <c r="AB95" i="13" s="1"/>
  <c r="BN94" i="13"/>
  <c r="BM94" i="13"/>
  <c r="BP94" i="13"/>
  <c r="AY94" i="13"/>
  <c r="BB94" i="13" s="1"/>
  <c r="O303" i="7"/>
  <c r="G304" i="7"/>
  <c r="K304" i="7"/>
  <c r="J304" i="7"/>
  <c r="I304" i="7"/>
  <c r="H304" i="7"/>
  <c r="CA92" i="13"/>
  <c r="AR93" i="13"/>
  <c r="CJ92" i="13"/>
  <c r="O203" i="12"/>
  <c r="CI93" i="13"/>
  <c r="BZ93" i="13"/>
  <c r="BY93" i="13"/>
  <c r="CH93" i="13"/>
  <c r="N204" i="12"/>
  <c r="A242" i="13"/>
  <c r="R94" i="13" l="1"/>
  <c r="AA95" i="13" s="1"/>
  <c r="AZ94" i="13"/>
  <c r="BC94" i="13" s="1"/>
  <c r="M94" i="13"/>
  <c r="L32" i="15" s="1"/>
  <c r="O94" i="13"/>
  <c r="R304" i="7"/>
  <c r="Q304" i="7"/>
  <c r="S304" i="7"/>
  <c r="P304" i="7"/>
  <c r="T304" i="7"/>
  <c r="L304" i="7"/>
  <c r="H32" i="15" s="1"/>
  <c r="AU93" i="13"/>
  <c r="AI94" i="13" s="1"/>
  <c r="H93" i="13"/>
  <c r="BL93" i="13"/>
  <c r="CK92" i="13"/>
  <c r="CL92" i="13"/>
  <c r="CB92" i="13"/>
  <c r="CC92" i="13"/>
  <c r="A243" i="13"/>
  <c r="BK102" i="13"/>
  <c r="BJ102" i="13"/>
  <c r="P94" i="13" l="1"/>
  <c r="G204" i="12"/>
  <c r="H204" i="12" s="1"/>
  <c r="I204" i="12" s="1"/>
  <c r="I52" i="15" s="1"/>
  <c r="K93" i="13"/>
  <c r="J31" i="15" s="1"/>
  <c r="Q93" i="13"/>
  <c r="Z94" i="13" s="1"/>
  <c r="BR93" i="13"/>
  <c r="AX93" i="13"/>
  <c r="BA93" i="13" s="1"/>
  <c r="BD93" i="13" s="1"/>
  <c r="U304" i="7"/>
  <c r="A244" i="13"/>
  <c r="BI102" i="13"/>
  <c r="J205" i="12" l="1"/>
  <c r="CE94" i="13"/>
  <c r="BV94" i="13"/>
  <c r="AS95" i="13" s="1"/>
  <c r="BP95" i="13" s="1"/>
  <c r="BW94" i="13"/>
  <c r="AT95" i="13" s="1"/>
  <c r="J95" i="13" s="1"/>
  <c r="CF94" i="13"/>
  <c r="BO94" i="13"/>
  <c r="BT94" i="13"/>
  <c r="BH94" i="13"/>
  <c r="F304" i="7"/>
  <c r="K204" i="12"/>
  <c r="L204" i="12" s="1"/>
  <c r="M204" i="12" s="1"/>
  <c r="V304" i="7"/>
  <c r="N93" i="13"/>
  <c r="BU93" i="13"/>
  <c r="CD93" i="13"/>
  <c r="CG93" i="13"/>
  <c r="BX93" i="13"/>
  <c r="A245" i="13"/>
  <c r="BQ95" i="13" l="1"/>
  <c r="BN95" i="13"/>
  <c r="AW95" i="13"/>
  <c r="AK96" i="13" s="1"/>
  <c r="I95" i="13"/>
  <c r="L95" i="13" s="1"/>
  <c r="K33" i="15" s="1"/>
  <c r="AV95" i="13"/>
  <c r="AJ96" i="13" s="1"/>
  <c r="BM95" i="13"/>
  <c r="CJ93" i="13"/>
  <c r="CL93" i="13" s="1"/>
  <c r="CI94" i="13"/>
  <c r="BZ94" i="13"/>
  <c r="O204" i="12"/>
  <c r="CH94" i="13"/>
  <c r="BY94" i="13"/>
  <c r="N205" i="12"/>
  <c r="S95" i="13"/>
  <c r="AB96" i="13" s="1"/>
  <c r="M95" i="13"/>
  <c r="L33" i="15" s="1"/>
  <c r="CA93" i="13"/>
  <c r="AR94" i="13"/>
  <c r="O304" i="7"/>
  <c r="K305" i="7"/>
  <c r="G305" i="7"/>
  <c r="I305" i="7"/>
  <c r="H305" i="7"/>
  <c r="J305" i="7"/>
  <c r="A246" i="13"/>
  <c r="BI103" i="13"/>
  <c r="BK103" i="13"/>
  <c r="BJ103" i="13"/>
  <c r="R95" i="13" l="1"/>
  <c r="AA96" i="13" s="1"/>
  <c r="AZ95" i="13"/>
  <c r="BC95" i="13" s="1"/>
  <c r="AY95" i="13"/>
  <c r="BB95" i="13" s="1"/>
  <c r="P95" i="13"/>
  <c r="O95" i="13"/>
  <c r="CK93" i="13"/>
  <c r="L305" i="7"/>
  <c r="H33" i="15" s="1"/>
  <c r="T305" i="7"/>
  <c r="P305" i="7"/>
  <c r="S305" i="7"/>
  <c r="Q305" i="7"/>
  <c r="R305" i="7"/>
  <c r="H94" i="13"/>
  <c r="AU94" i="13"/>
  <c r="AI95" i="13" s="1"/>
  <c r="BL94" i="13"/>
  <c r="CB93" i="13"/>
  <c r="CC93" i="13"/>
  <c r="A247" i="13"/>
  <c r="G205" i="12" l="1"/>
  <c r="H205" i="12" s="1"/>
  <c r="I205" i="12" s="1"/>
  <c r="I53" i="15" s="1"/>
  <c r="AX94" i="13"/>
  <c r="BA94" i="13" s="1"/>
  <c r="BD94" i="13" s="1"/>
  <c r="K94" i="13"/>
  <c r="J32" i="15" s="1"/>
  <c r="BR94" i="13"/>
  <c r="Q94" i="13"/>
  <c r="Z95" i="13" s="1"/>
  <c r="U305" i="7"/>
  <c r="A248" i="13"/>
  <c r="BJ104" i="13"/>
  <c r="BI104" i="13"/>
  <c r="BK104" i="13"/>
  <c r="J206" i="12" l="1"/>
  <c r="CF95" i="13"/>
  <c r="BW95" i="13"/>
  <c r="AT96" i="13" s="1"/>
  <c r="J96" i="13" s="1"/>
  <c r="CE95" i="13"/>
  <c r="BV95" i="13"/>
  <c r="AS96" i="13" s="1"/>
  <c r="BP96" i="13" s="1"/>
  <c r="K205" i="12"/>
  <c r="L205" i="12" s="1"/>
  <c r="M205" i="12" s="1"/>
  <c r="V305" i="7"/>
  <c r="BH95" i="13"/>
  <c r="F305" i="7"/>
  <c r="BO95" i="13"/>
  <c r="BT95" i="13"/>
  <c r="N94" i="13"/>
  <c r="CD94" i="13"/>
  <c r="BU94" i="13"/>
  <c r="BX94" i="13"/>
  <c r="CG94" i="13"/>
  <c r="A249" i="13"/>
  <c r="BQ96" i="13" l="1"/>
  <c r="AW96" i="13"/>
  <c r="AK97" i="13" s="1"/>
  <c r="BN96" i="13"/>
  <c r="BM96" i="13"/>
  <c r="AV96" i="13"/>
  <c r="AJ97" i="13" s="1"/>
  <c r="I96" i="13"/>
  <c r="R96" i="13" s="1"/>
  <c r="AA97" i="13" s="1"/>
  <c r="O305" i="7"/>
  <c r="K306" i="7"/>
  <c r="J306" i="7"/>
  <c r="H306" i="7"/>
  <c r="G306" i="7"/>
  <c r="I306" i="7"/>
  <c r="S96" i="13"/>
  <c r="AB97" i="13" s="1"/>
  <c r="M96" i="13"/>
  <c r="L34" i="15" s="1"/>
  <c r="CA94" i="13"/>
  <c r="AR95" i="13"/>
  <c r="CJ94" i="13"/>
  <c r="CI95" i="13"/>
  <c r="O205" i="12"/>
  <c r="BZ95" i="13"/>
  <c r="BY95" i="13"/>
  <c r="CH95" i="13"/>
  <c r="N206" i="12"/>
  <c r="A250" i="13"/>
  <c r="AZ96" i="13" l="1"/>
  <c r="BC96" i="13" s="1"/>
  <c r="L96" i="13"/>
  <c r="AY96" i="13"/>
  <c r="BB96" i="13" s="1"/>
  <c r="P96" i="13"/>
  <c r="CB94" i="13"/>
  <c r="CC94" i="13"/>
  <c r="L306" i="7"/>
  <c r="H34" i="15" s="1"/>
  <c r="CL94" i="13"/>
  <c r="CK94" i="13"/>
  <c r="H95" i="13"/>
  <c r="BL95" i="13"/>
  <c r="AU95" i="13"/>
  <c r="AI96" i="13" s="1"/>
  <c r="R306" i="7"/>
  <c r="S306" i="7"/>
  <c r="Q306" i="7"/>
  <c r="P306" i="7"/>
  <c r="T306" i="7"/>
  <c r="A251" i="13"/>
  <c r="BJ105" i="13"/>
  <c r="BK105" i="13"/>
  <c r="BI105" i="13"/>
  <c r="O96" i="13" l="1"/>
  <c r="K34" i="15"/>
  <c r="G206" i="12"/>
  <c r="H206" i="12" s="1"/>
  <c r="I206" i="12" s="1"/>
  <c r="I54" i="15" s="1"/>
  <c r="K95" i="13"/>
  <c r="J33" i="15" s="1"/>
  <c r="BR95" i="13"/>
  <c r="Q95" i="13"/>
  <c r="Z96" i="13" s="1"/>
  <c r="AX95" i="13"/>
  <c r="BA95" i="13" s="1"/>
  <c r="BD95" i="13" s="1"/>
  <c r="U306" i="7"/>
  <c r="A252" i="13"/>
  <c r="BJ106" i="13"/>
  <c r="CE96" i="13" l="1"/>
  <c r="BV96" i="13"/>
  <c r="AS97" i="13" s="1"/>
  <c r="I97" i="13" s="1"/>
  <c r="BW96" i="13"/>
  <c r="AT97" i="13" s="1"/>
  <c r="BQ97" i="13" s="1"/>
  <c r="J207" i="12"/>
  <c r="CF96" i="13"/>
  <c r="K206" i="12"/>
  <c r="L206" i="12" s="1"/>
  <c r="M206" i="12" s="1"/>
  <c r="V306" i="7"/>
  <c r="BH96" i="13"/>
  <c r="F306" i="7"/>
  <c r="BO96" i="13"/>
  <c r="BT96" i="13"/>
  <c r="N95" i="13"/>
  <c r="BU95" i="13"/>
  <c r="CD95" i="13"/>
  <c r="BX95" i="13"/>
  <c r="CG95" i="13"/>
  <c r="A253" i="13"/>
  <c r="AV97" i="13" l="1"/>
  <c r="AJ98" i="13" s="1"/>
  <c r="BP97" i="13"/>
  <c r="BM97" i="13"/>
  <c r="BN97" i="13"/>
  <c r="AW97" i="13"/>
  <c r="AK98" i="13" s="1"/>
  <c r="J97" i="13"/>
  <c r="M97" i="13" s="1"/>
  <c r="L35" i="15" s="1"/>
  <c r="O306" i="7"/>
  <c r="J307" i="7"/>
  <c r="K307" i="7"/>
  <c r="G307" i="7"/>
  <c r="H307" i="7"/>
  <c r="I307" i="7"/>
  <c r="R97" i="13"/>
  <c r="AA98" i="13" s="1"/>
  <c r="L97" i="13"/>
  <c r="K35" i="15" s="1"/>
  <c r="CJ95" i="13"/>
  <c r="CA95" i="13"/>
  <c r="AR96" i="13"/>
  <c r="O206" i="12"/>
  <c r="BZ96" i="13"/>
  <c r="CI96" i="13"/>
  <c r="BY96" i="13"/>
  <c r="CH96" i="13"/>
  <c r="N207" i="12"/>
  <c r="A254" i="13"/>
  <c r="BI106" i="13"/>
  <c r="BK106" i="13"/>
  <c r="AY97" i="13" l="1"/>
  <c r="BB97" i="13" s="1"/>
  <c r="S97" i="13"/>
  <c r="AB98" i="13" s="1"/>
  <c r="AZ97" i="13"/>
  <c r="BC97" i="13" s="1"/>
  <c r="O97" i="13"/>
  <c r="P97" i="13"/>
  <c r="CK95" i="13"/>
  <c r="CL95" i="13"/>
  <c r="H96" i="13"/>
  <c r="AU96" i="13"/>
  <c r="AI97" i="13" s="1"/>
  <c r="BL96" i="13"/>
  <c r="CC95" i="13"/>
  <c r="CB95" i="13"/>
  <c r="L307" i="7"/>
  <c r="H35" i="15" s="1"/>
  <c r="T307" i="7"/>
  <c r="P307" i="7"/>
  <c r="Q307" i="7"/>
  <c r="S307" i="7"/>
  <c r="R307" i="7"/>
  <c r="A255" i="13"/>
  <c r="G207" i="12" l="1"/>
  <c r="H207" i="12" s="1"/>
  <c r="I207" i="12" s="1"/>
  <c r="I55" i="15" s="1"/>
  <c r="BR96" i="13"/>
  <c r="Q96" i="13"/>
  <c r="Z97" i="13" s="1"/>
  <c r="K96" i="13"/>
  <c r="J34" i="15" s="1"/>
  <c r="U307" i="7"/>
  <c r="AX96" i="13"/>
  <c r="BA96" i="13" s="1"/>
  <c r="BD96" i="13" s="1"/>
  <c r="A256" i="13"/>
  <c r="BI107" i="13"/>
  <c r="BK107" i="13"/>
  <c r="BJ107" i="13"/>
  <c r="J208" i="12" l="1"/>
  <c r="CE97" i="13"/>
  <c r="BV97" i="13"/>
  <c r="AS98" i="13" s="1"/>
  <c r="BP98" i="13" s="1"/>
  <c r="CF97" i="13"/>
  <c r="BW97" i="13"/>
  <c r="AT98" i="13" s="1"/>
  <c r="BN98" i="13" s="1"/>
  <c r="BO97" i="13"/>
  <c r="BT97" i="13"/>
  <c r="N96" i="13"/>
  <c r="CD96" i="13"/>
  <c r="BU96" i="13"/>
  <c r="BX96" i="13"/>
  <c r="CG96" i="13"/>
  <c r="V307" i="7"/>
  <c r="K207" i="12"/>
  <c r="L207" i="12" s="1"/>
  <c r="M207" i="12" s="1"/>
  <c r="BH97" i="13"/>
  <c r="F307" i="7"/>
  <c r="A257" i="13"/>
  <c r="I98" i="13" l="1"/>
  <c r="AV98" i="13"/>
  <c r="AJ99" i="13" s="1"/>
  <c r="BM98" i="13"/>
  <c r="J98" i="13"/>
  <c r="M98" i="13" s="1"/>
  <c r="L36" i="15" s="1"/>
  <c r="BQ98" i="13"/>
  <c r="AW98" i="13"/>
  <c r="AK99" i="13" s="1"/>
  <c r="L98" i="13"/>
  <c r="K36" i="15" s="1"/>
  <c r="R98" i="13"/>
  <c r="AA99" i="13" s="1"/>
  <c r="O307" i="7"/>
  <c r="K308" i="7"/>
  <c r="I308" i="7"/>
  <c r="J308" i="7"/>
  <c r="H308" i="7"/>
  <c r="G308" i="7"/>
  <c r="O207" i="12"/>
  <c r="BZ97" i="13"/>
  <c r="CI97" i="13"/>
  <c r="CH97" i="13"/>
  <c r="BY97" i="13"/>
  <c r="N208" i="12"/>
  <c r="CA96" i="13"/>
  <c r="AR97" i="13"/>
  <c r="CJ96" i="13"/>
  <c r="A258" i="13"/>
  <c r="BI108" i="13"/>
  <c r="AZ98" i="13" l="1"/>
  <c r="BC98" i="13" s="1"/>
  <c r="AY98" i="13"/>
  <c r="BB98" i="13" s="1"/>
  <c r="S98" i="13"/>
  <c r="AB99" i="13" s="1"/>
  <c r="O98" i="13"/>
  <c r="P98" i="13"/>
  <c r="AU97" i="13"/>
  <c r="AI98" i="13" s="1"/>
  <c r="H97" i="13"/>
  <c r="BL97" i="13"/>
  <c r="CB96" i="13"/>
  <c r="CC96" i="13"/>
  <c r="L308" i="7"/>
  <c r="H36" i="15" s="1"/>
  <c r="R308" i="7"/>
  <c r="P308" i="7"/>
  <c r="T308" i="7"/>
  <c r="S308" i="7"/>
  <c r="Q308" i="7"/>
  <c r="CL96" i="13"/>
  <c r="CK96" i="13"/>
  <c r="A259" i="13"/>
  <c r="BJ108" i="13"/>
  <c r="BK108" i="13"/>
  <c r="G208" i="12" l="1"/>
  <c r="H208" i="12" s="1"/>
  <c r="I208" i="12" s="1"/>
  <c r="I56" i="15" s="1"/>
  <c r="BR97" i="13"/>
  <c r="Q97" i="13"/>
  <c r="Z98" i="13" s="1"/>
  <c r="K97" i="13"/>
  <c r="J35" i="15" s="1"/>
  <c r="U308" i="7"/>
  <c r="AX97" i="13"/>
  <c r="BA97" i="13" s="1"/>
  <c r="BD97" i="13" s="1"/>
  <c r="A260" i="13"/>
  <c r="J209" i="12" l="1"/>
  <c r="BV98" i="13"/>
  <c r="AS99" i="13" s="1"/>
  <c r="AV99" i="13" s="1"/>
  <c r="AJ100" i="13" s="1"/>
  <c r="CE98" i="13"/>
  <c r="CF98" i="13"/>
  <c r="BW98" i="13"/>
  <c r="AT99" i="13" s="1"/>
  <c r="BN99" i="13" s="1"/>
  <c r="BT98" i="13"/>
  <c r="BO98" i="13"/>
  <c r="N97" i="13"/>
  <c r="BU97" i="13"/>
  <c r="CD97" i="13"/>
  <c r="BX97" i="13"/>
  <c r="CG97" i="13"/>
  <c r="BH98" i="13"/>
  <c r="F308" i="7"/>
  <c r="K208" i="12"/>
  <c r="L208" i="12" s="1"/>
  <c r="M208" i="12" s="1"/>
  <c r="V308" i="7"/>
  <c r="A261" i="13"/>
  <c r="BI109" i="13"/>
  <c r="BK109" i="13"/>
  <c r="BJ109" i="13"/>
  <c r="BM99" i="13" l="1"/>
  <c r="BP99" i="13"/>
  <c r="I99" i="13"/>
  <c r="L99" i="13" s="1"/>
  <c r="K37" i="15" s="1"/>
  <c r="AW99" i="13"/>
  <c r="AK100" i="13" s="1"/>
  <c r="J99" i="13"/>
  <c r="S99" i="13" s="1"/>
  <c r="AB100" i="13" s="1"/>
  <c r="BQ99" i="13"/>
  <c r="AY99" i="13"/>
  <c r="BB99" i="13" s="1"/>
  <c r="O308" i="7"/>
  <c r="H309" i="7"/>
  <c r="K309" i="7"/>
  <c r="I309" i="7"/>
  <c r="G309" i="7"/>
  <c r="J309" i="7"/>
  <c r="CJ97" i="13"/>
  <c r="BZ98" i="13"/>
  <c r="O208" i="12"/>
  <c r="CI98" i="13"/>
  <c r="BY98" i="13"/>
  <c r="CH98" i="13"/>
  <c r="N209" i="12"/>
  <c r="CA97" i="13"/>
  <c r="AR98" i="13"/>
  <c r="A262" i="13"/>
  <c r="M99" i="13" l="1"/>
  <c r="L37" i="15" s="1"/>
  <c r="AZ99" i="13"/>
  <c r="BC99" i="13" s="1"/>
  <c r="R99" i="13"/>
  <c r="AA100" i="13" s="1"/>
  <c r="O99" i="13"/>
  <c r="L309" i="7"/>
  <c r="H37" i="15" s="1"/>
  <c r="CB97" i="13"/>
  <c r="CC97" i="13"/>
  <c r="H98" i="13"/>
  <c r="AU98" i="13"/>
  <c r="AI99" i="13" s="1"/>
  <c r="BL98" i="13"/>
  <c r="T309" i="7"/>
  <c r="Q309" i="7"/>
  <c r="R309" i="7"/>
  <c r="P309" i="7"/>
  <c r="S309" i="7"/>
  <c r="CK97" i="13"/>
  <c r="CL97" i="13"/>
  <c r="A263" i="13"/>
  <c r="BI110" i="13"/>
  <c r="BK110" i="13"/>
  <c r="P99" i="13" l="1"/>
  <c r="G209" i="12"/>
  <c r="H209" i="12" s="1"/>
  <c r="I209" i="12" s="1"/>
  <c r="I57" i="15" s="1"/>
  <c r="AX98" i="13"/>
  <c r="BA98" i="13" s="1"/>
  <c r="BD98" i="13" s="1"/>
  <c r="Q98" i="13"/>
  <c r="Z99" i="13" s="1"/>
  <c r="K98" i="13"/>
  <c r="J36" i="15" s="1"/>
  <c r="BR98" i="13"/>
  <c r="U309" i="7"/>
  <c r="A264" i="13"/>
  <c r="BJ110" i="13"/>
  <c r="J210" i="12" l="1"/>
  <c r="CE99" i="13"/>
  <c r="CF99" i="13"/>
  <c r="BW99" i="13"/>
  <c r="AT100" i="13" s="1"/>
  <c r="J100" i="13" s="1"/>
  <c r="BV99" i="13"/>
  <c r="AS100" i="13" s="1"/>
  <c r="I100" i="13" s="1"/>
  <c r="BH99" i="13"/>
  <c r="F309" i="7"/>
  <c r="K209" i="12"/>
  <c r="L209" i="12" s="1"/>
  <c r="M209" i="12" s="1"/>
  <c r="V309" i="7"/>
  <c r="BO99" i="13"/>
  <c r="BT99" i="13"/>
  <c r="N98" i="13"/>
  <c r="CD98" i="13"/>
  <c r="BU98" i="13"/>
  <c r="BX98" i="13"/>
  <c r="CG98" i="13"/>
  <c r="A265" i="13"/>
  <c r="BN100" i="13" l="1"/>
  <c r="AW100" i="13"/>
  <c r="AK101" i="13" s="1"/>
  <c r="BP100" i="13"/>
  <c r="AV100" i="13"/>
  <c r="AJ101" i="13" s="1"/>
  <c r="BM100" i="13"/>
  <c r="BQ100" i="13"/>
  <c r="O309" i="7"/>
  <c r="G310" i="7"/>
  <c r="I310" i="7"/>
  <c r="J310" i="7"/>
  <c r="K310" i="7"/>
  <c r="H310" i="7"/>
  <c r="O209" i="12"/>
  <c r="BZ99" i="13"/>
  <c r="CI99" i="13"/>
  <c r="CH99" i="13"/>
  <c r="BY99" i="13"/>
  <c r="N210" i="12"/>
  <c r="L100" i="13"/>
  <c r="K38" i="15" s="1"/>
  <c r="R100" i="13"/>
  <c r="AA101" i="13" s="1"/>
  <c r="CA98" i="13"/>
  <c r="AR99" i="13"/>
  <c r="CJ98" i="13"/>
  <c r="S100" i="13"/>
  <c r="AB101" i="13" s="1"/>
  <c r="M100" i="13"/>
  <c r="L38" i="15" s="1"/>
  <c r="A266" i="13"/>
  <c r="BK111" i="13"/>
  <c r="BI111" i="13"/>
  <c r="AY100" i="13" l="1"/>
  <c r="BB100" i="13" s="1"/>
  <c r="AZ100" i="13"/>
  <c r="BC100" i="13" s="1"/>
  <c r="P100" i="13"/>
  <c r="O100" i="13"/>
  <c r="CK98" i="13"/>
  <c r="CL98" i="13"/>
  <c r="AU99" i="13"/>
  <c r="AI100" i="13" s="1"/>
  <c r="H99" i="13"/>
  <c r="BL99" i="13"/>
  <c r="CB98" i="13"/>
  <c r="CC98" i="13"/>
  <c r="L310" i="7"/>
  <c r="H38" i="15" s="1"/>
  <c r="T310" i="7"/>
  <c r="R310" i="7"/>
  <c r="S310" i="7"/>
  <c r="Q310" i="7"/>
  <c r="P310" i="7"/>
  <c r="A267" i="13"/>
  <c r="BJ111" i="13"/>
  <c r="G210" i="12" l="1"/>
  <c r="H210" i="12" s="1"/>
  <c r="I210" i="12" s="1"/>
  <c r="I58" i="15" s="1"/>
  <c r="U310" i="7"/>
  <c r="Q99" i="13"/>
  <c r="Z100" i="13" s="1"/>
  <c r="K99" i="13"/>
  <c r="J37" i="15" s="1"/>
  <c r="BR99" i="13"/>
  <c r="AX99" i="13"/>
  <c r="BA99" i="13" s="1"/>
  <c r="BD99" i="13" s="1"/>
  <c r="A268" i="13"/>
  <c r="J211" i="12" l="1"/>
  <c r="CE100" i="13"/>
  <c r="BW100" i="13"/>
  <c r="AT101" i="13" s="1"/>
  <c r="AW101" i="13" s="1"/>
  <c r="AK102" i="13" s="1"/>
  <c r="CF100" i="13"/>
  <c r="BV100" i="13"/>
  <c r="AS101" i="13" s="1"/>
  <c r="AV101" i="13" s="1"/>
  <c r="AJ102" i="13" s="1"/>
  <c r="BO100" i="13"/>
  <c r="BT100" i="13"/>
  <c r="N99" i="13"/>
  <c r="CD99" i="13"/>
  <c r="BU99" i="13"/>
  <c r="AR100" i="13" s="1"/>
  <c r="CG99" i="13"/>
  <c r="BX99" i="13"/>
  <c r="F310" i="7"/>
  <c r="BH100" i="13"/>
  <c r="V310" i="7"/>
  <c r="K210" i="12"/>
  <c r="L210" i="12" s="1"/>
  <c r="M210" i="12" s="1"/>
  <c r="A269" i="13"/>
  <c r="BK112" i="13"/>
  <c r="BI112" i="13"/>
  <c r="BJ112" i="13"/>
  <c r="BN101" i="13" l="1"/>
  <c r="BQ101" i="13"/>
  <c r="BM101" i="13"/>
  <c r="BP101" i="13"/>
  <c r="I101" i="13"/>
  <c r="R101" i="13" s="1"/>
  <c r="AA102" i="13" s="1"/>
  <c r="J101" i="13"/>
  <c r="S101" i="13" s="1"/>
  <c r="AB102" i="13" s="1"/>
  <c r="CJ99" i="13"/>
  <c r="L101" i="13"/>
  <c r="K39" i="15" s="1"/>
  <c r="O210" i="12"/>
  <c r="BZ100" i="13"/>
  <c r="CI100" i="13"/>
  <c r="BY100" i="13"/>
  <c r="CH100" i="13"/>
  <c r="N211" i="12"/>
  <c r="H100" i="13"/>
  <c r="AU100" i="13"/>
  <c r="AI101" i="13" s="1"/>
  <c r="BL100" i="13"/>
  <c r="AY101" i="13"/>
  <c r="BB101" i="13" s="1"/>
  <c r="AZ101" i="13"/>
  <c r="BC101" i="13" s="1"/>
  <c r="O310" i="7"/>
  <c r="I311" i="7"/>
  <c r="H311" i="7"/>
  <c r="G311" i="7"/>
  <c r="K311" i="7"/>
  <c r="J311" i="7"/>
  <c r="CA99" i="13"/>
  <c r="A270" i="13"/>
  <c r="M101" i="13" l="1"/>
  <c r="L39" i="15" s="1"/>
  <c r="O101" i="13"/>
  <c r="AX100" i="13"/>
  <c r="BA100" i="13" s="1"/>
  <c r="BD100" i="13" s="1"/>
  <c r="Q311" i="7"/>
  <c r="P311" i="7"/>
  <c r="R311" i="7"/>
  <c r="S311" i="7"/>
  <c r="T311" i="7"/>
  <c r="CB99" i="13"/>
  <c r="CC99" i="13"/>
  <c r="L311" i="7"/>
  <c r="H39" i="15" s="1"/>
  <c r="K100" i="13"/>
  <c r="J38" i="15" s="1"/>
  <c r="BR100" i="13"/>
  <c r="Q100" i="13"/>
  <c r="Z101" i="13" s="1"/>
  <c r="CK99" i="13"/>
  <c r="CL99" i="13"/>
  <c r="A271" i="13"/>
  <c r="BJ113" i="13"/>
  <c r="P101" i="13" l="1"/>
  <c r="G211" i="12"/>
  <c r="H211" i="12" s="1"/>
  <c r="I211" i="12" s="1"/>
  <c r="I59" i="15" s="1"/>
  <c r="BT101" i="13"/>
  <c r="BO101" i="13"/>
  <c r="BH101" i="13"/>
  <c r="F311" i="7"/>
  <c r="N100" i="13"/>
  <c r="BU100" i="13"/>
  <c r="CD100" i="13"/>
  <c r="BX100" i="13"/>
  <c r="CG100" i="13"/>
  <c r="U311" i="7"/>
  <c r="A272" i="13"/>
  <c r="BK113" i="13"/>
  <c r="BI113" i="13"/>
  <c r="J212" i="12" l="1"/>
  <c r="BV101" i="13"/>
  <c r="AS102" i="13" s="1"/>
  <c r="BP102" i="13" s="1"/>
  <c r="CE101" i="13"/>
  <c r="CF101" i="13"/>
  <c r="BW101" i="13"/>
  <c r="AT102" i="13" s="1"/>
  <c r="AW102" i="13" s="1"/>
  <c r="AK103" i="13" s="1"/>
  <c r="V311" i="7"/>
  <c r="K211" i="12"/>
  <c r="L211" i="12" s="1"/>
  <c r="M211" i="12" s="1"/>
  <c r="O311" i="7"/>
  <c r="G312" i="7"/>
  <c r="H312" i="7"/>
  <c r="K312" i="7"/>
  <c r="J312" i="7"/>
  <c r="I312" i="7"/>
  <c r="CJ100" i="13"/>
  <c r="CA100" i="13"/>
  <c r="AR101" i="13"/>
  <c r="A273" i="13"/>
  <c r="AV102" i="13" l="1"/>
  <c r="AJ103" i="13" s="1"/>
  <c r="I102" i="13"/>
  <c r="L102" i="13" s="1"/>
  <c r="K40" i="15" s="1"/>
  <c r="BM102" i="13"/>
  <c r="BQ102" i="13"/>
  <c r="J102" i="13"/>
  <c r="M102" i="13" s="1"/>
  <c r="L40" i="15" s="1"/>
  <c r="BN102" i="13"/>
  <c r="AZ102" i="13"/>
  <c r="BC102" i="13" s="1"/>
  <c r="CC100" i="13"/>
  <c r="CB100" i="13"/>
  <c r="CK100" i="13"/>
  <c r="CL100" i="13"/>
  <c r="H101" i="13"/>
  <c r="BL101" i="13"/>
  <c r="AU101" i="13"/>
  <c r="AI102" i="13" s="1"/>
  <c r="L312" i="7"/>
  <c r="H40" i="15" s="1"/>
  <c r="O211" i="12"/>
  <c r="CI101" i="13"/>
  <c r="BZ101" i="13"/>
  <c r="BY101" i="13"/>
  <c r="CH101" i="13"/>
  <c r="N212" i="12"/>
  <c r="T312" i="7"/>
  <c r="S312" i="7"/>
  <c r="P312" i="7"/>
  <c r="Q312" i="7"/>
  <c r="R312" i="7"/>
  <c r="A274" i="13"/>
  <c r="BI114" i="13"/>
  <c r="BK114" i="13"/>
  <c r="BJ114" i="13"/>
  <c r="AY102" i="13" l="1"/>
  <c r="BB102" i="13" s="1"/>
  <c r="R102" i="13"/>
  <c r="AA103" i="13" s="1"/>
  <c r="S102" i="13"/>
  <c r="AB103" i="13" s="1"/>
  <c r="AX101" i="13"/>
  <c r="BA101" i="13" s="1"/>
  <c r="BD101" i="13" s="1"/>
  <c r="O102" i="13"/>
  <c r="P102" i="13"/>
  <c r="G212" i="12"/>
  <c r="H212" i="12" s="1"/>
  <c r="I212" i="12" s="1"/>
  <c r="I60" i="15" s="1"/>
  <c r="K101" i="13"/>
  <c r="J39" i="15" s="1"/>
  <c r="BR101" i="13"/>
  <c r="Q101" i="13"/>
  <c r="Z102" i="13" s="1"/>
  <c r="U312" i="7"/>
  <c r="A275" i="13"/>
  <c r="BW102" i="13" l="1"/>
  <c r="AT103" i="13" s="1"/>
  <c r="J103" i="13" s="1"/>
  <c r="CF102" i="13"/>
  <c r="J213" i="12"/>
  <c r="BV102" i="13"/>
  <c r="AS103" i="13" s="1"/>
  <c r="BP103" i="13" s="1"/>
  <c r="CE102" i="13"/>
  <c r="BH102" i="13"/>
  <c r="F312" i="7"/>
  <c r="V312" i="7"/>
  <c r="K212" i="12"/>
  <c r="L212" i="12" s="1"/>
  <c r="M212" i="12" s="1"/>
  <c r="BT102" i="13"/>
  <c r="BO102" i="13"/>
  <c r="N101" i="13"/>
  <c r="BU101" i="13"/>
  <c r="CD101" i="13"/>
  <c r="CG101" i="13"/>
  <c r="BX101" i="13"/>
  <c r="A276" i="13"/>
  <c r="BN103" i="13" l="1"/>
  <c r="AW103" i="13"/>
  <c r="AK104" i="13" s="1"/>
  <c r="BQ103" i="13"/>
  <c r="AV103" i="13"/>
  <c r="AJ104" i="13" s="1"/>
  <c r="I103" i="13"/>
  <c r="R103" i="13" s="1"/>
  <c r="AA104" i="13" s="1"/>
  <c r="BM103" i="13"/>
  <c r="CI102" i="13"/>
  <c r="BZ102" i="13"/>
  <c r="O212" i="12"/>
  <c r="CH102" i="13"/>
  <c r="BY102" i="13"/>
  <c r="N213" i="12"/>
  <c r="S103" i="13"/>
  <c r="AB104" i="13" s="1"/>
  <c r="M103" i="13"/>
  <c r="L41" i="15" s="1"/>
  <c r="CJ101" i="13"/>
  <c r="CA101" i="13"/>
  <c r="AR102" i="13"/>
  <c r="O312" i="7"/>
  <c r="J313" i="7"/>
  <c r="H313" i="7"/>
  <c r="I313" i="7"/>
  <c r="K313" i="7"/>
  <c r="G313" i="7"/>
  <c r="A277" i="13"/>
  <c r="BI115" i="13"/>
  <c r="BJ115" i="13"/>
  <c r="BK115" i="13"/>
  <c r="AZ103" i="13" l="1"/>
  <c r="BC103" i="13" s="1"/>
  <c r="L103" i="13"/>
  <c r="K41" i="15" s="1"/>
  <c r="AY103" i="13"/>
  <c r="BB103" i="13" s="1"/>
  <c r="P103" i="13"/>
  <c r="R313" i="7"/>
  <c r="S313" i="7"/>
  <c r="T313" i="7"/>
  <c r="P313" i="7"/>
  <c r="Q313" i="7"/>
  <c r="CB101" i="13"/>
  <c r="CC101" i="13"/>
  <c r="CK101" i="13"/>
  <c r="CL101" i="13"/>
  <c r="H102" i="13"/>
  <c r="BL102" i="13"/>
  <c r="AU102" i="13"/>
  <c r="AI103" i="13" s="1"/>
  <c r="L313" i="7"/>
  <c r="H41" i="15" s="1"/>
  <c r="A278" i="13"/>
  <c r="O103" i="13" l="1"/>
  <c r="G213" i="12"/>
  <c r="H213" i="12" s="1"/>
  <c r="I213" i="12" s="1"/>
  <c r="I61" i="15" s="1"/>
  <c r="AX102" i="13"/>
  <c r="BA102" i="13" s="1"/>
  <c r="BD102" i="13" s="1"/>
  <c r="U313" i="7"/>
  <c r="Q102" i="13"/>
  <c r="Z103" i="13" s="1"/>
  <c r="K102" i="13"/>
  <c r="J40" i="15" s="1"/>
  <c r="BR102" i="13"/>
  <c r="A279" i="13"/>
  <c r="BK116" i="13"/>
  <c r="BI116" i="13"/>
  <c r="CE103" i="13" l="1"/>
  <c r="J214" i="12"/>
  <c r="BV103" i="13"/>
  <c r="AS104" i="13" s="1"/>
  <c r="AV104" i="13" s="1"/>
  <c r="AJ105" i="13" s="1"/>
  <c r="CF103" i="13"/>
  <c r="BW103" i="13"/>
  <c r="AT104" i="13" s="1"/>
  <c r="AW104" i="13" s="1"/>
  <c r="AK105" i="13" s="1"/>
  <c r="K213" i="12"/>
  <c r="L213" i="12" s="1"/>
  <c r="M213" i="12" s="1"/>
  <c r="V313" i="7"/>
  <c r="BO103" i="13"/>
  <c r="BT103" i="13"/>
  <c r="N102" i="13"/>
  <c r="BU102" i="13"/>
  <c r="CD102" i="13"/>
  <c r="CG102" i="13"/>
  <c r="BX102" i="13"/>
  <c r="BH103" i="13"/>
  <c r="F313" i="7"/>
  <c r="A280" i="13"/>
  <c r="BJ116" i="13"/>
  <c r="BM104" i="13" l="1"/>
  <c r="I104" i="13"/>
  <c r="R104" i="13" s="1"/>
  <c r="AA105" i="13" s="1"/>
  <c r="BP104" i="13"/>
  <c r="BN104" i="13"/>
  <c r="J104" i="13"/>
  <c r="S104" i="13" s="1"/>
  <c r="AB105" i="13" s="1"/>
  <c r="BQ104" i="13"/>
  <c r="CJ102" i="13"/>
  <c r="CL102" i="13" s="1"/>
  <c r="O313" i="7"/>
  <c r="I314" i="7"/>
  <c r="J314" i="7"/>
  <c r="G314" i="7"/>
  <c r="H314" i="7"/>
  <c r="K314" i="7"/>
  <c r="AZ104" i="13"/>
  <c r="BC104" i="13" s="1"/>
  <c r="CA102" i="13"/>
  <c r="AR103" i="13"/>
  <c r="AY104" i="13"/>
  <c r="BB104" i="13" s="1"/>
  <c r="O213" i="12"/>
  <c r="CI103" i="13"/>
  <c r="BZ103" i="13"/>
  <c r="CH103" i="13"/>
  <c r="BY103" i="13"/>
  <c r="N214" i="12"/>
  <c r="A281" i="13"/>
  <c r="BI117" i="13"/>
  <c r="L104" i="13" l="1"/>
  <c r="K42" i="15" s="1"/>
  <c r="M104" i="13"/>
  <c r="CK102" i="13"/>
  <c r="BL103" i="13"/>
  <c r="H103" i="13"/>
  <c r="AU103" i="13"/>
  <c r="AI104" i="13" s="1"/>
  <c r="CB102" i="13"/>
  <c r="CC102" i="13"/>
  <c r="L314" i="7"/>
  <c r="H42" i="15" s="1"/>
  <c r="Q314" i="7"/>
  <c r="S314" i="7"/>
  <c r="R314" i="7"/>
  <c r="P314" i="7"/>
  <c r="T314" i="7"/>
  <c r="A282" i="13"/>
  <c r="BK117" i="13"/>
  <c r="O104" i="13" l="1"/>
  <c r="P104" i="13"/>
  <c r="L42" i="15"/>
  <c r="G214" i="12"/>
  <c r="H214" i="12" s="1"/>
  <c r="I214" i="12" s="1"/>
  <c r="I62" i="15" s="1"/>
  <c r="U314" i="7"/>
  <c r="BR103" i="13"/>
  <c r="Q103" i="13"/>
  <c r="Z104" i="13" s="1"/>
  <c r="K103" i="13"/>
  <c r="J41" i="15" s="1"/>
  <c r="AX103" i="13"/>
  <c r="BA103" i="13" s="1"/>
  <c r="BD103" i="13" s="1"/>
  <c r="A283" i="13"/>
  <c r="BJ117" i="13"/>
  <c r="J215" i="12" l="1"/>
  <c r="CE104" i="13"/>
  <c r="BV104" i="13"/>
  <c r="AS105" i="13" s="1"/>
  <c r="AV105" i="13" s="1"/>
  <c r="AJ106" i="13" s="1"/>
  <c r="CF104" i="13"/>
  <c r="BW104" i="13"/>
  <c r="AT105" i="13" s="1"/>
  <c r="AW105" i="13" s="1"/>
  <c r="AK106" i="13" s="1"/>
  <c r="K214" i="12"/>
  <c r="L214" i="12" s="1"/>
  <c r="M214" i="12" s="1"/>
  <c r="V314" i="7"/>
  <c r="N103" i="13"/>
  <c r="BU103" i="13"/>
  <c r="CD103" i="13"/>
  <c r="CG103" i="13"/>
  <c r="BX103" i="13"/>
  <c r="BH104" i="13"/>
  <c r="F314" i="7"/>
  <c r="BO104" i="13"/>
  <c r="BT104" i="13"/>
  <c r="A284" i="13"/>
  <c r="BM105" i="13" l="1"/>
  <c r="BN105" i="13"/>
  <c r="BQ105" i="13"/>
  <c r="BP105" i="13"/>
  <c r="J105" i="13"/>
  <c r="S105" i="13" s="1"/>
  <c r="AB106" i="13" s="1"/>
  <c r="I105" i="13"/>
  <c r="L105" i="13" s="1"/>
  <c r="K43" i="15" s="1"/>
  <c r="AY105" i="13"/>
  <c r="BB105" i="13" s="1"/>
  <c r="AZ105" i="13"/>
  <c r="BC105" i="13" s="1"/>
  <c r="O314" i="7"/>
  <c r="I315" i="7"/>
  <c r="K315" i="7"/>
  <c r="G315" i="7"/>
  <c r="H315" i="7"/>
  <c r="J315" i="7"/>
  <c r="CJ103" i="13"/>
  <c r="CA103" i="13"/>
  <c r="AR104" i="13"/>
  <c r="O214" i="12"/>
  <c r="BZ104" i="13"/>
  <c r="CI104" i="13"/>
  <c r="CH104" i="13"/>
  <c r="BY104" i="13"/>
  <c r="N215" i="12"/>
  <c r="A285" i="13"/>
  <c r="BJ118" i="13"/>
  <c r="BK118" i="13"/>
  <c r="BI118" i="13"/>
  <c r="M105" i="13" l="1"/>
  <c r="R105" i="13"/>
  <c r="AA106" i="13" s="1"/>
  <c r="O105" i="13"/>
  <c r="L315" i="7"/>
  <c r="H43" i="15" s="1"/>
  <c r="T315" i="7"/>
  <c r="S315" i="7"/>
  <c r="R315" i="7"/>
  <c r="P315" i="7"/>
  <c r="Q315" i="7"/>
  <c r="H104" i="13"/>
  <c r="AU104" i="13"/>
  <c r="AI105" i="13" s="1"/>
  <c r="BL104" i="13"/>
  <c r="CB103" i="13"/>
  <c r="CC103" i="13"/>
  <c r="CK103" i="13"/>
  <c r="CL103" i="13"/>
  <c r="A286" i="13"/>
  <c r="P105" i="13" l="1"/>
  <c r="L43" i="15"/>
  <c r="G215" i="12"/>
  <c r="H215" i="12" s="1"/>
  <c r="I215" i="12" s="1"/>
  <c r="I63" i="15" s="1"/>
  <c r="AX104" i="13"/>
  <c r="BA104" i="13" s="1"/>
  <c r="BD104" i="13" s="1"/>
  <c r="U315" i="7"/>
  <c r="Q104" i="13"/>
  <c r="Z105" i="13" s="1"/>
  <c r="K104" i="13"/>
  <c r="J42" i="15" s="1"/>
  <c r="BR104" i="13"/>
  <c r="A287" i="13"/>
  <c r="BJ119" i="13"/>
  <c r="J216" i="12" l="1"/>
  <c r="BV105" i="13"/>
  <c r="AS106" i="13" s="1"/>
  <c r="BM106" i="13" s="1"/>
  <c r="CF105" i="13"/>
  <c r="BW105" i="13"/>
  <c r="AT106" i="13" s="1"/>
  <c r="BQ106" i="13" s="1"/>
  <c r="CE105" i="13"/>
  <c r="BT105" i="13"/>
  <c r="BO105" i="13"/>
  <c r="N104" i="13"/>
  <c r="CD104" i="13"/>
  <c r="BU104" i="13"/>
  <c r="AR105" i="13" s="1"/>
  <c r="BX104" i="13"/>
  <c r="CG104" i="13"/>
  <c r="BH105" i="13"/>
  <c r="F315" i="7"/>
  <c r="V315" i="7"/>
  <c r="K215" i="12"/>
  <c r="L215" i="12" s="1"/>
  <c r="M215" i="12" s="1"/>
  <c r="A288" i="13"/>
  <c r="BK119" i="13"/>
  <c r="BI119" i="13"/>
  <c r="I106" i="13" l="1"/>
  <c r="R106" i="13" s="1"/>
  <c r="AA107" i="13" s="1"/>
  <c r="AW106" i="13"/>
  <c r="AK107" i="13" s="1"/>
  <c r="BP106" i="13"/>
  <c r="AV106" i="13"/>
  <c r="AJ107" i="13" s="1"/>
  <c r="BN106" i="13"/>
  <c r="J106" i="13"/>
  <c r="M106" i="13" s="1"/>
  <c r="L44" i="15" s="1"/>
  <c r="CA104" i="13"/>
  <c r="CB104" i="13" s="1"/>
  <c r="O315" i="7"/>
  <c r="H316" i="7"/>
  <c r="G316" i="7"/>
  <c r="J316" i="7"/>
  <c r="I316" i="7"/>
  <c r="K316" i="7"/>
  <c r="CI105" i="13"/>
  <c r="BZ105" i="13"/>
  <c r="O215" i="12"/>
  <c r="BY105" i="13"/>
  <c r="CH105" i="13"/>
  <c r="N216" i="12"/>
  <c r="AU105" i="13"/>
  <c r="AI106" i="13" s="1"/>
  <c r="H105" i="13"/>
  <c r="BL105" i="13"/>
  <c r="CJ104" i="13"/>
  <c r="A289" i="13"/>
  <c r="L106" i="13" l="1"/>
  <c r="K44" i="15" s="1"/>
  <c r="S106" i="13"/>
  <c r="AB107" i="13" s="1"/>
  <c r="AY106" i="13"/>
  <c r="BB106" i="13" s="1"/>
  <c r="AZ106" i="13"/>
  <c r="BC106" i="13" s="1"/>
  <c r="CC104" i="13"/>
  <c r="P106" i="13"/>
  <c r="K105" i="13"/>
  <c r="J43" i="15" s="1"/>
  <c r="Q105" i="13"/>
  <c r="Z106" i="13" s="1"/>
  <c r="BR105" i="13"/>
  <c r="AX105" i="13"/>
  <c r="BA105" i="13" s="1"/>
  <c r="BD105" i="13" s="1"/>
  <c r="CK104" i="13"/>
  <c r="CL104" i="13"/>
  <c r="L316" i="7"/>
  <c r="H44" i="15" s="1"/>
  <c r="Q316" i="7"/>
  <c r="P316" i="7"/>
  <c r="R316" i="7"/>
  <c r="S316" i="7"/>
  <c r="T316" i="7"/>
  <c r="A290" i="13"/>
  <c r="BI120" i="13"/>
  <c r="BK120" i="13"/>
  <c r="BJ120" i="13"/>
  <c r="O106" i="13" l="1"/>
  <c r="G216" i="12"/>
  <c r="H216" i="12" s="1"/>
  <c r="I216" i="12" s="1"/>
  <c r="I64" i="15" s="1"/>
  <c r="U316" i="7"/>
  <c r="BT106" i="13"/>
  <c r="BO106" i="13"/>
  <c r="BH106" i="13"/>
  <c r="F316" i="7"/>
  <c r="N105" i="13"/>
  <c r="BU105" i="13"/>
  <c r="AR106" i="13" s="1"/>
  <c r="CD105" i="13"/>
  <c r="CG105" i="13"/>
  <c r="BX105" i="13"/>
  <c r="A291" i="13"/>
  <c r="BW106" i="13" l="1"/>
  <c r="AT107" i="13" s="1"/>
  <c r="J107" i="13" s="1"/>
  <c r="J217" i="12"/>
  <c r="CE106" i="13"/>
  <c r="BV106" i="13"/>
  <c r="AS107" i="13" s="1"/>
  <c r="BM107" i="13" s="1"/>
  <c r="CF106" i="13"/>
  <c r="O316" i="7"/>
  <c r="K317" i="7"/>
  <c r="G317" i="7"/>
  <c r="H317" i="7"/>
  <c r="I317" i="7"/>
  <c r="J317" i="7"/>
  <c r="AU106" i="13"/>
  <c r="AI107" i="13" s="1"/>
  <c r="BL106" i="13"/>
  <c r="H106" i="13"/>
  <c r="CA105" i="13"/>
  <c r="K216" i="12"/>
  <c r="L216" i="12" s="1"/>
  <c r="M216" i="12" s="1"/>
  <c r="V316" i="7"/>
  <c r="CJ105" i="13"/>
  <c r="A292" i="13"/>
  <c r="BK121" i="13"/>
  <c r="AW107" i="13" l="1"/>
  <c r="AK108" i="13" s="1"/>
  <c r="BN107" i="13"/>
  <c r="BQ107" i="13"/>
  <c r="AV107" i="13"/>
  <c r="AJ108" i="13" s="1"/>
  <c r="I107" i="13"/>
  <c r="L107" i="13" s="1"/>
  <c r="K45" i="15" s="1"/>
  <c r="BP107" i="13"/>
  <c r="K106" i="13"/>
  <c r="BR106" i="13"/>
  <c r="Q106" i="13"/>
  <c r="Z107" i="13" s="1"/>
  <c r="M107" i="13"/>
  <c r="L45" i="15" s="1"/>
  <c r="S107" i="13"/>
  <c r="AB108" i="13" s="1"/>
  <c r="O216" i="12"/>
  <c r="BZ106" i="13"/>
  <c r="CI106" i="13"/>
  <c r="BY106" i="13"/>
  <c r="CH106" i="13"/>
  <c r="N217" i="12"/>
  <c r="AZ107" i="13"/>
  <c r="BC107" i="13" s="1"/>
  <c r="AX106" i="13"/>
  <c r="BA106" i="13" s="1"/>
  <c r="BD106" i="13" s="1"/>
  <c r="CL105" i="13"/>
  <c r="CK105" i="13"/>
  <c r="L317" i="7"/>
  <c r="H45" i="15" s="1"/>
  <c r="CB105" i="13"/>
  <c r="CC105" i="13"/>
  <c r="R317" i="7"/>
  <c r="T317" i="7"/>
  <c r="P317" i="7"/>
  <c r="S317" i="7"/>
  <c r="Q317" i="7"/>
  <c r="A293" i="13"/>
  <c r="BI121" i="13"/>
  <c r="BJ121" i="13"/>
  <c r="R107" i="13" l="1"/>
  <c r="AA108" i="13" s="1"/>
  <c r="CG106" i="13"/>
  <c r="J44" i="15"/>
  <c r="AY107" i="13"/>
  <c r="BB107" i="13" s="1"/>
  <c r="O107" i="13"/>
  <c r="G217" i="12"/>
  <c r="H217" i="12" s="1"/>
  <c r="I217" i="12" s="1"/>
  <c r="I65" i="15" s="1"/>
  <c r="P107" i="13"/>
  <c r="BX106" i="13"/>
  <c r="BH107" i="13"/>
  <c r="F317" i="7"/>
  <c r="BO107" i="13"/>
  <c r="BT107" i="13"/>
  <c r="U317" i="7"/>
  <c r="N106" i="13"/>
  <c r="CD106" i="13"/>
  <c r="BU106" i="13"/>
  <c r="A294" i="13"/>
  <c r="CJ106" i="13" l="1"/>
  <c r="CK106" i="13" s="1"/>
  <c r="CF107" i="13"/>
  <c r="BV107" i="13"/>
  <c r="AS108" i="13" s="1"/>
  <c r="BM108" i="13" s="1"/>
  <c r="BW107" i="13"/>
  <c r="AT108" i="13" s="1"/>
  <c r="BN108" i="13" s="1"/>
  <c r="CE107" i="13"/>
  <c r="J218" i="12"/>
  <c r="CA106" i="13"/>
  <c r="AR107" i="13"/>
  <c r="CL106" i="13"/>
  <c r="K217" i="12"/>
  <c r="L217" i="12" s="1"/>
  <c r="M217" i="12" s="1"/>
  <c r="V317" i="7"/>
  <c r="O317" i="7"/>
  <c r="K318" i="7"/>
  <c r="G318" i="7"/>
  <c r="H318" i="7"/>
  <c r="I318" i="7"/>
  <c r="J318" i="7"/>
  <c r="A295" i="13"/>
  <c r="BI122" i="13"/>
  <c r="BJ122" i="13"/>
  <c r="BK122" i="13"/>
  <c r="BP108" i="13" l="1"/>
  <c r="AV108" i="13"/>
  <c r="AJ109" i="13" s="1"/>
  <c r="I108" i="13"/>
  <c r="L108" i="13" s="1"/>
  <c r="K46" i="15" s="1"/>
  <c r="BQ108" i="13"/>
  <c r="J108" i="13"/>
  <c r="M108" i="13" s="1"/>
  <c r="L46" i="15" s="1"/>
  <c r="AW108" i="13"/>
  <c r="AK109" i="13" s="1"/>
  <c r="O217" i="12"/>
  <c r="CI107" i="13"/>
  <c r="BZ107" i="13"/>
  <c r="CH107" i="13"/>
  <c r="BY107" i="13"/>
  <c r="N218" i="12"/>
  <c r="L318" i="7"/>
  <c r="H46" i="15" s="1"/>
  <c r="P318" i="7"/>
  <c r="S318" i="7"/>
  <c r="T318" i="7"/>
  <c r="Q318" i="7"/>
  <c r="R318" i="7"/>
  <c r="AU107" i="13"/>
  <c r="AI108" i="13" s="1"/>
  <c r="BL107" i="13"/>
  <c r="H107" i="13"/>
  <c r="R108" i="13"/>
  <c r="AA109" i="13" s="1"/>
  <c r="CC106" i="13"/>
  <c r="CB106" i="13"/>
  <c r="A296" i="13"/>
  <c r="S108" i="13" l="1"/>
  <c r="AB109" i="13" s="1"/>
  <c r="AY108" i="13"/>
  <c r="BB108" i="13" s="1"/>
  <c r="AZ108" i="13"/>
  <c r="BC108" i="13" s="1"/>
  <c r="P108" i="13"/>
  <c r="O108" i="13"/>
  <c r="G218" i="12"/>
  <c r="H218" i="12" s="1"/>
  <c r="I218" i="12" s="1"/>
  <c r="I66" i="15" s="1"/>
  <c r="U318" i="7"/>
  <c r="AX107" i="13"/>
  <c r="BA107" i="13" s="1"/>
  <c r="BD107" i="13" s="1"/>
  <c r="K107" i="13"/>
  <c r="J45" i="15" s="1"/>
  <c r="Q107" i="13"/>
  <c r="Z108" i="13" s="1"/>
  <c r="BR107" i="13"/>
  <c r="A297" i="13"/>
  <c r="BJ123" i="13"/>
  <c r="BK123" i="13"/>
  <c r="BI123" i="13"/>
  <c r="BV108" i="13" l="1"/>
  <c r="AS109" i="13" s="1"/>
  <c r="I109" i="13" s="1"/>
  <c r="CE108" i="13"/>
  <c r="J219" i="12"/>
  <c r="BW108" i="13"/>
  <c r="AT109" i="13" s="1"/>
  <c r="J109" i="13" s="1"/>
  <c r="CF108" i="13"/>
  <c r="V318" i="7"/>
  <c r="K218" i="12"/>
  <c r="L218" i="12" s="1"/>
  <c r="M218" i="12" s="1"/>
  <c r="BH108" i="13"/>
  <c r="F318" i="7"/>
  <c r="N107" i="13"/>
  <c r="BU107" i="13"/>
  <c r="CD107" i="13"/>
  <c r="BX107" i="13"/>
  <c r="CG107" i="13"/>
  <c r="BT108" i="13"/>
  <c r="BO108" i="13"/>
  <c r="A298" i="13"/>
  <c r="AV109" i="13" l="1"/>
  <c r="AJ110" i="13" s="1"/>
  <c r="BP109" i="13"/>
  <c r="BM109" i="13"/>
  <c r="AW109" i="13"/>
  <c r="AK110" i="13" s="1"/>
  <c r="BQ109" i="13"/>
  <c r="BN109" i="13"/>
  <c r="CJ107" i="13"/>
  <c r="CL107" i="13" s="1"/>
  <c r="M109" i="13"/>
  <c r="L47" i="15" s="1"/>
  <c r="S109" i="13"/>
  <c r="AB110" i="13" s="1"/>
  <c r="CA107" i="13"/>
  <c r="AR108" i="13"/>
  <c r="O318" i="7"/>
  <c r="K319" i="7"/>
  <c r="I319" i="7"/>
  <c r="G319" i="7"/>
  <c r="H319" i="7"/>
  <c r="J319" i="7"/>
  <c r="R109" i="13"/>
  <c r="AA110" i="13" s="1"/>
  <c r="L109" i="13"/>
  <c r="K47" i="15" s="1"/>
  <c r="O218" i="12"/>
  <c r="CI108" i="13"/>
  <c r="BZ108" i="13"/>
  <c r="CH108" i="13"/>
  <c r="BY108" i="13"/>
  <c r="N219" i="12"/>
  <c r="A299" i="13"/>
  <c r="BJ124" i="13"/>
  <c r="BK124" i="13"/>
  <c r="AY109" i="13" l="1"/>
  <c r="BB109" i="13" s="1"/>
  <c r="CK107" i="13"/>
  <c r="AZ109" i="13"/>
  <c r="BC109" i="13" s="1"/>
  <c r="O109" i="13"/>
  <c r="P109" i="13"/>
  <c r="AU108" i="13"/>
  <c r="AI109" i="13" s="1"/>
  <c r="BL108" i="13"/>
  <c r="H108" i="13"/>
  <c r="Q319" i="7"/>
  <c r="R319" i="7"/>
  <c r="S319" i="7"/>
  <c r="P319" i="7"/>
  <c r="T319" i="7"/>
  <c r="CB107" i="13"/>
  <c r="CC107" i="13"/>
  <c r="L319" i="7"/>
  <c r="H47" i="15" s="1"/>
  <c r="A300" i="13"/>
  <c r="BI124" i="13"/>
  <c r="G219" i="12" l="1"/>
  <c r="H219" i="12" s="1"/>
  <c r="I219" i="12" s="1"/>
  <c r="I67" i="15" s="1"/>
  <c r="U319" i="7"/>
  <c r="Q108" i="13"/>
  <c r="Z109" i="13" s="1"/>
  <c r="K108" i="13"/>
  <c r="J46" i="15" s="1"/>
  <c r="BR108" i="13"/>
  <c r="AX108" i="13"/>
  <c r="BA108" i="13" s="1"/>
  <c r="BD108" i="13" s="1"/>
  <c r="A301" i="13"/>
  <c r="J220" i="12" l="1"/>
  <c r="CE109" i="13"/>
  <c r="BV109" i="13"/>
  <c r="AS110" i="13" s="1"/>
  <c r="I110" i="13" s="1"/>
  <c r="BW109" i="13"/>
  <c r="AT110" i="13" s="1"/>
  <c r="BQ110" i="13" s="1"/>
  <c r="CF109" i="13"/>
  <c r="N108" i="13"/>
  <c r="BU108" i="13"/>
  <c r="CD108" i="13"/>
  <c r="BX108" i="13"/>
  <c r="CG108" i="13"/>
  <c r="BO109" i="13"/>
  <c r="BT109" i="13"/>
  <c r="BH109" i="13"/>
  <c r="F319" i="7"/>
  <c r="V319" i="7"/>
  <c r="K219" i="12"/>
  <c r="L219" i="12" s="1"/>
  <c r="M219" i="12" s="1"/>
  <c r="A302" i="13"/>
  <c r="BI125" i="13"/>
  <c r="BK125" i="13"/>
  <c r="BJ125" i="13"/>
  <c r="J110" i="13" l="1"/>
  <c r="M110" i="13" s="1"/>
  <c r="L48" i="15" s="1"/>
  <c r="BN110" i="13"/>
  <c r="AW110" i="13"/>
  <c r="AK111" i="13" s="1"/>
  <c r="AV110" i="13"/>
  <c r="AJ111" i="13" s="1"/>
  <c r="BP110" i="13"/>
  <c r="BM110" i="13"/>
  <c r="CI109" i="13"/>
  <c r="O219" i="12"/>
  <c r="BZ109" i="13"/>
  <c r="BY109" i="13"/>
  <c r="CH109" i="13"/>
  <c r="N220" i="12"/>
  <c r="L110" i="13"/>
  <c r="K48" i="15" s="1"/>
  <c r="R110" i="13"/>
  <c r="AA111" i="13" s="1"/>
  <c r="CJ108" i="13"/>
  <c r="O319" i="7"/>
  <c r="J320" i="7"/>
  <c r="I320" i="7"/>
  <c r="K320" i="7"/>
  <c r="G320" i="7"/>
  <c r="H320" i="7"/>
  <c r="CA108" i="13"/>
  <c r="AR109" i="13"/>
  <c r="A303" i="13"/>
  <c r="AY110" i="13" l="1"/>
  <c r="BB110" i="13" s="1"/>
  <c r="S110" i="13"/>
  <c r="AB111" i="13" s="1"/>
  <c r="AZ110" i="13"/>
  <c r="BC110" i="13" s="1"/>
  <c r="P110" i="13"/>
  <c r="O110" i="13"/>
  <c r="T320" i="7"/>
  <c r="R320" i="7"/>
  <c r="P320" i="7"/>
  <c r="Q320" i="7"/>
  <c r="S320" i="7"/>
  <c r="L320" i="7"/>
  <c r="H48" i="15" s="1"/>
  <c r="CK108" i="13"/>
  <c r="CL108" i="13"/>
  <c r="AU109" i="13"/>
  <c r="AI110" i="13" s="1"/>
  <c r="H109" i="13"/>
  <c r="BL109" i="13"/>
  <c r="CB108" i="13"/>
  <c r="CC108" i="13"/>
  <c r="A304" i="13"/>
  <c r="BI126" i="13"/>
  <c r="G220" i="12" l="1"/>
  <c r="H220" i="12" s="1"/>
  <c r="I220" i="12" s="1"/>
  <c r="I68" i="15" s="1"/>
  <c r="K109" i="13"/>
  <c r="J47" i="15" s="1"/>
  <c r="Q109" i="13"/>
  <c r="Z110" i="13" s="1"/>
  <c r="BR109" i="13"/>
  <c r="U320" i="7"/>
  <c r="AX109" i="13"/>
  <c r="BA109" i="13" s="1"/>
  <c r="BD109" i="13" s="1"/>
  <c r="A305" i="13"/>
  <c r="BK126" i="13"/>
  <c r="BJ126" i="13"/>
  <c r="J221" i="12" l="1"/>
  <c r="BV110" i="13"/>
  <c r="AS111" i="13" s="1"/>
  <c r="I111" i="13" s="1"/>
  <c r="CE110" i="13"/>
  <c r="CF110" i="13"/>
  <c r="BW110" i="13"/>
  <c r="AT111" i="13" s="1"/>
  <c r="BQ111" i="13" s="1"/>
  <c r="N109" i="13"/>
  <c r="BU109" i="13"/>
  <c r="CD109" i="13"/>
  <c r="CG109" i="13"/>
  <c r="BX109" i="13"/>
  <c r="BT110" i="13"/>
  <c r="BO110" i="13"/>
  <c r="BH110" i="13"/>
  <c r="F320" i="7"/>
  <c r="K220" i="12"/>
  <c r="L220" i="12" s="1"/>
  <c r="M220" i="12" s="1"/>
  <c r="V320" i="7"/>
  <c r="A306" i="13"/>
  <c r="BI127" i="13"/>
  <c r="BP111" i="13" l="1"/>
  <c r="BM111" i="13"/>
  <c r="AV111" i="13"/>
  <c r="AJ112" i="13" s="1"/>
  <c r="AW111" i="13"/>
  <c r="AK112" i="13" s="1"/>
  <c r="BN111" i="13"/>
  <c r="J111" i="13"/>
  <c r="M111" i="13" s="1"/>
  <c r="L49" i="15" s="1"/>
  <c r="R111" i="13"/>
  <c r="AA112" i="13" s="1"/>
  <c r="L111" i="13"/>
  <c r="K49" i="15" s="1"/>
  <c r="O320" i="7"/>
  <c r="K321" i="7"/>
  <c r="J321" i="7"/>
  <c r="I321" i="7"/>
  <c r="G321" i="7"/>
  <c r="H321" i="7"/>
  <c r="O220" i="12"/>
  <c r="BZ110" i="13"/>
  <c r="CI110" i="13"/>
  <c r="BY110" i="13"/>
  <c r="CH110" i="13"/>
  <c r="N221" i="12"/>
  <c r="CJ109" i="13"/>
  <c r="CA109" i="13"/>
  <c r="AR110" i="13"/>
  <c r="A307" i="13"/>
  <c r="BK127" i="13"/>
  <c r="AZ111" i="13" l="1"/>
  <c r="BC111" i="13" s="1"/>
  <c r="S111" i="13"/>
  <c r="AB112" i="13" s="1"/>
  <c r="AY111" i="13"/>
  <c r="BB111" i="13" s="1"/>
  <c r="P111" i="13"/>
  <c r="O111" i="13"/>
  <c r="CK109" i="13"/>
  <c r="CL109" i="13"/>
  <c r="L321" i="7"/>
  <c r="H49" i="15" s="1"/>
  <c r="AU110" i="13"/>
  <c r="AI111" i="13" s="1"/>
  <c r="H110" i="13"/>
  <c r="BL110" i="13"/>
  <c r="P321" i="7"/>
  <c r="S321" i="7"/>
  <c r="T321" i="7"/>
  <c r="Q321" i="7"/>
  <c r="R321" i="7"/>
  <c r="CB109" i="13"/>
  <c r="CC109" i="13"/>
  <c r="A308" i="13"/>
  <c r="BJ127" i="13"/>
  <c r="BI128" i="13"/>
  <c r="G221" i="12" l="1"/>
  <c r="H221" i="12" s="1"/>
  <c r="I221" i="12" s="1"/>
  <c r="I69" i="15" s="1"/>
  <c r="Q110" i="13"/>
  <c r="Z111" i="13" s="1"/>
  <c r="BR110" i="13"/>
  <c r="K110" i="13"/>
  <c r="J48" i="15" s="1"/>
  <c r="AX110" i="13"/>
  <c r="BA110" i="13" s="1"/>
  <c r="BD110" i="13" s="1"/>
  <c r="U321" i="7"/>
  <c r="A309" i="13"/>
  <c r="BK128" i="13"/>
  <c r="CE111" i="13" l="1"/>
  <c r="J222" i="12"/>
  <c r="CF111" i="13"/>
  <c r="BV111" i="13"/>
  <c r="AS112" i="13" s="1"/>
  <c r="I112" i="13" s="1"/>
  <c r="BW111" i="13"/>
  <c r="AT112" i="13" s="1"/>
  <c r="AW112" i="13" s="1"/>
  <c r="AK113" i="13" s="1"/>
  <c r="N110" i="13"/>
  <c r="CD110" i="13"/>
  <c r="BU110" i="13"/>
  <c r="BX110" i="13"/>
  <c r="CG110" i="13"/>
  <c r="K221" i="12"/>
  <c r="L221" i="12" s="1"/>
  <c r="M221" i="12" s="1"/>
  <c r="V321" i="7"/>
  <c r="BT111" i="13"/>
  <c r="BO111" i="13"/>
  <c r="BH111" i="13"/>
  <c r="F321" i="7"/>
  <c r="A310" i="13"/>
  <c r="BJ128" i="13"/>
  <c r="BI129" i="13"/>
  <c r="BQ112" i="13" l="1"/>
  <c r="J112" i="13"/>
  <c r="M112" i="13" s="1"/>
  <c r="L50" i="15" s="1"/>
  <c r="BN112" i="13"/>
  <c r="BP112" i="13"/>
  <c r="BM112" i="13"/>
  <c r="AV112" i="13"/>
  <c r="AJ113" i="13" s="1"/>
  <c r="CJ110" i="13"/>
  <c r="CL110" i="13" s="1"/>
  <c r="O321" i="7"/>
  <c r="I322" i="7"/>
  <c r="G322" i="7"/>
  <c r="H322" i="7"/>
  <c r="J322" i="7"/>
  <c r="K322" i="7"/>
  <c r="AZ112" i="13"/>
  <c r="BC112" i="13" s="1"/>
  <c r="BZ111" i="13"/>
  <c r="CI111" i="13"/>
  <c r="O221" i="12"/>
  <c r="BY111" i="13"/>
  <c r="CH111" i="13"/>
  <c r="N222" i="12"/>
  <c r="L112" i="13"/>
  <c r="K50" i="15" s="1"/>
  <c r="R112" i="13"/>
  <c r="AA113" i="13" s="1"/>
  <c r="CA110" i="13"/>
  <c r="AR111" i="13"/>
  <c r="A311" i="13"/>
  <c r="S112" i="13" l="1"/>
  <c r="AB113" i="13" s="1"/>
  <c r="CK110" i="13"/>
  <c r="AY112" i="13"/>
  <c r="BB112" i="13" s="1"/>
  <c r="P112" i="13"/>
  <c r="O112" i="13"/>
  <c r="L322" i="7"/>
  <c r="H50" i="15" s="1"/>
  <c r="BL111" i="13"/>
  <c r="H111" i="13"/>
  <c r="AU111" i="13"/>
  <c r="AI112" i="13" s="1"/>
  <c r="R322" i="7"/>
  <c r="Q322" i="7"/>
  <c r="T322" i="7"/>
  <c r="S322" i="7"/>
  <c r="P322" i="7"/>
  <c r="CC110" i="13"/>
  <c r="CB110" i="13"/>
  <c r="A312" i="13"/>
  <c r="BK129" i="13"/>
  <c r="G222" i="12" l="1"/>
  <c r="H222" i="12" s="1"/>
  <c r="I222" i="12" s="1"/>
  <c r="I70" i="15" s="1"/>
  <c r="AX111" i="13"/>
  <c r="BA111" i="13" s="1"/>
  <c r="BD111" i="13" s="1"/>
  <c r="K111" i="13"/>
  <c r="J49" i="15" s="1"/>
  <c r="BR111" i="13"/>
  <c r="Q111" i="13"/>
  <c r="Z112" i="13" s="1"/>
  <c r="U322" i="7"/>
  <c r="A313" i="13"/>
  <c r="BJ129" i="13"/>
  <c r="J223" i="12" l="1"/>
  <c r="BW112" i="13"/>
  <c r="AT113" i="13" s="1"/>
  <c r="BQ113" i="13" s="1"/>
  <c r="CE112" i="13"/>
  <c r="CF112" i="13"/>
  <c r="BV112" i="13"/>
  <c r="AS113" i="13" s="1"/>
  <c r="BP113" i="13" s="1"/>
  <c r="K222" i="12"/>
  <c r="L222" i="12" s="1"/>
  <c r="M222" i="12" s="1"/>
  <c r="V322" i="7"/>
  <c r="BH112" i="13"/>
  <c r="F322" i="7"/>
  <c r="BT112" i="13"/>
  <c r="BO112" i="13"/>
  <c r="N111" i="13"/>
  <c r="CD111" i="13"/>
  <c r="BU111" i="13"/>
  <c r="CG111" i="13"/>
  <c r="BX111" i="13"/>
  <c r="A314" i="13"/>
  <c r="BJ130" i="13"/>
  <c r="J113" i="13" l="1"/>
  <c r="S113" i="13" s="1"/>
  <c r="AB114" i="13" s="1"/>
  <c r="AW113" i="13"/>
  <c r="AK114" i="13" s="1"/>
  <c r="BN113" i="13"/>
  <c r="BM113" i="13"/>
  <c r="AV113" i="13"/>
  <c r="AJ114" i="13" s="1"/>
  <c r="I113" i="13"/>
  <c r="L113" i="13" s="1"/>
  <c r="K51" i="15" s="1"/>
  <c r="CA111" i="13"/>
  <c r="AR112" i="13"/>
  <c r="CJ111" i="13"/>
  <c r="O322" i="7"/>
  <c r="I323" i="7"/>
  <c r="J323" i="7"/>
  <c r="G323" i="7"/>
  <c r="K323" i="7"/>
  <c r="H323" i="7"/>
  <c r="CI112" i="13"/>
  <c r="O222" i="12"/>
  <c r="BZ112" i="13"/>
  <c r="CH112" i="13"/>
  <c r="BY112" i="13"/>
  <c r="N223" i="12"/>
  <c r="A315" i="13"/>
  <c r="BK130" i="13"/>
  <c r="BI130" i="13"/>
  <c r="M113" i="13" l="1"/>
  <c r="L51" i="15" s="1"/>
  <c r="AZ113" i="13"/>
  <c r="BC113" i="13" s="1"/>
  <c r="AY113" i="13"/>
  <c r="BB113" i="13" s="1"/>
  <c r="R113" i="13"/>
  <c r="AA114" i="13" s="1"/>
  <c r="O113" i="13"/>
  <c r="P113" i="13"/>
  <c r="CL111" i="13"/>
  <c r="CK111" i="13"/>
  <c r="L323" i="7"/>
  <c r="H51" i="15" s="1"/>
  <c r="AU112" i="13"/>
  <c r="AI113" i="13" s="1"/>
  <c r="H112" i="13"/>
  <c r="BL112" i="13"/>
  <c r="R323" i="7"/>
  <c r="T323" i="7"/>
  <c r="Q323" i="7"/>
  <c r="S323" i="7"/>
  <c r="P323" i="7"/>
  <c r="CC111" i="13"/>
  <c r="CB111" i="13"/>
  <c r="A316" i="13"/>
  <c r="G223" i="12" l="1"/>
  <c r="H223" i="12" s="1"/>
  <c r="I223" i="12" s="1"/>
  <c r="I71" i="15" s="1"/>
  <c r="U323" i="7"/>
  <c r="K112" i="13"/>
  <c r="J50" i="15" s="1"/>
  <c r="BR112" i="13"/>
  <c r="Q112" i="13"/>
  <c r="Z113" i="13" s="1"/>
  <c r="AX112" i="13"/>
  <c r="BA112" i="13" s="1"/>
  <c r="BD112" i="13" s="1"/>
  <c r="A317" i="13"/>
  <c r="BK131" i="13"/>
  <c r="BJ131" i="13"/>
  <c r="CE113" i="13" l="1"/>
  <c r="CF113" i="13"/>
  <c r="BW113" i="13"/>
  <c r="AT114" i="13" s="1"/>
  <c r="BN114" i="13" s="1"/>
  <c r="J224" i="12"/>
  <c r="BV113" i="13"/>
  <c r="AS114" i="13" s="1"/>
  <c r="AV114" i="13" s="1"/>
  <c r="AJ115" i="13" s="1"/>
  <c r="BH113" i="13"/>
  <c r="F323" i="7"/>
  <c r="BO113" i="13"/>
  <c r="BT113" i="13"/>
  <c r="N112" i="13"/>
  <c r="BU112" i="13"/>
  <c r="CD112" i="13"/>
  <c r="CG112" i="13"/>
  <c r="BX112" i="13"/>
  <c r="K223" i="12"/>
  <c r="L223" i="12" s="1"/>
  <c r="M223" i="12" s="1"/>
  <c r="V323" i="7"/>
  <c r="A318" i="13"/>
  <c r="BI131" i="13"/>
  <c r="BQ114" i="13" l="1"/>
  <c r="AW114" i="13"/>
  <c r="AK115" i="13" s="1"/>
  <c r="J114" i="13"/>
  <c r="M114" i="13" s="1"/>
  <c r="L52" i="15" s="1"/>
  <c r="BP114" i="13"/>
  <c r="I114" i="13"/>
  <c r="L114" i="13" s="1"/>
  <c r="K52" i="15" s="1"/>
  <c r="BM114" i="13"/>
  <c r="O223" i="12"/>
  <c r="BZ113" i="13"/>
  <c r="CI113" i="13"/>
  <c r="BY113" i="13"/>
  <c r="CH113" i="13"/>
  <c r="N224" i="12"/>
  <c r="CJ112" i="13"/>
  <c r="CA112" i="13"/>
  <c r="AR113" i="13"/>
  <c r="AY114" i="13"/>
  <c r="BB114" i="13" s="1"/>
  <c r="O323" i="7"/>
  <c r="H324" i="7"/>
  <c r="K324" i="7"/>
  <c r="J324" i="7"/>
  <c r="G324" i="7"/>
  <c r="I324" i="7"/>
  <c r="S114" i="13"/>
  <c r="AB115" i="13" s="1"/>
  <c r="A319" i="13"/>
  <c r="AZ114" i="13" l="1"/>
  <c r="BC114" i="13" s="1"/>
  <c r="R114" i="13"/>
  <c r="AA115" i="13" s="1"/>
  <c r="P114" i="13"/>
  <c r="O114" i="13"/>
  <c r="P324" i="7"/>
  <c r="Q324" i="7"/>
  <c r="T324" i="7"/>
  <c r="S324" i="7"/>
  <c r="R324" i="7"/>
  <c r="CC112" i="13"/>
  <c r="CB112" i="13"/>
  <c r="L324" i="7"/>
  <c r="H52" i="15" s="1"/>
  <c r="AU113" i="13"/>
  <c r="AI114" i="13" s="1"/>
  <c r="H113" i="13"/>
  <c r="BL113" i="13"/>
  <c r="CK112" i="13"/>
  <c r="CL112" i="13"/>
  <c r="A320" i="13"/>
  <c r="BI132" i="13"/>
  <c r="BJ132" i="13"/>
  <c r="BK132" i="13"/>
  <c r="G224" i="12" l="1"/>
  <c r="H224" i="12" s="1"/>
  <c r="I224" i="12" s="1"/>
  <c r="I72" i="15" s="1"/>
  <c r="K113" i="13"/>
  <c r="J51" i="15" s="1"/>
  <c r="BR113" i="13"/>
  <c r="Q113" i="13"/>
  <c r="Z114" i="13" s="1"/>
  <c r="AX113" i="13"/>
  <c r="BA113" i="13" s="1"/>
  <c r="BD113" i="13" s="1"/>
  <c r="U324" i="7"/>
  <c r="A321" i="13"/>
  <c r="CE114" i="13" l="1"/>
  <c r="J225" i="12"/>
  <c r="BV114" i="13"/>
  <c r="AS115" i="13" s="1"/>
  <c r="AV115" i="13" s="1"/>
  <c r="AJ116" i="13" s="1"/>
  <c r="BW114" i="13"/>
  <c r="AT115" i="13" s="1"/>
  <c r="J115" i="13" s="1"/>
  <c r="CF114" i="13"/>
  <c r="N113" i="13"/>
  <c r="CD113" i="13"/>
  <c r="BU113" i="13"/>
  <c r="BX113" i="13"/>
  <c r="CG113" i="13"/>
  <c r="BT114" i="13"/>
  <c r="BO114" i="13"/>
  <c r="K224" i="12"/>
  <c r="L224" i="12" s="1"/>
  <c r="M224" i="12" s="1"/>
  <c r="V324" i="7"/>
  <c r="BH114" i="13"/>
  <c r="F324" i="7"/>
  <c r="A322" i="13"/>
  <c r="BI133" i="13"/>
  <c r="BP115" i="13" l="1"/>
  <c r="AW115" i="13"/>
  <c r="AK116" i="13" s="1"/>
  <c r="BN115" i="13"/>
  <c r="BQ115" i="13"/>
  <c r="I115" i="13"/>
  <c r="L115" i="13" s="1"/>
  <c r="K53" i="15" s="1"/>
  <c r="BM115" i="13"/>
  <c r="O324" i="7"/>
  <c r="H325" i="7"/>
  <c r="J325" i="7"/>
  <c r="K325" i="7"/>
  <c r="I325" i="7"/>
  <c r="G325" i="7"/>
  <c r="O224" i="12"/>
  <c r="CI114" i="13"/>
  <c r="BZ114" i="13"/>
  <c r="CH114" i="13"/>
  <c r="BY114" i="13"/>
  <c r="N225" i="12"/>
  <c r="S115" i="13"/>
  <c r="AB116" i="13" s="1"/>
  <c r="M115" i="13"/>
  <c r="L53" i="15" s="1"/>
  <c r="CA113" i="13"/>
  <c r="AR114" i="13"/>
  <c r="CJ113" i="13"/>
  <c r="AY115" i="13"/>
  <c r="BB115" i="13" s="1"/>
  <c r="A323" i="13"/>
  <c r="BI134" i="13"/>
  <c r="BK133" i="13"/>
  <c r="BJ133" i="13"/>
  <c r="AZ115" i="13" l="1"/>
  <c r="BC115" i="13" s="1"/>
  <c r="R115" i="13"/>
  <c r="AA116" i="13" s="1"/>
  <c r="O115" i="13"/>
  <c r="P115" i="13"/>
  <c r="CC113" i="13"/>
  <c r="CB113" i="13"/>
  <c r="L325" i="7"/>
  <c r="H53" i="15" s="1"/>
  <c r="CL113" i="13"/>
  <c r="CK113" i="13"/>
  <c r="H114" i="13"/>
  <c r="AU114" i="13"/>
  <c r="AI115" i="13" s="1"/>
  <c r="BL114" i="13"/>
  <c r="Q325" i="7"/>
  <c r="P325" i="7"/>
  <c r="T325" i="7"/>
  <c r="S325" i="7"/>
  <c r="R325" i="7"/>
  <c r="A324" i="13"/>
  <c r="G225" i="12" l="1"/>
  <c r="H225" i="12" s="1"/>
  <c r="I225" i="12" s="1"/>
  <c r="I73" i="15" s="1"/>
  <c r="AX114" i="13"/>
  <c r="BA114" i="13" s="1"/>
  <c r="BD114" i="13" s="1"/>
  <c r="U325" i="7"/>
  <c r="BR114" i="13"/>
  <c r="Q114" i="13"/>
  <c r="Z115" i="13" s="1"/>
  <c r="K114" i="13"/>
  <c r="J52" i="15" s="1"/>
  <c r="A325" i="13"/>
  <c r="BK134" i="13"/>
  <c r="J226" i="12" l="1"/>
  <c r="BV115" i="13"/>
  <c r="AS116" i="13" s="1"/>
  <c r="AV116" i="13" s="1"/>
  <c r="AJ117" i="13" s="1"/>
  <c r="CE115" i="13"/>
  <c r="CF115" i="13"/>
  <c r="BW115" i="13"/>
  <c r="AT116" i="13" s="1"/>
  <c r="BQ116" i="13" s="1"/>
  <c r="K225" i="12"/>
  <c r="L225" i="12" s="1"/>
  <c r="M225" i="12" s="1"/>
  <c r="V325" i="7"/>
  <c r="N114" i="13"/>
  <c r="CD114" i="13"/>
  <c r="BU114" i="13"/>
  <c r="BX114" i="13"/>
  <c r="CG114" i="13"/>
  <c r="BH115" i="13"/>
  <c r="F325" i="7"/>
  <c r="BT115" i="13"/>
  <c r="BO115" i="13"/>
  <c r="A326" i="13"/>
  <c r="BJ134" i="13"/>
  <c r="BP116" i="13" l="1"/>
  <c r="BM116" i="13"/>
  <c r="I116" i="13"/>
  <c r="L116" i="13" s="1"/>
  <c r="K54" i="15" s="1"/>
  <c r="BN116" i="13"/>
  <c r="AW116" i="13"/>
  <c r="AK117" i="13" s="1"/>
  <c r="J116" i="13"/>
  <c r="M116" i="13" s="1"/>
  <c r="L54" i="15" s="1"/>
  <c r="CJ114" i="13"/>
  <c r="CK114" i="13" s="1"/>
  <c r="S116" i="13"/>
  <c r="AB117" i="13" s="1"/>
  <c r="CA114" i="13"/>
  <c r="AR115" i="13"/>
  <c r="AY116" i="13"/>
  <c r="BB116" i="13" s="1"/>
  <c r="O325" i="7"/>
  <c r="J326" i="7"/>
  <c r="K326" i="7"/>
  <c r="G326" i="7"/>
  <c r="I326" i="7"/>
  <c r="H326" i="7"/>
  <c r="CI115" i="13"/>
  <c r="BZ115" i="13"/>
  <c r="O225" i="12"/>
  <c r="BY115" i="13"/>
  <c r="CH115" i="13"/>
  <c r="N226" i="12"/>
  <c r="A327" i="13"/>
  <c r="R116" i="13" l="1"/>
  <c r="AA117" i="13" s="1"/>
  <c r="AZ116" i="13"/>
  <c r="BC116" i="13" s="1"/>
  <c r="CL114" i="13"/>
  <c r="O116" i="13"/>
  <c r="P116" i="13"/>
  <c r="H115" i="13"/>
  <c r="BL115" i="13"/>
  <c r="AU115" i="13"/>
  <c r="AI116" i="13" s="1"/>
  <c r="L326" i="7"/>
  <c r="H54" i="15" s="1"/>
  <c r="CB114" i="13"/>
  <c r="CC114" i="13"/>
  <c r="S326" i="7"/>
  <c r="Q326" i="7"/>
  <c r="R326" i="7"/>
  <c r="P326" i="7"/>
  <c r="T326" i="7"/>
  <c r="A328" i="13"/>
  <c r="BK135" i="13"/>
  <c r="BJ135" i="13"/>
  <c r="BI135" i="13"/>
  <c r="G226" i="12" l="1"/>
  <c r="H226" i="12" s="1"/>
  <c r="I226" i="12" s="1"/>
  <c r="I74" i="15" s="1"/>
  <c r="U326" i="7"/>
  <c r="K115" i="13"/>
  <c r="J53" i="15" s="1"/>
  <c r="Q115" i="13"/>
  <c r="Z116" i="13" s="1"/>
  <c r="BR115" i="13"/>
  <c r="AX115" i="13"/>
  <c r="BA115" i="13" s="1"/>
  <c r="BD115" i="13" s="1"/>
  <c r="A329" i="13"/>
  <c r="BV116" i="13" l="1"/>
  <c r="AS117" i="13" s="1"/>
  <c r="BP117" i="13" s="1"/>
  <c r="J227" i="12"/>
  <c r="CE116" i="13"/>
  <c r="CF116" i="13"/>
  <c r="BW116" i="13"/>
  <c r="AT117" i="13" s="1"/>
  <c r="AW117" i="13" s="1"/>
  <c r="AK118" i="13" s="1"/>
  <c r="BH116" i="13"/>
  <c r="F326" i="7"/>
  <c r="V326" i="7"/>
  <c r="K226" i="12"/>
  <c r="L226" i="12" s="1"/>
  <c r="M226" i="12" s="1"/>
  <c r="BT116" i="13"/>
  <c r="BO116" i="13"/>
  <c r="N115" i="13"/>
  <c r="CD115" i="13"/>
  <c r="BU115" i="13"/>
  <c r="CG115" i="13"/>
  <c r="BX115" i="13"/>
  <c r="A330" i="13"/>
  <c r="AV117" i="13" l="1"/>
  <c r="AJ118" i="13" s="1"/>
  <c r="I117" i="13"/>
  <c r="R117" i="13" s="1"/>
  <c r="AA118" i="13" s="1"/>
  <c r="BM117" i="13"/>
  <c r="J117" i="13"/>
  <c r="S117" i="13" s="1"/>
  <c r="AB118" i="13" s="1"/>
  <c r="BN117" i="13"/>
  <c r="BQ117" i="13"/>
  <c r="AZ117" i="13"/>
  <c r="BC117" i="13" s="1"/>
  <c r="CI116" i="13"/>
  <c r="BZ116" i="13"/>
  <c r="O226" i="12"/>
  <c r="BY116" i="13"/>
  <c r="CH116" i="13"/>
  <c r="N227" i="12"/>
  <c r="CA115" i="13"/>
  <c r="AR116" i="13"/>
  <c r="O326" i="7"/>
  <c r="H327" i="7"/>
  <c r="K327" i="7"/>
  <c r="I327" i="7"/>
  <c r="G327" i="7"/>
  <c r="J327" i="7"/>
  <c r="CJ115" i="13"/>
  <c r="A331" i="13"/>
  <c r="BJ136" i="13"/>
  <c r="BK136" i="13"/>
  <c r="BI136" i="13"/>
  <c r="AY117" i="13" l="1"/>
  <c r="BB117" i="13" s="1"/>
  <c r="L117" i="13"/>
  <c r="K55" i="15" s="1"/>
  <c r="M117" i="13"/>
  <c r="L55" i="15" s="1"/>
  <c r="Q327" i="7"/>
  <c r="S327" i="7"/>
  <c r="T327" i="7"/>
  <c r="P327" i="7"/>
  <c r="R327" i="7"/>
  <c r="L327" i="7"/>
  <c r="H55" i="15" s="1"/>
  <c r="H116" i="13"/>
  <c r="AU116" i="13"/>
  <c r="AI117" i="13" s="1"/>
  <c r="BL116" i="13"/>
  <c r="CB115" i="13"/>
  <c r="CC115" i="13"/>
  <c r="CL115" i="13"/>
  <c r="CK115" i="13"/>
  <c r="A332" i="13"/>
  <c r="O117" i="13" l="1"/>
  <c r="P117" i="13"/>
  <c r="G227" i="12"/>
  <c r="H227" i="12" s="1"/>
  <c r="I227" i="12" s="1"/>
  <c r="I75" i="15" s="1"/>
  <c r="K116" i="13"/>
  <c r="J54" i="15" s="1"/>
  <c r="BR116" i="13"/>
  <c r="Q116" i="13"/>
  <c r="Z117" i="13" s="1"/>
  <c r="AX116" i="13"/>
  <c r="BA116" i="13" s="1"/>
  <c r="BD116" i="13" s="1"/>
  <c r="U327" i="7"/>
  <c r="A333" i="13"/>
  <c r="BJ137" i="13"/>
  <c r="CE117" i="13" l="1"/>
  <c r="J228" i="12"/>
  <c r="BV117" i="13"/>
  <c r="AS118" i="13" s="1"/>
  <c r="BM118" i="13" s="1"/>
  <c r="CF117" i="13"/>
  <c r="BW117" i="13"/>
  <c r="AT118" i="13" s="1"/>
  <c r="BN118" i="13" s="1"/>
  <c r="BO117" i="13"/>
  <c r="BT117" i="13"/>
  <c r="BH117" i="13"/>
  <c r="F327" i="7"/>
  <c r="V327" i="7"/>
  <c r="K227" i="12"/>
  <c r="L227" i="12" s="1"/>
  <c r="M227" i="12" s="1"/>
  <c r="N116" i="13"/>
  <c r="BU116" i="13"/>
  <c r="CD116" i="13"/>
  <c r="CG116" i="13"/>
  <c r="BX116" i="13"/>
  <c r="A334" i="13"/>
  <c r="BK137" i="13"/>
  <c r="BI137" i="13"/>
  <c r="AV118" i="13" l="1"/>
  <c r="AJ119" i="13" s="1"/>
  <c r="BP118" i="13"/>
  <c r="I118" i="13"/>
  <c r="R118" i="13" s="1"/>
  <c r="AA119" i="13" s="1"/>
  <c r="AW118" i="13"/>
  <c r="AK119" i="13" s="1"/>
  <c r="J118" i="13"/>
  <c r="S118" i="13" s="1"/>
  <c r="AB119" i="13" s="1"/>
  <c r="BQ118" i="13"/>
  <c r="CJ116" i="13"/>
  <c r="CA116" i="13"/>
  <c r="AR117" i="13"/>
  <c r="O227" i="12"/>
  <c r="BZ117" i="13"/>
  <c r="CI117" i="13"/>
  <c r="CH117" i="13"/>
  <c r="BY117" i="13"/>
  <c r="N228" i="12"/>
  <c r="O327" i="7"/>
  <c r="I328" i="7"/>
  <c r="K328" i="7"/>
  <c r="G328" i="7"/>
  <c r="J328" i="7"/>
  <c r="H328" i="7"/>
  <c r="A335" i="13"/>
  <c r="AY118" i="13" l="1"/>
  <c r="BB118" i="13" s="1"/>
  <c r="M118" i="13"/>
  <c r="L56" i="15" s="1"/>
  <c r="AZ118" i="13"/>
  <c r="BC118" i="13" s="1"/>
  <c r="L118" i="13"/>
  <c r="L328" i="7"/>
  <c r="H56" i="15" s="1"/>
  <c r="H117" i="13"/>
  <c r="AU117" i="13"/>
  <c r="AI118" i="13" s="1"/>
  <c r="BL117" i="13"/>
  <c r="R328" i="7"/>
  <c r="P328" i="7"/>
  <c r="S328" i="7"/>
  <c r="Q328" i="7"/>
  <c r="T328" i="7"/>
  <c r="CC116" i="13"/>
  <c r="CB116" i="13"/>
  <c r="CK116" i="13"/>
  <c r="CL116" i="13"/>
  <c r="A336" i="13"/>
  <c r="BI138" i="13"/>
  <c r="BK138" i="13"/>
  <c r="BJ138" i="13"/>
  <c r="P118" i="13" l="1"/>
  <c r="O118" i="13"/>
  <c r="K56" i="15"/>
  <c r="G228" i="12"/>
  <c r="H228" i="12" s="1"/>
  <c r="I228" i="12" s="1"/>
  <c r="I76" i="15" s="1"/>
  <c r="U328" i="7"/>
  <c r="K117" i="13"/>
  <c r="J55" i="15" s="1"/>
  <c r="BR117" i="13"/>
  <c r="Q117" i="13"/>
  <c r="Z118" i="13" s="1"/>
  <c r="AX117" i="13"/>
  <c r="BA117" i="13" s="1"/>
  <c r="BD117" i="13" s="1"/>
  <c r="A337" i="13"/>
  <c r="CF118" i="13" l="1"/>
  <c r="BV118" i="13"/>
  <c r="AS119" i="13" s="1"/>
  <c r="BM119" i="13" s="1"/>
  <c r="BW118" i="13"/>
  <c r="AT119" i="13" s="1"/>
  <c r="J119" i="13" s="1"/>
  <c r="CE118" i="13"/>
  <c r="J229" i="12"/>
  <c r="BT118" i="13"/>
  <c r="BO118" i="13"/>
  <c r="N117" i="13"/>
  <c r="CD117" i="13"/>
  <c r="BU117" i="13"/>
  <c r="CG117" i="13"/>
  <c r="BX117" i="13"/>
  <c r="F328" i="7"/>
  <c r="BH118" i="13"/>
  <c r="V328" i="7"/>
  <c r="K228" i="12"/>
  <c r="L228" i="12" s="1"/>
  <c r="M228" i="12" s="1"/>
  <c r="A338" i="13"/>
  <c r="I119" i="13" l="1"/>
  <c r="R119" i="13" s="1"/>
  <c r="AA120" i="13" s="1"/>
  <c r="AW119" i="13"/>
  <c r="AK120" i="13" s="1"/>
  <c r="BN119" i="13"/>
  <c r="AV119" i="13"/>
  <c r="AJ120" i="13" s="1"/>
  <c r="BP119" i="13"/>
  <c r="BQ119" i="13"/>
  <c r="M119" i="13"/>
  <c r="L57" i="15" s="1"/>
  <c r="S119" i="13"/>
  <c r="AB120" i="13" s="1"/>
  <c r="BZ118" i="13"/>
  <c r="O228" i="12"/>
  <c r="CI118" i="13"/>
  <c r="CH118" i="13"/>
  <c r="BY118" i="13"/>
  <c r="N229" i="12"/>
  <c r="CA117" i="13"/>
  <c r="AR118" i="13"/>
  <c r="CJ117" i="13"/>
  <c r="O328" i="7"/>
  <c r="J329" i="7"/>
  <c r="K329" i="7"/>
  <c r="G329" i="7"/>
  <c r="H329" i="7"/>
  <c r="I329" i="7"/>
  <c r="A339" i="13"/>
  <c r="BJ139" i="13"/>
  <c r="BK139" i="13"/>
  <c r="BI139" i="13"/>
  <c r="AZ119" i="13" l="1"/>
  <c r="BC119" i="13" s="1"/>
  <c r="L119" i="13"/>
  <c r="K57" i="15" s="1"/>
  <c r="AY119" i="13"/>
  <c r="BB119" i="13" s="1"/>
  <c r="P119" i="13"/>
  <c r="L329" i="7"/>
  <c r="H57" i="15" s="1"/>
  <c r="CL117" i="13"/>
  <c r="CK117" i="13"/>
  <c r="R329" i="7"/>
  <c r="P329" i="7"/>
  <c r="Q329" i="7"/>
  <c r="T329" i="7"/>
  <c r="S329" i="7"/>
  <c r="H118" i="13"/>
  <c r="AU118" i="13"/>
  <c r="AI119" i="13" s="1"/>
  <c r="BL118" i="13"/>
  <c r="CB117" i="13"/>
  <c r="CC117" i="13"/>
  <c r="A340" i="13"/>
  <c r="O119" i="13" l="1"/>
  <c r="G229" i="12"/>
  <c r="H229" i="12" s="1"/>
  <c r="I229" i="12" s="1"/>
  <c r="I77" i="15" s="1"/>
  <c r="U329" i="7"/>
  <c r="BR118" i="13"/>
  <c r="K118" i="13"/>
  <c r="J56" i="15" s="1"/>
  <c r="Q118" i="13"/>
  <c r="Z119" i="13" s="1"/>
  <c r="AX118" i="13"/>
  <c r="BA118" i="13" s="1"/>
  <c r="BD118" i="13" s="1"/>
  <c r="A341" i="13"/>
  <c r="BJ140" i="13"/>
  <c r="BK140" i="13"/>
  <c r="BI140" i="13"/>
  <c r="J230" i="12" l="1"/>
  <c r="BV119" i="13"/>
  <c r="AS120" i="13" s="1"/>
  <c r="BM120" i="13" s="1"/>
  <c r="CE119" i="13"/>
  <c r="CF119" i="13"/>
  <c r="BW119" i="13"/>
  <c r="AT120" i="13" s="1"/>
  <c r="AW120" i="13" s="1"/>
  <c r="AK121" i="13" s="1"/>
  <c r="N118" i="13"/>
  <c r="BU118" i="13"/>
  <c r="CD118" i="13"/>
  <c r="CG118" i="13"/>
  <c r="BX118" i="13"/>
  <c r="BT119" i="13"/>
  <c r="BO119" i="13"/>
  <c r="BH119" i="13"/>
  <c r="F329" i="7"/>
  <c r="V329" i="7"/>
  <c r="K229" i="12"/>
  <c r="L229" i="12" s="1"/>
  <c r="M229" i="12" s="1"/>
  <c r="A342" i="13"/>
  <c r="AV120" i="13" l="1"/>
  <c r="AJ121" i="13" s="1"/>
  <c r="I120" i="13"/>
  <c r="R120" i="13" s="1"/>
  <c r="AA121" i="13" s="1"/>
  <c r="BP120" i="13"/>
  <c r="BN120" i="13"/>
  <c r="BQ120" i="13"/>
  <c r="J120" i="13"/>
  <c r="M120" i="13" s="1"/>
  <c r="L58" i="15" s="1"/>
  <c r="BZ119" i="13"/>
  <c r="CI119" i="13"/>
  <c r="O229" i="12"/>
  <c r="BY119" i="13"/>
  <c r="CH119" i="13"/>
  <c r="N230" i="12"/>
  <c r="CA118" i="13"/>
  <c r="AR119" i="13"/>
  <c r="CJ118" i="13"/>
  <c r="O329" i="7"/>
  <c r="K330" i="7"/>
  <c r="G330" i="7"/>
  <c r="J330" i="7"/>
  <c r="I330" i="7"/>
  <c r="H330" i="7"/>
  <c r="AZ120" i="13"/>
  <c r="BC120" i="13" s="1"/>
  <c r="A343" i="13"/>
  <c r="AY120" i="13" l="1"/>
  <c r="BB120" i="13" s="1"/>
  <c r="L120" i="13"/>
  <c r="K58" i="15" s="1"/>
  <c r="S120" i="13"/>
  <c r="AB121" i="13" s="1"/>
  <c r="P120" i="13"/>
  <c r="CL118" i="13"/>
  <c r="CK118" i="13"/>
  <c r="CC118" i="13"/>
  <c r="CB118" i="13"/>
  <c r="AU119" i="13"/>
  <c r="AI120" i="13" s="1"/>
  <c r="BL119" i="13"/>
  <c r="H119" i="13"/>
  <c r="L330" i="7"/>
  <c r="H58" i="15" s="1"/>
  <c r="S330" i="7"/>
  <c r="P330" i="7"/>
  <c r="T330" i="7"/>
  <c r="Q330" i="7"/>
  <c r="R330" i="7"/>
  <c r="A344" i="13"/>
  <c r="BJ141" i="13"/>
  <c r="BK141" i="13"/>
  <c r="BI141" i="13"/>
  <c r="O120" i="13" l="1"/>
  <c r="G230" i="12"/>
  <c r="H230" i="12" s="1"/>
  <c r="I230" i="12" s="1"/>
  <c r="I78" i="15" s="1"/>
  <c r="K119" i="13"/>
  <c r="J57" i="15" s="1"/>
  <c r="Q119" i="13"/>
  <c r="Z120" i="13" s="1"/>
  <c r="BR119" i="13"/>
  <c r="U330" i="7"/>
  <c r="AX119" i="13"/>
  <c r="BA119" i="13" s="1"/>
  <c r="BD119" i="13" s="1"/>
  <c r="A345" i="13"/>
  <c r="BW120" i="13" l="1"/>
  <c r="AT121" i="13" s="1"/>
  <c r="AW121" i="13" s="1"/>
  <c r="AK122" i="13" s="1"/>
  <c r="CE120" i="13"/>
  <c r="J231" i="12"/>
  <c r="BV120" i="13"/>
  <c r="AS121" i="13" s="1"/>
  <c r="AV121" i="13" s="1"/>
  <c r="AJ122" i="13" s="1"/>
  <c r="CF120" i="13"/>
  <c r="K230" i="12"/>
  <c r="L230" i="12" s="1"/>
  <c r="M230" i="12" s="1"/>
  <c r="V330" i="7"/>
  <c r="N119" i="13"/>
  <c r="CD119" i="13"/>
  <c r="BU119" i="13"/>
  <c r="BX119" i="13"/>
  <c r="CG119" i="13"/>
  <c r="BT120" i="13"/>
  <c r="BO120" i="13"/>
  <c r="BH120" i="13"/>
  <c r="F330" i="7"/>
  <c r="A346" i="13"/>
  <c r="BQ121" i="13" l="1"/>
  <c r="BN121" i="13"/>
  <c r="J121" i="13"/>
  <c r="S121" i="13" s="1"/>
  <c r="AB122" i="13" s="1"/>
  <c r="BP121" i="13"/>
  <c r="BM121" i="13"/>
  <c r="I121" i="13"/>
  <c r="L121" i="13" s="1"/>
  <c r="K59" i="15" s="1"/>
  <c r="O330" i="7"/>
  <c r="G331" i="7"/>
  <c r="H331" i="7"/>
  <c r="K331" i="7"/>
  <c r="J331" i="7"/>
  <c r="I331" i="7"/>
  <c r="AZ121" i="13"/>
  <c r="BC121" i="13" s="1"/>
  <c r="CA119" i="13"/>
  <c r="AR120" i="13"/>
  <c r="CJ119" i="13"/>
  <c r="BZ120" i="13"/>
  <c r="CI120" i="13"/>
  <c r="O230" i="12"/>
  <c r="BY120" i="13"/>
  <c r="CH120" i="13"/>
  <c r="N231" i="12"/>
  <c r="AY121" i="13"/>
  <c r="BB121" i="13" s="1"/>
  <c r="BI142" i="13"/>
  <c r="BJ142" i="13"/>
  <c r="BK142" i="13"/>
  <c r="M121" i="13" l="1"/>
  <c r="L59" i="15" s="1"/>
  <c r="R121" i="13"/>
  <c r="AA122" i="13" s="1"/>
  <c r="O121" i="13"/>
  <c r="CL119" i="13"/>
  <c r="CK119" i="13"/>
  <c r="CC119" i="13"/>
  <c r="CB119" i="13"/>
  <c r="AU120" i="13"/>
  <c r="AI121" i="13" s="1"/>
  <c r="H120" i="13"/>
  <c r="BL120" i="13"/>
  <c r="L331" i="7"/>
  <c r="H59" i="15" s="1"/>
  <c r="Q331" i="7"/>
  <c r="T331" i="7"/>
  <c r="R331" i="7"/>
  <c r="P331" i="7"/>
  <c r="S331" i="7"/>
  <c r="P121" i="13" l="1"/>
  <c r="G231" i="12"/>
  <c r="H231" i="12" s="1"/>
  <c r="I231" i="12" s="1"/>
  <c r="I79" i="15" s="1"/>
  <c r="AX120" i="13"/>
  <c r="BA120" i="13" s="1"/>
  <c r="BD120" i="13" s="1"/>
  <c r="U331" i="7"/>
  <c r="Q120" i="13"/>
  <c r="Z121" i="13" s="1"/>
  <c r="K120" i="13"/>
  <c r="J58" i="15" s="1"/>
  <c r="BR120" i="13"/>
  <c r="BJ143" i="13"/>
  <c r="CF121" i="13" l="1"/>
  <c r="BW121" i="13"/>
  <c r="AT122" i="13" s="1"/>
  <c r="AW122" i="13" s="1"/>
  <c r="AK123" i="13" s="1"/>
  <c r="CE121" i="13"/>
  <c r="J232" i="12"/>
  <c r="BV121" i="13"/>
  <c r="AS122" i="13" s="1"/>
  <c r="I122" i="13" s="1"/>
  <c r="N120" i="13"/>
  <c r="BU120" i="13"/>
  <c r="CD120" i="13"/>
  <c r="BX120" i="13"/>
  <c r="CG120" i="13"/>
  <c r="V331" i="7"/>
  <c r="K231" i="12"/>
  <c r="L231" i="12" s="1"/>
  <c r="M231" i="12" s="1"/>
  <c r="BT121" i="13"/>
  <c r="BO121" i="13"/>
  <c r="BH121" i="13"/>
  <c r="F331" i="7"/>
  <c r="BK143" i="13"/>
  <c r="BI143" i="13"/>
  <c r="BQ122" i="13" l="1"/>
  <c r="J122" i="13"/>
  <c r="M122" i="13" s="1"/>
  <c r="L60" i="15" s="1"/>
  <c r="BN122" i="13"/>
  <c r="BP122" i="13"/>
  <c r="AV122" i="13"/>
  <c r="AJ123" i="13" s="1"/>
  <c r="BM122" i="13"/>
  <c r="AZ122" i="13"/>
  <c r="BC122" i="13" s="1"/>
  <c r="O331" i="7"/>
  <c r="I332" i="7"/>
  <c r="G332" i="7"/>
  <c r="J332" i="7"/>
  <c r="K332" i="7"/>
  <c r="H332" i="7"/>
  <c r="BZ121" i="13"/>
  <c r="O231" i="12"/>
  <c r="CI121" i="13"/>
  <c r="BY121" i="13"/>
  <c r="CH121" i="13"/>
  <c r="N232" i="12"/>
  <c r="CJ120" i="13"/>
  <c r="R122" i="13"/>
  <c r="AA123" i="13" s="1"/>
  <c r="L122" i="13"/>
  <c r="K60" i="15" s="1"/>
  <c r="CA120" i="13"/>
  <c r="AR121" i="13"/>
  <c r="S122" i="13" l="1"/>
  <c r="AB123" i="13" s="1"/>
  <c r="AY122" i="13"/>
  <c r="BB122" i="13" s="1"/>
  <c r="P122" i="13"/>
  <c r="O122" i="13"/>
  <c r="CB120" i="13"/>
  <c r="CC120" i="13"/>
  <c r="CL120" i="13"/>
  <c r="CK120" i="13"/>
  <c r="P332" i="7"/>
  <c r="R332" i="7"/>
  <c r="S332" i="7"/>
  <c r="T332" i="7"/>
  <c r="Q332" i="7"/>
  <c r="L332" i="7"/>
  <c r="H60" i="15" s="1"/>
  <c r="AU121" i="13"/>
  <c r="AI122" i="13" s="1"/>
  <c r="H121" i="13"/>
  <c r="BL121" i="13"/>
  <c r="BK144" i="13"/>
  <c r="BI144" i="13"/>
  <c r="BJ144" i="13"/>
  <c r="G232" i="12" l="1"/>
  <c r="H232" i="12" s="1"/>
  <c r="I232" i="12" s="1"/>
  <c r="I80" i="15" s="1"/>
  <c r="U332" i="7"/>
  <c r="BR121" i="13"/>
  <c r="K121" i="13"/>
  <c r="J59" i="15" s="1"/>
  <c r="Q121" i="13"/>
  <c r="Z122" i="13" s="1"/>
  <c r="AX121" i="13"/>
  <c r="BA121" i="13" s="1"/>
  <c r="BD121" i="13" s="1"/>
  <c r="CE122" i="13" l="1"/>
  <c r="CF122" i="13"/>
  <c r="J233" i="12"/>
  <c r="BV122" i="13"/>
  <c r="AS123" i="13" s="1"/>
  <c r="I123" i="13" s="1"/>
  <c r="BW122" i="13"/>
  <c r="AT123" i="13" s="1"/>
  <c r="AW123" i="13" s="1"/>
  <c r="AK124" i="13" s="1"/>
  <c r="BT122" i="13"/>
  <c r="BO122" i="13"/>
  <c r="BH122" i="13"/>
  <c r="F332" i="7"/>
  <c r="N121" i="13"/>
  <c r="CD121" i="13"/>
  <c r="BU121" i="13"/>
  <c r="CG121" i="13"/>
  <c r="BX121" i="13"/>
  <c r="V332" i="7"/>
  <c r="K232" i="12"/>
  <c r="L232" i="12" s="1"/>
  <c r="M232" i="12" s="1"/>
  <c r="BK145" i="13"/>
  <c r="BI145" i="13"/>
  <c r="BP123" i="13" l="1"/>
  <c r="AV123" i="13"/>
  <c r="AJ124" i="13" s="1"/>
  <c r="BM123" i="13"/>
  <c r="J123" i="13"/>
  <c r="S123" i="13" s="1"/>
  <c r="AB124" i="13" s="1"/>
  <c r="BQ123" i="13"/>
  <c r="BN123" i="13"/>
  <c r="CJ121" i="13"/>
  <c r="CL121" i="13" s="1"/>
  <c r="BZ122" i="13"/>
  <c r="O232" i="12"/>
  <c r="CI122" i="13"/>
  <c r="BY122" i="13"/>
  <c r="CH122" i="13"/>
  <c r="N233" i="12"/>
  <c r="O332" i="7"/>
  <c r="H333" i="7"/>
  <c r="K333" i="7"/>
  <c r="I333" i="7"/>
  <c r="J333" i="7"/>
  <c r="G333" i="7"/>
  <c r="L123" i="13"/>
  <c r="K61" i="15" s="1"/>
  <c r="R123" i="13"/>
  <c r="AA124" i="13" s="1"/>
  <c r="CA121" i="13"/>
  <c r="AR122" i="13"/>
  <c r="AZ123" i="13"/>
  <c r="BC123" i="13" s="1"/>
  <c r="BJ145" i="13"/>
  <c r="AY123" i="13" l="1"/>
  <c r="BB123" i="13" s="1"/>
  <c r="M123" i="13"/>
  <c r="O123" i="13"/>
  <c r="CK121" i="13"/>
  <c r="L333" i="7"/>
  <c r="H61" i="15" s="1"/>
  <c r="AU122" i="13"/>
  <c r="AI123" i="13" s="1"/>
  <c r="H122" i="13"/>
  <c r="BL122" i="13"/>
  <c r="CB121" i="13"/>
  <c r="CC121" i="13"/>
  <c r="S333" i="7"/>
  <c r="Q333" i="7"/>
  <c r="P333" i="7"/>
  <c r="T333" i="7"/>
  <c r="R333" i="7"/>
  <c r="P123" i="13" l="1"/>
  <c r="L61" i="15"/>
  <c r="G233" i="12"/>
  <c r="H233" i="12" s="1"/>
  <c r="I233" i="12" s="1"/>
  <c r="I81" i="15" s="1"/>
  <c r="AX122" i="13"/>
  <c r="BA122" i="13" s="1"/>
  <c r="BD122" i="13" s="1"/>
  <c r="K122" i="13"/>
  <c r="J60" i="15" s="1"/>
  <c r="BR122" i="13"/>
  <c r="Q122" i="13"/>
  <c r="Z123" i="13" s="1"/>
  <c r="U333" i="7"/>
  <c r="BK146" i="13"/>
  <c r="BI146" i="13"/>
  <c r="BV123" i="13" l="1"/>
  <c r="AS124" i="13" s="1"/>
  <c r="AV124" i="13" s="1"/>
  <c r="AJ125" i="13" s="1"/>
  <c r="CE123" i="13"/>
  <c r="BW123" i="13"/>
  <c r="AT124" i="13" s="1"/>
  <c r="BN124" i="13" s="1"/>
  <c r="CF123" i="13"/>
  <c r="J234" i="12"/>
  <c r="V333" i="7"/>
  <c r="K233" i="12"/>
  <c r="L233" i="12" s="1"/>
  <c r="M233" i="12" s="1"/>
  <c r="N122" i="13"/>
  <c r="CD122" i="13"/>
  <c r="BU122" i="13"/>
  <c r="CG122" i="13"/>
  <c r="BX122" i="13"/>
  <c r="BH123" i="13"/>
  <c r="F333" i="7"/>
  <c r="BO123" i="13"/>
  <c r="BT123" i="13"/>
  <c r="BJ146" i="13"/>
  <c r="BP124" i="13" l="1"/>
  <c r="BM124" i="13"/>
  <c r="I124" i="13"/>
  <c r="L124" i="13" s="1"/>
  <c r="K62" i="15" s="1"/>
  <c r="BQ124" i="13"/>
  <c r="J124" i="13"/>
  <c r="S124" i="13" s="1"/>
  <c r="AB125" i="13" s="1"/>
  <c r="AW124" i="13"/>
  <c r="AK125" i="13" s="1"/>
  <c r="AY124" i="13"/>
  <c r="BB124" i="13" s="1"/>
  <c r="CA122" i="13"/>
  <c r="AR123" i="13"/>
  <c r="CJ122" i="13"/>
  <c r="O333" i="7"/>
  <c r="K334" i="7"/>
  <c r="H334" i="7"/>
  <c r="J334" i="7"/>
  <c r="G334" i="7"/>
  <c r="I334" i="7"/>
  <c r="BZ123" i="13"/>
  <c r="CI123" i="13"/>
  <c r="O233" i="12"/>
  <c r="CH123" i="13"/>
  <c r="BY123" i="13"/>
  <c r="N234" i="12"/>
  <c r="BJ147" i="13"/>
  <c r="M124" i="13" l="1"/>
  <c r="L62" i="15" s="1"/>
  <c r="R124" i="13"/>
  <c r="AA125" i="13" s="1"/>
  <c r="AZ124" i="13"/>
  <c r="BC124" i="13" s="1"/>
  <c r="O124" i="13"/>
  <c r="H123" i="13"/>
  <c r="AU123" i="13"/>
  <c r="AI124" i="13" s="1"/>
  <c r="BL123" i="13"/>
  <c r="CK122" i="13"/>
  <c r="CL122" i="13"/>
  <c r="CC122" i="13"/>
  <c r="CB122" i="13"/>
  <c r="L334" i="7"/>
  <c r="H62" i="15" s="1"/>
  <c r="Q334" i="7"/>
  <c r="S334" i="7"/>
  <c r="T334" i="7"/>
  <c r="R334" i="7"/>
  <c r="P334" i="7"/>
  <c r="BK147" i="13"/>
  <c r="BI147" i="13"/>
  <c r="P124" i="13" l="1"/>
  <c r="G234" i="12"/>
  <c r="H234" i="12" s="1"/>
  <c r="I234" i="12" s="1"/>
  <c r="I82" i="15" s="1"/>
  <c r="U334" i="7"/>
  <c r="Q123" i="13"/>
  <c r="Z124" i="13" s="1"/>
  <c r="K123" i="13"/>
  <c r="J61" i="15" s="1"/>
  <c r="BR123" i="13"/>
  <c r="AX123" i="13"/>
  <c r="BA123" i="13" s="1"/>
  <c r="BD123" i="13" s="1"/>
  <c r="BW124" i="13" l="1"/>
  <c r="AT125" i="13" s="1"/>
  <c r="BN125" i="13" s="1"/>
  <c r="BV124" i="13"/>
  <c r="AS125" i="13" s="1"/>
  <c r="BP125" i="13" s="1"/>
  <c r="CF124" i="13"/>
  <c r="J235" i="12"/>
  <c r="CE124" i="13"/>
  <c r="N123" i="13"/>
  <c r="BU123" i="13"/>
  <c r="CD123" i="13"/>
  <c r="BX123" i="13"/>
  <c r="CG123" i="13"/>
  <c r="BT124" i="13"/>
  <c r="BO124" i="13"/>
  <c r="BH124" i="13"/>
  <c r="F334" i="7"/>
  <c r="K234" i="12"/>
  <c r="L234" i="12" s="1"/>
  <c r="M234" i="12" s="1"/>
  <c r="V334" i="7"/>
  <c r="BK148" i="13"/>
  <c r="BJ148" i="13"/>
  <c r="AW125" i="13" l="1"/>
  <c r="AK126" i="13" s="1"/>
  <c r="BQ125" i="13"/>
  <c r="J125" i="13"/>
  <c r="S125" i="13" s="1"/>
  <c r="AB126" i="13" s="1"/>
  <c r="I125" i="13"/>
  <c r="R125" i="13" s="1"/>
  <c r="AA126" i="13" s="1"/>
  <c r="AV125" i="13"/>
  <c r="AJ126" i="13" s="1"/>
  <c r="BM125" i="13"/>
  <c r="CJ123" i="13"/>
  <c r="CK123" i="13" s="1"/>
  <c r="BZ124" i="13"/>
  <c r="CI124" i="13"/>
  <c r="O234" i="12"/>
  <c r="CH124" i="13"/>
  <c r="BY124" i="13"/>
  <c r="N235" i="12"/>
  <c r="CA123" i="13"/>
  <c r="AR124" i="13"/>
  <c r="O334" i="7"/>
  <c r="G335" i="7"/>
  <c r="H335" i="7"/>
  <c r="I335" i="7"/>
  <c r="J335" i="7"/>
  <c r="K335" i="7"/>
  <c r="BI148" i="13"/>
  <c r="L125" i="13" l="1"/>
  <c r="K63" i="15" s="1"/>
  <c r="M125" i="13"/>
  <c r="L63" i="15" s="1"/>
  <c r="AZ125" i="13"/>
  <c r="BC125" i="13" s="1"/>
  <c r="AY125" i="13"/>
  <c r="BB125" i="13" s="1"/>
  <c r="CL123" i="13"/>
  <c r="P335" i="7"/>
  <c r="R335" i="7"/>
  <c r="S335" i="7"/>
  <c r="T335" i="7"/>
  <c r="Q335" i="7"/>
  <c r="CC123" i="13"/>
  <c r="CB123" i="13"/>
  <c r="BL124" i="13"/>
  <c r="H124" i="13"/>
  <c r="AU124" i="13"/>
  <c r="AI125" i="13" s="1"/>
  <c r="L335" i="7"/>
  <c r="H63" i="15" s="1"/>
  <c r="P125" i="13" l="1"/>
  <c r="O125" i="13"/>
  <c r="G235" i="12"/>
  <c r="H235" i="12" s="1"/>
  <c r="I235" i="12" s="1"/>
  <c r="I83" i="15" s="1"/>
  <c r="K124" i="13"/>
  <c r="J62" i="15" s="1"/>
  <c r="BR124" i="13"/>
  <c r="Q124" i="13"/>
  <c r="Z125" i="13" s="1"/>
  <c r="AX124" i="13"/>
  <c r="BA124" i="13" s="1"/>
  <c r="BD124" i="13" s="1"/>
  <c r="U335" i="7"/>
  <c r="BK149" i="13"/>
  <c r="BI149" i="13"/>
  <c r="BJ149" i="13"/>
  <c r="J236" i="12" l="1"/>
  <c r="CE125" i="13"/>
  <c r="BV125" i="13"/>
  <c r="AS126" i="13" s="1"/>
  <c r="BP126" i="13" s="1"/>
  <c r="BW125" i="13"/>
  <c r="AT126" i="13" s="1"/>
  <c r="BQ126" i="13" s="1"/>
  <c r="CF125" i="13"/>
  <c r="V335" i="7"/>
  <c r="K235" i="12"/>
  <c r="L235" i="12" s="1"/>
  <c r="M235" i="12" s="1"/>
  <c r="BH125" i="13"/>
  <c r="F335" i="7"/>
  <c r="BO125" i="13"/>
  <c r="BT125" i="13"/>
  <c r="N124" i="13"/>
  <c r="BU124" i="13"/>
  <c r="CD124" i="13"/>
  <c r="BX124" i="13"/>
  <c r="CG124" i="13"/>
  <c r="BK150" i="13"/>
  <c r="BJ150" i="13"/>
  <c r="BM126" i="13" l="1"/>
  <c r="I126" i="13"/>
  <c r="R126" i="13" s="1"/>
  <c r="AA127" i="13" s="1"/>
  <c r="AV126" i="13"/>
  <c r="AJ127" i="13" s="1"/>
  <c r="AW126" i="13"/>
  <c r="AK127" i="13" s="1"/>
  <c r="BN126" i="13"/>
  <c r="J126" i="13"/>
  <c r="S126" i="13" s="1"/>
  <c r="AB127" i="13" s="1"/>
  <c r="CI125" i="13"/>
  <c r="BZ125" i="13"/>
  <c r="O235" i="12"/>
  <c r="BY125" i="13"/>
  <c r="CH125" i="13"/>
  <c r="N236" i="12"/>
  <c r="CJ124" i="13"/>
  <c r="CA124" i="13"/>
  <c r="AR125" i="13"/>
  <c r="O335" i="7"/>
  <c r="G336" i="7"/>
  <c r="K336" i="7"/>
  <c r="J336" i="7"/>
  <c r="I336" i="7"/>
  <c r="H336" i="7"/>
  <c r="BI150" i="13"/>
  <c r="L126" i="13" l="1"/>
  <c r="K64" i="15" s="1"/>
  <c r="AY126" i="13"/>
  <c r="BB126" i="13" s="1"/>
  <c r="AZ126" i="13"/>
  <c r="BC126" i="13" s="1"/>
  <c r="M126" i="13"/>
  <c r="L64" i="15" s="1"/>
  <c r="CK124" i="13"/>
  <c r="CL124" i="13"/>
  <c r="L336" i="7"/>
  <c r="H64" i="15" s="1"/>
  <c r="T336" i="7"/>
  <c r="R336" i="7"/>
  <c r="P336" i="7"/>
  <c r="S336" i="7"/>
  <c r="Q336" i="7"/>
  <c r="AU125" i="13"/>
  <c r="AI126" i="13" s="1"/>
  <c r="BL125" i="13"/>
  <c r="H125" i="13"/>
  <c r="CC124" i="13"/>
  <c r="CB124" i="13"/>
  <c r="O126" i="13" l="1"/>
  <c r="P126" i="13"/>
  <c r="G236" i="12"/>
  <c r="H236" i="12" s="1"/>
  <c r="I236" i="12" s="1"/>
  <c r="I84" i="15" s="1"/>
  <c r="U336" i="7"/>
  <c r="BR125" i="13"/>
  <c r="Q125" i="13"/>
  <c r="Z126" i="13" s="1"/>
  <c r="K125" i="13"/>
  <c r="J63" i="15" s="1"/>
  <c r="AX125" i="13"/>
  <c r="BA125" i="13" s="1"/>
  <c r="BD125" i="13" s="1"/>
  <c r="BJ151" i="13"/>
  <c r="BK151" i="13"/>
  <c r="J237" i="12" l="1"/>
  <c r="CE126" i="13"/>
  <c r="BV126" i="13"/>
  <c r="AS127" i="13" s="1"/>
  <c r="AV127" i="13" s="1"/>
  <c r="AJ128" i="13" s="1"/>
  <c r="BW126" i="13"/>
  <c r="AT127" i="13" s="1"/>
  <c r="BN127" i="13" s="1"/>
  <c r="CF126" i="13"/>
  <c r="N125" i="13"/>
  <c r="CD125" i="13"/>
  <c r="BU125" i="13"/>
  <c r="CG125" i="13"/>
  <c r="BX125" i="13"/>
  <c r="BH126" i="13"/>
  <c r="F336" i="7"/>
  <c r="BT126" i="13"/>
  <c r="BO126" i="13"/>
  <c r="V336" i="7"/>
  <c r="K236" i="12"/>
  <c r="L236" i="12" s="1"/>
  <c r="M236" i="12" s="1"/>
  <c r="BI151" i="13"/>
  <c r="I127" i="13" l="1"/>
  <c r="L127" i="13" s="1"/>
  <c r="K65" i="15" s="1"/>
  <c r="BP127" i="13"/>
  <c r="BM127" i="13"/>
  <c r="BQ127" i="13"/>
  <c r="AW127" i="13"/>
  <c r="AK128" i="13" s="1"/>
  <c r="J127" i="13"/>
  <c r="M127" i="13" s="1"/>
  <c r="L65" i="15" s="1"/>
  <c r="CJ125" i="13"/>
  <c r="CK125" i="13" s="1"/>
  <c r="R127" i="13"/>
  <c r="AA128" i="13" s="1"/>
  <c r="O336" i="7"/>
  <c r="J337" i="7"/>
  <c r="H337" i="7"/>
  <c r="K337" i="7"/>
  <c r="G337" i="7"/>
  <c r="I337" i="7"/>
  <c r="AY127" i="13"/>
  <c r="BB127" i="13" s="1"/>
  <c r="BZ126" i="13"/>
  <c r="CI126" i="13"/>
  <c r="O236" i="12"/>
  <c r="BY126" i="13"/>
  <c r="CH126" i="13"/>
  <c r="N237" i="12"/>
  <c r="CA125" i="13"/>
  <c r="AR126" i="13"/>
  <c r="S127" i="13" l="1"/>
  <c r="AB128" i="13" s="1"/>
  <c r="AZ127" i="13"/>
  <c r="BC127" i="13" s="1"/>
  <c r="P127" i="13"/>
  <c r="O127" i="13"/>
  <c r="CL125" i="13"/>
  <c r="L337" i="7"/>
  <c r="H65" i="15" s="1"/>
  <c r="CC125" i="13"/>
  <c r="CB125" i="13"/>
  <c r="P337" i="7"/>
  <c r="S337" i="7"/>
  <c r="T337" i="7"/>
  <c r="Q337" i="7"/>
  <c r="R337" i="7"/>
  <c r="BL126" i="13"/>
  <c r="AU126" i="13"/>
  <c r="AI127" i="13" s="1"/>
  <c r="H126" i="13"/>
  <c r="BI152" i="13"/>
  <c r="BK152" i="13"/>
  <c r="BJ152" i="13"/>
  <c r="G237" i="12" l="1"/>
  <c r="H237" i="12" s="1"/>
  <c r="I237" i="12" s="1"/>
  <c r="I85" i="15" s="1"/>
  <c r="U337" i="7"/>
  <c r="BR126" i="13"/>
  <c r="Q126" i="13"/>
  <c r="Z127" i="13" s="1"/>
  <c r="K126" i="13"/>
  <c r="J64" i="15" s="1"/>
  <c r="AX126" i="13"/>
  <c r="BA126" i="13" s="1"/>
  <c r="BD126" i="13" s="1"/>
  <c r="J238" i="12" l="1"/>
  <c r="CE127" i="13"/>
  <c r="BV127" i="13"/>
  <c r="AS128" i="13" s="1"/>
  <c r="BP128" i="13" s="1"/>
  <c r="CF127" i="13"/>
  <c r="BW127" i="13"/>
  <c r="AT128" i="13" s="1"/>
  <c r="AW128" i="13" s="1"/>
  <c r="AK129" i="13" s="1"/>
  <c r="N126" i="13"/>
  <c r="CD126" i="13"/>
  <c r="BU126" i="13"/>
  <c r="CG126" i="13"/>
  <c r="BX126" i="13"/>
  <c r="BT127" i="13"/>
  <c r="BO127" i="13"/>
  <c r="BH127" i="13"/>
  <c r="F337" i="7"/>
  <c r="K237" i="12"/>
  <c r="L237" i="12" s="1"/>
  <c r="M237" i="12" s="1"/>
  <c r="V337" i="7"/>
  <c r="I128" i="13" l="1"/>
  <c r="L128" i="13" s="1"/>
  <c r="K66" i="15" s="1"/>
  <c r="BM128" i="13"/>
  <c r="AV128" i="13"/>
  <c r="AJ129" i="13" s="1"/>
  <c r="BQ128" i="13"/>
  <c r="BN128" i="13"/>
  <c r="J128" i="13"/>
  <c r="M128" i="13" s="1"/>
  <c r="L66" i="15" s="1"/>
  <c r="CJ126" i="13"/>
  <c r="CL126" i="13" s="1"/>
  <c r="O237" i="12"/>
  <c r="CI127" i="13"/>
  <c r="BZ127" i="13"/>
  <c r="CH127" i="13"/>
  <c r="BY127" i="13"/>
  <c r="N238" i="12"/>
  <c r="CA126" i="13"/>
  <c r="AR127" i="13"/>
  <c r="O337" i="7"/>
  <c r="G338" i="7"/>
  <c r="K338" i="7"/>
  <c r="I338" i="7"/>
  <c r="H338" i="7"/>
  <c r="J338" i="7"/>
  <c r="AZ128" i="13"/>
  <c r="BC128" i="13" s="1"/>
  <c r="BJ153" i="13"/>
  <c r="BK153" i="13"/>
  <c r="BI153" i="13"/>
  <c r="AY128" i="13" l="1"/>
  <c r="BB128" i="13" s="1"/>
  <c r="R128" i="13"/>
  <c r="AA129" i="13" s="1"/>
  <c r="S128" i="13"/>
  <c r="AB129" i="13" s="1"/>
  <c r="CK126" i="13"/>
  <c r="O128" i="13"/>
  <c r="P128" i="13"/>
  <c r="S338" i="7"/>
  <c r="P338" i="7"/>
  <c r="T338" i="7"/>
  <c r="Q338" i="7"/>
  <c r="R338" i="7"/>
  <c r="H127" i="13"/>
  <c r="AU127" i="13"/>
  <c r="AI128" i="13" s="1"/>
  <c r="BL127" i="13"/>
  <c r="CC126" i="13"/>
  <c r="CB126" i="13"/>
  <c r="L338" i="7"/>
  <c r="H66" i="15" s="1"/>
  <c r="G238" i="12" l="1"/>
  <c r="H238" i="12" s="1"/>
  <c r="I238" i="12" s="1"/>
  <c r="I86" i="15" s="1"/>
  <c r="K127" i="13"/>
  <c r="J65" i="15" s="1"/>
  <c r="BR127" i="13"/>
  <c r="Q127" i="13"/>
  <c r="Z128" i="13" s="1"/>
  <c r="AX127" i="13"/>
  <c r="BA127" i="13" s="1"/>
  <c r="BD127" i="13" s="1"/>
  <c r="U338" i="7"/>
  <c r="BI154" i="13"/>
  <c r="BK154" i="13"/>
  <c r="BV128" i="13" l="1"/>
  <c r="AS129" i="13" s="1"/>
  <c r="AV129" i="13" s="1"/>
  <c r="AJ130" i="13" s="1"/>
  <c r="J239" i="12"/>
  <c r="CE128" i="13"/>
  <c r="CF128" i="13"/>
  <c r="BW128" i="13"/>
  <c r="AT129" i="13" s="1"/>
  <c r="BN129" i="13" s="1"/>
  <c r="K238" i="12"/>
  <c r="L238" i="12" s="1"/>
  <c r="M238" i="12" s="1"/>
  <c r="V338" i="7"/>
  <c r="BH128" i="13"/>
  <c r="F338" i="7"/>
  <c r="BT128" i="13"/>
  <c r="BO128" i="13"/>
  <c r="N127" i="13"/>
  <c r="BU127" i="13"/>
  <c r="CD127" i="13"/>
  <c r="BX127" i="13"/>
  <c r="CG127" i="13"/>
  <c r="BI155" i="13"/>
  <c r="BJ154" i="13"/>
  <c r="I129" i="13" l="1"/>
  <c r="L129" i="13" s="1"/>
  <c r="K67" i="15" s="1"/>
  <c r="BM129" i="13"/>
  <c r="BP129" i="13"/>
  <c r="BQ129" i="13"/>
  <c r="AW129" i="13"/>
  <c r="AK130" i="13" s="1"/>
  <c r="J129" i="13"/>
  <c r="M129" i="13" s="1"/>
  <c r="L67" i="15" s="1"/>
  <c r="O338" i="7"/>
  <c r="K339" i="7"/>
  <c r="G339" i="7"/>
  <c r="J339" i="7"/>
  <c r="H339" i="7"/>
  <c r="I339" i="7"/>
  <c r="CA127" i="13"/>
  <c r="AR128" i="13"/>
  <c r="AY129" i="13"/>
  <c r="BB129" i="13" s="1"/>
  <c r="CJ127" i="13"/>
  <c r="BZ128" i="13"/>
  <c r="O238" i="12"/>
  <c r="CI128" i="13"/>
  <c r="BY128" i="13"/>
  <c r="CH128" i="13"/>
  <c r="N239" i="12"/>
  <c r="BK155" i="13"/>
  <c r="R129" i="13" l="1"/>
  <c r="AA130" i="13" s="1"/>
  <c r="S129" i="13"/>
  <c r="AB130" i="13" s="1"/>
  <c r="AZ129" i="13"/>
  <c r="BC129" i="13" s="1"/>
  <c r="O129" i="13"/>
  <c r="P129" i="13"/>
  <c r="BL128" i="13"/>
  <c r="AU128" i="13"/>
  <c r="AI129" i="13" s="1"/>
  <c r="H128" i="13"/>
  <c r="CC127" i="13"/>
  <c r="CB127" i="13"/>
  <c r="L339" i="7"/>
  <c r="H67" i="15" s="1"/>
  <c r="P339" i="7"/>
  <c r="Q339" i="7"/>
  <c r="T339" i="7"/>
  <c r="R339" i="7"/>
  <c r="S339" i="7"/>
  <c r="CL127" i="13"/>
  <c r="CK127" i="13"/>
  <c r="BJ155" i="13"/>
  <c r="BI156" i="13"/>
  <c r="G239" i="12" l="1"/>
  <c r="H239" i="12" s="1"/>
  <c r="I239" i="12" s="1"/>
  <c r="I87" i="15" s="1"/>
  <c r="Q128" i="13"/>
  <c r="Z129" i="13" s="1"/>
  <c r="K128" i="13"/>
  <c r="J66" i="15" s="1"/>
  <c r="BR128" i="13"/>
  <c r="U339" i="7"/>
  <c r="AX128" i="13"/>
  <c r="BA128" i="13" s="1"/>
  <c r="BD128" i="13" s="1"/>
  <c r="BK156" i="13"/>
  <c r="J240" i="12" l="1"/>
  <c r="BV129" i="13"/>
  <c r="AS130" i="13" s="1"/>
  <c r="BM130" i="13" s="1"/>
  <c r="CE129" i="13"/>
  <c r="BW129" i="13"/>
  <c r="AT130" i="13" s="1"/>
  <c r="BN130" i="13" s="1"/>
  <c r="CF129" i="13"/>
  <c r="BH129" i="13"/>
  <c r="F339" i="7"/>
  <c r="N128" i="13"/>
  <c r="CD128" i="13"/>
  <c r="BU128" i="13"/>
  <c r="CG128" i="13"/>
  <c r="BX128" i="13"/>
  <c r="V339" i="7"/>
  <c r="K239" i="12"/>
  <c r="L239" i="12" s="1"/>
  <c r="M239" i="12" s="1"/>
  <c r="BT129" i="13"/>
  <c r="BO129" i="13"/>
  <c r="BJ156" i="13"/>
  <c r="BP130" i="13" l="1"/>
  <c r="AV130" i="13"/>
  <c r="AJ131" i="13" s="1"/>
  <c r="J130" i="13"/>
  <c r="M130" i="13" s="1"/>
  <c r="L68" i="15" s="1"/>
  <c r="I130" i="13"/>
  <c r="R130" i="13" s="1"/>
  <c r="AA131" i="13" s="1"/>
  <c r="BQ130" i="13"/>
  <c r="AW130" i="13"/>
  <c r="AK131" i="13" s="1"/>
  <c r="CJ128" i="13"/>
  <c r="CK128" i="13" s="1"/>
  <c r="L130" i="13"/>
  <c r="K68" i="15" s="1"/>
  <c r="CA128" i="13"/>
  <c r="AR129" i="13"/>
  <c r="BZ129" i="13"/>
  <c r="CI129" i="13"/>
  <c r="O239" i="12"/>
  <c r="CH129" i="13"/>
  <c r="BY129" i="13"/>
  <c r="N240" i="12"/>
  <c r="O339" i="7"/>
  <c r="K340" i="7"/>
  <c r="H340" i="7"/>
  <c r="J340" i="7"/>
  <c r="G340" i="7"/>
  <c r="I340" i="7"/>
  <c r="AY130" i="13" l="1"/>
  <c r="BB130" i="13" s="1"/>
  <c r="S130" i="13"/>
  <c r="AB131" i="13" s="1"/>
  <c r="AZ130" i="13"/>
  <c r="BC130" i="13" s="1"/>
  <c r="P130" i="13"/>
  <c r="O130" i="13"/>
  <c r="CL128" i="13"/>
  <c r="CB128" i="13"/>
  <c r="CC128" i="13"/>
  <c r="S340" i="7"/>
  <c r="Q340" i="7"/>
  <c r="R340" i="7"/>
  <c r="P340" i="7"/>
  <c r="T340" i="7"/>
  <c r="BL129" i="13"/>
  <c r="AU129" i="13"/>
  <c r="AI130" i="13" s="1"/>
  <c r="H129" i="13"/>
  <c r="L340" i="7"/>
  <c r="H68" i="15" s="1"/>
  <c r="BJ157" i="13"/>
  <c r="BK157" i="13"/>
  <c r="BI157" i="13"/>
  <c r="G240" i="12" l="1"/>
  <c r="H240" i="12" s="1"/>
  <c r="I240" i="12" s="1"/>
  <c r="I88" i="15" s="1"/>
  <c r="Q129" i="13"/>
  <c r="Z130" i="13" s="1"/>
  <c r="K129" i="13"/>
  <c r="J67" i="15" s="1"/>
  <c r="BR129" i="13"/>
  <c r="AX129" i="13"/>
  <c r="BA129" i="13" s="1"/>
  <c r="BD129" i="13" s="1"/>
  <c r="U340" i="7"/>
  <c r="J241" i="12" l="1"/>
  <c r="CE130" i="13"/>
  <c r="BW130" i="13"/>
  <c r="AT131" i="13" s="1"/>
  <c r="BN131" i="13" s="1"/>
  <c r="BV130" i="13"/>
  <c r="AS131" i="13" s="1"/>
  <c r="BM131" i="13" s="1"/>
  <c r="CF130" i="13"/>
  <c r="K240" i="12"/>
  <c r="L240" i="12" s="1"/>
  <c r="M240" i="12" s="1"/>
  <c r="V340" i="7"/>
  <c r="BT130" i="13"/>
  <c r="BO130" i="13"/>
  <c r="N129" i="13"/>
  <c r="BU129" i="13"/>
  <c r="CD129" i="13"/>
  <c r="CG129" i="13"/>
  <c r="BX129" i="13"/>
  <c r="BH130" i="13"/>
  <c r="F340" i="7"/>
  <c r="BJ158" i="13"/>
  <c r="BK158" i="13"/>
  <c r="AW131" i="13" l="1"/>
  <c r="AK132" i="13" s="1"/>
  <c r="J131" i="13"/>
  <c r="M131" i="13" s="1"/>
  <c r="L69" i="15" s="1"/>
  <c r="BQ131" i="13"/>
  <c r="I131" i="13"/>
  <c r="L131" i="13" s="1"/>
  <c r="K69" i="15" s="1"/>
  <c r="BP131" i="13"/>
  <c r="AV131" i="13"/>
  <c r="AJ132" i="13" s="1"/>
  <c r="CJ129" i="13"/>
  <c r="CL129" i="13" s="1"/>
  <c r="CA129" i="13"/>
  <c r="AR130" i="13"/>
  <c r="O340" i="7"/>
  <c r="I341" i="7"/>
  <c r="G341" i="7"/>
  <c r="H341" i="7"/>
  <c r="K341" i="7"/>
  <c r="J341" i="7"/>
  <c r="S131" i="13"/>
  <c r="AB132" i="13" s="1"/>
  <c r="O240" i="12"/>
  <c r="BZ130" i="13"/>
  <c r="CI130" i="13"/>
  <c r="BY130" i="13"/>
  <c r="CH130" i="13"/>
  <c r="N241" i="12"/>
  <c r="BI158" i="13"/>
  <c r="AZ131" i="13" l="1"/>
  <c r="BC131" i="13" s="1"/>
  <c r="R131" i="13"/>
  <c r="AA132" i="13" s="1"/>
  <c r="CK129" i="13"/>
  <c r="AY131" i="13"/>
  <c r="BB131" i="13" s="1"/>
  <c r="P131" i="13"/>
  <c r="O131" i="13"/>
  <c r="L341" i="7"/>
  <c r="H69" i="15" s="1"/>
  <c r="BL130" i="13"/>
  <c r="AU130" i="13"/>
  <c r="AI131" i="13" s="1"/>
  <c r="H130" i="13"/>
  <c r="CB129" i="13"/>
  <c r="CC129" i="13"/>
  <c r="P341" i="7"/>
  <c r="T341" i="7"/>
  <c r="Q341" i="7"/>
  <c r="S341" i="7"/>
  <c r="R341" i="7"/>
  <c r="G241" i="12" l="1"/>
  <c r="H241" i="12" s="1"/>
  <c r="I241" i="12" s="1"/>
  <c r="I89" i="15" s="1"/>
  <c r="U341" i="7"/>
  <c r="BR130" i="13"/>
  <c r="Q130" i="13"/>
  <c r="Z131" i="13" s="1"/>
  <c r="K130" i="13"/>
  <c r="J68" i="15" s="1"/>
  <c r="AX130" i="13"/>
  <c r="BA130" i="13" s="1"/>
  <c r="BD130" i="13" s="1"/>
  <c r="BI159" i="13"/>
  <c r="BK159" i="13"/>
  <c r="BJ159" i="13"/>
  <c r="CF131" i="13" l="1"/>
  <c r="J242" i="12"/>
  <c r="CE131" i="13"/>
  <c r="BW131" i="13"/>
  <c r="AT132" i="13" s="1"/>
  <c r="BN132" i="13" s="1"/>
  <c r="BV131" i="13"/>
  <c r="AS132" i="13" s="1"/>
  <c r="I132" i="13" s="1"/>
  <c r="BH131" i="13"/>
  <c r="F341" i="7"/>
  <c r="N130" i="13"/>
  <c r="CD130" i="13"/>
  <c r="BU130" i="13"/>
  <c r="CG130" i="13"/>
  <c r="BX130" i="13"/>
  <c r="BO131" i="13"/>
  <c r="BT131" i="13"/>
  <c r="V341" i="7"/>
  <c r="K241" i="12"/>
  <c r="L241" i="12" s="1"/>
  <c r="M241" i="12" s="1"/>
  <c r="BP132" i="13" l="1"/>
  <c r="BM132" i="13"/>
  <c r="AV132" i="13"/>
  <c r="AJ133" i="13" s="1"/>
  <c r="J132" i="13"/>
  <c r="M132" i="13" s="1"/>
  <c r="L70" i="15" s="1"/>
  <c r="BQ132" i="13"/>
  <c r="AW132" i="13"/>
  <c r="AK133" i="13" s="1"/>
  <c r="CJ130" i="13"/>
  <c r="CA130" i="13"/>
  <c r="AR131" i="13"/>
  <c r="O241" i="12"/>
  <c r="CI131" i="13"/>
  <c r="BZ131" i="13"/>
  <c r="BY131" i="13"/>
  <c r="CH131" i="13"/>
  <c r="N242" i="12"/>
  <c r="O341" i="7"/>
  <c r="G342" i="7"/>
  <c r="K342" i="7"/>
  <c r="H342" i="7"/>
  <c r="I342" i="7"/>
  <c r="J342" i="7"/>
  <c r="L132" i="13"/>
  <c r="K70" i="15" s="1"/>
  <c r="R132" i="13"/>
  <c r="AA133" i="13" s="1"/>
  <c r="AY132" i="13" l="1"/>
  <c r="BB132" i="13" s="1"/>
  <c r="AZ132" i="13"/>
  <c r="BC132" i="13" s="1"/>
  <c r="S132" i="13"/>
  <c r="AB133" i="13" s="1"/>
  <c r="P132" i="13"/>
  <c r="O132" i="13"/>
  <c r="L342" i="7"/>
  <c r="H70" i="15" s="1"/>
  <c r="H131" i="13"/>
  <c r="BL131" i="13"/>
  <c r="AU131" i="13"/>
  <c r="AI132" i="13" s="1"/>
  <c r="CB130" i="13"/>
  <c r="CC130" i="13"/>
  <c r="P342" i="7"/>
  <c r="Q342" i="7"/>
  <c r="T342" i="7"/>
  <c r="R342" i="7"/>
  <c r="S342" i="7"/>
  <c r="CL130" i="13"/>
  <c r="CK130" i="13"/>
  <c r="BK160" i="13"/>
  <c r="BI160" i="13"/>
  <c r="BJ160" i="13"/>
  <c r="G242" i="12" l="1"/>
  <c r="H242" i="12" s="1"/>
  <c r="I242" i="12" s="1"/>
  <c r="I90" i="15" s="1"/>
  <c r="BR131" i="13"/>
  <c r="Q131" i="13"/>
  <c r="Z132" i="13" s="1"/>
  <c r="K131" i="13"/>
  <c r="J69" i="15" s="1"/>
  <c r="AX131" i="13"/>
  <c r="BA131" i="13" s="1"/>
  <c r="BD131" i="13" s="1"/>
  <c r="U342" i="7"/>
  <c r="BK161" i="13"/>
  <c r="BV132" i="13" l="1"/>
  <c r="AS133" i="13" s="1"/>
  <c r="AV133" i="13" s="1"/>
  <c r="AJ134" i="13" s="1"/>
  <c r="J243" i="12"/>
  <c r="CE132" i="13"/>
  <c r="BW132" i="13"/>
  <c r="AT133" i="13" s="1"/>
  <c r="AW133" i="13" s="1"/>
  <c r="AK134" i="13" s="1"/>
  <c r="CF132" i="13"/>
  <c r="BH132" i="13"/>
  <c r="F342" i="7"/>
  <c r="N131" i="13"/>
  <c r="CD131" i="13"/>
  <c r="BU131" i="13"/>
  <c r="BX131" i="13"/>
  <c r="CG131" i="13"/>
  <c r="K242" i="12"/>
  <c r="L242" i="12" s="1"/>
  <c r="M242" i="12" s="1"/>
  <c r="V342" i="7"/>
  <c r="BT132" i="13"/>
  <c r="BO132" i="13"/>
  <c r="BJ161" i="13"/>
  <c r="BI161" i="13"/>
  <c r="BM133" i="13" l="1"/>
  <c r="BN133" i="13"/>
  <c r="J133" i="13"/>
  <c r="BP133" i="13"/>
  <c r="BQ133" i="13"/>
  <c r="I133" i="13"/>
  <c r="R133" i="13" s="1"/>
  <c r="AA134" i="13" s="1"/>
  <c r="O342" i="7"/>
  <c r="K343" i="7"/>
  <c r="J343" i="7"/>
  <c r="I343" i="7"/>
  <c r="H343" i="7"/>
  <c r="G343" i="7"/>
  <c r="CI132" i="13"/>
  <c r="BZ132" i="13"/>
  <c r="O242" i="12"/>
  <c r="BY132" i="13"/>
  <c r="CH132" i="13"/>
  <c r="N243" i="12"/>
  <c r="AY133" i="13"/>
  <c r="BB133" i="13" s="1"/>
  <c r="CA131" i="13"/>
  <c r="AR132" i="13"/>
  <c r="S133" i="13"/>
  <c r="AB134" i="13" s="1"/>
  <c r="M133" i="13"/>
  <c r="L71" i="15" s="1"/>
  <c r="CJ131" i="13"/>
  <c r="AZ133" i="13"/>
  <c r="BC133" i="13" s="1"/>
  <c r="L133" i="13" l="1"/>
  <c r="K71" i="15" s="1"/>
  <c r="P133" i="13"/>
  <c r="BL132" i="13"/>
  <c r="AU132" i="13"/>
  <c r="AI133" i="13" s="1"/>
  <c r="H132" i="13"/>
  <c r="L343" i="7"/>
  <c r="H71" i="15" s="1"/>
  <c r="CC131" i="13"/>
  <c r="CB131" i="13"/>
  <c r="CL131" i="13"/>
  <c r="CK131" i="13"/>
  <c r="S343" i="7"/>
  <c r="R343" i="7"/>
  <c r="T343" i="7"/>
  <c r="Q343" i="7"/>
  <c r="P343" i="7"/>
  <c r="O133" i="13" l="1"/>
  <c r="G243" i="12"/>
  <c r="H243" i="12" s="1"/>
  <c r="I243" i="12" s="1"/>
  <c r="I91" i="15" s="1"/>
  <c r="U343" i="7"/>
  <c r="Q132" i="13"/>
  <c r="Z133" i="13" s="1"/>
  <c r="K132" i="13"/>
  <c r="J70" i="15" s="1"/>
  <c r="BR132" i="13"/>
  <c r="AX132" i="13"/>
  <c r="BA132" i="13" s="1"/>
  <c r="BD132" i="13" s="1"/>
  <c r="BI162" i="13"/>
  <c r="BK162" i="13"/>
  <c r="BJ162" i="13"/>
  <c r="J244" i="12" l="1"/>
  <c r="BV133" i="13"/>
  <c r="AS134" i="13" s="1"/>
  <c r="BM134" i="13" s="1"/>
  <c r="BW133" i="13"/>
  <c r="AT134" i="13" s="1"/>
  <c r="BQ134" i="13" s="1"/>
  <c r="CE133" i="13"/>
  <c r="CF133" i="13"/>
  <c r="BO133" i="13"/>
  <c r="BT133" i="13"/>
  <c r="N132" i="13"/>
  <c r="BU132" i="13"/>
  <c r="CD132" i="13"/>
  <c r="BX132" i="13"/>
  <c r="CG132" i="13"/>
  <c r="BH133" i="13"/>
  <c r="F343" i="7"/>
  <c r="V343" i="7"/>
  <c r="K243" i="12"/>
  <c r="L243" i="12" s="1"/>
  <c r="M243" i="12" s="1"/>
  <c r="BP134" i="13" l="1"/>
  <c r="AV134" i="13"/>
  <c r="AJ135" i="13" s="1"/>
  <c r="J134" i="13"/>
  <c r="M134" i="13" s="1"/>
  <c r="L72" i="15" s="1"/>
  <c r="BN134" i="13"/>
  <c r="AW134" i="13"/>
  <c r="AK135" i="13" s="1"/>
  <c r="I134" i="13"/>
  <c r="L134" i="13" s="1"/>
  <c r="K72" i="15" s="1"/>
  <c r="O343" i="7"/>
  <c r="K344" i="7"/>
  <c r="H344" i="7"/>
  <c r="G344" i="7"/>
  <c r="J344" i="7"/>
  <c r="I344" i="7"/>
  <c r="CI133" i="13"/>
  <c r="BZ133" i="13"/>
  <c r="O243" i="12"/>
  <c r="BY133" i="13"/>
  <c r="CH133" i="13"/>
  <c r="N244" i="12"/>
  <c r="CJ132" i="13"/>
  <c r="CA132" i="13"/>
  <c r="AR133" i="13"/>
  <c r="AY134" i="13"/>
  <c r="BB134" i="13" s="1"/>
  <c r="BK163" i="13"/>
  <c r="BI163" i="13"/>
  <c r="BJ163" i="13"/>
  <c r="S134" i="13" l="1"/>
  <c r="AB135" i="13" s="1"/>
  <c r="R134" i="13"/>
  <c r="AA135" i="13" s="1"/>
  <c r="AZ134" i="13"/>
  <c r="BC134" i="13" s="1"/>
  <c r="O134" i="13"/>
  <c r="P134" i="13"/>
  <c r="CB132" i="13"/>
  <c r="CC132" i="13"/>
  <c r="CK132" i="13"/>
  <c r="CL132" i="13"/>
  <c r="L344" i="7"/>
  <c r="H72" i="15" s="1"/>
  <c r="S344" i="7"/>
  <c r="P344" i="7"/>
  <c r="R344" i="7"/>
  <c r="Q344" i="7"/>
  <c r="T344" i="7"/>
  <c r="AU133" i="13"/>
  <c r="AI134" i="13" s="1"/>
  <c r="H133" i="13"/>
  <c r="BL133" i="13"/>
  <c r="G244" i="12" l="1"/>
  <c r="H244" i="12" s="1"/>
  <c r="I244" i="12" s="1"/>
  <c r="I92" i="15" s="1"/>
  <c r="Q133" i="13"/>
  <c r="Z134" i="13" s="1"/>
  <c r="BR133" i="13"/>
  <c r="K133" i="13"/>
  <c r="J71" i="15" s="1"/>
  <c r="AX133" i="13"/>
  <c r="BA133" i="13" s="1"/>
  <c r="BD133" i="13" s="1"/>
  <c r="U344" i="7"/>
  <c r="BV134" i="13" l="1"/>
  <c r="AS135" i="13" s="1"/>
  <c r="I135" i="13" s="1"/>
  <c r="CF134" i="13"/>
  <c r="J245" i="12"/>
  <c r="BW134" i="13"/>
  <c r="AT135" i="13" s="1"/>
  <c r="AW135" i="13" s="1"/>
  <c r="AK136" i="13" s="1"/>
  <c r="CE134" i="13"/>
  <c r="K244" i="12"/>
  <c r="L244" i="12" s="1"/>
  <c r="M244" i="12" s="1"/>
  <c r="V344" i="7"/>
  <c r="N133" i="13"/>
  <c r="CD133" i="13"/>
  <c r="BU133" i="13"/>
  <c r="BX133" i="13"/>
  <c r="CG133" i="13"/>
  <c r="BO134" i="13"/>
  <c r="BT134" i="13"/>
  <c r="BH134" i="13"/>
  <c r="F344" i="7"/>
  <c r="BI164" i="13"/>
  <c r="BK164" i="13"/>
  <c r="BJ164" i="13"/>
  <c r="AV135" i="13" l="1"/>
  <c r="AJ136" i="13" s="1"/>
  <c r="BP135" i="13"/>
  <c r="BM135" i="13"/>
  <c r="J135" i="13"/>
  <c r="M135" i="13" s="1"/>
  <c r="L73" i="15" s="1"/>
  <c r="BQ135" i="13"/>
  <c r="BN135" i="13"/>
  <c r="O244" i="12"/>
  <c r="CI134" i="13"/>
  <c r="BZ134" i="13"/>
  <c r="BY134" i="13"/>
  <c r="CH134" i="13"/>
  <c r="N245" i="12"/>
  <c r="O344" i="7"/>
  <c r="J345" i="7"/>
  <c r="K345" i="7"/>
  <c r="I345" i="7"/>
  <c r="G345" i="7"/>
  <c r="H345" i="7"/>
  <c r="AZ135" i="13"/>
  <c r="BC135" i="13" s="1"/>
  <c r="CA133" i="13"/>
  <c r="AR134" i="13"/>
  <c r="CJ133" i="13"/>
  <c r="L135" i="13"/>
  <c r="K73" i="15" s="1"/>
  <c r="R135" i="13"/>
  <c r="AA136" i="13" s="1"/>
  <c r="AY135" i="13"/>
  <c r="BB135" i="13" s="1"/>
  <c r="S135" i="13" l="1"/>
  <c r="AB136" i="13" s="1"/>
  <c r="O135" i="13"/>
  <c r="P135" i="13"/>
  <c r="CB133" i="13"/>
  <c r="CC133" i="13"/>
  <c r="T345" i="7"/>
  <c r="Q345" i="7"/>
  <c r="S345" i="7"/>
  <c r="R345" i="7"/>
  <c r="P345" i="7"/>
  <c r="L345" i="7"/>
  <c r="H73" i="15" s="1"/>
  <c r="BL134" i="13"/>
  <c r="H134" i="13"/>
  <c r="AU134" i="13"/>
  <c r="AI135" i="13" s="1"/>
  <c r="CK133" i="13"/>
  <c r="CL133" i="13"/>
  <c r="G245" i="12" l="1"/>
  <c r="H245" i="12" s="1"/>
  <c r="I245" i="12" s="1"/>
  <c r="I93" i="15" s="1"/>
  <c r="U345" i="7"/>
  <c r="Q134" i="13"/>
  <c r="Z135" i="13" s="1"/>
  <c r="BR134" i="13"/>
  <c r="K134" i="13"/>
  <c r="J72" i="15" s="1"/>
  <c r="AX134" i="13"/>
  <c r="BA134" i="13" s="1"/>
  <c r="BD134" i="13" s="1"/>
  <c r="BI165" i="13"/>
  <c r="BJ165" i="13"/>
  <c r="BK165" i="13"/>
  <c r="J246" i="12" l="1"/>
  <c r="BV135" i="13"/>
  <c r="AS136" i="13" s="1"/>
  <c r="AV136" i="13" s="1"/>
  <c r="AJ137" i="13" s="1"/>
  <c r="BW135" i="13"/>
  <c r="AT136" i="13" s="1"/>
  <c r="BQ136" i="13" s="1"/>
  <c r="CF135" i="13"/>
  <c r="CE135" i="13"/>
  <c r="V345" i="7"/>
  <c r="K245" i="12"/>
  <c r="L245" i="12" s="1"/>
  <c r="M245" i="12" s="1"/>
  <c r="N134" i="13"/>
  <c r="CD134" i="13"/>
  <c r="BU134" i="13"/>
  <c r="CG134" i="13"/>
  <c r="BX134" i="13"/>
  <c r="BO135" i="13"/>
  <c r="BT135" i="13"/>
  <c r="BH135" i="13"/>
  <c r="F345" i="7"/>
  <c r="BI166" i="13"/>
  <c r="AW136" i="13" l="1"/>
  <c r="AK137" i="13" s="1"/>
  <c r="BN136" i="13"/>
  <c r="J136" i="13"/>
  <c r="M136" i="13" s="1"/>
  <c r="L74" i="15" s="1"/>
  <c r="BM136" i="13"/>
  <c r="BP136" i="13"/>
  <c r="I136" i="13"/>
  <c r="R136" i="13" s="1"/>
  <c r="AA137" i="13" s="1"/>
  <c r="AY136" i="13"/>
  <c r="BB136" i="13" s="1"/>
  <c r="CJ134" i="13"/>
  <c r="O345" i="7"/>
  <c r="H346" i="7"/>
  <c r="K346" i="7"/>
  <c r="I346" i="7"/>
  <c r="J346" i="7"/>
  <c r="G346" i="7"/>
  <c r="CA134" i="13"/>
  <c r="AR135" i="13"/>
  <c r="BZ135" i="13"/>
  <c r="O245" i="12"/>
  <c r="CI135" i="13"/>
  <c r="CH135" i="13"/>
  <c r="BY135" i="13"/>
  <c r="N246" i="12"/>
  <c r="BK166" i="13"/>
  <c r="BJ166" i="13"/>
  <c r="AZ136" i="13" l="1"/>
  <c r="BC136" i="13" s="1"/>
  <c r="S136" i="13"/>
  <c r="AB137" i="13" s="1"/>
  <c r="L136" i="13"/>
  <c r="P136" i="13"/>
  <c r="CB134" i="13"/>
  <c r="CC134" i="13"/>
  <c r="H135" i="13"/>
  <c r="BL135" i="13"/>
  <c r="AU135" i="13"/>
  <c r="AI136" i="13" s="1"/>
  <c r="L346" i="7"/>
  <c r="H74" i="15" s="1"/>
  <c r="Q346" i="7"/>
  <c r="S346" i="7"/>
  <c r="T346" i="7"/>
  <c r="R346" i="7"/>
  <c r="P346" i="7"/>
  <c r="CL134" i="13"/>
  <c r="CK134" i="13"/>
  <c r="O136" i="13" l="1"/>
  <c r="K74" i="15"/>
  <c r="G246" i="12"/>
  <c r="H246" i="12" s="1"/>
  <c r="I246" i="12" s="1"/>
  <c r="I94" i="15" s="1"/>
  <c r="K135" i="13"/>
  <c r="J73" i="15" s="1"/>
  <c r="BR135" i="13"/>
  <c r="Q135" i="13"/>
  <c r="Z136" i="13" s="1"/>
  <c r="U346" i="7"/>
  <c r="AX135" i="13"/>
  <c r="BA135" i="13" s="1"/>
  <c r="BD135" i="13" s="1"/>
  <c r="BJ167" i="13"/>
  <c r="BI167" i="13"/>
  <c r="J247" i="12" l="1"/>
  <c r="BV136" i="13"/>
  <c r="AS137" i="13" s="1"/>
  <c r="I137" i="13" s="1"/>
  <c r="BW136" i="13"/>
  <c r="AT137" i="13" s="1"/>
  <c r="AW137" i="13" s="1"/>
  <c r="AK138" i="13" s="1"/>
  <c r="CE136" i="13"/>
  <c r="CF136" i="13"/>
  <c r="BT136" i="13"/>
  <c r="BO136" i="13"/>
  <c r="N135" i="13"/>
  <c r="BU135" i="13"/>
  <c r="CD135" i="13"/>
  <c r="BX135" i="13"/>
  <c r="CG135" i="13"/>
  <c r="BH136" i="13"/>
  <c r="F346" i="7"/>
  <c r="V346" i="7"/>
  <c r="K246" i="12"/>
  <c r="L246" i="12" s="1"/>
  <c r="M246" i="12" s="1"/>
  <c r="BK167" i="13"/>
  <c r="BN137" i="13" l="1"/>
  <c r="BQ137" i="13"/>
  <c r="J137" i="13"/>
  <c r="S137" i="13" s="1"/>
  <c r="AB138" i="13" s="1"/>
  <c r="BP137" i="13"/>
  <c r="BM137" i="13"/>
  <c r="AV137" i="13"/>
  <c r="AJ138" i="13" s="1"/>
  <c r="L137" i="13"/>
  <c r="K75" i="15" s="1"/>
  <c r="R137" i="13"/>
  <c r="AA138" i="13" s="1"/>
  <c r="CI136" i="13"/>
  <c r="BZ136" i="13"/>
  <c r="O246" i="12"/>
  <c r="CH136" i="13"/>
  <c r="BY136" i="13"/>
  <c r="N247" i="12"/>
  <c r="CJ135" i="13"/>
  <c r="AZ137" i="13"/>
  <c r="BC137" i="13" s="1"/>
  <c r="CA135" i="13"/>
  <c r="AR136" i="13"/>
  <c r="O346" i="7"/>
  <c r="K347" i="7"/>
  <c r="I347" i="7"/>
  <c r="J347" i="7"/>
  <c r="G347" i="7"/>
  <c r="H347" i="7"/>
  <c r="M137" i="13" l="1"/>
  <c r="L75" i="15" s="1"/>
  <c r="AY137" i="13"/>
  <c r="BB137" i="13" s="1"/>
  <c r="O137" i="13"/>
  <c r="P347" i="7"/>
  <c r="T347" i="7"/>
  <c r="R347" i="7"/>
  <c r="Q347" i="7"/>
  <c r="S347" i="7"/>
  <c r="CB135" i="13"/>
  <c r="CC135" i="13"/>
  <c r="CL135" i="13"/>
  <c r="CK135" i="13"/>
  <c r="AU136" i="13"/>
  <c r="AI137" i="13" s="1"/>
  <c r="H136" i="13"/>
  <c r="BL136" i="13"/>
  <c r="L347" i="7"/>
  <c r="H75" i="15" s="1"/>
  <c r="BK168" i="13"/>
  <c r="BJ168" i="13"/>
  <c r="BI168" i="13"/>
  <c r="P137" i="13" l="1"/>
  <c r="G247" i="12"/>
  <c r="H247" i="12" s="1"/>
  <c r="I247" i="12" s="1"/>
  <c r="I95" i="15" s="1"/>
  <c r="Q136" i="13"/>
  <c r="Z137" i="13" s="1"/>
  <c r="K136" i="13"/>
  <c r="J74" i="15" s="1"/>
  <c r="BR136" i="13"/>
  <c r="U347" i="7"/>
  <c r="AX136" i="13"/>
  <c r="BA136" i="13" s="1"/>
  <c r="BD136" i="13" s="1"/>
  <c r="BV137" i="13" l="1"/>
  <c r="AS138" i="13" s="1"/>
  <c r="BP138" i="13" s="1"/>
  <c r="J248" i="12"/>
  <c r="CE137" i="13"/>
  <c r="BW137" i="13"/>
  <c r="AT138" i="13" s="1"/>
  <c r="AW138" i="13" s="1"/>
  <c r="AK139" i="13" s="1"/>
  <c r="CF137" i="13"/>
  <c r="BO137" i="13"/>
  <c r="BT137" i="13"/>
  <c r="BH137" i="13"/>
  <c r="F347" i="7"/>
  <c r="N136" i="13"/>
  <c r="BU136" i="13"/>
  <c r="CD136" i="13"/>
  <c r="CG136" i="13"/>
  <c r="BX136" i="13"/>
  <c r="K247" i="12"/>
  <c r="L247" i="12" s="1"/>
  <c r="M247" i="12" s="1"/>
  <c r="V347" i="7"/>
  <c r="BK169" i="13"/>
  <c r="I138" i="13" l="1"/>
  <c r="R138" i="13" s="1"/>
  <c r="AA139" i="13" s="1"/>
  <c r="AV138" i="13"/>
  <c r="AJ139" i="13" s="1"/>
  <c r="BM138" i="13"/>
  <c r="J138" i="13"/>
  <c r="S138" i="13" s="1"/>
  <c r="AB139" i="13" s="1"/>
  <c r="BN138" i="13"/>
  <c r="BQ138" i="13"/>
  <c r="CJ136" i="13"/>
  <c r="CL136" i="13" s="1"/>
  <c r="AZ138" i="13"/>
  <c r="BC138" i="13" s="1"/>
  <c r="CI137" i="13"/>
  <c r="O247" i="12"/>
  <c r="BZ137" i="13"/>
  <c r="BY137" i="13"/>
  <c r="CH137" i="13"/>
  <c r="N248" i="12"/>
  <c r="CA136" i="13"/>
  <c r="AR137" i="13"/>
  <c r="O347" i="7"/>
  <c r="J348" i="7"/>
  <c r="K348" i="7"/>
  <c r="I348" i="7"/>
  <c r="H348" i="7"/>
  <c r="G348" i="7"/>
  <c r="L138" i="13"/>
  <c r="K76" i="15" s="1"/>
  <c r="BJ169" i="13"/>
  <c r="BI169" i="13"/>
  <c r="M138" i="13" l="1"/>
  <c r="L76" i="15" s="1"/>
  <c r="AY138" i="13"/>
  <c r="BB138" i="13" s="1"/>
  <c r="CK136" i="13"/>
  <c r="O138" i="13"/>
  <c r="L348" i="7"/>
  <c r="H76" i="15" s="1"/>
  <c r="BL137" i="13"/>
  <c r="H137" i="13"/>
  <c r="AU137" i="13"/>
  <c r="AI138" i="13" s="1"/>
  <c r="R348" i="7"/>
  <c r="T348" i="7"/>
  <c r="Q348" i="7"/>
  <c r="P348" i="7"/>
  <c r="S348" i="7"/>
  <c r="CB136" i="13"/>
  <c r="CC136" i="13"/>
  <c r="P138" i="13" l="1"/>
  <c r="G248" i="12"/>
  <c r="H248" i="12" s="1"/>
  <c r="I248" i="12" s="1"/>
  <c r="I96" i="15" s="1"/>
  <c r="K137" i="13"/>
  <c r="J75" i="15" s="1"/>
  <c r="BR137" i="13"/>
  <c r="Q137" i="13"/>
  <c r="Z138" i="13" s="1"/>
  <c r="AX137" i="13"/>
  <c r="BA137" i="13" s="1"/>
  <c r="BD137" i="13" s="1"/>
  <c r="U348" i="7"/>
  <c r="BJ170" i="13"/>
  <c r="BI170" i="13"/>
  <c r="BK170" i="13"/>
  <c r="CF138" i="13" l="1"/>
  <c r="CE138" i="13"/>
  <c r="BV138" i="13"/>
  <c r="AS139" i="13" s="1"/>
  <c r="I139" i="13" s="1"/>
  <c r="J249" i="12"/>
  <c r="BW138" i="13"/>
  <c r="AT139" i="13" s="1"/>
  <c r="J139" i="13" s="1"/>
  <c r="BH138" i="13"/>
  <c r="F348" i="7"/>
  <c r="V348" i="7"/>
  <c r="K248" i="12"/>
  <c r="L248" i="12" s="1"/>
  <c r="M248" i="12" s="1"/>
  <c r="BT138" i="13"/>
  <c r="BO138" i="13"/>
  <c r="N137" i="13"/>
  <c r="CD137" i="13"/>
  <c r="BU137" i="13"/>
  <c r="BX137" i="13"/>
  <c r="CG137" i="13"/>
  <c r="AV139" i="13" l="1"/>
  <c r="AJ140" i="13" s="1"/>
  <c r="BP139" i="13"/>
  <c r="BM139" i="13"/>
  <c r="BN139" i="13"/>
  <c r="BQ139" i="13"/>
  <c r="AW139" i="13"/>
  <c r="AK140" i="13" s="1"/>
  <c r="CJ137" i="13"/>
  <c r="CK137" i="13" s="1"/>
  <c r="L139" i="13"/>
  <c r="K77" i="15" s="1"/>
  <c r="R139" i="13"/>
  <c r="AA140" i="13" s="1"/>
  <c r="BZ138" i="13"/>
  <c r="CI138" i="13"/>
  <c r="O248" i="12"/>
  <c r="BY138" i="13"/>
  <c r="CH138" i="13"/>
  <c r="N249" i="12"/>
  <c r="CA137" i="13"/>
  <c r="AR138" i="13"/>
  <c r="O348" i="7"/>
  <c r="G349" i="7"/>
  <c r="H349" i="7"/>
  <c r="I349" i="7"/>
  <c r="K349" i="7"/>
  <c r="J349" i="7"/>
  <c r="S139" i="13"/>
  <c r="AB140" i="13" s="1"/>
  <c r="M139" i="13"/>
  <c r="L77" i="15" s="1"/>
  <c r="AY139" i="13" l="1"/>
  <c r="BB139" i="13" s="1"/>
  <c r="AZ139" i="13"/>
  <c r="BC139" i="13" s="1"/>
  <c r="P139" i="13"/>
  <c r="O139" i="13"/>
  <c r="CL137" i="13"/>
  <c r="L349" i="7"/>
  <c r="H77" i="15" s="1"/>
  <c r="T349" i="7"/>
  <c r="R349" i="7"/>
  <c r="S349" i="7"/>
  <c r="Q349" i="7"/>
  <c r="P349" i="7"/>
  <c r="H138" i="13"/>
  <c r="BL138" i="13"/>
  <c r="AU138" i="13"/>
  <c r="AI139" i="13" s="1"/>
  <c r="CB137" i="13"/>
  <c r="CC137" i="13"/>
  <c r="BI171" i="13"/>
  <c r="BK171" i="13"/>
  <c r="BJ171" i="13"/>
  <c r="G249" i="12" l="1"/>
  <c r="H249" i="12" s="1"/>
  <c r="I249" i="12" s="1"/>
  <c r="I97" i="15" s="1"/>
  <c r="U349" i="7"/>
  <c r="Q138" i="13"/>
  <c r="Z139" i="13" s="1"/>
  <c r="BR138" i="13"/>
  <c r="K138" i="13"/>
  <c r="J76" i="15" s="1"/>
  <c r="AX138" i="13"/>
  <c r="BA138" i="13" s="1"/>
  <c r="BD138" i="13" s="1"/>
  <c r="J250" i="12" l="1"/>
  <c r="BV139" i="13"/>
  <c r="AS140" i="13" s="1"/>
  <c r="BM140" i="13" s="1"/>
  <c r="CF139" i="13"/>
  <c r="CE139" i="13"/>
  <c r="BW139" i="13"/>
  <c r="AT140" i="13" s="1"/>
  <c r="AW140" i="13" s="1"/>
  <c r="N138" i="13"/>
  <c r="BU138" i="13"/>
  <c r="CD138" i="13"/>
  <c r="CG138" i="13"/>
  <c r="BX138" i="13"/>
  <c r="BT139" i="13"/>
  <c r="BO139" i="13"/>
  <c r="BH139" i="13"/>
  <c r="F349" i="7"/>
  <c r="V349" i="7"/>
  <c r="K249" i="12"/>
  <c r="L249" i="12" s="1"/>
  <c r="M249" i="12" s="1"/>
  <c r="BJ172" i="13"/>
  <c r="BI172" i="13"/>
  <c r="BP140" i="13" l="1"/>
  <c r="I140" i="13"/>
  <c r="R140" i="13" s="1"/>
  <c r="AA141" i="13" s="1"/>
  <c r="AV140" i="13"/>
  <c r="AJ141" i="13" s="1"/>
  <c r="BN140" i="13"/>
  <c r="BQ140" i="13"/>
  <c r="J140" i="13"/>
  <c r="S140" i="13" s="1"/>
  <c r="AB141" i="13" s="1"/>
  <c r="AK141" i="13"/>
  <c r="AZ140" i="13"/>
  <c r="BC140" i="13" s="1"/>
  <c r="O249" i="12"/>
  <c r="CI139" i="13"/>
  <c r="BZ139" i="13"/>
  <c r="CH139" i="13"/>
  <c r="BY139" i="13"/>
  <c r="N250" i="12"/>
  <c r="O349" i="7"/>
  <c r="I350" i="7"/>
  <c r="H350" i="7"/>
  <c r="J350" i="7"/>
  <c r="K350" i="7"/>
  <c r="G350" i="7"/>
  <c r="CJ138" i="13"/>
  <c r="CA138" i="13"/>
  <c r="AR139" i="13"/>
  <c r="BK172" i="13"/>
  <c r="M140" i="13" l="1"/>
  <c r="L78" i="15" s="1"/>
  <c r="AY140" i="13"/>
  <c r="BB140" i="13" s="1"/>
  <c r="L140" i="13"/>
  <c r="K78" i="15" s="1"/>
  <c r="T350" i="7"/>
  <c r="P350" i="7"/>
  <c r="Q350" i="7"/>
  <c r="S350" i="7"/>
  <c r="R350" i="7"/>
  <c r="BL139" i="13"/>
  <c r="H139" i="13"/>
  <c r="AU139" i="13"/>
  <c r="AI140" i="13" s="1"/>
  <c r="CB138" i="13"/>
  <c r="CC138" i="13"/>
  <c r="CL138" i="13"/>
  <c r="CK138" i="13"/>
  <c r="L350" i="7"/>
  <c r="H78" i="15" s="1"/>
  <c r="P140" i="13" l="1"/>
  <c r="O140" i="13"/>
  <c r="G250" i="12"/>
  <c r="H250" i="12" s="1"/>
  <c r="I250" i="12" s="1"/>
  <c r="I98" i="15" s="1"/>
  <c r="BR139" i="13"/>
  <c r="K139" i="13"/>
  <c r="J77" i="15" s="1"/>
  <c r="Q139" i="13"/>
  <c r="Z140" i="13" s="1"/>
  <c r="AX139" i="13"/>
  <c r="BA139" i="13" s="1"/>
  <c r="BD139" i="13" s="1"/>
  <c r="U350" i="7"/>
  <c r="BK173" i="13"/>
  <c r="BJ173" i="13"/>
  <c r="BI173" i="13"/>
  <c r="BV140" i="13" l="1"/>
  <c r="AS141" i="13" s="1"/>
  <c r="AV141" i="13" s="1"/>
  <c r="AJ142" i="13" s="1"/>
  <c r="BW140" i="13"/>
  <c r="AT141" i="13" s="1"/>
  <c r="AW141" i="13" s="1"/>
  <c r="AK142" i="13" s="1"/>
  <c r="J251" i="12"/>
  <c r="CE140" i="13"/>
  <c r="CF140" i="13"/>
  <c r="N139" i="13"/>
  <c r="BU139" i="13"/>
  <c r="CD139" i="13"/>
  <c r="BX139" i="13"/>
  <c r="CG139" i="13"/>
  <c r="BH140" i="13"/>
  <c r="F350" i="7"/>
  <c r="V350" i="7"/>
  <c r="K250" i="12"/>
  <c r="L250" i="12" s="1"/>
  <c r="M250" i="12" s="1"/>
  <c r="BT140" i="13"/>
  <c r="BO140" i="13"/>
  <c r="BJ174" i="13"/>
  <c r="BM141" i="13" l="1"/>
  <c r="I141" i="13"/>
  <c r="BP141" i="13"/>
  <c r="BN141" i="13"/>
  <c r="BQ141" i="13"/>
  <c r="J141" i="13"/>
  <c r="M141" i="13" s="1"/>
  <c r="L79" i="15" s="1"/>
  <c r="AZ141" i="13"/>
  <c r="BC141" i="13" s="1"/>
  <c r="O250" i="12"/>
  <c r="BZ140" i="13"/>
  <c r="CI140" i="13"/>
  <c r="CH140" i="13"/>
  <c r="BY140" i="13"/>
  <c r="N251" i="12"/>
  <c r="CJ139" i="13"/>
  <c r="CA139" i="13"/>
  <c r="AR140" i="13"/>
  <c r="O350" i="7"/>
  <c r="I351" i="7"/>
  <c r="K351" i="7"/>
  <c r="J351" i="7"/>
  <c r="G351" i="7"/>
  <c r="H351" i="7"/>
  <c r="L141" i="13"/>
  <c r="K79" i="15" s="1"/>
  <c r="R141" i="13"/>
  <c r="AA142" i="13" s="1"/>
  <c r="AY141" i="13"/>
  <c r="BB141" i="13" s="1"/>
  <c r="BK174" i="13"/>
  <c r="S141" i="13" l="1"/>
  <c r="AB142" i="13" s="1"/>
  <c r="O141" i="13"/>
  <c r="P141" i="13"/>
  <c r="L351" i="7"/>
  <c r="H79" i="15" s="1"/>
  <c r="CK139" i="13"/>
  <c r="CL139" i="13"/>
  <c r="CC139" i="13"/>
  <c r="CB139" i="13"/>
  <c r="R351" i="7"/>
  <c r="S351" i="7"/>
  <c r="Q351" i="7"/>
  <c r="P351" i="7"/>
  <c r="T351" i="7"/>
  <c r="AU140" i="13"/>
  <c r="AI141" i="13" s="1"/>
  <c r="BL140" i="13"/>
  <c r="H140" i="13"/>
  <c r="BI174" i="13"/>
  <c r="G251" i="12" l="1"/>
  <c r="H251" i="12" s="1"/>
  <c r="I251" i="12" s="1"/>
  <c r="I99" i="15" s="1"/>
  <c r="BR140" i="13"/>
  <c r="Q140" i="13"/>
  <c r="Z141" i="13" s="1"/>
  <c r="K140" i="13"/>
  <c r="J78" i="15" s="1"/>
  <c r="AX140" i="13"/>
  <c r="BA140" i="13" s="1"/>
  <c r="BD140" i="13" s="1"/>
  <c r="U351" i="7"/>
  <c r="BV141" i="13" l="1"/>
  <c r="AS142" i="13" s="1"/>
  <c r="AV142" i="13" s="1"/>
  <c r="AJ143" i="13" s="1"/>
  <c r="BW141" i="13"/>
  <c r="AT142" i="13" s="1"/>
  <c r="BQ142" i="13" s="1"/>
  <c r="CF141" i="13"/>
  <c r="J252" i="12"/>
  <c r="CE141" i="13"/>
  <c r="V351" i="7"/>
  <c r="K251" i="12"/>
  <c r="L251" i="12" s="1"/>
  <c r="M251" i="12" s="1"/>
  <c r="N140" i="13"/>
  <c r="CD140" i="13"/>
  <c r="BU140" i="13"/>
  <c r="CG140" i="13"/>
  <c r="BX140" i="13"/>
  <c r="BH141" i="13"/>
  <c r="F351" i="7"/>
  <c r="BO141" i="13"/>
  <c r="BT141" i="13"/>
  <c r="BK175" i="13"/>
  <c r="BJ175" i="13"/>
  <c r="BI175" i="13"/>
  <c r="BN142" i="13" l="1"/>
  <c r="I142" i="13"/>
  <c r="L142" i="13" s="1"/>
  <c r="K80" i="15" s="1"/>
  <c r="BM142" i="13"/>
  <c r="BP142" i="13"/>
  <c r="AW142" i="13"/>
  <c r="AK143" i="13" s="1"/>
  <c r="J142" i="13"/>
  <c r="S142" i="13" s="1"/>
  <c r="AB143" i="13" s="1"/>
  <c r="CJ140" i="13"/>
  <c r="CL140" i="13" s="1"/>
  <c r="CA140" i="13"/>
  <c r="AR141" i="13"/>
  <c r="AY142" i="13"/>
  <c r="BB142" i="13" s="1"/>
  <c r="O351" i="7"/>
  <c r="G352" i="7"/>
  <c r="J352" i="7"/>
  <c r="I352" i="7"/>
  <c r="H352" i="7"/>
  <c r="K352" i="7"/>
  <c r="CI141" i="13"/>
  <c r="BZ141" i="13"/>
  <c r="O251" i="12"/>
  <c r="BY141" i="13"/>
  <c r="CH141" i="13"/>
  <c r="N252" i="12"/>
  <c r="R142" i="13" l="1"/>
  <c r="AA143" i="13" s="1"/>
  <c r="AZ142" i="13"/>
  <c r="BC142" i="13" s="1"/>
  <c r="M142" i="13"/>
  <c r="L80" i="15" s="1"/>
  <c r="O142" i="13"/>
  <c r="CK140" i="13"/>
  <c r="AU141" i="13"/>
  <c r="AI142" i="13" s="1"/>
  <c r="H141" i="13"/>
  <c r="BL141" i="13"/>
  <c r="CC140" i="13"/>
  <c r="CB140" i="13"/>
  <c r="L352" i="7"/>
  <c r="H80" i="15" s="1"/>
  <c r="R352" i="7"/>
  <c r="Q352" i="7"/>
  <c r="P352" i="7"/>
  <c r="T352" i="7"/>
  <c r="S352" i="7"/>
  <c r="BJ176" i="13"/>
  <c r="P142" i="13" l="1"/>
  <c r="G252" i="12"/>
  <c r="H252" i="12" s="1"/>
  <c r="I252" i="12" s="1"/>
  <c r="I100" i="15" s="1"/>
  <c r="U352" i="7"/>
  <c r="BR141" i="13"/>
  <c r="Q141" i="13"/>
  <c r="Z142" i="13" s="1"/>
  <c r="K141" i="13"/>
  <c r="J79" i="15" s="1"/>
  <c r="AX141" i="13"/>
  <c r="BA141" i="13" s="1"/>
  <c r="BD141" i="13" s="1"/>
  <c r="BK176" i="13"/>
  <c r="BI176" i="13"/>
  <c r="CE142" i="13" l="1"/>
  <c r="J253" i="12"/>
  <c r="CF142" i="13"/>
  <c r="BV142" i="13"/>
  <c r="AS143" i="13" s="1"/>
  <c r="BP143" i="13" s="1"/>
  <c r="BW142" i="13"/>
  <c r="AT143" i="13" s="1"/>
  <c r="AW143" i="13" s="1"/>
  <c r="AK144" i="13" s="1"/>
  <c r="V352" i="7"/>
  <c r="K252" i="12"/>
  <c r="L252" i="12" s="1"/>
  <c r="M252" i="12" s="1"/>
  <c r="BO142" i="13"/>
  <c r="BT142" i="13"/>
  <c r="N141" i="13"/>
  <c r="CD141" i="13"/>
  <c r="BU141" i="13"/>
  <c r="BX141" i="13"/>
  <c r="CG141" i="13"/>
  <c r="BH142" i="13"/>
  <c r="F352" i="7"/>
  <c r="AV143" i="13" l="1"/>
  <c r="AJ144" i="13" s="1"/>
  <c r="BM143" i="13"/>
  <c r="I143" i="13"/>
  <c r="L143" i="13" s="1"/>
  <c r="K81" i="15" s="1"/>
  <c r="J143" i="13"/>
  <c r="S143" i="13" s="1"/>
  <c r="AB144" i="13" s="1"/>
  <c r="BN143" i="13"/>
  <c r="BQ143" i="13"/>
  <c r="CJ141" i="13"/>
  <c r="CL141" i="13" s="1"/>
  <c r="O352" i="7"/>
  <c r="J353" i="7"/>
  <c r="G353" i="7"/>
  <c r="K353" i="7"/>
  <c r="H353" i="7"/>
  <c r="I353" i="7"/>
  <c r="AZ143" i="13"/>
  <c r="BC143" i="13" s="1"/>
  <c r="CI142" i="13"/>
  <c r="O252" i="12"/>
  <c r="BZ142" i="13"/>
  <c r="BY142" i="13"/>
  <c r="CH142" i="13"/>
  <c r="N253" i="12"/>
  <c r="CA141" i="13"/>
  <c r="AR142" i="13"/>
  <c r="BI177" i="13"/>
  <c r="BK177" i="13"/>
  <c r="BJ177" i="13"/>
  <c r="AY143" i="13" l="1"/>
  <c r="BB143" i="13" s="1"/>
  <c r="M143" i="13"/>
  <c r="L81" i="15" s="1"/>
  <c r="R143" i="13"/>
  <c r="AA144" i="13" s="1"/>
  <c r="CK141" i="13"/>
  <c r="O143" i="13"/>
  <c r="P143" i="13"/>
  <c r="L353" i="7"/>
  <c r="H81" i="15" s="1"/>
  <c r="S353" i="7"/>
  <c r="Q353" i="7"/>
  <c r="R353" i="7"/>
  <c r="T353" i="7"/>
  <c r="P353" i="7"/>
  <c r="AU142" i="13"/>
  <c r="AI143" i="13" s="1"/>
  <c r="H142" i="13"/>
  <c r="BL142" i="13"/>
  <c r="CB141" i="13"/>
  <c r="CC141" i="13"/>
  <c r="G253" i="12" l="1"/>
  <c r="H253" i="12" s="1"/>
  <c r="I253" i="12" s="1"/>
  <c r="I101" i="15" s="1"/>
  <c r="U353" i="7"/>
  <c r="AX142" i="13"/>
  <c r="BA142" i="13" s="1"/>
  <c r="BD142" i="13" s="1"/>
  <c r="Q142" i="13"/>
  <c r="Z143" i="13" s="1"/>
  <c r="K142" i="13"/>
  <c r="J80" i="15" s="1"/>
  <c r="BR142" i="13"/>
  <c r="BV143" i="13" l="1"/>
  <c r="AS144" i="13" s="1"/>
  <c r="BM144" i="13" s="1"/>
  <c r="CE143" i="13"/>
  <c r="BW143" i="13"/>
  <c r="AT144" i="13" s="1"/>
  <c r="BN144" i="13" s="1"/>
  <c r="J254" i="12"/>
  <c r="CF143" i="13"/>
  <c r="BT143" i="13"/>
  <c r="BO143" i="13"/>
  <c r="N142" i="13"/>
  <c r="CD142" i="13"/>
  <c r="BU142" i="13"/>
  <c r="BX142" i="13"/>
  <c r="CG142" i="13"/>
  <c r="BH143" i="13"/>
  <c r="F353" i="7"/>
  <c r="V353" i="7"/>
  <c r="K253" i="12"/>
  <c r="L253" i="12" s="1"/>
  <c r="M253" i="12" s="1"/>
  <c r="BJ178" i="13"/>
  <c r="BK178" i="13"/>
  <c r="BI178" i="13"/>
  <c r="I144" i="13" l="1"/>
  <c r="L144" i="13" s="1"/>
  <c r="K82" i="15" s="1"/>
  <c r="BP144" i="13"/>
  <c r="BQ144" i="13"/>
  <c r="AV144" i="13"/>
  <c r="AJ145" i="13" s="1"/>
  <c r="J144" i="13"/>
  <c r="M144" i="13" s="1"/>
  <c r="L82" i="15" s="1"/>
  <c r="AW144" i="13"/>
  <c r="AK145" i="13" s="1"/>
  <c r="O253" i="12"/>
  <c r="CI143" i="13"/>
  <c r="BZ143" i="13"/>
  <c r="CH143" i="13"/>
  <c r="BY143" i="13"/>
  <c r="N254" i="12"/>
  <c r="O353" i="7"/>
  <c r="H354" i="7"/>
  <c r="G354" i="7"/>
  <c r="J354" i="7"/>
  <c r="K354" i="7"/>
  <c r="I354" i="7"/>
  <c r="CA142" i="13"/>
  <c r="AR143" i="13"/>
  <c r="CJ142" i="13"/>
  <c r="BI179" i="13"/>
  <c r="S144" i="13" l="1"/>
  <c r="AB145" i="13" s="1"/>
  <c r="R144" i="13"/>
  <c r="AA145" i="13" s="1"/>
  <c r="AY144" i="13"/>
  <c r="BB144" i="13" s="1"/>
  <c r="AZ144" i="13"/>
  <c r="BC144" i="13" s="1"/>
  <c r="P144" i="13"/>
  <c r="O144" i="13"/>
  <c r="L354" i="7"/>
  <c r="H82" i="15" s="1"/>
  <c r="P354" i="7"/>
  <c r="R354" i="7"/>
  <c r="S354" i="7"/>
  <c r="Q354" i="7"/>
  <c r="T354" i="7"/>
  <c r="AU143" i="13"/>
  <c r="AI144" i="13" s="1"/>
  <c r="BL143" i="13"/>
  <c r="H143" i="13"/>
  <c r="CK142" i="13"/>
  <c r="CL142" i="13"/>
  <c r="CC142" i="13"/>
  <c r="CB142" i="13"/>
  <c r="BK179" i="13"/>
  <c r="G254" i="12" l="1"/>
  <c r="H254" i="12" s="1"/>
  <c r="I254" i="12" s="1"/>
  <c r="I102" i="15" s="1"/>
  <c r="AX143" i="13"/>
  <c r="BA143" i="13" s="1"/>
  <c r="BD143" i="13" s="1"/>
  <c r="U354" i="7"/>
  <c r="Q143" i="13"/>
  <c r="Z144" i="13" s="1"/>
  <c r="K143" i="13"/>
  <c r="J81" i="15" s="1"/>
  <c r="BR143" i="13"/>
  <c r="BJ179" i="13"/>
  <c r="CF144" i="13" l="1"/>
  <c r="BV144" i="13"/>
  <c r="AS145" i="13" s="1"/>
  <c r="AV145" i="13" s="1"/>
  <c r="AJ146" i="13" s="1"/>
  <c r="BW144" i="13"/>
  <c r="AT145" i="13" s="1"/>
  <c r="BQ145" i="13" s="1"/>
  <c r="CE144" i="13"/>
  <c r="J255" i="12"/>
  <c r="V354" i="7"/>
  <c r="K254" i="12"/>
  <c r="L254" i="12" s="1"/>
  <c r="M254" i="12" s="1"/>
  <c r="BH144" i="13"/>
  <c r="F354" i="7"/>
  <c r="BO144" i="13"/>
  <c r="BT144" i="13"/>
  <c r="N143" i="13"/>
  <c r="BU143" i="13"/>
  <c r="CD143" i="13"/>
  <c r="CG143" i="13"/>
  <c r="BX143" i="13"/>
  <c r="BI180" i="13"/>
  <c r="I145" i="13" l="1"/>
  <c r="BP145" i="13"/>
  <c r="BM145" i="13"/>
  <c r="J145" i="13"/>
  <c r="M145" i="13" s="1"/>
  <c r="L83" i="15" s="1"/>
  <c r="AW145" i="13"/>
  <c r="AK146" i="13" s="1"/>
  <c r="BN145" i="13"/>
  <c r="AY145" i="13"/>
  <c r="BB145" i="13" s="1"/>
  <c r="CJ143" i="13"/>
  <c r="CK143" i="13" s="1"/>
  <c r="O354" i="7"/>
  <c r="G355" i="7"/>
  <c r="I355" i="7"/>
  <c r="H355" i="7"/>
  <c r="J355" i="7"/>
  <c r="K355" i="7"/>
  <c r="R145" i="13"/>
  <c r="AA146" i="13" s="1"/>
  <c r="L145" i="13"/>
  <c r="K83" i="15" s="1"/>
  <c r="CI144" i="13"/>
  <c r="O254" i="12"/>
  <c r="BZ144" i="13"/>
  <c r="BY144" i="13"/>
  <c r="CH144" i="13"/>
  <c r="N255" i="12"/>
  <c r="CA143" i="13"/>
  <c r="AR144" i="13"/>
  <c r="BK180" i="13"/>
  <c r="BJ180" i="13"/>
  <c r="S145" i="13" l="1"/>
  <c r="AB146" i="13" s="1"/>
  <c r="AZ145" i="13"/>
  <c r="BC145" i="13" s="1"/>
  <c r="CL143" i="13"/>
  <c r="O145" i="13"/>
  <c r="P145" i="13"/>
  <c r="CB143" i="13"/>
  <c r="CC143" i="13"/>
  <c r="AU144" i="13"/>
  <c r="AI145" i="13" s="1"/>
  <c r="BL144" i="13"/>
  <c r="H144" i="13"/>
  <c r="L355" i="7"/>
  <c r="H83" i="15" s="1"/>
  <c r="Q355" i="7"/>
  <c r="T355" i="7"/>
  <c r="S355" i="7"/>
  <c r="P355" i="7"/>
  <c r="R355" i="7"/>
  <c r="BI181" i="13"/>
  <c r="G255" i="12" l="1"/>
  <c r="H255" i="12" s="1"/>
  <c r="I255" i="12" s="1"/>
  <c r="I103" i="15" s="1"/>
  <c r="AX144" i="13"/>
  <c r="BA144" i="13" s="1"/>
  <c r="BD144" i="13" s="1"/>
  <c r="Q144" i="13"/>
  <c r="Z145" i="13" s="1"/>
  <c r="BR144" i="13"/>
  <c r="K144" i="13"/>
  <c r="J82" i="15" s="1"/>
  <c r="U355" i="7"/>
  <c r="J256" i="12" l="1"/>
  <c r="CE145" i="13"/>
  <c r="BW145" i="13"/>
  <c r="AT146" i="13" s="1"/>
  <c r="BQ146" i="13" s="1"/>
  <c r="BV145" i="13"/>
  <c r="AS146" i="13" s="1"/>
  <c r="AV146" i="13" s="1"/>
  <c r="AJ147" i="13" s="1"/>
  <c r="CF145" i="13"/>
  <c r="N144" i="13"/>
  <c r="BU144" i="13"/>
  <c r="CD144" i="13"/>
  <c r="CG144" i="13"/>
  <c r="BX144" i="13"/>
  <c r="BH145" i="13"/>
  <c r="F355" i="7"/>
  <c r="BO145" i="13"/>
  <c r="BT145" i="13"/>
  <c r="V355" i="7"/>
  <c r="K255" i="12"/>
  <c r="L255" i="12" s="1"/>
  <c r="M255" i="12" s="1"/>
  <c r="BK181" i="13"/>
  <c r="BJ181" i="13"/>
  <c r="BN146" i="13" l="1"/>
  <c r="J146" i="13"/>
  <c r="S146" i="13" s="1"/>
  <c r="AB147" i="13" s="1"/>
  <c r="AW146" i="13"/>
  <c r="AK147" i="13" s="1"/>
  <c r="AY146" i="13"/>
  <c r="BB146" i="13" s="1"/>
  <c r="I146" i="13"/>
  <c r="L146" i="13" s="1"/>
  <c r="K84" i="15" s="1"/>
  <c r="BM146" i="13"/>
  <c r="BP146" i="13"/>
  <c r="O255" i="12"/>
  <c r="BZ145" i="13"/>
  <c r="CI145" i="13"/>
  <c r="CH145" i="13"/>
  <c r="BY145" i="13"/>
  <c r="N256" i="12"/>
  <c r="O355" i="7"/>
  <c r="K356" i="7"/>
  <c r="G356" i="7"/>
  <c r="H356" i="7"/>
  <c r="I356" i="7"/>
  <c r="J356" i="7"/>
  <c r="AZ146" i="13"/>
  <c r="BC146" i="13" s="1"/>
  <c r="CJ144" i="13"/>
  <c r="CA144" i="13"/>
  <c r="AR145" i="13"/>
  <c r="BI182" i="13"/>
  <c r="R146" i="13" l="1"/>
  <c r="AA147" i="13" s="1"/>
  <c r="M146" i="13"/>
  <c r="O146" i="13"/>
  <c r="R356" i="7"/>
  <c r="P356" i="7"/>
  <c r="S356" i="7"/>
  <c r="T356" i="7"/>
  <c r="Q356" i="7"/>
  <c r="CL144" i="13"/>
  <c r="CK144" i="13"/>
  <c r="H145" i="13"/>
  <c r="AU145" i="13"/>
  <c r="AI146" i="13" s="1"/>
  <c r="BL145" i="13"/>
  <c r="L356" i="7"/>
  <c r="H84" i="15" s="1"/>
  <c r="CC144" i="13"/>
  <c r="CB144" i="13"/>
  <c r="BK182" i="13"/>
  <c r="BJ182" i="13"/>
  <c r="P146" i="13" l="1"/>
  <c r="L84" i="15"/>
  <c r="G256" i="12"/>
  <c r="H256" i="12" s="1"/>
  <c r="I256" i="12" s="1"/>
  <c r="I104" i="15" s="1"/>
  <c r="AX145" i="13"/>
  <c r="BA145" i="13" s="1"/>
  <c r="BD145" i="13" s="1"/>
  <c r="U356" i="7"/>
  <c r="Q145" i="13"/>
  <c r="Z146" i="13" s="1"/>
  <c r="K145" i="13"/>
  <c r="J83" i="15" s="1"/>
  <c r="BR145" i="13"/>
  <c r="CF146" i="13" l="1"/>
  <c r="CE146" i="13"/>
  <c r="J257" i="12"/>
  <c r="BV146" i="13"/>
  <c r="AS147" i="13" s="1"/>
  <c r="I147" i="13" s="1"/>
  <c r="BW146" i="13"/>
  <c r="AT147" i="13" s="1"/>
  <c r="BN147" i="13" s="1"/>
  <c r="K256" i="12"/>
  <c r="L256" i="12" s="1"/>
  <c r="M256" i="12" s="1"/>
  <c r="V356" i="7"/>
  <c r="BO146" i="13"/>
  <c r="BT146" i="13"/>
  <c r="N145" i="13"/>
  <c r="BU145" i="13"/>
  <c r="CD145" i="13"/>
  <c r="CG145" i="13"/>
  <c r="BX145" i="13"/>
  <c r="BH146" i="13"/>
  <c r="F356" i="7"/>
  <c r="AV147" i="13" l="1"/>
  <c r="AJ148" i="13" s="1"/>
  <c r="BP147" i="13"/>
  <c r="BM147" i="13"/>
  <c r="BQ147" i="13"/>
  <c r="AW147" i="13"/>
  <c r="AK148" i="13" s="1"/>
  <c r="J147" i="13"/>
  <c r="S147" i="13" s="1"/>
  <c r="AB148" i="13" s="1"/>
  <c r="L147" i="13"/>
  <c r="K85" i="15" s="1"/>
  <c r="R147" i="13"/>
  <c r="AA148" i="13" s="1"/>
  <c r="CA145" i="13"/>
  <c r="AR146" i="13"/>
  <c r="O356" i="7"/>
  <c r="G357" i="7"/>
  <c r="K357" i="7"/>
  <c r="I357" i="7"/>
  <c r="H357" i="7"/>
  <c r="J357" i="7"/>
  <c r="CJ145" i="13"/>
  <c r="CI146" i="13"/>
  <c r="O256" i="12"/>
  <c r="BZ146" i="13"/>
  <c r="BY146" i="13"/>
  <c r="CH146" i="13"/>
  <c r="N257" i="12"/>
  <c r="BK183" i="13"/>
  <c r="BJ183" i="13"/>
  <c r="BI183" i="13"/>
  <c r="AY147" i="13" l="1"/>
  <c r="BB147" i="13" s="1"/>
  <c r="AZ147" i="13"/>
  <c r="BC147" i="13" s="1"/>
  <c r="M147" i="13"/>
  <c r="O147" i="13"/>
  <c r="P357" i="7"/>
  <c r="R357" i="7"/>
  <c r="T357" i="7"/>
  <c r="S357" i="7"/>
  <c r="Q357" i="7"/>
  <c r="CK145" i="13"/>
  <c r="CL145" i="13"/>
  <c r="AU146" i="13"/>
  <c r="AI147" i="13" s="1"/>
  <c r="BL146" i="13"/>
  <c r="H146" i="13"/>
  <c r="CB145" i="13"/>
  <c r="CC145" i="13"/>
  <c r="L357" i="7"/>
  <c r="H85" i="15" s="1"/>
  <c r="P147" i="13" l="1"/>
  <c r="L85" i="15"/>
  <c r="G257" i="12"/>
  <c r="H257" i="12" s="1"/>
  <c r="I257" i="12" s="1"/>
  <c r="I105" i="15" s="1"/>
  <c r="Q146" i="13"/>
  <c r="Z147" i="13" s="1"/>
  <c r="K146" i="13"/>
  <c r="J84" i="15" s="1"/>
  <c r="BR146" i="13"/>
  <c r="AX146" i="13"/>
  <c r="BA146" i="13" s="1"/>
  <c r="BD146" i="13" s="1"/>
  <c r="U357" i="7"/>
  <c r="J258" i="12" l="1"/>
  <c r="BW147" i="13"/>
  <c r="AT148" i="13" s="1"/>
  <c r="AW148" i="13" s="1"/>
  <c r="AK149" i="13" s="1"/>
  <c r="BV147" i="13"/>
  <c r="AS148" i="13" s="1"/>
  <c r="AV148" i="13" s="1"/>
  <c r="AJ149" i="13" s="1"/>
  <c r="CE147" i="13"/>
  <c r="CF147" i="13"/>
  <c r="V357" i="7"/>
  <c r="K257" i="12"/>
  <c r="L257" i="12" s="1"/>
  <c r="M257" i="12" s="1"/>
  <c r="BO147" i="13"/>
  <c r="BT147" i="13"/>
  <c r="N146" i="13"/>
  <c r="BU146" i="13"/>
  <c r="CD146" i="13"/>
  <c r="BX146" i="13"/>
  <c r="CG146" i="13"/>
  <c r="BH147" i="13"/>
  <c r="F357" i="7"/>
  <c r="BI184" i="13"/>
  <c r="BK184" i="13"/>
  <c r="BJ184" i="13"/>
  <c r="BN148" i="13" l="1"/>
  <c r="J148" i="13"/>
  <c r="S148" i="13" s="1"/>
  <c r="AB149" i="13" s="1"/>
  <c r="BQ148" i="13"/>
  <c r="BM148" i="13"/>
  <c r="BP148" i="13"/>
  <c r="I148" i="13"/>
  <c r="L148" i="13" s="1"/>
  <c r="K86" i="15" s="1"/>
  <c r="O357" i="7"/>
  <c r="K358" i="7"/>
  <c r="J358" i="7"/>
  <c r="H358" i="7"/>
  <c r="I358" i="7"/>
  <c r="G358" i="7"/>
  <c r="AZ148" i="13"/>
  <c r="BC148" i="13" s="1"/>
  <c r="CJ146" i="13"/>
  <c r="CA146" i="13"/>
  <c r="AR147" i="13"/>
  <c r="AY148" i="13"/>
  <c r="BB148" i="13" s="1"/>
  <c r="O257" i="12"/>
  <c r="CI147" i="13"/>
  <c r="BZ147" i="13"/>
  <c r="BY147" i="13"/>
  <c r="CH147" i="13"/>
  <c r="N258" i="12"/>
  <c r="M148" i="13" l="1"/>
  <c r="L86" i="15" s="1"/>
  <c r="R148" i="13"/>
  <c r="AA149" i="13" s="1"/>
  <c r="O148" i="13"/>
  <c r="CL146" i="13"/>
  <c r="CK146" i="13"/>
  <c r="L358" i="7"/>
  <c r="H86" i="15" s="1"/>
  <c r="H147" i="13"/>
  <c r="AU147" i="13"/>
  <c r="AI148" i="13" s="1"/>
  <c r="BL147" i="13"/>
  <c r="CB146" i="13"/>
  <c r="CC146" i="13"/>
  <c r="Q358" i="7"/>
  <c r="S358" i="7"/>
  <c r="T358" i="7"/>
  <c r="R358" i="7"/>
  <c r="P358" i="7"/>
  <c r="BJ185" i="13"/>
  <c r="BI185" i="13"/>
  <c r="P148" i="13" l="1"/>
  <c r="G258" i="12"/>
  <c r="H258" i="12" s="1"/>
  <c r="I258" i="12" s="1"/>
  <c r="I106" i="15" s="1"/>
  <c r="AX147" i="13"/>
  <c r="BA147" i="13" s="1"/>
  <c r="BD147" i="13" s="1"/>
  <c r="U358" i="7"/>
  <c r="BR147" i="13"/>
  <c r="Q147" i="13"/>
  <c r="Z148" i="13" s="1"/>
  <c r="K147" i="13"/>
  <c r="J85" i="15" s="1"/>
  <c r="BK185" i="13"/>
  <c r="BV148" i="13" l="1"/>
  <c r="AS149" i="13" s="1"/>
  <c r="BP149" i="13" s="1"/>
  <c r="BW148" i="13"/>
  <c r="AT149" i="13" s="1"/>
  <c r="J149" i="13" s="1"/>
  <c r="CE148" i="13"/>
  <c r="J259" i="12"/>
  <c r="CF148" i="13"/>
  <c r="N147" i="13"/>
  <c r="BU147" i="13"/>
  <c r="CD147" i="13"/>
  <c r="BX147" i="13"/>
  <c r="CG147" i="13"/>
  <c r="BH148" i="13"/>
  <c r="F358" i="7"/>
  <c r="BO148" i="13"/>
  <c r="BT148" i="13"/>
  <c r="V358" i="7"/>
  <c r="K258" i="12"/>
  <c r="L258" i="12" s="1"/>
  <c r="M258" i="12" s="1"/>
  <c r="BJ186" i="13"/>
  <c r="BM149" i="13" l="1"/>
  <c r="I149" i="13"/>
  <c r="L149" i="13" s="1"/>
  <c r="K87" i="15" s="1"/>
  <c r="AV149" i="13"/>
  <c r="AJ150" i="13" s="1"/>
  <c r="AW149" i="13"/>
  <c r="AK150" i="13" s="1"/>
  <c r="BQ149" i="13"/>
  <c r="BN149" i="13"/>
  <c r="O358" i="7"/>
  <c r="I359" i="7"/>
  <c r="G359" i="7"/>
  <c r="K359" i="7"/>
  <c r="H359" i="7"/>
  <c r="J359" i="7"/>
  <c r="S149" i="13"/>
  <c r="AB150" i="13" s="1"/>
  <c r="M149" i="13"/>
  <c r="L87" i="15" s="1"/>
  <c r="CJ147" i="13"/>
  <c r="CA147" i="13"/>
  <c r="AR148" i="13"/>
  <c r="BZ148" i="13"/>
  <c r="CI148" i="13"/>
  <c r="O258" i="12"/>
  <c r="CH148" i="13"/>
  <c r="BY148" i="13"/>
  <c r="N259" i="12"/>
  <c r="R149" i="13"/>
  <c r="AA150" i="13" s="1"/>
  <c r="BI186" i="13"/>
  <c r="AY149" i="13" l="1"/>
  <c r="BB149" i="13" s="1"/>
  <c r="AZ149" i="13"/>
  <c r="BC149" i="13" s="1"/>
  <c r="P149" i="13"/>
  <c r="O149" i="13"/>
  <c r="CC147" i="13"/>
  <c r="CB147" i="13"/>
  <c r="CK147" i="13"/>
  <c r="CL147" i="13"/>
  <c r="L359" i="7"/>
  <c r="H87" i="15" s="1"/>
  <c r="H148" i="13"/>
  <c r="BL148" i="13"/>
  <c r="AU148" i="13"/>
  <c r="AI149" i="13" s="1"/>
  <c r="P359" i="7"/>
  <c r="R359" i="7"/>
  <c r="T359" i="7"/>
  <c r="Q359" i="7"/>
  <c r="S359" i="7"/>
  <c r="BK186" i="13"/>
  <c r="G259" i="12" l="1"/>
  <c r="H259" i="12" s="1"/>
  <c r="I259" i="12" s="1"/>
  <c r="I107" i="15" s="1"/>
  <c r="AX148" i="13"/>
  <c r="BA148" i="13" s="1"/>
  <c r="BD148" i="13" s="1"/>
  <c r="U359" i="7"/>
  <c r="BR148" i="13"/>
  <c r="Q148" i="13"/>
  <c r="Z149" i="13" s="1"/>
  <c r="K148" i="13"/>
  <c r="J86" i="15" s="1"/>
  <c r="BK187" i="13"/>
  <c r="BJ187" i="13"/>
  <c r="J260" i="12" l="1"/>
  <c r="BV149" i="13"/>
  <c r="AS150" i="13" s="1"/>
  <c r="I150" i="13" s="1"/>
  <c r="CE149" i="13"/>
  <c r="BW149" i="13"/>
  <c r="AT150" i="13" s="1"/>
  <c r="BN150" i="13" s="1"/>
  <c r="CF149" i="13"/>
  <c r="N148" i="13"/>
  <c r="BU148" i="13"/>
  <c r="CD148" i="13"/>
  <c r="BX148" i="13"/>
  <c r="CG148" i="13"/>
  <c r="V359" i="7"/>
  <c r="K259" i="12"/>
  <c r="L259" i="12" s="1"/>
  <c r="M259" i="12" s="1"/>
  <c r="BH149" i="13"/>
  <c r="F359" i="7"/>
  <c r="BT149" i="13"/>
  <c r="BO149" i="13"/>
  <c r="BI187" i="13"/>
  <c r="AV150" i="13" l="1"/>
  <c r="AJ151" i="13" s="1"/>
  <c r="BM150" i="13"/>
  <c r="BP150" i="13"/>
  <c r="AW150" i="13"/>
  <c r="AK151" i="13" s="1"/>
  <c r="BQ150" i="13"/>
  <c r="J150" i="13"/>
  <c r="M150" i="13" s="1"/>
  <c r="L88" i="15" s="1"/>
  <c r="BZ149" i="13"/>
  <c r="CI149" i="13"/>
  <c r="O259" i="12"/>
  <c r="CH149" i="13"/>
  <c r="BY149" i="13"/>
  <c r="N260" i="12"/>
  <c r="O359" i="7"/>
  <c r="J360" i="7"/>
  <c r="H360" i="7"/>
  <c r="K360" i="7"/>
  <c r="I360" i="7"/>
  <c r="G360" i="7"/>
  <c r="CJ148" i="13"/>
  <c r="CA148" i="13"/>
  <c r="AR149" i="13"/>
  <c r="R150" i="13"/>
  <c r="AA151" i="13" s="1"/>
  <c r="L150" i="13"/>
  <c r="K88" i="15" s="1"/>
  <c r="AY150" i="13" l="1"/>
  <c r="BB150" i="13" s="1"/>
  <c r="S150" i="13"/>
  <c r="AB151" i="13" s="1"/>
  <c r="AZ150" i="13"/>
  <c r="BC150" i="13" s="1"/>
  <c r="P150" i="13"/>
  <c r="O150" i="13"/>
  <c r="S360" i="7"/>
  <c r="P360" i="7"/>
  <c r="Q360" i="7"/>
  <c r="T360" i="7"/>
  <c r="R360" i="7"/>
  <c r="L360" i="7"/>
  <c r="H88" i="15" s="1"/>
  <c r="CB148" i="13"/>
  <c r="CC148" i="13"/>
  <c r="BL149" i="13"/>
  <c r="H149" i="13"/>
  <c r="AU149" i="13"/>
  <c r="AI150" i="13" s="1"/>
  <c r="CK148" i="13"/>
  <c r="CL148" i="13"/>
  <c r="BI188" i="13"/>
  <c r="BK188" i="13"/>
  <c r="BJ188" i="13"/>
  <c r="G260" i="12" l="1"/>
  <c r="H260" i="12" s="1"/>
  <c r="I260" i="12" s="1"/>
  <c r="I108" i="15" s="1"/>
  <c r="AX149" i="13"/>
  <c r="BA149" i="13" s="1"/>
  <c r="BD149" i="13" s="1"/>
  <c r="Q149" i="13"/>
  <c r="Z150" i="13" s="1"/>
  <c r="K149" i="13"/>
  <c r="J87" i="15" s="1"/>
  <c r="BR149" i="13"/>
  <c r="U360" i="7"/>
  <c r="BV150" i="13" l="1"/>
  <c r="AS151" i="13" s="1"/>
  <c r="I151" i="13" s="1"/>
  <c r="J261" i="12"/>
  <c r="CE150" i="13"/>
  <c r="BW150" i="13"/>
  <c r="AT151" i="13" s="1"/>
  <c r="BQ151" i="13" s="1"/>
  <c r="CF150" i="13"/>
  <c r="BH150" i="13"/>
  <c r="F360" i="7"/>
  <c r="V360" i="7"/>
  <c r="K260" i="12"/>
  <c r="L260" i="12" s="1"/>
  <c r="M260" i="12" s="1"/>
  <c r="BT150" i="13"/>
  <c r="BO150" i="13"/>
  <c r="N149" i="13"/>
  <c r="CD149" i="13"/>
  <c r="BU149" i="13"/>
  <c r="CG149" i="13"/>
  <c r="BX149" i="13"/>
  <c r="BP151" i="13" l="1"/>
  <c r="BM151" i="13"/>
  <c r="AV151" i="13"/>
  <c r="AJ152" i="13" s="1"/>
  <c r="BN151" i="13"/>
  <c r="AW151" i="13"/>
  <c r="AK152" i="13" s="1"/>
  <c r="J151" i="13"/>
  <c r="M151" i="13" s="1"/>
  <c r="L89" i="15" s="1"/>
  <c r="O260" i="12"/>
  <c r="BZ150" i="13"/>
  <c r="CI150" i="13"/>
  <c r="CH150" i="13"/>
  <c r="BY150" i="13"/>
  <c r="N261" i="12"/>
  <c r="CA149" i="13"/>
  <c r="AR150" i="13"/>
  <c r="CJ149" i="13"/>
  <c r="R151" i="13"/>
  <c r="AA152" i="13" s="1"/>
  <c r="L151" i="13"/>
  <c r="K89" i="15" s="1"/>
  <c r="O360" i="7"/>
  <c r="I361" i="7"/>
  <c r="J361" i="7"/>
  <c r="H361" i="7"/>
  <c r="K361" i="7"/>
  <c r="G361" i="7"/>
  <c r="AZ151" i="13"/>
  <c r="BC151" i="13" s="1"/>
  <c r="BK189" i="13"/>
  <c r="BI189" i="13"/>
  <c r="BJ189" i="13"/>
  <c r="AY151" i="13" l="1"/>
  <c r="BB151" i="13" s="1"/>
  <c r="S151" i="13"/>
  <c r="AB152" i="13" s="1"/>
  <c r="O151" i="13"/>
  <c r="P151" i="13"/>
  <c r="CB149" i="13"/>
  <c r="CC149" i="13"/>
  <c r="S361" i="7"/>
  <c r="R361" i="7"/>
  <c r="Q361" i="7"/>
  <c r="P361" i="7"/>
  <c r="T361" i="7"/>
  <c r="BL150" i="13"/>
  <c r="H150" i="13"/>
  <c r="AU150" i="13"/>
  <c r="AI151" i="13" s="1"/>
  <c r="L361" i="7"/>
  <c r="H89" i="15" s="1"/>
  <c r="CL149" i="13"/>
  <c r="CK149" i="13"/>
  <c r="G261" i="12" l="1"/>
  <c r="H261" i="12" s="1"/>
  <c r="I261" i="12" s="1"/>
  <c r="I109" i="15" s="1"/>
  <c r="K150" i="13"/>
  <c r="J88" i="15" s="1"/>
  <c r="BR150" i="13"/>
  <c r="Q150" i="13"/>
  <c r="Z151" i="13" s="1"/>
  <c r="U361" i="7"/>
  <c r="AX150" i="13"/>
  <c r="BA150" i="13" s="1"/>
  <c r="BD150" i="13" s="1"/>
  <c r="BK190" i="13"/>
  <c r="BI190" i="13"/>
  <c r="J262" i="12" l="1"/>
  <c r="BV151" i="13"/>
  <c r="AS152" i="13" s="1"/>
  <c r="BM152" i="13" s="1"/>
  <c r="CE151" i="13"/>
  <c r="BW151" i="13"/>
  <c r="AT152" i="13" s="1"/>
  <c r="AW152" i="13" s="1"/>
  <c r="AK153" i="13" s="1"/>
  <c r="CF151" i="13"/>
  <c r="K261" i="12"/>
  <c r="L261" i="12" s="1"/>
  <c r="M261" i="12" s="1"/>
  <c r="V361" i="7"/>
  <c r="BH151" i="13"/>
  <c r="F361" i="7"/>
  <c r="BO151" i="13"/>
  <c r="BT151" i="13"/>
  <c r="N150" i="13"/>
  <c r="CD150" i="13"/>
  <c r="BU150" i="13"/>
  <c r="CG150" i="13"/>
  <c r="BX150" i="13"/>
  <c r="BJ190" i="13"/>
  <c r="AV152" i="13" l="1"/>
  <c r="AJ153" i="13" s="1"/>
  <c r="BP152" i="13"/>
  <c r="I152" i="13"/>
  <c r="L152" i="13" s="1"/>
  <c r="K90" i="15" s="1"/>
  <c r="BN152" i="13"/>
  <c r="J152" i="13"/>
  <c r="S152" i="13" s="1"/>
  <c r="AB153" i="13" s="1"/>
  <c r="BQ152" i="13"/>
  <c r="O261" i="12"/>
  <c r="BZ151" i="13"/>
  <c r="CI151" i="13"/>
  <c r="CH151" i="13"/>
  <c r="BY151" i="13"/>
  <c r="N262" i="12"/>
  <c r="CA150" i="13"/>
  <c r="AR151" i="13"/>
  <c r="CJ150" i="13"/>
  <c r="O361" i="7"/>
  <c r="I362" i="7"/>
  <c r="H362" i="7"/>
  <c r="J362" i="7"/>
  <c r="K362" i="7"/>
  <c r="G362" i="7"/>
  <c r="AZ152" i="13"/>
  <c r="BC152" i="13" s="1"/>
  <c r="BI191" i="13"/>
  <c r="R152" i="13" l="1"/>
  <c r="AA153" i="13" s="1"/>
  <c r="AY152" i="13"/>
  <c r="BB152" i="13" s="1"/>
  <c r="M152" i="13"/>
  <c r="L90" i="15" s="1"/>
  <c r="O152" i="13"/>
  <c r="CK150" i="13"/>
  <c r="CL150" i="13"/>
  <c r="H151" i="13"/>
  <c r="AU151" i="13"/>
  <c r="AI152" i="13" s="1"/>
  <c r="BL151" i="13"/>
  <c r="R362" i="7"/>
  <c r="P362" i="7"/>
  <c r="S362" i="7"/>
  <c r="T362" i="7"/>
  <c r="Q362" i="7"/>
  <c r="L362" i="7"/>
  <c r="H90" i="15" s="1"/>
  <c r="CC150" i="13"/>
  <c r="CB150" i="13"/>
  <c r="BJ191" i="13"/>
  <c r="BK191" i="13"/>
  <c r="P152" i="13" l="1"/>
  <c r="G262" i="12"/>
  <c r="H262" i="12" s="1"/>
  <c r="I262" i="12" s="1"/>
  <c r="I110" i="15" s="1"/>
  <c r="U362" i="7"/>
  <c r="BR151" i="13"/>
  <c r="Q151" i="13"/>
  <c r="Z152" i="13" s="1"/>
  <c r="K151" i="13"/>
  <c r="J89" i="15" s="1"/>
  <c r="AX151" i="13"/>
  <c r="BA151" i="13" s="1"/>
  <c r="BD151" i="13" s="1"/>
  <c r="BW152" i="13" l="1"/>
  <c r="AT153" i="13" s="1"/>
  <c r="J153" i="13" s="1"/>
  <c r="CE152" i="13"/>
  <c r="CF152" i="13"/>
  <c r="J263" i="12"/>
  <c r="BV152" i="13"/>
  <c r="AS153" i="13" s="1"/>
  <c r="AV153" i="13" s="1"/>
  <c r="AJ154" i="13" s="1"/>
  <c r="BH152" i="13"/>
  <c r="F362" i="7"/>
  <c r="N151" i="13"/>
  <c r="BU151" i="13"/>
  <c r="CD151" i="13"/>
  <c r="CG151" i="13"/>
  <c r="BX151" i="13"/>
  <c r="BO152" i="13"/>
  <c r="BT152" i="13"/>
  <c r="K262" i="12"/>
  <c r="L262" i="12" s="1"/>
  <c r="M262" i="12" s="1"/>
  <c r="V362" i="7"/>
  <c r="AW153" i="13" l="1"/>
  <c r="AK154" i="13" s="1"/>
  <c r="BN153" i="13"/>
  <c r="BQ153" i="13"/>
  <c r="I153" i="13"/>
  <c r="R153" i="13" s="1"/>
  <c r="AA154" i="13" s="1"/>
  <c r="BM153" i="13"/>
  <c r="BP153" i="13"/>
  <c r="O362" i="7"/>
  <c r="I363" i="7"/>
  <c r="J363" i="7"/>
  <c r="K363" i="7"/>
  <c r="G363" i="7"/>
  <c r="H363" i="7"/>
  <c r="O262" i="12"/>
  <c r="BZ152" i="13"/>
  <c r="CI152" i="13"/>
  <c r="CH152" i="13"/>
  <c r="BY152" i="13"/>
  <c r="N263" i="12"/>
  <c r="M153" i="13"/>
  <c r="L91" i="15" s="1"/>
  <c r="S153" i="13"/>
  <c r="AB154" i="13" s="1"/>
  <c r="CJ151" i="13"/>
  <c r="CA151" i="13"/>
  <c r="AR152" i="13"/>
  <c r="AY153" i="13"/>
  <c r="BB153" i="13" s="1"/>
  <c r="BJ192" i="13"/>
  <c r="BI192" i="13"/>
  <c r="BK192" i="13"/>
  <c r="AZ153" i="13" l="1"/>
  <c r="BC153" i="13" s="1"/>
  <c r="L153" i="13"/>
  <c r="K91" i="15" s="1"/>
  <c r="P153" i="13"/>
  <c r="L363" i="7"/>
  <c r="H91" i="15" s="1"/>
  <c r="BL152" i="13"/>
  <c r="AU152" i="13"/>
  <c r="AI153" i="13" s="1"/>
  <c r="H152" i="13"/>
  <c r="CB151" i="13"/>
  <c r="CC151" i="13"/>
  <c r="R363" i="7"/>
  <c r="P363" i="7"/>
  <c r="Q363" i="7"/>
  <c r="T363" i="7"/>
  <c r="S363" i="7"/>
  <c r="CK151" i="13"/>
  <c r="CL151" i="13"/>
  <c r="O153" i="13" l="1"/>
  <c r="G263" i="12"/>
  <c r="H263" i="12" s="1"/>
  <c r="I263" i="12" s="1"/>
  <c r="I111" i="15" s="1"/>
  <c r="K152" i="13"/>
  <c r="J90" i="15" s="1"/>
  <c r="Q152" i="13"/>
  <c r="Z153" i="13" s="1"/>
  <c r="BR152" i="13"/>
  <c r="AX152" i="13"/>
  <c r="BA152" i="13" s="1"/>
  <c r="BD152" i="13" s="1"/>
  <c r="U363" i="7"/>
  <c r="BI193" i="13"/>
  <c r="BJ193" i="13"/>
  <c r="J264" i="12" l="1"/>
  <c r="BW153" i="13"/>
  <c r="AT154" i="13" s="1"/>
  <c r="AW154" i="13" s="1"/>
  <c r="AK155" i="13" s="1"/>
  <c r="BV153" i="13"/>
  <c r="AS154" i="13" s="1"/>
  <c r="BP154" i="13" s="1"/>
  <c r="CF153" i="13"/>
  <c r="CE153" i="13"/>
  <c r="K263" i="12"/>
  <c r="L263" i="12" s="1"/>
  <c r="M263" i="12" s="1"/>
  <c r="V363" i="7"/>
  <c r="BO153" i="13"/>
  <c r="BT153" i="13"/>
  <c r="BH153" i="13"/>
  <c r="F363" i="7"/>
  <c r="N152" i="13"/>
  <c r="BU152" i="13"/>
  <c r="CD152" i="13"/>
  <c r="CG152" i="13"/>
  <c r="BX152" i="13"/>
  <c r="BK193" i="13"/>
  <c r="AV154" i="13" l="1"/>
  <c r="AJ155" i="13" s="1"/>
  <c r="J154" i="13"/>
  <c r="M154" i="13" s="1"/>
  <c r="L92" i="15" s="1"/>
  <c r="BQ154" i="13"/>
  <c r="BN154" i="13"/>
  <c r="BM154" i="13"/>
  <c r="I154" i="13"/>
  <c r="L154" i="13" s="1"/>
  <c r="K92" i="15" s="1"/>
  <c r="CJ152" i="13"/>
  <c r="CA152" i="13"/>
  <c r="AR153" i="13"/>
  <c r="CI153" i="13"/>
  <c r="BZ153" i="13"/>
  <c r="O263" i="12"/>
  <c r="CH153" i="13"/>
  <c r="BY153" i="13"/>
  <c r="N264" i="12"/>
  <c r="O363" i="7"/>
  <c r="I364" i="7"/>
  <c r="G364" i="7"/>
  <c r="H364" i="7"/>
  <c r="J364" i="7"/>
  <c r="K364" i="7"/>
  <c r="AZ154" i="13"/>
  <c r="BC154" i="13" s="1"/>
  <c r="S154" i="13" l="1"/>
  <c r="AB155" i="13" s="1"/>
  <c r="AY154" i="13"/>
  <c r="BB154" i="13" s="1"/>
  <c r="R154" i="13"/>
  <c r="AA155" i="13" s="1"/>
  <c r="O154" i="13"/>
  <c r="P154" i="13"/>
  <c r="AU153" i="13"/>
  <c r="AI154" i="13" s="1"/>
  <c r="H153" i="13"/>
  <c r="BL153" i="13"/>
  <c r="L364" i="7"/>
  <c r="H92" i="15" s="1"/>
  <c r="CB152" i="13"/>
  <c r="CC152" i="13"/>
  <c r="CL152" i="13"/>
  <c r="CK152" i="13"/>
  <c r="S364" i="7"/>
  <c r="Q364" i="7"/>
  <c r="P364" i="7"/>
  <c r="T364" i="7"/>
  <c r="R364" i="7"/>
  <c r="BI194" i="13"/>
  <c r="BK194" i="13"/>
  <c r="BJ194" i="13"/>
  <c r="G264" i="12" l="1"/>
  <c r="H264" i="12" s="1"/>
  <c r="I264" i="12" s="1"/>
  <c r="I112" i="15" s="1"/>
  <c r="BR153" i="13"/>
  <c r="K153" i="13"/>
  <c r="J91" i="15" s="1"/>
  <c r="Q153" i="13"/>
  <c r="Z154" i="13" s="1"/>
  <c r="U364" i="7"/>
  <c r="AX153" i="13"/>
  <c r="BA153" i="13" s="1"/>
  <c r="BD153" i="13" s="1"/>
  <c r="CE154" i="13" l="1"/>
  <c r="J265" i="12"/>
  <c r="CF154" i="13"/>
  <c r="BV154" i="13"/>
  <c r="AS155" i="13" s="1"/>
  <c r="I155" i="13" s="1"/>
  <c r="BW154" i="13"/>
  <c r="AT155" i="13" s="1"/>
  <c r="BN155" i="13" s="1"/>
  <c r="BH154" i="13"/>
  <c r="F364" i="7"/>
  <c r="BO154" i="13"/>
  <c r="BT154" i="13"/>
  <c r="N153" i="13"/>
  <c r="CD153" i="13"/>
  <c r="BU153" i="13"/>
  <c r="BX153" i="13"/>
  <c r="CG153" i="13"/>
  <c r="V364" i="7"/>
  <c r="K264" i="12"/>
  <c r="L264" i="12" s="1"/>
  <c r="M264" i="12" s="1"/>
  <c r="AV155" i="13" l="1"/>
  <c r="AJ156" i="13" s="1"/>
  <c r="BM155" i="13"/>
  <c r="BP155" i="13"/>
  <c r="BQ155" i="13"/>
  <c r="AW155" i="13"/>
  <c r="AK156" i="13" s="1"/>
  <c r="J155" i="13"/>
  <c r="M155" i="13" s="1"/>
  <c r="L93" i="15" s="1"/>
  <c r="CA153" i="13"/>
  <c r="AR154" i="13"/>
  <c r="CI154" i="13"/>
  <c r="O264" i="12"/>
  <c r="BZ154" i="13"/>
  <c r="BY154" i="13"/>
  <c r="CH154" i="13"/>
  <c r="N265" i="12"/>
  <c r="CJ153" i="13"/>
  <c r="L155" i="13"/>
  <c r="K93" i="15" s="1"/>
  <c r="R155" i="13"/>
  <c r="AA156" i="13" s="1"/>
  <c r="O364" i="7"/>
  <c r="H365" i="7"/>
  <c r="J365" i="7"/>
  <c r="G365" i="7"/>
  <c r="K365" i="7"/>
  <c r="I365" i="7"/>
  <c r="BJ195" i="13"/>
  <c r="BI195" i="13"/>
  <c r="BK195" i="13"/>
  <c r="AY155" i="13" l="1"/>
  <c r="BB155" i="13" s="1"/>
  <c r="AZ155" i="13"/>
  <c r="BC155" i="13" s="1"/>
  <c r="S155" i="13"/>
  <c r="AB156" i="13" s="1"/>
  <c r="P155" i="13"/>
  <c r="O155" i="13"/>
  <c r="L365" i="7"/>
  <c r="H93" i="15" s="1"/>
  <c r="P365" i="7"/>
  <c r="S365" i="7"/>
  <c r="R365" i="7"/>
  <c r="Q365" i="7"/>
  <c r="T365" i="7"/>
  <c r="H154" i="13"/>
  <c r="AU154" i="13"/>
  <c r="AI155" i="13" s="1"/>
  <c r="BL154" i="13"/>
  <c r="CL153" i="13"/>
  <c r="CK153" i="13"/>
  <c r="CB153" i="13"/>
  <c r="CC153" i="13"/>
  <c r="BJ196" i="13"/>
  <c r="G265" i="12" l="1"/>
  <c r="H265" i="12" s="1"/>
  <c r="I265" i="12" s="1"/>
  <c r="I113" i="15" s="1"/>
  <c r="AX154" i="13"/>
  <c r="BA154" i="13" s="1"/>
  <c r="BD154" i="13" s="1"/>
  <c r="K154" i="13"/>
  <c r="J92" i="15" s="1"/>
  <c r="Q154" i="13"/>
  <c r="Z155" i="13" s="1"/>
  <c r="BR154" i="13"/>
  <c r="U365" i="7"/>
  <c r="BK196" i="13"/>
  <c r="BI196" i="13"/>
  <c r="BV155" i="13" l="1"/>
  <c r="AS156" i="13" s="1"/>
  <c r="I156" i="13" s="1"/>
  <c r="CF155" i="13"/>
  <c r="J266" i="12"/>
  <c r="BW155" i="13"/>
  <c r="AT156" i="13" s="1"/>
  <c r="J156" i="13" s="1"/>
  <c r="CE155" i="13"/>
  <c r="K265" i="12"/>
  <c r="L265" i="12" s="1"/>
  <c r="M265" i="12" s="1"/>
  <c r="V365" i="7"/>
  <c r="BT155" i="13"/>
  <c r="BO155" i="13"/>
  <c r="BH155" i="13"/>
  <c r="F365" i="7"/>
  <c r="N154" i="13"/>
  <c r="CD154" i="13"/>
  <c r="BU154" i="13"/>
  <c r="BX154" i="13"/>
  <c r="CG154" i="13"/>
  <c r="BP156" i="13" l="1"/>
  <c r="AV156" i="13"/>
  <c r="AJ157" i="13" s="1"/>
  <c r="BM156" i="13"/>
  <c r="BQ156" i="13"/>
  <c r="BN156" i="13"/>
  <c r="AW156" i="13"/>
  <c r="AK157" i="13" s="1"/>
  <c r="CJ154" i="13"/>
  <c r="CK154" i="13" s="1"/>
  <c r="O365" i="7"/>
  <c r="G366" i="7"/>
  <c r="I366" i="7"/>
  <c r="K366" i="7"/>
  <c r="H366" i="7"/>
  <c r="J366" i="7"/>
  <c r="L156" i="13"/>
  <c r="K94" i="15" s="1"/>
  <c r="R156" i="13"/>
  <c r="AA157" i="13" s="1"/>
  <c r="CI155" i="13"/>
  <c r="O265" i="12"/>
  <c r="BZ155" i="13"/>
  <c r="BY155" i="13"/>
  <c r="CH155" i="13"/>
  <c r="N266" i="12"/>
  <c r="CA154" i="13"/>
  <c r="AR155" i="13"/>
  <c r="S156" i="13"/>
  <c r="AB157" i="13" s="1"/>
  <c r="M156" i="13"/>
  <c r="L94" i="15" s="1"/>
  <c r="BJ197" i="13"/>
  <c r="BK197" i="13"/>
  <c r="AY156" i="13" l="1"/>
  <c r="BB156" i="13" s="1"/>
  <c r="AZ156" i="13"/>
  <c r="BC156" i="13" s="1"/>
  <c r="CL154" i="13"/>
  <c r="P156" i="13"/>
  <c r="O156" i="13"/>
  <c r="BL155" i="13"/>
  <c r="H155" i="13"/>
  <c r="AU155" i="13"/>
  <c r="AI156" i="13" s="1"/>
  <c r="CC154" i="13"/>
  <c r="CB154" i="13"/>
  <c r="L366" i="7"/>
  <c r="H94" i="15" s="1"/>
  <c r="T366" i="7"/>
  <c r="S366" i="7"/>
  <c r="Q366" i="7"/>
  <c r="R366" i="7"/>
  <c r="P366" i="7"/>
  <c r="BI197" i="13"/>
  <c r="G266" i="12" l="1"/>
  <c r="H266" i="12" s="1"/>
  <c r="I266" i="12" s="1"/>
  <c r="I114" i="15" s="1"/>
  <c r="U366" i="7"/>
  <c r="K155" i="13"/>
  <c r="J93" i="15" s="1"/>
  <c r="BR155" i="13"/>
  <c r="Q155" i="13"/>
  <c r="Z156" i="13" s="1"/>
  <c r="AX155" i="13"/>
  <c r="BA155" i="13" s="1"/>
  <c r="BD155" i="13" s="1"/>
  <c r="J267" i="12" l="1"/>
  <c r="BV156" i="13"/>
  <c r="AS157" i="13" s="1"/>
  <c r="AV157" i="13" s="1"/>
  <c r="AJ158" i="13" s="1"/>
  <c r="CF156" i="13"/>
  <c r="CE156" i="13"/>
  <c r="BW156" i="13"/>
  <c r="AT157" i="13" s="1"/>
  <c r="J157" i="13" s="1"/>
  <c r="BH156" i="13"/>
  <c r="F366" i="7"/>
  <c r="V366" i="7"/>
  <c r="K266" i="12"/>
  <c r="L266" i="12" s="1"/>
  <c r="M266" i="12" s="1"/>
  <c r="BT156" i="13"/>
  <c r="BO156" i="13"/>
  <c r="N155" i="13"/>
  <c r="BU155" i="13"/>
  <c r="CD155" i="13"/>
  <c r="CG155" i="13"/>
  <c r="BX155" i="13"/>
  <c r="BK198" i="13"/>
  <c r="BJ198" i="13"/>
  <c r="BP157" i="13" l="1"/>
  <c r="BM157" i="13"/>
  <c r="I157" i="13"/>
  <c r="R157" i="13" s="1"/>
  <c r="AA158" i="13" s="1"/>
  <c r="BN157" i="13"/>
  <c r="BQ157" i="13"/>
  <c r="AW157" i="13"/>
  <c r="AK158" i="13" s="1"/>
  <c r="CA155" i="13"/>
  <c r="AR156" i="13"/>
  <c r="AY157" i="13"/>
  <c r="BB157" i="13" s="1"/>
  <c r="CJ155" i="13"/>
  <c r="M157" i="13"/>
  <c r="L95" i="15" s="1"/>
  <c r="S157" i="13"/>
  <c r="AB158" i="13" s="1"/>
  <c r="O266" i="12"/>
  <c r="CI156" i="13"/>
  <c r="BZ156" i="13"/>
  <c r="CH156" i="13"/>
  <c r="BY156" i="13"/>
  <c r="N267" i="12"/>
  <c r="O366" i="7"/>
  <c r="H367" i="7"/>
  <c r="G367" i="7"/>
  <c r="J367" i="7"/>
  <c r="I367" i="7"/>
  <c r="K367" i="7"/>
  <c r="BI198" i="13"/>
  <c r="L157" i="13" l="1"/>
  <c r="K95" i="15" s="1"/>
  <c r="AZ157" i="13"/>
  <c r="BC157" i="13" s="1"/>
  <c r="P157" i="13"/>
  <c r="L367" i="7"/>
  <c r="H95" i="15" s="1"/>
  <c r="S367" i="7"/>
  <c r="T367" i="7"/>
  <c r="R367" i="7"/>
  <c r="Q367" i="7"/>
  <c r="P367" i="7"/>
  <c r="CL155" i="13"/>
  <c r="CK155" i="13"/>
  <c r="H156" i="13"/>
  <c r="BL156" i="13"/>
  <c r="AU156" i="13"/>
  <c r="AI157" i="13" s="1"/>
  <c r="CB155" i="13"/>
  <c r="CC155" i="13"/>
  <c r="O157" i="13" l="1"/>
  <c r="G267" i="12"/>
  <c r="H267" i="12" s="1"/>
  <c r="I267" i="12" s="1"/>
  <c r="I115" i="15" s="1"/>
  <c r="U367" i="7"/>
  <c r="BR156" i="13"/>
  <c r="K156" i="13"/>
  <c r="J94" i="15" s="1"/>
  <c r="Q156" i="13"/>
  <c r="Z157" i="13" s="1"/>
  <c r="AX156" i="13"/>
  <c r="BA156" i="13" s="1"/>
  <c r="BD156" i="13" s="1"/>
  <c r="BI199" i="13"/>
  <c r="BJ199" i="13"/>
  <c r="BK199" i="13"/>
  <c r="BV157" i="13" l="1"/>
  <c r="AS158" i="13" s="1"/>
  <c r="I158" i="13" s="1"/>
  <c r="J268" i="12"/>
  <c r="CE157" i="13"/>
  <c r="BW157" i="13"/>
  <c r="AT158" i="13" s="1"/>
  <c r="BN158" i="13" s="1"/>
  <c r="CF157" i="13"/>
  <c r="BH157" i="13"/>
  <c r="F367" i="7"/>
  <c r="N156" i="13"/>
  <c r="CD156" i="13"/>
  <c r="BU156" i="13"/>
  <c r="CG156" i="13"/>
  <c r="BX156" i="13"/>
  <c r="K267" i="12"/>
  <c r="L267" i="12" s="1"/>
  <c r="M267" i="12" s="1"/>
  <c r="V367" i="7"/>
  <c r="BT157" i="13"/>
  <c r="BO157" i="13"/>
  <c r="BP158" i="13" l="1"/>
  <c r="BM158" i="13"/>
  <c r="AV158" i="13"/>
  <c r="AJ159" i="13" s="1"/>
  <c r="AW158" i="13"/>
  <c r="AK159" i="13" s="1"/>
  <c r="BQ158" i="13"/>
  <c r="J158" i="13"/>
  <c r="S158" i="13" s="1"/>
  <c r="AB159" i="13" s="1"/>
  <c r="O367" i="7"/>
  <c r="H368" i="7"/>
  <c r="J368" i="7"/>
  <c r="G368" i="7"/>
  <c r="K368" i="7"/>
  <c r="I368" i="7"/>
  <c r="CI157" i="13"/>
  <c r="BZ157" i="13"/>
  <c r="O267" i="12"/>
  <c r="BY157" i="13"/>
  <c r="CH157" i="13"/>
  <c r="N268" i="12"/>
  <c r="CA156" i="13"/>
  <c r="AR157" i="13"/>
  <c r="CJ156" i="13"/>
  <c r="L158" i="13"/>
  <c r="K96" i="15" s="1"/>
  <c r="R158" i="13"/>
  <c r="AA159" i="13" s="1"/>
  <c r="BI200" i="13"/>
  <c r="M158" i="13" l="1"/>
  <c r="L96" i="15" s="1"/>
  <c r="AY158" i="13"/>
  <c r="BB158" i="13" s="1"/>
  <c r="AZ158" i="13"/>
  <c r="BC158" i="13" s="1"/>
  <c r="O158" i="13"/>
  <c r="CK156" i="13"/>
  <c r="CL156" i="13"/>
  <c r="CB156" i="13"/>
  <c r="CC156" i="13"/>
  <c r="H157" i="13"/>
  <c r="BL157" i="13"/>
  <c r="AU157" i="13"/>
  <c r="AI158" i="13" s="1"/>
  <c r="L368" i="7"/>
  <c r="H96" i="15" s="1"/>
  <c r="Q368" i="7"/>
  <c r="T368" i="7"/>
  <c r="S368" i="7"/>
  <c r="R368" i="7"/>
  <c r="P368" i="7"/>
  <c r="BI201" i="13"/>
  <c r="BK200" i="13"/>
  <c r="BJ200" i="13"/>
  <c r="P158" i="13" l="1"/>
  <c r="G268" i="12"/>
  <c r="H268" i="12" s="1"/>
  <c r="I268" i="12" s="1"/>
  <c r="I116" i="15" s="1"/>
  <c r="U368" i="7"/>
  <c r="K157" i="13"/>
  <c r="J95" i="15" s="1"/>
  <c r="BR157" i="13"/>
  <c r="Q157" i="13"/>
  <c r="Z158" i="13" s="1"/>
  <c r="AX157" i="13"/>
  <c r="BA157" i="13" s="1"/>
  <c r="BD157" i="13" s="1"/>
  <c r="BK201" i="13"/>
  <c r="BV158" i="13" l="1"/>
  <c r="AS159" i="13" s="1"/>
  <c r="BP159" i="13" s="1"/>
  <c r="BW158" i="13"/>
  <c r="AT159" i="13" s="1"/>
  <c r="AW159" i="13" s="1"/>
  <c r="AK160" i="13" s="1"/>
  <c r="J269" i="12"/>
  <c r="CE158" i="13"/>
  <c r="CF158" i="13"/>
  <c r="BT158" i="13"/>
  <c r="BO158" i="13"/>
  <c r="N157" i="13"/>
  <c r="CD157" i="13"/>
  <c r="BU157" i="13"/>
  <c r="CG157" i="13"/>
  <c r="BX157" i="13"/>
  <c r="BH158" i="13"/>
  <c r="F368" i="7"/>
  <c r="K268" i="12"/>
  <c r="L268" i="12" s="1"/>
  <c r="M268" i="12" s="1"/>
  <c r="V368" i="7"/>
  <c r="BJ201" i="13"/>
  <c r="J159" i="13" l="1"/>
  <c r="S159" i="13" s="1"/>
  <c r="AB160" i="13" s="1"/>
  <c r="BN159" i="13"/>
  <c r="BQ159" i="13"/>
  <c r="BM159" i="13"/>
  <c r="AV159" i="13"/>
  <c r="AJ160" i="13" s="1"/>
  <c r="I159" i="13"/>
  <c r="R159" i="13" s="1"/>
  <c r="AA160" i="13" s="1"/>
  <c r="CJ157" i="13"/>
  <c r="CK157" i="13" s="1"/>
  <c r="CA157" i="13"/>
  <c r="AR158" i="13"/>
  <c r="O268" i="12"/>
  <c r="CI158" i="13"/>
  <c r="BZ158" i="13"/>
  <c r="BY158" i="13"/>
  <c r="CH158" i="13"/>
  <c r="N269" i="12"/>
  <c r="O368" i="7"/>
  <c r="G369" i="7"/>
  <c r="J369" i="7"/>
  <c r="H369" i="7"/>
  <c r="I369" i="7"/>
  <c r="K369" i="7"/>
  <c r="AZ159" i="13"/>
  <c r="BC159" i="13" s="1"/>
  <c r="M159" i="13" l="1"/>
  <c r="L97" i="15" s="1"/>
  <c r="CL157" i="13"/>
  <c r="L159" i="13"/>
  <c r="K97" i="15" s="1"/>
  <c r="AY159" i="13"/>
  <c r="BB159" i="13" s="1"/>
  <c r="L369" i="7"/>
  <c r="H97" i="15" s="1"/>
  <c r="P369" i="7"/>
  <c r="R369" i="7"/>
  <c r="S369" i="7"/>
  <c r="T369" i="7"/>
  <c r="Q369" i="7"/>
  <c r="H158" i="13"/>
  <c r="BL158" i="13"/>
  <c r="AU158" i="13"/>
  <c r="AI159" i="13" s="1"/>
  <c r="CC157" i="13"/>
  <c r="CB157" i="13"/>
  <c r="BK202" i="13"/>
  <c r="BI202" i="13"/>
  <c r="BJ202" i="13"/>
  <c r="P159" i="13" l="1"/>
  <c r="O159" i="13"/>
  <c r="G269" i="12"/>
  <c r="H269" i="12" s="1"/>
  <c r="I269" i="12" s="1"/>
  <c r="I117" i="15" s="1"/>
  <c r="U369" i="7"/>
  <c r="BR158" i="13"/>
  <c r="K158" i="13"/>
  <c r="J96" i="15" s="1"/>
  <c r="Q158" i="13"/>
  <c r="Z159" i="13" s="1"/>
  <c r="AX158" i="13"/>
  <c r="BA158" i="13" s="1"/>
  <c r="BD158" i="13" s="1"/>
  <c r="BK203" i="13"/>
  <c r="CE159" i="13" l="1"/>
  <c r="J270" i="12"/>
  <c r="BV159" i="13"/>
  <c r="AS160" i="13" s="1"/>
  <c r="BM160" i="13" s="1"/>
  <c r="BW159" i="13"/>
  <c r="AT160" i="13" s="1"/>
  <c r="J160" i="13" s="1"/>
  <c r="CF159" i="13"/>
  <c r="BH159" i="13"/>
  <c r="F369" i="7"/>
  <c r="N158" i="13"/>
  <c r="CD158" i="13"/>
  <c r="BU158" i="13"/>
  <c r="CG158" i="13"/>
  <c r="BX158" i="13"/>
  <c r="BO159" i="13"/>
  <c r="BT159" i="13"/>
  <c r="V369" i="7"/>
  <c r="K269" i="12"/>
  <c r="L269" i="12" s="1"/>
  <c r="M269" i="12" s="1"/>
  <c r="BJ203" i="13"/>
  <c r="I160" i="13" l="1"/>
  <c r="R160" i="13" s="1"/>
  <c r="AA161" i="13" s="1"/>
  <c r="AV160" i="13"/>
  <c r="AJ161" i="13" s="1"/>
  <c r="BP160" i="13"/>
  <c r="BQ160" i="13"/>
  <c r="AW160" i="13"/>
  <c r="AK161" i="13" s="1"/>
  <c r="BN160" i="13"/>
  <c r="M160" i="13"/>
  <c r="L98" i="15" s="1"/>
  <c r="S160" i="13"/>
  <c r="AB161" i="13" s="1"/>
  <c r="BZ159" i="13"/>
  <c r="CI159" i="13"/>
  <c r="O269" i="12"/>
  <c r="CH159" i="13"/>
  <c r="BY159" i="13"/>
  <c r="N270" i="12"/>
  <c r="CA158" i="13"/>
  <c r="AR159" i="13"/>
  <c r="L160" i="13"/>
  <c r="K98" i="15" s="1"/>
  <c r="CJ158" i="13"/>
  <c r="O369" i="7"/>
  <c r="I370" i="7"/>
  <c r="K370" i="7"/>
  <c r="G370" i="7"/>
  <c r="H370" i="7"/>
  <c r="J370" i="7"/>
  <c r="BI203" i="13"/>
  <c r="AY160" i="13" l="1"/>
  <c r="BB160" i="13" s="1"/>
  <c r="AZ160" i="13"/>
  <c r="BC160" i="13" s="1"/>
  <c r="O160" i="13"/>
  <c r="P160" i="13"/>
  <c r="T370" i="7"/>
  <c r="S370" i="7"/>
  <c r="P370" i="7"/>
  <c r="R370" i="7"/>
  <c r="Q370" i="7"/>
  <c r="CL158" i="13"/>
  <c r="CK158" i="13"/>
  <c r="H159" i="13"/>
  <c r="AU159" i="13"/>
  <c r="AI160" i="13" s="1"/>
  <c r="BL159" i="13"/>
  <c r="CC158" i="13"/>
  <c r="CB158" i="13"/>
  <c r="L370" i="7"/>
  <c r="H98" i="15" s="1"/>
  <c r="G270" i="12" l="1"/>
  <c r="H270" i="12" s="1"/>
  <c r="I270" i="12" s="1"/>
  <c r="I118" i="15" s="1"/>
  <c r="AX159" i="13"/>
  <c r="BA159" i="13" s="1"/>
  <c r="BD159" i="13" s="1"/>
  <c r="BR159" i="13"/>
  <c r="Q159" i="13"/>
  <c r="Z160" i="13" s="1"/>
  <c r="K159" i="13"/>
  <c r="J97" i="15" s="1"/>
  <c r="U370" i="7"/>
  <c r="BI204" i="13"/>
  <c r="BJ204" i="13"/>
  <c r="BK204" i="13"/>
  <c r="J271" i="12" l="1"/>
  <c r="CF160" i="13"/>
  <c r="BW160" i="13"/>
  <c r="AT161" i="13" s="1"/>
  <c r="J161" i="13" s="1"/>
  <c r="BV160" i="13"/>
  <c r="AS161" i="13" s="1"/>
  <c r="AV161" i="13" s="1"/>
  <c r="AJ162" i="13" s="1"/>
  <c r="CE160" i="13"/>
  <c r="N159" i="13"/>
  <c r="CD159" i="13"/>
  <c r="BU159" i="13"/>
  <c r="CG159" i="13"/>
  <c r="BX159" i="13"/>
  <c r="BH160" i="13"/>
  <c r="F370" i="7"/>
  <c r="K270" i="12"/>
  <c r="L270" i="12" s="1"/>
  <c r="M270" i="12" s="1"/>
  <c r="V370" i="7"/>
  <c r="BT160" i="13"/>
  <c r="BO160" i="13"/>
  <c r="BM161" i="13" l="1"/>
  <c r="I161" i="13"/>
  <c r="L161" i="13" s="1"/>
  <c r="K99" i="15" s="1"/>
  <c r="BP161" i="13"/>
  <c r="AW161" i="13"/>
  <c r="AK162" i="13" s="1"/>
  <c r="BQ161" i="13"/>
  <c r="BN161" i="13"/>
  <c r="CJ159" i="13"/>
  <c r="CK159" i="13" s="1"/>
  <c r="M161" i="13"/>
  <c r="L99" i="15" s="1"/>
  <c r="S161" i="13"/>
  <c r="AB162" i="13" s="1"/>
  <c r="BZ160" i="13"/>
  <c r="CI160" i="13"/>
  <c r="O270" i="12"/>
  <c r="BY160" i="13"/>
  <c r="CH160" i="13"/>
  <c r="N271" i="12"/>
  <c r="O370" i="7"/>
  <c r="I371" i="7"/>
  <c r="J371" i="7"/>
  <c r="K371" i="7"/>
  <c r="H371" i="7"/>
  <c r="G371" i="7"/>
  <c r="CA159" i="13"/>
  <c r="AR160" i="13"/>
  <c r="AY161" i="13"/>
  <c r="BB161" i="13" s="1"/>
  <c r="CL159" i="13" l="1"/>
  <c r="AZ161" i="13"/>
  <c r="BC161" i="13" s="1"/>
  <c r="R161" i="13"/>
  <c r="AA162" i="13" s="1"/>
  <c r="O161" i="13"/>
  <c r="P161" i="13"/>
  <c r="L371" i="7"/>
  <c r="H99" i="15" s="1"/>
  <c r="CB159" i="13"/>
  <c r="CC159" i="13"/>
  <c r="AU160" i="13"/>
  <c r="AI161" i="13" s="1"/>
  <c r="H160" i="13"/>
  <c r="BL160" i="13"/>
  <c r="Q371" i="7"/>
  <c r="R371" i="7"/>
  <c r="P371" i="7"/>
  <c r="S371" i="7"/>
  <c r="T371" i="7"/>
  <c r="BK205" i="13"/>
  <c r="BJ205" i="13"/>
  <c r="BI205" i="13"/>
  <c r="G271" i="12" l="1"/>
  <c r="H271" i="12" s="1"/>
  <c r="I271" i="12" s="1"/>
  <c r="I119" i="15" s="1"/>
  <c r="BR160" i="13"/>
  <c r="K160" i="13"/>
  <c r="J98" i="15" s="1"/>
  <c r="Q160" i="13"/>
  <c r="Z161" i="13" s="1"/>
  <c r="AX160" i="13"/>
  <c r="BA160" i="13" s="1"/>
  <c r="BD160" i="13" s="1"/>
  <c r="U371" i="7"/>
  <c r="CE161" i="13" l="1"/>
  <c r="J272" i="12"/>
  <c r="BV161" i="13"/>
  <c r="AS162" i="13" s="1"/>
  <c r="AV162" i="13" s="1"/>
  <c r="AJ163" i="13" s="1"/>
  <c r="CF161" i="13"/>
  <c r="BW161" i="13"/>
  <c r="AT162" i="13" s="1"/>
  <c r="J162" i="13" s="1"/>
  <c r="K271" i="12"/>
  <c r="L271" i="12" s="1"/>
  <c r="M271" i="12" s="1"/>
  <c r="V371" i="7"/>
  <c r="BH161" i="13"/>
  <c r="F371" i="7"/>
  <c r="N160" i="13"/>
  <c r="BU160" i="13"/>
  <c r="CD160" i="13"/>
  <c r="BX160" i="13"/>
  <c r="CG160" i="13"/>
  <c r="BT161" i="13"/>
  <c r="BO161" i="13"/>
  <c r="BJ206" i="13"/>
  <c r="BI206" i="13"/>
  <c r="BM162" i="13" l="1"/>
  <c r="I162" i="13"/>
  <c r="BP162" i="13"/>
  <c r="BQ162" i="13"/>
  <c r="AW162" i="13"/>
  <c r="AK163" i="13" s="1"/>
  <c r="BN162" i="13"/>
  <c r="CA160" i="13"/>
  <c r="AR161" i="13"/>
  <c r="O371" i="7"/>
  <c r="H372" i="7"/>
  <c r="K372" i="7"/>
  <c r="G372" i="7"/>
  <c r="I372" i="7"/>
  <c r="J372" i="7"/>
  <c r="L162" i="13"/>
  <c r="K100" i="15" s="1"/>
  <c r="R162" i="13"/>
  <c r="AA163" i="13" s="1"/>
  <c r="AY162" i="13"/>
  <c r="BB162" i="13" s="1"/>
  <c r="S162" i="13"/>
  <c r="AB163" i="13" s="1"/>
  <c r="M162" i="13"/>
  <c r="L100" i="15" s="1"/>
  <c r="CJ160" i="13"/>
  <c r="CI161" i="13"/>
  <c r="O271" i="12"/>
  <c r="BZ161" i="13"/>
  <c r="BY161" i="13"/>
  <c r="CH161" i="13"/>
  <c r="N272" i="12"/>
  <c r="BK206" i="13"/>
  <c r="AZ162" i="13" l="1"/>
  <c r="BC162" i="13" s="1"/>
  <c r="O162" i="13"/>
  <c r="P162" i="13"/>
  <c r="L372" i="7"/>
  <c r="H100" i="15" s="1"/>
  <c r="CL160" i="13"/>
  <c r="CK160" i="13"/>
  <c r="R372" i="7"/>
  <c r="T372" i="7"/>
  <c r="Q372" i="7"/>
  <c r="P372" i="7"/>
  <c r="S372" i="7"/>
  <c r="AU161" i="13"/>
  <c r="AI162" i="13" s="1"/>
  <c r="BL161" i="13"/>
  <c r="H161" i="13"/>
  <c r="CC160" i="13"/>
  <c r="CB160" i="13"/>
  <c r="G272" i="12" l="1"/>
  <c r="H272" i="12" s="1"/>
  <c r="I272" i="12" s="1"/>
  <c r="I120" i="15" s="1"/>
  <c r="U372" i="7"/>
  <c r="K161" i="13"/>
  <c r="J99" i="15" s="1"/>
  <c r="BR161" i="13"/>
  <c r="Q161" i="13"/>
  <c r="Z162" i="13" s="1"/>
  <c r="AX161" i="13"/>
  <c r="BA161" i="13" s="1"/>
  <c r="BD161" i="13" s="1"/>
  <c r="BJ207" i="13"/>
  <c r="BI207" i="13"/>
  <c r="BK207" i="13"/>
  <c r="CE162" i="13" l="1"/>
  <c r="CF162" i="13"/>
  <c r="BV162" i="13"/>
  <c r="AS163" i="13" s="1"/>
  <c r="AV163" i="13" s="1"/>
  <c r="AJ164" i="13" s="1"/>
  <c r="J273" i="12"/>
  <c r="BW162" i="13"/>
  <c r="AT163" i="13" s="1"/>
  <c r="BN163" i="13" s="1"/>
  <c r="BT162" i="13"/>
  <c r="BO162" i="13"/>
  <c r="BH162" i="13"/>
  <c r="F372" i="7"/>
  <c r="N161" i="13"/>
  <c r="CD161" i="13"/>
  <c r="BU161" i="13"/>
  <c r="BX161" i="13"/>
  <c r="CG161" i="13"/>
  <c r="V372" i="7"/>
  <c r="K272" i="12"/>
  <c r="L272" i="12" s="1"/>
  <c r="M272" i="12" s="1"/>
  <c r="BM163" i="13" l="1"/>
  <c r="BP163" i="13"/>
  <c r="I163" i="13"/>
  <c r="R163" i="13" s="1"/>
  <c r="AA164" i="13" s="1"/>
  <c r="CJ161" i="13"/>
  <c r="CK161" i="13" s="1"/>
  <c r="BQ163" i="13"/>
  <c r="J163" i="13"/>
  <c r="S163" i="13" s="1"/>
  <c r="AB164" i="13" s="1"/>
  <c r="AW163" i="13"/>
  <c r="AK164" i="13" s="1"/>
  <c r="O272" i="12"/>
  <c r="CI162" i="13"/>
  <c r="BZ162" i="13"/>
  <c r="BY162" i="13"/>
  <c r="CH162" i="13"/>
  <c r="N273" i="12"/>
  <c r="CA161" i="13"/>
  <c r="AR162" i="13"/>
  <c r="O372" i="7"/>
  <c r="K373" i="7"/>
  <c r="J373" i="7"/>
  <c r="H373" i="7"/>
  <c r="G373" i="7"/>
  <c r="I373" i="7"/>
  <c r="L163" i="13"/>
  <c r="K101" i="15" s="1"/>
  <c r="M163" i="13"/>
  <c r="L101" i="15" s="1"/>
  <c r="AY163" i="13"/>
  <c r="BB163" i="13" s="1"/>
  <c r="BI208" i="13"/>
  <c r="BJ208" i="13"/>
  <c r="CL161" i="13" l="1"/>
  <c r="AZ163" i="13"/>
  <c r="BC163" i="13" s="1"/>
  <c r="P163" i="13"/>
  <c r="O163" i="13"/>
  <c r="H162" i="13"/>
  <c r="BL162" i="13"/>
  <c r="AU162" i="13"/>
  <c r="AI163" i="13" s="1"/>
  <c r="CC161" i="13"/>
  <c r="CB161" i="13"/>
  <c r="P373" i="7"/>
  <c r="T373" i="7"/>
  <c r="R373" i="7"/>
  <c r="Q373" i="7"/>
  <c r="S373" i="7"/>
  <c r="L373" i="7"/>
  <c r="H101" i="15" s="1"/>
  <c r="BI209" i="13"/>
  <c r="BJ209" i="13"/>
  <c r="BK208" i="13"/>
  <c r="G273" i="12" l="1"/>
  <c r="H273" i="12" s="1"/>
  <c r="I273" i="12" s="1"/>
  <c r="I121" i="15" s="1"/>
  <c r="U373" i="7"/>
  <c r="Q162" i="13"/>
  <c r="Z163" i="13" s="1"/>
  <c r="BR162" i="13"/>
  <c r="K162" i="13"/>
  <c r="J100" i="15" s="1"/>
  <c r="AX162" i="13"/>
  <c r="BA162" i="13" s="1"/>
  <c r="BD162" i="13" s="1"/>
  <c r="J274" i="12" l="1"/>
  <c r="BV163" i="13"/>
  <c r="AS164" i="13" s="1"/>
  <c r="AV164" i="13" s="1"/>
  <c r="AJ165" i="13" s="1"/>
  <c r="CE163" i="13"/>
  <c r="CF163" i="13"/>
  <c r="BW163" i="13"/>
  <c r="AT164" i="13" s="1"/>
  <c r="BQ164" i="13" s="1"/>
  <c r="N162" i="13"/>
  <c r="BU162" i="13"/>
  <c r="CD162" i="13"/>
  <c r="CG162" i="13"/>
  <c r="BX162" i="13"/>
  <c r="BO163" i="13"/>
  <c r="BT163" i="13"/>
  <c r="BH163" i="13"/>
  <c r="F373" i="7"/>
  <c r="K273" i="12"/>
  <c r="L273" i="12" s="1"/>
  <c r="M273" i="12" s="1"/>
  <c r="V373" i="7"/>
  <c r="BK209" i="13"/>
  <c r="BI210" i="13"/>
  <c r="I164" i="13" l="1"/>
  <c r="L164" i="13" s="1"/>
  <c r="K102" i="15" s="1"/>
  <c r="BM164" i="13"/>
  <c r="BP164" i="13"/>
  <c r="J164" i="13"/>
  <c r="M164" i="13" s="1"/>
  <c r="L102" i="15" s="1"/>
  <c r="BN164" i="13"/>
  <c r="AW164" i="13"/>
  <c r="AK165" i="13" s="1"/>
  <c r="CA162" i="13"/>
  <c r="AR163" i="13"/>
  <c r="O373" i="7"/>
  <c r="J374" i="7"/>
  <c r="I374" i="7"/>
  <c r="G374" i="7"/>
  <c r="H374" i="7"/>
  <c r="K374" i="7"/>
  <c r="O273" i="12"/>
  <c r="BZ163" i="13"/>
  <c r="CI163" i="13"/>
  <c r="BY163" i="13"/>
  <c r="CH163" i="13"/>
  <c r="N274" i="12"/>
  <c r="CJ162" i="13"/>
  <c r="AY164" i="13"/>
  <c r="BB164" i="13" s="1"/>
  <c r="BJ210" i="13"/>
  <c r="R164" i="13" l="1"/>
  <c r="AA165" i="13" s="1"/>
  <c r="S164" i="13"/>
  <c r="AB165" i="13" s="1"/>
  <c r="AZ164" i="13"/>
  <c r="BC164" i="13" s="1"/>
  <c r="O164" i="13"/>
  <c r="P164" i="13"/>
  <c r="L374" i="7"/>
  <c r="H102" i="15" s="1"/>
  <c r="S374" i="7"/>
  <c r="R374" i="7"/>
  <c r="P374" i="7"/>
  <c r="T374" i="7"/>
  <c r="Q374" i="7"/>
  <c r="CL162" i="13"/>
  <c r="CK162" i="13"/>
  <c r="AU163" i="13"/>
  <c r="AI164" i="13" s="1"/>
  <c r="BL163" i="13"/>
  <c r="H163" i="13"/>
  <c r="CB162" i="13"/>
  <c r="CC162" i="13"/>
  <c r="BK210" i="13"/>
  <c r="BI211" i="13"/>
  <c r="G274" i="12" l="1"/>
  <c r="H274" i="12" s="1"/>
  <c r="I274" i="12" s="1"/>
  <c r="I122" i="15" s="1"/>
  <c r="U374" i="7"/>
  <c r="Q163" i="13"/>
  <c r="Z164" i="13" s="1"/>
  <c r="K163" i="13"/>
  <c r="J101" i="15" s="1"/>
  <c r="BR163" i="13"/>
  <c r="AX163" i="13"/>
  <c r="BA163" i="13" s="1"/>
  <c r="BD163" i="13" s="1"/>
  <c r="BJ211" i="13"/>
  <c r="J275" i="12" l="1"/>
  <c r="BW164" i="13"/>
  <c r="AT165" i="13" s="1"/>
  <c r="J165" i="13" s="1"/>
  <c r="CE164" i="13"/>
  <c r="BV164" i="13"/>
  <c r="AS165" i="13" s="1"/>
  <c r="BP165" i="13" s="1"/>
  <c r="CF164" i="13"/>
  <c r="BO164" i="13"/>
  <c r="BT164" i="13"/>
  <c r="N163" i="13"/>
  <c r="BU163" i="13"/>
  <c r="CD163" i="13"/>
  <c r="CG163" i="13"/>
  <c r="BX163" i="13"/>
  <c r="BH164" i="13"/>
  <c r="F374" i="7"/>
  <c r="V374" i="7"/>
  <c r="K274" i="12"/>
  <c r="L274" i="12" s="1"/>
  <c r="M274" i="12" s="1"/>
  <c r="BK211" i="13"/>
  <c r="BN165" i="13" l="1"/>
  <c r="BQ165" i="13"/>
  <c r="AW165" i="13"/>
  <c r="AK166" i="13" s="1"/>
  <c r="I165" i="13"/>
  <c r="R165" i="13" s="1"/>
  <c r="AA166" i="13" s="1"/>
  <c r="AV165" i="13"/>
  <c r="AJ166" i="13" s="1"/>
  <c r="BM165" i="13"/>
  <c r="CJ163" i="13"/>
  <c r="CK163" i="13" s="1"/>
  <c r="CA163" i="13"/>
  <c r="AR164" i="13"/>
  <c r="O274" i="12"/>
  <c r="CI164" i="13"/>
  <c r="BZ164" i="13"/>
  <c r="CH164" i="13"/>
  <c r="BY164" i="13"/>
  <c r="N275" i="12"/>
  <c r="M165" i="13"/>
  <c r="L103" i="15" s="1"/>
  <c r="S165" i="13"/>
  <c r="AB166" i="13" s="1"/>
  <c r="O374" i="7"/>
  <c r="H375" i="7"/>
  <c r="K375" i="7"/>
  <c r="J375" i="7"/>
  <c r="I375" i="7"/>
  <c r="G375" i="7"/>
  <c r="BI212" i="13"/>
  <c r="AY165" i="13" l="1"/>
  <c r="BB165" i="13" s="1"/>
  <c r="AZ165" i="13"/>
  <c r="BC165" i="13" s="1"/>
  <c r="L165" i="13"/>
  <c r="K103" i="15" s="1"/>
  <c r="CL163" i="13"/>
  <c r="P165" i="13"/>
  <c r="T375" i="7"/>
  <c r="R375" i="7"/>
  <c r="Q375" i="7"/>
  <c r="P375" i="7"/>
  <c r="S375" i="7"/>
  <c r="L375" i="7"/>
  <c r="H103" i="15" s="1"/>
  <c r="H164" i="13"/>
  <c r="AU164" i="13"/>
  <c r="AI165" i="13" s="1"/>
  <c r="BL164" i="13"/>
  <c r="CB163" i="13"/>
  <c r="CC163" i="13"/>
  <c r="BJ212" i="13"/>
  <c r="BK212" i="13"/>
  <c r="O165" i="13" l="1"/>
  <c r="G275" i="12"/>
  <c r="H275" i="12" s="1"/>
  <c r="I275" i="12" s="1"/>
  <c r="I123" i="15" s="1"/>
  <c r="AX164" i="13"/>
  <c r="BA164" i="13" s="1"/>
  <c r="BD164" i="13" s="1"/>
  <c r="Q164" i="13"/>
  <c r="Z165" i="13" s="1"/>
  <c r="BR164" i="13"/>
  <c r="K164" i="13"/>
  <c r="J102" i="15" s="1"/>
  <c r="U375" i="7"/>
  <c r="BI213" i="13"/>
  <c r="CF165" i="13" l="1"/>
  <c r="BW165" i="13"/>
  <c r="AT166" i="13" s="1"/>
  <c r="J166" i="13" s="1"/>
  <c r="J276" i="12"/>
  <c r="BV165" i="13"/>
  <c r="AS166" i="13" s="1"/>
  <c r="BP166" i="13" s="1"/>
  <c r="CE165" i="13"/>
  <c r="V375" i="7"/>
  <c r="K275" i="12"/>
  <c r="L275" i="12" s="1"/>
  <c r="M275" i="12" s="1"/>
  <c r="N164" i="13"/>
  <c r="BU164" i="13"/>
  <c r="CD164" i="13"/>
  <c r="BX164" i="13"/>
  <c r="CG164" i="13"/>
  <c r="BT165" i="13"/>
  <c r="BO165" i="13"/>
  <c r="BH165" i="13"/>
  <c r="F375" i="7"/>
  <c r="BK213" i="13"/>
  <c r="BQ166" i="13" l="1"/>
  <c r="AW166" i="13"/>
  <c r="AK167" i="13" s="1"/>
  <c r="BN166" i="13"/>
  <c r="BM166" i="13"/>
  <c r="AV166" i="13"/>
  <c r="AJ167" i="13" s="1"/>
  <c r="I166" i="13"/>
  <c r="R166" i="13" s="1"/>
  <c r="AA167" i="13" s="1"/>
  <c r="O375" i="7"/>
  <c r="I376" i="7"/>
  <c r="K376" i="7"/>
  <c r="G376" i="7"/>
  <c r="H376" i="7"/>
  <c r="J376" i="7"/>
  <c r="S166" i="13"/>
  <c r="AB167" i="13" s="1"/>
  <c r="M166" i="13"/>
  <c r="L104" i="15" s="1"/>
  <c r="CJ164" i="13"/>
  <c r="CA164" i="13"/>
  <c r="AR165" i="13"/>
  <c r="BZ165" i="13"/>
  <c r="O275" i="12"/>
  <c r="CI165" i="13"/>
  <c r="CH165" i="13"/>
  <c r="BY165" i="13"/>
  <c r="N276" i="12"/>
  <c r="BJ213" i="13"/>
  <c r="BI214" i="13"/>
  <c r="AZ166" i="13" l="1"/>
  <c r="BC166" i="13" s="1"/>
  <c r="L166" i="13"/>
  <c r="K104" i="15" s="1"/>
  <c r="AY166" i="13"/>
  <c r="BB166" i="13" s="1"/>
  <c r="P166" i="13"/>
  <c r="L376" i="7"/>
  <c r="H104" i="15" s="1"/>
  <c r="BL165" i="13"/>
  <c r="H165" i="13"/>
  <c r="AU165" i="13"/>
  <c r="AI166" i="13" s="1"/>
  <c r="CC164" i="13"/>
  <c r="CB164" i="13"/>
  <c r="CL164" i="13"/>
  <c r="CK164" i="13"/>
  <c r="P376" i="7"/>
  <c r="Q376" i="7"/>
  <c r="R376" i="7"/>
  <c r="S376" i="7"/>
  <c r="T376" i="7"/>
  <c r="BK214" i="13"/>
  <c r="O166" i="13" l="1"/>
  <c r="G276" i="12"/>
  <c r="H276" i="12" s="1"/>
  <c r="I276" i="12" s="1"/>
  <c r="I124" i="15" s="1"/>
  <c r="K165" i="13"/>
  <c r="J103" i="15" s="1"/>
  <c r="Q165" i="13"/>
  <c r="Z166" i="13" s="1"/>
  <c r="BR165" i="13"/>
  <c r="AX165" i="13"/>
  <c r="BA165" i="13" s="1"/>
  <c r="BD165" i="13" s="1"/>
  <c r="U376" i="7"/>
  <c r="BJ214" i="13"/>
  <c r="CE166" i="13" l="1"/>
  <c r="J277" i="12"/>
  <c r="BW166" i="13"/>
  <c r="AT167" i="13" s="1"/>
  <c r="AW167" i="13" s="1"/>
  <c r="AK168" i="13" s="1"/>
  <c r="BV166" i="13"/>
  <c r="AS167" i="13" s="1"/>
  <c r="BM167" i="13" s="1"/>
  <c r="CF166" i="13"/>
  <c r="BT166" i="13"/>
  <c r="BO166" i="13"/>
  <c r="V376" i="7"/>
  <c r="K276" i="12"/>
  <c r="L276" i="12" s="1"/>
  <c r="M276" i="12" s="1"/>
  <c r="N165" i="13"/>
  <c r="BU165" i="13"/>
  <c r="CD165" i="13"/>
  <c r="CG165" i="13"/>
  <c r="BX165" i="13"/>
  <c r="BH166" i="13"/>
  <c r="F376" i="7"/>
  <c r="BJ215" i="13"/>
  <c r="BI215" i="13"/>
  <c r="J167" i="13" l="1"/>
  <c r="BN167" i="13"/>
  <c r="BQ167" i="13"/>
  <c r="I167" i="13"/>
  <c r="R167" i="13" s="1"/>
  <c r="AA168" i="13" s="1"/>
  <c r="BP167" i="13"/>
  <c r="AV167" i="13"/>
  <c r="AJ168" i="13" s="1"/>
  <c r="CJ165" i="13"/>
  <c r="CK165" i="13" s="1"/>
  <c r="S167" i="13"/>
  <c r="AB168" i="13" s="1"/>
  <c r="M167" i="13"/>
  <c r="L105" i="15" s="1"/>
  <c r="O376" i="7"/>
  <c r="H377" i="7"/>
  <c r="K377" i="7"/>
  <c r="J377" i="7"/>
  <c r="G377" i="7"/>
  <c r="I377" i="7"/>
  <c r="CA165" i="13"/>
  <c r="AR166" i="13"/>
  <c r="AZ167" i="13"/>
  <c r="BC167" i="13" s="1"/>
  <c r="O276" i="12"/>
  <c r="CI166" i="13"/>
  <c r="BZ166" i="13"/>
  <c r="BY166" i="13"/>
  <c r="CH166" i="13"/>
  <c r="N277" i="12"/>
  <c r="BK215" i="13"/>
  <c r="L167" i="13" l="1"/>
  <c r="K105" i="15" s="1"/>
  <c r="AY167" i="13"/>
  <c r="BB167" i="13" s="1"/>
  <c r="CL165" i="13"/>
  <c r="P167" i="13"/>
  <c r="CC165" i="13"/>
  <c r="CB165" i="13"/>
  <c r="AU166" i="13"/>
  <c r="AI167" i="13" s="1"/>
  <c r="BL166" i="13"/>
  <c r="H166" i="13"/>
  <c r="L377" i="7"/>
  <c r="H105" i="15" s="1"/>
  <c r="R377" i="7"/>
  <c r="Q377" i="7"/>
  <c r="T377" i="7"/>
  <c r="S377" i="7"/>
  <c r="P377" i="7"/>
  <c r="BI216" i="13"/>
  <c r="O167" i="13" l="1"/>
  <c r="G277" i="12"/>
  <c r="H277" i="12" s="1"/>
  <c r="I277" i="12" s="1"/>
  <c r="I125" i="15" s="1"/>
  <c r="BR166" i="13"/>
  <c r="Q166" i="13"/>
  <c r="Z167" i="13" s="1"/>
  <c r="K166" i="13"/>
  <c r="J104" i="15" s="1"/>
  <c r="U377" i="7"/>
  <c r="AX166" i="13"/>
  <c r="BA166" i="13" s="1"/>
  <c r="BD166" i="13" s="1"/>
  <c r="BK216" i="13"/>
  <c r="BJ216" i="13"/>
  <c r="BV167" i="13" l="1"/>
  <c r="AS168" i="13" s="1"/>
  <c r="BM168" i="13" s="1"/>
  <c r="CE167" i="13"/>
  <c r="BW167" i="13"/>
  <c r="AT168" i="13" s="1"/>
  <c r="BN168" i="13" s="1"/>
  <c r="J278" i="12"/>
  <c r="CF167" i="13"/>
  <c r="BO167" i="13"/>
  <c r="BT167" i="13"/>
  <c r="BH167" i="13"/>
  <c r="F377" i="7"/>
  <c r="N166" i="13"/>
  <c r="CD166" i="13"/>
  <c r="BU166" i="13"/>
  <c r="BX166" i="13"/>
  <c r="CG166" i="13"/>
  <c r="K277" i="12"/>
  <c r="L277" i="12" s="1"/>
  <c r="M277" i="12" s="1"/>
  <c r="V377" i="7"/>
  <c r="BI217" i="13"/>
  <c r="J168" i="13" l="1"/>
  <c r="M168" i="13" s="1"/>
  <c r="L106" i="15" s="1"/>
  <c r="AW168" i="13"/>
  <c r="AK169" i="13" s="1"/>
  <c r="BQ168" i="13"/>
  <c r="BP168" i="13"/>
  <c r="AV168" i="13"/>
  <c r="AJ169" i="13" s="1"/>
  <c r="I168" i="13"/>
  <c r="R168" i="13" s="1"/>
  <c r="AA169" i="13" s="1"/>
  <c r="CJ166" i="13"/>
  <c r="CK166" i="13" s="1"/>
  <c r="CA166" i="13"/>
  <c r="AR167" i="13"/>
  <c r="BZ167" i="13"/>
  <c r="CI167" i="13"/>
  <c r="O277" i="12"/>
  <c r="CH167" i="13"/>
  <c r="BY167" i="13"/>
  <c r="N278" i="12"/>
  <c r="O377" i="7"/>
  <c r="K378" i="7"/>
  <c r="I378" i="7"/>
  <c r="H378" i="7"/>
  <c r="J378" i="7"/>
  <c r="G378" i="7"/>
  <c r="BJ217" i="13"/>
  <c r="BK217" i="13"/>
  <c r="S168" i="13" l="1"/>
  <c r="AB169" i="13" s="1"/>
  <c r="AZ168" i="13"/>
  <c r="BC168" i="13" s="1"/>
  <c r="L168" i="13"/>
  <c r="CL166" i="13"/>
  <c r="AY168" i="13"/>
  <c r="BB168" i="13" s="1"/>
  <c r="P168" i="13"/>
  <c r="L378" i="7"/>
  <c r="H106" i="15" s="1"/>
  <c r="S378" i="7"/>
  <c r="T378" i="7"/>
  <c r="P378" i="7"/>
  <c r="R378" i="7"/>
  <c r="Q378" i="7"/>
  <c r="H167" i="13"/>
  <c r="BL167" i="13"/>
  <c r="AU167" i="13"/>
  <c r="AI168" i="13" s="1"/>
  <c r="CB166" i="13"/>
  <c r="CC166" i="13"/>
  <c r="O168" i="13" l="1"/>
  <c r="K106" i="15"/>
  <c r="G278" i="12"/>
  <c r="H278" i="12" s="1"/>
  <c r="I278" i="12" s="1"/>
  <c r="I126" i="15" s="1"/>
  <c r="AX167" i="13"/>
  <c r="BA167" i="13" s="1"/>
  <c r="BD167" i="13" s="1"/>
  <c r="U378" i="7"/>
  <c r="K167" i="13"/>
  <c r="J105" i="15" s="1"/>
  <c r="BR167" i="13"/>
  <c r="Q167" i="13"/>
  <c r="Z168" i="13" s="1"/>
  <c r="BI218" i="13"/>
  <c r="J279" i="12" l="1"/>
  <c r="CE168" i="13"/>
  <c r="BV168" i="13"/>
  <c r="AS169" i="13" s="1"/>
  <c r="BP169" i="13" s="1"/>
  <c r="BW168" i="13"/>
  <c r="AT169" i="13" s="1"/>
  <c r="BQ169" i="13" s="1"/>
  <c r="CF168" i="13"/>
  <c r="BH168" i="13"/>
  <c r="F378" i="7"/>
  <c r="BO168" i="13"/>
  <c r="BT168" i="13"/>
  <c r="N167" i="13"/>
  <c r="BU167" i="13"/>
  <c r="CD167" i="13"/>
  <c r="BX167" i="13"/>
  <c r="CG167" i="13"/>
  <c r="V378" i="7"/>
  <c r="K278" i="12"/>
  <c r="L278" i="12" s="1"/>
  <c r="M278" i="12" s="1"/>
  <c r="BJ218" i="13"/>
  <c r="BK218" i="13"/>
  <c r="I169" i="13" l="1"/>
  <c r="L169" i="13" s="1"/>
  <c r="K107" i="15" s="1"/>
  <c r="AV169" i="13"/>
  <c r="AJ170" i="13" s="1"/>
  <c r="BM169" i="13"/>
  <c r="AW169" i="13"/>
  <c r="AK170" i="13" s="1"/>
  <c r="J169" i="13"/>
  <c r="M169" i="13" s="1"/>
  <c r="L107" i="15" s="1"/>
  <c r="BN169" i="13"/>
  <c r="AZ169" i="13"/>
  <c r="BC169" i="13" s="1"/>
  <c r="CJ167" i="13"/>
  <c r="CL167" i="13" s="1"/>
  <c r="O278" i="12"/>
  <c r="CI168" i="13"/>
  <c r="BZ168" i="13"/>
  <c r="BY168" i="13"/>
  <c r="CH168" i="13"/>
  <c r="N279" i="12"/>
  <c r="R169" i="13"/>
  <c r="AA170" i="13" s="1"/>
  <c r="CA167" i="13"/>
  <c r="AR168" i="13"/>
  <c r="O378" i="7"/>
  <c r="G379" i="7"/>
  <c r="K379" i="7"/>
  <c r="I379" i="7"/>
  <c r="J379" i="7"/>
  <c r="H379" i="7"/>
  <c r="BI219" i="13"/>
  <c r="S169" i="13" l="1"/>
  <c r="AB170" i="13" s="1"/>
  <c r="AY169" i="13"/>
  <c r="BB169" i="13" s="1"/>
  <c r="O169" i="13"/>
  <c r="P169" i="13"/>
  <c r="CK167" i="13"/>
  <c r="L379" i="7"/>
  <c r="H107" i="15" s="1"/>
  <c r="R379" i="7"/>
  <c r="T379" i="7"/>
  <c r="Q379" i="7"/>
  <c r="P379" i="7"/>
  <c r="S379" i="7"/>
  <c r="AU168" i="13"/>
  <c r="AI169" i="13" s="1"/>
  <c r="BL168" i="13"/>
  <c r="H168" i="13"/>
  <c r="CB167" i="13"/>
  <c r="CC167" i="13"/>
  <c r="G279" i="12" l="1"/>
  <c r="H279" i="12" s="1"/>
  <c r="I279" i="12" s="1"/>
  <c r="I127" i="15" s="1"/>
  <c r="U379" i="7"/>
  <c r="AX168" i="13"/>
  <c r="BA168" i="13" s="1"/>
  <c r="BD168" i="13" s="1"/>
  <c r="Q168" i="13"/>
  <c r="Z169" i="13" s="1"/>
  <c r="BR168" i="13"/>
  <c r="K168" i="13"/>
  <c r="J106" i="15" s="1"/>
  <c r="BJ219" i="13"/>
  <c r="BK219" i="13"/>
  <c r="BV169" i="13" l="1"/>
  <c r="AS170" i="13" s="1"/>
  <c r="I170" i="13" s="1"/>
  <c r="CE169" i="13"/>
  <c r="BW169" i="13"/>
  <c r="AT170" i="13" s="1"/>
  <c r="AW170" i="13" s="1"/>
  <c r="AK171" i="13" s="1"/>
  <c r="J280" i="12"/>
  <c r="CF169" i="13"/>
  <c r="BH169" i="13"/>
  <c r="F379" i="7"/>
  <c r="BT169" i="13"/>
  <c r="BO169" i="13"/>
  <c r="N168" i="13"/>
  <c r="CD168" i="13"/>
  <c r="BU168" i="13"/>
  <c r="BX168" i="13"/>
  <c r="CG168" i="13"/>
  <c r="K279" i="12"/>
  <c r="L279" i="12" s="1"/>
  <c r="M279" i="12" s="1"/>
  <c r="V379" i="7"/>
  <c r="BJ220" i="13"/>
  <c r="BM170" i="13" l="1"/>
  <c r="BP170" i="13"/>
  <c r="AV170" i="13"/>
  <c r="AJ171" i="13" s="1"/>
  <c r="BQ170" i="13"/>
  <c r="BN170" i="13"/>
  <c r="J170" i="13"/>
  <c r="M170" i="13" s="1"/>
  <c r="L108" i="15" s="1"/>
  <c r="AZ170" i="13"/>
  <c r="BC170" i="13" s="1"/>
  <c r="CA168" i="13"/>
  <c r="AR169" i="13"/>
  <c r="CJ168" i="13"/>
  <c r="CI169" i="13"/>
  <c r="BZ169" i="13"/>
  <c r="O279" i="12"/>
  <c r="BY169" i="13"/>
  <c r="CH169" i="13"/>
  <c r="N280" i="12"/>
  <c r="L170" i="13"/>
  <c r="K108" i="15" s="1"/>
  <c r="R170" i="13"/>
  <c r="AA171" i="13" s="1"/>
  <c r="O379" i="7"/>
  <c r="G380" i="7"/>
  <c r="I380" i="7"/>
  <c r="K380" i="7"/>
  <c r="H380" i="7"/>
  <c r="J380" i="7"/>
  <c r="AY170" i="13" l="1"/>
  <c r="BB170" i="13" s="1"/>
  <c r="S170" i="13"/>
  <c r="AB171" i="13" s="1"/>
  <c r="O170" i="13"/>
  <c r="P170" i="13"/>
  <c r="P380" i="7"/>
  <c r="S380" i="7"/>
  <c r="T380" i="7"/>
  <c r="R380" i="7"/>
  <c r="Q380" i="7"/>
  <c r="L380" i="7"/>
  <c r="H108" i="15" s="1"/>
  <c r="CL168" i="13"/>
  <c r="CK168" i="13"/>
  <c r="BL169" i="13"/>
  <c r="AU169" i="13"/>
  <c r="AI170" i="13" s="1"/>
  <c r="H169" i="13"/>
  <c r="CB168" i="13"/>
  <c r="CC168" i="13"/>
  <c r="BK220" i="13"/>
  <c r="G280" i="12" l="1"/>
  <c r="H280" i="12" s="1"/>
  <c r="I280" i="12" s="1"/>
  <c r="I128" i="15" s="1"/>
  <c r="BR169" i="13"/>
  <c r="Q169" i="13"/>
  <c r="Z170" i="13" s="1"/>
  <c r="K169" i="13"/>
  <c r="J107" i="15" s="1"/>
  <c r="AX169" i="13"/>
  <c r="BA169" i="13" s="1"/>
  <c r="BD169" i="13" s="1"/>
  <c r="U380" i="7"/>
  <c r="J281" i="12" l="1"/>
  <c r="BW170" i="13"/>
  <c r="AT171" i="13" s="1"/>
  <c r="J171" i="13" s="1"/>
  <c r="CE170" i="13"/>
  <c r="BV170" i="13"/>
  <c r="AS171" i="13" s="1"/>
  <c r="I171" i="13" s="1"/>
  <c r="CF170" i="13"/>
  <c r="N169" i="13"/>
  <c r="CD169" i="13"/>
  <c r="BU169" i="13"/>
  <c r="BX169" i="13"/>
  <c r="CG169" i="13"/>
  <c r="BO170" i="13"/>
  <c r="BT170" i="13"/>
  <c r="BH170" i="13"/>
  <c r="F380" i="7"/>
  <c r="K280" i="12"/>
  <c r="L280" i="12" s="1"/>
  <c r="M280" i="12" s="1"/>
  <c r="V380" i="7"/>
  <c r="BJ221" i="13"/>
  <c r="BK221" i="13"/>
  <c r="BQ171" i="13" l="1"/>
  <c r="BN171" i="13"/>
  <c r="AW171" i="13"/>
  <c r="AK172" i="13" s="1"/>
  <c r="AV171" i="13"/>
  <c r="AJ172" i="13" s="1"/>
  <c r="BP171" i="13"/>
  <c r="BM171" i="13"/>
  <c r="O280" i="12"/>
  <c r="CI170" i="13"/>
  <c r="BZ170" i="13"/>
  <c r="BY170" i="13"/>
  <c r="CH170" i="13"/>
  <c r="N281" i="12"/>
  <c r="O380" i="7"/>
  <c r="I381" i="7"/>
  <c r="J381" i="7"/>
  <c r="H381" i="7"/>
  <c r="G381" i="7"/>
  <c r="K381" i="7"/>
  <c r="S171" i="13"/>
  <c r="AB172" i="13" s="1"/>
  <c r="M171" i="13"/>
  <c r="L109" i="15" s="1"/>
  <c r="R171" i="13"/>
  <c r="AA172" i="13" s="1"/>
  <c r="L171" i="13"/>
  <c r="K109" i="15" s="1"/>
  <c r="CA169" i="13"/>
  <c r="AR170" i="13"/>
  <c r="CJ169" i="13"/>
  <c r="BI221" i="13"/>
  <c r="AZ171" i="13" l="1"/>
  <c r="BC171" i="13" s="1"/>
  <c r="AY171" i="13"/>
  <c r="BB171" i="13" s="1"/>
  <c r="O171" i="13"/>
  <c r="P171" i="13"/>
  <c r="CC169" i="13"/>
  <c r="CB169" i="13"/>
  <c r="S381" i="7"/>
  <c r="T381" i="7"/>
  <c r="P381" i="7"/>
  <c r="Q381" i="7"/>
  <c r="R381" i="7"/>
  <c r="CK169" i="13"/>
  <c r="CL169" i="13"/>
  <c r="L381" i="7"/>
  <c r="H109" i="15" s="1"/>
  <c r="BL170" i="13"/>
  <c r="H170" i="13"/>
  <c r="AU170" i="13"/>
  <c r="AI171" i="13" s="1"/>
  <c r="G281" i="12" l="1"/>
  <c r="H281" i="12" s="1"/>
  <c r="I281" i="12" s="1"/>
  <c r="I129" i="15" s="1"/>
  <c r="U381" i="7"/>
  <c r="BR170" i="13"/>
  <c r="K170" i="13"/>
  <c r="J108" i="15" s="1"/>
  <c r="Q170" i="13"/>
  <c r="Z171" i="13" s="1"/>
  <c r="AX170" i="13"/>
  <c r="BA170" i="13" s="1"/>
  <c r="BD170" i="13" s="1"/>
  <c r="J282" i="12" l="1"/>
  <c r="CE171" i="13"/>
  <c r="BV171" i="13"/>
  <c r="AS172" i="13" s="1"/>
  <c r="BM172" i="13" s="1"/>
  <c r="BW171" i="13"/>
  <c r="AT172" i="13" s="1"/>
  <c r="J172" i="13" s="1"/>
  <c r="CF171" i="13"/>
  <c r="BT171" i="13"/>
  <c r="BO171" i="13"/>
  <c r="BH171" i="13"/>
  <c r="F381" i="7"/>
  <c r="N170" i="13"/>
  <c r="BU170" i="13"/>
  <c r="CD170" i="13"/>
  <c r="CG170" i="13"/>
  <c r="BX170" i="13"/>
  <c r="V381" i="7"/>
  <c r="K281" i="12"/>
  <c r="L281" i="12" s="1"/>
  <c r="M281" i="12" s="1"/>
  <c r="AV172" i="13" l="1"/>
  <c r="AJ173" i="13" s="1"/>
  <c r="I172" i="13"/>
  <c r="R172" i="13" s="1"/>
  <c r="AA173" i="13" s="1"/>
  <c r="BP172" i="13"/>
  <c r="AW172" i="13"/>
  <c r="AK173" i="13" s="1"/>
  <c r="BN172" i="13"/>
  <c r="BQ172" i="13"/>
  <c r="CA170" i="13"/>
  <c r="AR171" i="13"/>
  <c r="O281" i="12"/>
  <c r="BZ171" i="13"/>
  <c r="CI171" i="13"/>
  <c r="CH171" i="13"/>
  <c r="BY171" i="13"/>
  <c r="N282" i="12"/>
  <c r="AY172" i="13"/>
  <c r="BB172" i="13" s="1"/>
  <c r="O381" i="7"/>
  <c r="J382" i="7"/>
  <c r="I382" i="7"/>
  <c r="G382" i="7"/>
  <c r="H382" i="7"/>
  <c r="K382" i="7"/>
  <c r="S172" i="13"/>
  <c r="AB173" i="13" s="1"/>
  <c r="M172" i="13"/>
  <c r="L110" i="15" s="1"/>
  <c r="CJ170" i="13"/>
  <c r="L172" i="13" l="1"/>
  <c r="K110" i="15" s="1"/>
  <c r="AZ172" i="13"/>
  <c r="BC172" i="13" s="1"/>
  <c r="P172" i="13"/>
  <c r="CL170" i="13"/>
  <c r="CK170" i="13"/>
  <c r="L382" i="7"/>
  <c r="H110" i="15" s="1"/>
  <c r="Q382" i="7"/>
  <c r="P382" i="7"/>
  <c r="T382" i="7"/>
  <c r="R382" i="7"/>
  <c r="S382" i="7"/>
  <c r="H171" i="13"/>
  <c r="AU171" i="13"/>
  <c r="AI172" i="13" s="1"/>
  <c r="BL171" i="13"/>
  <c r="CC170" i="13"/>
  <c r="CB170" i="13"/>
  <c r="BJ222" i="13"/>
  <c r="O172" i="13" l="1"/>
  <c r="G282" i="12"/>
  <c r="H282" i="12" s="1"/>
  <c r="I282" i="12" s="1"/>
  <c r="I130" i="15" s="1"/>
  <c r="U382" i="7"/>
  <c r="Q171" i="13"/>
  <c r="Z172" i="13" s="1"/>
  <c r="BR171" i="13"/>
  <c r="K171" i="13"/>
  <c r="J109" i="15" s="1"/>
  <c r="AX171" i="13"/>
  <c r="BA171" i="13" s="1"/>
  <c r="BD171" i="13" s="1"/>
  <c r="BI222" i="13"/>
  <c r="BK222" i="13"/>
  <c r="CE172" i="13" l="1"/>
  <c r="J283" i="12"/>
  <c r="BW172" i="13"/>
  <c r="AT173" i="13" s="1"/>
  <c r="J173" i="13" s="1"/>
  <c r="BV172" i="13"/>
  <c r="AS173" i="13" s="1"/>
  <c r="BM173" i="13" s="1"/>
  <c r="CF172" i="13"/>
  <c r="K282" i="12"/>
  <c r="L282" i="12" s="1"/>
  <c r="M282" i="12" s="1"/>
  <c r="V382" i="7"/>
  <c r="N171" i="13"/>
  <c r="BU171" i="13"/>
  <c r="CD171" i="13"/>
  <c r="CG171" i="13"/>
  <c r="BX171" i="13"/>
  <c r="BO172" i="13"/>
  <c r="BT172" i="13"/>
  <c r="BH172" i="13"/>
  <c r="F382" i="7"/>
  <c r="BJ223" i="13"/>
  <c r="BN173" i="13" l="1"/>
  <c r="AV173" i="13"/>
  <c r="AJ174" i="13" s="1"/>
  <c r="AW173" i="13"/>
  <c r="AK174" i="13" s="1"/>
  <c r="BQ173" i="13"/>
  <c r="I173" i="13"/>
  <c r="R173" i="13" s="1"/>
  <c r="AA174" i="13" s="1"/>
  <c r="BP173" i="13"/>
  <c r="O382" i="7"/>
  <c r="I383" i="7"/>
  <c r="H383" i="7"/>
  <c r="J383" i="7"/>
  <c r="K383" i="7"/>
  <c r="G383" i="7"/>
  <c r="CA171" i="13"/>
  <c r="AR172" i="13"/>
  <c r="CJ171" i="13"/>
  <c r="M173" i="13"/>
  <c r="L111" i="15" s="1"/>
  <c r="S173" i="13"/>
  <c r="AB174" i="13" s="1"/>
  <c r="O282" i="12"/>
  <c r="CI172" i="13"/>
  <c r="BZ172" i="13"/>
  <c r="BY172" i="13"/>
  <c r="CH172" i="13"/>
  <c r="N283" i="12"/>
  <c r="BI223" i="13"/>
  <c r="AZ173" i="13" l="1"/>
  <c r="BC173" i="13" s="1"/>
  <c r="AY173" i="13"/>
  <c r="BB173" i="13" s="1"/>
  <c r="L173" i="13"/>
  <c r="P173" i="13"/>
  <c r="AU172" i="13"/>
  <c r="AI173" i="13" s="1"/>
  <c r="BL172" i="13"/>
  <c r="H172" i="13"/>
  <c r="L383" i="7"/>
  <c r="H111" i="15" s="1"/>
  <c r="R383" i="7"/>
  <c r="P383" i="7"/>
  <c r="Q383" i="7"/>
  <c r="S383" i="7"/>
  <c r="T383" i="7"/>
  <c r="CL171" i="13"/>
  <c r="CK171" i="13"/>
  <c r="CB171" i="13"/>
  <c r="CC171" i="13"/>
  <c r="BK223" i="13"/>
  <c r="O173" i="13" l="1"/>
  <c r="K111" i="15"/>
  <c r="G283" i="12"/>
  <c r="H283" i="12" s="1"/>
  <c r="I283" i="12" s="1"/>
  <c r="I131" i="15" s="1"/>
  <c r="U383" i="7"/>
  <c r="Q172" i="13"/>
  <c r="Z173" i="13" s="1"/>
  <c r="BR172" i="13"/>
  <c r="K172" i="13"/>
  <c r="J110" i="15" s="1"/>
  <c r="AX172" i="13"/>
  <c r="BA172" i="13" s="1"/>
  <c r="BD172" i="13" s="1"/>
  <c r="J284" i="12" l="1"/>
  <c r="BV173" i="13"/>
  <c r="AS174" i="13" s="1"/>
  <c r="I174" i="13" s="1"/>
  <c r="CE173" i="13"/>
  <c r="BW173" i="13"/>
  <c r="AT174" i="13" s="1"/>
  <c r="AW174" i="13" s="1"/>
  <c r="AK175" i="13" s="1"/>
  <c r="CF173" i="13"/>
  <c r="BT173" i="13"/>
  <c r="BO173" i="13"/>
  <c r="BH173" i="13"/>
  <c r="F383" i="7"/>
  <c r="K283" i="12"/>
  <c r="L283" i="12" s="1"/>
  <c r="M283" i="12" s="1"/>
  <c r="V383" i="7"/>
  <c r="N172" i="13"/>
  <c r="CD172" i="13"/>
  <c r="BU172" i="13"/>
  <c r="BX172" i="13"/>
  <c r="CG172" i="13"/>
  <c r="BI224" i="13"/>
  <c r="BJ224" i="13"/>
  <c r="BM174" i="13" l="1"/>
  <c r="BP174" i="13"/>
  <c r="AV174" i="13"/>
  <c r="AJ175" i="13" s="1"/>
  <c r="BN174" i="13"/>
  <c r="BQ174" i="13"/>
  <c r="CJ172" i="13"/>
  <c r="CL172" i="13" s="1"/>
  <c r="J174" i="13"/>
  <c r="M174" i="13" s="1"/>
  <c r="L112" i="15" s="1"/>
  <c r="O283" i="12"/>
  <c r="BZ173" i="13"/>
  <c r="CI173" i="13"/>
  <c r="BY173" i="13"/>
  <c r="CH173" i="13"/>
  <c r="N284" i="12"/>
  <c r="CA172" i="13"/>
  <c r="AR173" i="13"/>
  <c r="O383" i="7"/>
  <c r="K384" i="7"/>
  <c r="H384" i="7"/>
  <c r="G384" i="7"/>
  <c r="J384" i="7"/>
  <c r="I384" i="7"/>
  <c r="R174" i="13"/>
  <c r="AA175" i="13" s="1"/>
  <c r="L174" i="13"/>
  <c r="K112" i="15" s="1"/>
  <c r="AZ174" i="13"/>
  <c r="BC174" i="13" s="1"/>
  <c r="BK224" i="13"/>
  <c r="S174" i="13" l="1"/>
  <c r="AB175" i="13" s="1"/>
  <c r="AY174" i="13"/>
  <c r="BB174" i="13" s="1"/>
  <c r="CK172" i="13"/>
  <c r="P174" i="13"/>
  <c r="O174" i="13"/>
  <c r="CC172" i="13"/>
  <c r="CB172" i="13"/>
  <c r="L384" i="7"/>
  <c r="H112" i="15" s="1"/>
  <c r="BL173" i="13"/>
  <c r="H173" i="13"/>
  <c r="AU173" i="13"/>
  <c r="AI174" i="13" s="1"/>
  <c r="R384" i="7"/>
  <c r="T384" i="7"/>
  <c r="P384" i="7"/>
  <c r="S384" i="7"/>
  <c r="Q384" i="7"/>
  <c r="BI225" i="13"/>
  <c r="G284" i="12" l="1"/>
  <c r="H284" i="12" s="1"/>
  <c r="I284" i="12" s="1"/>
  <c r="I132" i="15" s="1"/>
  <c r="BR173" i="13"/>
  <c r="Q173" i="13"/>
  <c r="Z174" i="13" s="1"/>
  <c r="K173" i="13"/>
  <c r="J111" i="15" s="1"/>
  <c r="AX173" i="13"/>
  <c r="BA173" i="13" s="1"/>
  <c r="BD173" i="13" s="1"/>
  <c r="U384" i="7"/>
  <c r="BJ225" i="13"/>
  <c r="BK225" i="13"/>
  <c r="BW174" i="13" l="1"/>
  <c r="AT175" i="13" s="1"/>
  <c r="J175" i="13" s="1"/>
  <c r="CE174" i="13"/>
  <c r="CF174" i="13"/>
  <c r="J285" i="12"/>
  <c r="BV174" i="13"/>
  <c r="AS175" i="13" s="1"/>
  <c r="I175" i="13" s="1"/>
  <c r="V384" i="7"/>
  <c r="K284" i="12"/>
  <c r="L284" i="12" s="1"/>
  <c r="M284" i="12" s="1"/>
  <c r="N173" i="13"/>
  <c r="CD173" i="13"/>
  <c r="BU173" i="13"/>
  <c r="BX173" i="13"/>
  <c r="CG173" i="13"/>
  <c r="BH174" i="13"/>
  <c r="F384" i="7"/>
  <c r="BO174" i="13"/>
  <c r="BT174" i="13"/>
  <c r="BJ226" i="13"/>
  <c r="BK226" i="13"/>
  <c r="BQ175" i="13" l="1"/>
  <c r="AW175" i="13"/>
  <c r="AK176" i="13" s="1"/>
  <c r="BN175" i="13"/>
  <c r="BP175" i="13"/>
  <c r="BM175" i="13"/>
  <c r="AV175" i="13"/>
  <c r="AJ176" i="13" s="1"/>
  <c r="CJ173" i="13"/>
  <c r="CK173" i="13" s="1"/>
  <c r="O284" i="12"/>
  <c r="BZ174" i="13"/>
  <c r="CI174" i="13"/>
  <c r="CH174" i="13"/>
  <c r="BY174" i="13"/>
  <c r="N285" i="12"/>
  <c r="CA173" i="13"/>
  <c r="AR174" i="13"/>
  <c r="O384" i="7"/>
  <c r="K385" i="7"/>
  <c r="I385" i="7"/>
  <c r="H385" i="7"/>
  <c r="G385" i="7"/>
  <c r="J385" i="7"/>
  <c r="R175" i="13"/>
  <c r="AA176" i="13" s="1"/>
  <c r="L175" i="13"/>
  <c r="K113" i="15" s="1"/>
  <c r="M175" i="13"/>
  <c r="L113" i="15" s="1"/>
  <c r="S175" i="13"/>
  <c r="AB176" i="13" s="1"/>
  <c r="AZ175" i="13"/>
  <c r="BC175" i="13" s="1"/>
  <c r="BI226" i="13"/>
  <c r="AY175" i="13" l="1"/>
  <c r="BB175" i="13" s="1"/>
  <c r="O175" i="13"/>
  <c r="P175" i="13"/>
  <c r="CL173" i="13"/>
  <c r="CC173" i="13"/>
  <c r="CB173" i="13"/>
  <c r="L385" i="7"/>
  <c r="H113" i="15" s="1"/>
  <c r="Q385" i="7"/>
  <c r="S385" i="7"/>
  <c r="T385" i="7"/>
  <c r="R385" i="7"/>
  <c r="P385" i="7"/>
  <c r="H174" i="13"/>
  <c r="AU174" i="13"/>
  <c r="AI175" i="13" s="1"/>
  <c r="BL174" i="13"/>
  <c r="BJ227" i="13"/>
  <c r="G285" i="12" l="1"/>
  <c r="H285" i="12" s="1"/>
  <c r="I285" i="12" s="1"/>
  <c r="I133" i="15" s="1"/>
  <c r="K174" i="13"/>
  <c r="J112" i="15" s="1"/>
  <c r="Q174" i="13"/>
  <c r="Z175" i="13" s="1"/>
  <c r="BR174" i="13"/>
  <c r="AX174" i="13"/>
  <c r="BA174" i="13" s="1"/>
  <c r="BD174" i="13" s="1"/>
  <c r="U385" i="7"/>
  <c r="BI227" i="13"/>
  <c r="BK227" i="13"/>
  <c r="J286" i="12" l="1"/>
  <c r="CE175" i="13"/>
  <c r="BV175" i="13"/>
  <c r="AS176" i="13" s="1"/>
  <c r="AV176" i="13" s="1"/>
  <c r="AJ177" i="13" s="1"/>
  <c r="CF175" i="13"/>
  <c r="BW175" i="13"/>
  <c r="AT176" i="13" s="1"/>
  <c r="J176" i="13" s="1"/>
  <c r="N174" i="13"/>
  <c r="BU174" i="13"/>
  <c r="CD174" i="13"/>
  <c r="CG174" i="13"/>
  <c r="BX174" i="13"/>
  <c r="V385" i="7"/>
  <c r="K285" i="12"/>
  <c r="L285" i="12" s="1"/>
  <c r="M285" i="12" s="1"/>
  <c r="BT175" i="13"/>
  <c r="BO175" i="13"/>
  <c r="BH175" i="13"/>
  <c r="F385" i="7"/>
  <c r="BJ228" i="13"/>
  <c r="BP176" i="13" l="1"/>
  <c r="BQ176" i="13"/>
  <c r="BN176" i="13"/>
  <c r="AW176" i="13"/>
  <c r="AK177" i="13" s="1"/>
  <c r="BM176" i="13"/>
  <c r="I176" i="13"/>
  <c r="R176" i="13" s="1"/>
  <c r="AA177" i="13" s="1"/>
  <c r="O385" i="7"/>
  <c r="H386" i="7"/>
  <c r="J386" i="7"/>
  <c r="I386" i="7"/>
  <c r="K386" i="7"/>
  <c r="G386" i="7"/>
  <c r="CJ174" i="13"/>
  <c r="CA174" i="13"/>
  <c r="AR175" i="13"/>
  <c r="S176" i="13"/>
  <c r="AB177" i="13" s="1"/>
  <c r="M176" i="13"/>
  <c r="L114" i="15" s="1"/>
  <c r="AY176" i="13"/>
  <c r="BB176" i="13" s="1"/>
  <c r="O285" i="12"/>
  <c r="CI175" i="13"/>
  <c r="BZ175" i="13"/>
  <c r="BY175" i="13"/>
  <c r="CH175" i="13"/>
  <c r="N286" i="12"/>
  <c r="AZ176" i="13" l="1"/>
  <c r="BC176" i="13" s="1"/>
  <c r="L176" i="13"/>
  <c r="K114" i="15" s="1"/>
  <c r="P176" i="13"/>
  <c r="CB174" i="13"/>
  <c r="CC174" i="13"/>
  <c r="CK174" i="13"/>
  <c r="CL174" i="13"/>
  <c r="L386" i="7"/>
  <c r="H114" i="15" s="1"/>
  <c r="BL175" i="13"/>
  <c r="AU175" i="13"/>
  <c r="AI176" i="13" s="1"/>
  <c r="H175" i="13"/>
  <c r="S386" i="7"/>
  <c r="T386" i="7"/>
  <c r="Q386" i="7"/>
  <c r="P386" i="7"/>
  <c r="R386" i="7"/>
  <c r="BK228" i="13"/>
  <c r="BI228" i="13"/>
  <c r="O176" i="13" l="1"/>
  <c r="G286" i="12"/>
  <c r="H286" i="12" s="1"/>
  <c r="I286" i="12" s="1"/>
  <c r="I134" i="15" s="1"/>
  <c r="Q175" i="13"/>
  <c r="Z176" i="13" s="1"/>
  <c r="K175" i="13"/>
  <c r="J113" i="15" s="1"/>
  <c r="BR175" i="13"/>
  <c r="U386" i="7"/>
  <c r="AX175" i="13"/>
  <c r="BA175" i="13" s="1"/>
  <c r="BD175" i="13" s="1"/>
  <c r="BJ229" i="13"/>
  <c r="J287" i="12" l="1"/>
  <c r="BV176" i="13"/>
  <c r="AS177" i="13" s="1"/>
  <c r="BP177" i="13" s="1"/>
  <c r="CE176" i="13"/>
  <c r="CF176" i="13"/>
  <c r="BW176" i="13"/>
  <c r="AT177" i="13" s="1"/>
  <c r="BN177" i="13" s="1"/>
  <c r="N175" i="13"/>
  <c r="BU175" i="13"/>
  <c r="CD175" i="13"/>
  <c r="BX175" i="13"/>
  <c r="CG175" i="13"/>
  <c r="BT176" i="13"/>
  <c r="BO176" i="13"/>
  <c r="BH176" i="13"/>
  <c r="F386" i="7"/>
  <c r="V386" i="7"/>
  <c r="K286" i="12"/>
  <c r="L286" i="12" s="1"/>
  <c r="M286" i="12" s="1"/>
  <c r="BI229" i="13"/>
  <c r="I177" i="13" l="1"/>
  <c r="L177" i="13" s="1"/>
  <c r="K115" i="15" s="1"/>
  <c r="AV177" i="13"/>
  <c r="AJ178" i="13" s="1"/>
  <c r="BM177" i="13"/>
  <c r="AW177" i="13"/>
  <c r="AK178" i="13" s="1"/>
  <c r="BQ177" i="13"/>
  <c r="J177" i="13"/>
  <c r="M177" i="13" s="1"/>
  <c r="L115" i="15" s="1"/>
  <c r="O286" i="12"/>
  <c r="BZ176" i="13"/>
  <c r="CI176" i="13"/>
  <c r="CH176" i="13"/>
  <c r="BY176" i="13"/>
  <c r="N287" i="12"/>
  <c r="O386" i="7"/>
  <c r="J387" i="7"/>
  <c r="H387" i="7"/>
  <c r="G387" i="7"/>
  <c r="K387" i="7"/>
  <c r="I387" i="7"/>
  <c r="CJ175" i="13"/>
  <c r="CA175" i="13"/>
  <c r="AR176" i="13"/>
  <c r="BJ230" i="13"/>
  <c r="BK229" i="13"/>
  <c r="AY177" i="13" l="1"/>
  <c r="BB177" i="13" s="1"/>
  <c r="AZ177" i="13"/>
  <c r="BC177" i="13" s="1"/>
  <c r="R177" i="13"/>
  <c r="AA178" i="13" s="1"/>
  <c r="S177" i="13"/>
  <c r="AB178" i="13" s="1"/>
  <c r="P177" i="13"/>
  <c r="O177" i="13"/>
  <c r="CL175" i="13"/>
  <c r="CK175" i="13"/>
  <c r="R387" i="7"/>
  <c r="Q387" i="7"/>
  <c r="P387" i="7"/>
  <c r="T387" i="7"/>
  <c r="S387" i="7"/>
  <c r="L387" i="7"/>
  <c r="H115" i="15" s="1"/>
  <c r="BL176" i="13"/>
  <c r="AU176" i="13"/>
  <c r="AI177" i="13" s="1"/>
  <c r="H176" i="13"/>
  <c r="CC175" i="13"/>
  <c r="CB175" i="13"/>
  <c r="BK230" i="13"/>
  <c r="G287" i="12" l="1"/>
  <c r="H287" i="12" s="1"/>
  <c r="I287" i="12" s="1"/>
  <c r="I135" i="15" s="1"/>
  <c r="BR176" i="13"/>
  <c r="Q176" i="13"/>
  <c r="Z177" i="13" s="1"/>
  <c r="K176" i="13"/>
  <c r="J114" i="15" s="1"/>
  <c r="U387" i="7"/>
  <c r="AX176" i="13"/>
  <c r="BA176" i="13" s="1"/>
  <c r="BD176" i="13" s="1"/>
  <c r="BI230" i="13"/>
  <c r="CE177" i="13" l="1"/>
  <c r="J288" i="12"/>
  <c r="BV177" i="13"/>
  <c r="AS178" i="13" s="1"/>
  <c r="I178" i="13" s="1"/>
  <c r="CF177" i="13"/>
  <c r="BW177" i="13"/>
  <c r="AT178" i="13" s="1"/>
  <c r="BQ178" i="13" s="1"/>
  <c r="N176" i="13"/>
  <c r="BU176" i="13"/>
  <c r="CD176" i="13"/>
  <c r="CG176" i="13"/>
  <c r="BX176" i="13"/>
  <c r="BO177" i="13"/>
  <c r="BT177" i="13"/>
  <c r="BH177" i="13"/>
  <c r="F387" i="7"/>
  <c r="K287" i="12"/>
  <c r="L287" i="12" s="1"/>
  <c r="M287" i="12" s="1"/>
  <c r="V387" i="7"/>
  <c r="BJ231" i="13"/>
  <c r="BP178" i="13" l="1"/>
  <c r="AV178" i="13"/>
  <c r="AJ179" i="13" s="1"/>
  <c r="BM178" i="13"/>
  <c r="AW178" i="13"/>
  <c r="AK179" i="13" s="1"/>
  <c r="J178" i="13"/>
  <c r="M178" i="13" s="1"/>
  <c r="L116" i="15" s="1"/>
  <c r="BN178" i="13"/>
  <c r="L178" i="13"/>
  <c r="K116" i="15" s="1"/>
  <c r="R178" i="13"/>
  <c r="AA179" i="13" s="1"/>
  <c r="BZ177" i="13"/>
  <c r="O287" i="12"/>
  <c r="CI177" i="13"/>
  <c r="CH177" i="13"/>
  <c r="BY177" i="13"/>
  <c r="N288" i="12"/>
  <c r="CJ176" i="13"/>
  <c r="O387" i="7"/>
  <c r="K388" i="7"/>
  <c r="I388" i="7"/>
  <c r="J388" i="7"/>
  <c r="G388" i="7"/>
  <c r="H388" i="7"/>
  <c r="CA176" i="13"/>
  <c r="AR177" i="13"/>
  <c r="BI231" i="13"/>
  <c r="BK231" i="13"/>
  <c r="AZ178" i="13" l="1"/>
  <c r="BC178" i="13" s="1"/>
  <c r="AY178" i="13"/>
  <c r="BB178" i="13" s="1"/>
  <c r="S178" i="13"/>
  <c r="AB179" i="13" s="1"/>
  <c r="P178" i="13"/>
  <c r="O178" i="13"/>
  <c r="S388" i="7"/>
  <c r="P388" i="7"/>
  <c r="Q388" i="7"/>
  <c r="R388" i="7"/>
  <c r="T388" i="7"/>
  <c r="AU177" i="13"/>
  <c r="AI178" i="13" s="1"/>
  <c r="BL177" i="13"/>
  <c r="H177" i="13"/>
  <c r="CL176" i="13"/>
  <c r="CK176" i="13"/>
  <c r="CC176" i="13"/>
  <c r="CB176" i="13"/>
  <c r="L388" i="7"/>
  <c r="H116" i="15" s="1"/>
  <c r="BJ232" i="13"/>
  <c r="BI232" i="13"/>
  <c r="G288" i="12" l="1"/>
  <c r="H288" i="12" s="1"/>
  <c r="I288" i="12" s="1"/>
  <c r="I136" i="15" s="1"/>
  <c r="K177" i="13"/>
  <c r="J115" i="15" s="1"/>
  <c r="BR177" i="13"/>
  <c r="Q177" i="13"/>
  <c r="Z178" i="13" s="1"/>
  <c r="AX177" i="13"/>
  <c r="BA177" i="13" s="1"/>
  <c r="BD177" i="13" s="1"/>
  <c r="U388" i="7"/>
  <c r="BK232" i="13"/>
  <c r="CE178" i="13" l="1"/>
  <c r="CF178" i="13"/>
  <c r="J289" i="12"/>
  <c r="BW178" i="13"/>
  <c r="AT179" i="13" s="1"/>
  <c r="BN179" i="13" s="1"/>
  <c r="BV178" i="13"/>
  <c r="AS179" i="13" s="1"/>
  <c r="I179" i="13" s="1"/>
  <c r="V388" i="7"/>
  <c r="K288" i="12"/>
  <c r="L288" i="12" s="1"/>
  <c r="M288" i="12" s="1"/>
  <c r="BH178" i="13"/>
  <c r="F388" i="7"/>
  <c r="BT178" i="13"/>
  <c r="BO178" i="13"/>
  <c r="N177" i="13"/>
  <c r="CD177" i="13"/>
  <c r="BU177" i="13"/>
  <c r="CG177" i="13"/>
  <c r="BX177" i="13"/>
  <c r="BQ179" i="13" l="1"/>
  <c r="J179" i="13"/>
  <c r="M179" i="13" s="1"/>
  <c r="L117" i="15" s="1"/>
  <c r="AV179" i="13"/>
  <c r="AJ180" i="13" s="1"/>
  <c r="BP179" i="13"/>
  <c r="AW179" i="13"/>
  <c r="AK180" i="13" s="1"/>
  <c r="BM179" i="13"/>
  <c r="CJ177" i="13"/>
  <c r="CK177" i="13" s="1"/>
  <c r="CA177" i="13"/>
  <c r="AR178" i="13"/>
  <c r="BZ178" i="13"/>
  <c r="CI178" i="13"/>
  <c r="O288" i="12"/>
  <c r="BY178" i="13"/>
  <c r="CH178" i="13"/>
  <c r="N289" i="12"/>
  <c r="O388" i="7"/>
  <c r="J389" i="7"/>
  <c r="K389" i="7"/>
  <c r="I389" i="7"/>
  <c r="H389" i="7"/>
  <c r="G389" i="7"/>
  <c r="R179" i="13"/>
  <c r="AA180" i="13" s="1"/>
  <c r="L179" i="13"/>
  <c r="K117" i="15" s="1"/>
  <c r="BJ233" i="13"/>
  <c r="BI233" i="13"/>
  <c r="AZ179" i="13" l="1"/>
  <c r="BC179" i="13" s="1"/>
  <c r="AY179" i="13"/>
  <c r="BB179" i="13" s="1"/>
  <c r="S179" i="13"/>
  <c r="AB180" i="13" s="1"/>
  <c r="CL177" i="13"/>
  <c r="O179" i="13"/>
  <c r="P179" i="13"/>
  <c r="L389" i="7"/>
  <c r="H117" i="15" s="1"/>
  <c r="T389" i="7"/>
  <c r="Q389" i="7"/>
  <c r="R389" i="7"/>
  <c r="P389" i="7"/>
  <c r="S389" i="7"/>
  <c r="AU178" i="13"/>
  <c r="AI179" i="13" s="1"/>
  <c r="H178" i="13"/>
  <c r="BL178" i="13"/>
  <c r="CB177" i="13"/>
  <c r="CC177" i="13"/>
  <c r="BK233" i="13"/>
  <c r="G289" i="12" l="1"/>
  <c r="H289" i="12" s="1"/>
  <c r="I289" i="12" s="1"/>
  <c r="I137" i="15" s="1"/>
  <c r="U389" i="7"/>
  <c r="K178" i="13"/>
  <c r="J116" i="15" s="1"/>
  <c r="BR178" i="13"/>
  <c r="Q178" i="13"/>
  <c r="Z179" i="13" s="1"/>
  <c r="AX178" i="13"/>
  <c r="BA178" i="13" s="1"/>
  <c r="BD178" i="13" s="1"/>
  <c r="BI234" i="13"/>
  <c r="BV179" i="13" l="1"/>
  <c r="AS180" i="13" s="1"/>
  <c r="I180" i="13" s="1"/>
  <c r="J290" i="12"/>
  <c r="CE179" i="13"/>
  <c r="CF179" i="13"/>
  <c r="BW179" i="13"/>
  <c r="AT180" i="13" s="1"/>
  <c r="AW180" i="13" s="1"/>
  <c r="AK181" i="13" s="1"/>
  <c r="BH179" i="13"/>
  <c r="F389" i="7"/>
  <c r="BO179" i="13"/>
  <c r="BT179" i="13"/>
  <c r="N178" i="13"/>
  <c r="CD178" i="13"/>
  <c r="BU178" i="13"/>
  <c r="CG178" i="13"/>
  <c r="BX178" i="13"/>
  <c r="V389" i="7"/>
  <c r="K289" i="12"/>
  <c r="L289" i="12" s="1"/>
  <c r="M289" i="12" s="1"/>
  <c r="BJ234" i="13"/>
  <c r="BI235" i="13"/>
  <c r="BQ180" i="13" l="1"/>
  <c r="J180" i="13"/>
  <c r="M180" i="13" s="1"/>
  <c r="L118" i="15" s="1"/>
  <c r="BN180" i="13"/>
  <c r="AV180" i="13"/>
  <c r="AJ181" i="13" s="1"/>
  <c r="BM180" i="13"/>
  <c r="BP180" i="13"/>
  <c r="CI179" i="13"/>
  <c r="BZ179" i="13"/>
  <c r="O289" i="12"/>
  <c r="CH179" i="13"/>
  <c r="BY179" i="13"/>
  <c r="N290" i="12"/>
  <c r="CJ178" i="13"/>
  <c r="L180" i="13"/>
  <c r="K118" i="15" s="1"/>
  <c r="R180" i="13"/>
  <c r="AA181" i="13" s="1"/>
  <c r="CA178" i="13"/>
  <c r="AR179" i="13"/>
  <c r="O389" i="7"/>
  <c r="I390" i="7"/>
  <c r="J390" i="7"/>
  <c r="H390" i="7"/>
  <c r="K390" i="7"/>
  <c r="G390" i="7"/>
  <c r="AZ180" i="13"/>
  <c r="BC180" i="13" s="1"/>
  <c r="BJ235" i="13"/>
  <c r="BK234" i="13"/>
  <c r="S180" i="13" l="1"/>
  <c r="AB181" i="13" s="1"/>
  <c r="AY180" i="13"/>
  <c r="BB180" i="13" s="1"/>
  <c r="O180" i="13"/>
  <c r="P180" i="13"/>
  <c r="P390" i="7"/>
  <c r="S390" i="7"/>
  <c r="Q390" i="7"/>
  <c r="T390" i="7"/>
  <c r="R390" i="7"/>
  <c r="CL178" i="13"/>
  <c r="CK178" i="13"/>
  <c r="BL179" i="13"/>
  <c r="H179" i="13"/>
  <c r="AU179" i="13"/>
  <c r="AI180" i="13" s="1"/>
  <c r="L390" i="7"/>
  <c r="H118" i="15" s="1"/>
  <c r="CB178" i="13"/>
  <c r="CC178" i="13"/>
  <c r="G290" i="12" l="1"/>
  <c r="H290" i="12" s="1"/>
  <c r="I290" i="12" s="1"/>
  <c r="I138" i="15" s="1"/>
  <c r="AX179" i="13"/>
  <c r="BA179" i="13" s="1"/>
  <c r="BD179" i="13" s="1"/>
  <c r="U390" i="7"/>
  <c r="K179" i="13"/>
  <c r="J117" i="15" s="1"/>
  <c r="BR179" i="13"/>
  <c r="Q179" i="13"/>
  <c r="Z180" i="13" s="1"/>
  <c r="J291" i="12" l="1"/>
  <c r="BV180" i="13"/>
  <c r="AS181" i="13" s="1"/>
  <c r="BM181" i="13" s="1"/>
  <c r="CE180" i="13"/>
  <c r="CF180" i="13"/>
  <c r="BW180" i="13"/>
  <c r="AT181" i="13" s="1"/>
  <c r="BN181" i="13" s="1"/>
  <c r="BH180" i="13"/>
  <c r="F390" i="7"/>
  <c r="BO180" i="13"/>
  <c r="BT180" i="13"/>
  <c r="K290" i="12"/>
  <c r="L290" i="12" s="1"/>
  <c r="M290" i="12" s="1"/>
  <c r="V390" i="7"/>
  <c r="N179" i="13"/>
  <c r="CD179" i="13"/>
  <c r="BU179" i="13"/>
  <c r="BX179" i="13"/>
  <c r="CG179" i="13"/>
  <c r="BK235" i="13"/>
  <c r="I181" i="13" l="1"/>
  <c r="L181" i="13" s="1"/>
  <c r="K119" i="15" s="1"/>
  <c r="J181" i="13"/>
  <c r="M181" i="13" s="1"/>
  <c r="L119" i="15" s="1"/>
  <c r="AW181" i="13"/>
  <c r="AK182" i="13" s="1"/>
  <c r="BQ181" i="13"/>
  <c r="BP181" i="13"/>
  <c r="AV181" i="13"/>
  <c r="AJ182" i="13" s="1"/>
  <c r="O290" i="12"/>
  <c r="BZ180" i="13"/>
  <c r="CI180" i="13"/>
  <c r="BY180" i="13"/>
  <c r="CH180" i="13"/>
  <c r="N291" i="12"/>
  <c r="CA179" i="13"/>
  <c r="AR180" i="13"/>
  <c r="CJ179" i="13"/>
  <c r="O390" i="7"/>
  <c r="I391" i="7"/>
  <c r="H391" i="7"/>
  <c r="G391" i="7"/>
  <c r="K391" i="7"/>
  <c r="J391" i="7"/>
  <c r="BI236" i="13"/>
  <c r="R181" i="13" l="1"/>
  <c r="AA182" i="13" s="1"/>
  <c r="AZ181" i="13"/>
  <c r="BC181" i="13" s="1"/>
  <c r="S181" i="13"/>
  <c r="AB182" i="13" s="1"/>
  <c r="AY181" i="13"/>
  <c r="BB181" i="13" s="1"/>
  <c r="P181" i="13"/>
  <c r="O181" i="13"/>
  <c r="CB179" i="13"/>
  <c r="CC179" i="13"/>
  <c r="T391" i="7"/>
  <c r="P391" i="7"/>
  <c r="Q391" i="7"/>
  <c r="S391" i="7"/>
  <c r="R391" i="7"/>
  <c r="AU180" i="13"/>
  <c r="AI181" i="13" s="1"/>
  <c r="BL180" i="13"/>
  <c r="H180" i="13"/>
  <c r="CL179" i="13"/>
  <c r="CK179" i="13"/>
  <c r="L391" i="7"/>
  <c r="H119" i="15" s="1"/>
  <c r="BK236" i="13"/>
  <c r="BJ236" i="13"/>
  <c r="G291" i="12" l="1"/>
  <c r="H291" i="12" s="1"/>
  <c r="I291" i="12" s="1"/>
  <c r="I139" i="15" s="1"/>
  <c r="U391" i="7"/>
  <c r="AX180" i="13"/>
  <c r="BA180" i="13" s="1"/>
  <c r="BD180" i="13" s="1"/>
  <c r="Q180" i="13"/>
  <c r="Z181" i="13" s="1"/>
  <c r="BR180" i="13"/>
  <c r="K180" i="13"/>
  <c r="J118" i="15" s="1"/>
  <c r="J292" i="12" l="1"/>
  <c r="CF181" i="13"/>
  <c r="BV181" i="13"/>
  <c r="AS182" i="13" s="1"/>
  <c r="AV182" i="13" s="1"/>
  <c r="AJ183" i="13" s="1"/>
  <c r="CE181" i="13"/>
  <c r="BW181" i="13"/>
  <c r="AT182" i="13" s="1"/>
  <c r="AW182" i="13" s="1"/>
  <c r="AK183" i="13" s="1"/>
  <c r="BT181" i="13"/>
  <c r="BO181" i="13"/>
  <c r="N180" i="13"/>
  <c r="BU180" i="13"/>
  <c r="CD180" i="13"/>
  <c r="BX180" i="13"/>
  <c r="CG180" i="13"/>
  <c r="BH181" i="13"/>
  <c r="F391" i="7"/>
  <c r="V391" i="7"/>
  <c r="K291" i="12"/>
  <c r="L291" i="12" s="1"/>
  <c r="M291" i="12" s="1"/>
  <c r="BI237" i="13"/>
  <c r="BM182" i="13" l="1"/>
  <c r="BP182" i="13"/>
  <c r="I182" i="13"/>
  <c r="R182" i="13" s="1"/>
  <c r="AA183" i="13" s="1"/>
  <c r="J182" i="13"/>
  <c r="S182" i="13" s="1"/>
  <c r="AB183" i="13" s="1"/>
  <c r="BQ182" i="13"/>
  <c r="BN182" i="13"/>
  <c r="CJ180" i="13"/>
  <c r="CK180" i="13" s="1"/>
  <c r="CI181" i="13"/>
  <c r="O291" i="12"/>
  <c r="BZ181" i="13"/>
  <c r="BY181" i="13"/>
  <c r="CH181" i="13"/>
  <c r="N292" i="12"/>
  <c r="CA180" i="13"/>
  <c r="AR181" i="13"/>
  <c r="AZ182" i="13"/>
  <c r="BC182" i="13" s="1"/>
  <c r="AY182" i="13"/>
  <c r="BB182" i="13" s="1"/>
  <c r="O391" i="7"/>
  <c r="K392" i="7"/>
  <c r="I392" i="7"/>
  <c r="J392" i="7"/>
  <c r="G392" i="7"/>
  <c r="H392" i="7"/>
  <c r="BJ237" i="13"/>
  <c r="BK237" i="13"/>
  <c r="M182" i="13" l="1"/>
  <c r="L120" i="15" s="1"/>
  <c r="L182" i="13"/>
  <c r="K120" i="15" s="1"/>
  <c r="CL180" i="13"/>
  <c r="P392" i="7"/>
  <c r="T392" i="7"/>
  <c r="R392" i="7"/>
  <c r="S392" i="7"/>
  <c r="Q392" i="7"/>
  <c r="AU181" i="13"/>
  <c r="AI182" i="13" s="1"/>
  <c r="BL181" i="13"/>
  <c r="H181" i="13"/>
  <c r="L392" i="7"/>
  <c r="H120" i="15" s="1"/>
  <c r="CC180" i="13"/>
  <c r="CB180" i="13"/>
  <c r="BI238" i="13"/>
  <c r="P182" i="13" l="1"/>
  <c r="O182" i="13"/>
  <c r="G292" i="12"/>
  <c r="H292" i="12" s="1"/>
  <c r="I292" i="12" s="1"/>
  <c r="I140" i="15" s="1"/>
  <c r="AX181" i="13"/>
  <c r="BA181" i="13" s="1"/>
  <c r="BD181" i="13" s="1"/>
  <c r="U392" i="7"/>
  <c r="Q181" i="13"/>
  <c r="Z182" i="13" s="1"/>
  <c r="K181" i="13"/>
  <c r="J119" i="15" s="1"/>
  <c r="BR181" i="13"/>
  <c r="CE182" i="13" l="1"/>
  <c r="J293" i="12"/>
  <c r="CF182" i="13"/>
  <c r="BV182" i="13"/>
  <c r="AS183" i="13" s="1"/>
  <c r="BP183" i="13" s="1"/>
  <c r="BW182" i="13"/>
  <c r="AT183" i="13" s="1"/>
  <c r="AW183" i="13" s="1"/>
  <c r="AK184" i="13" s="1"/>
  <c r="N181" i="13"/>
  <c r="CD181" i="13"/>
  <c r="BU181" i="13"/>
  <c r="CG181" i="13"/>
  <c r="BX181" i="13"/>
  <c r="BO182" i="13"/>
  <c r="BT182" i="13"/>
  <c r="BH182" i="13"/>
  <c r="F392" i="7"/>
  <c r="K292" i="12"/>
  <c r="L292" i="12" s="1"/>
  <c r="M292" i="12" s="1"/>
  <c r="V392" i="7"/>
  <c r="BK238" i="13"/>
  <c r="BJ238" i="13"/>
  <c r="BM183" i="13" l="1"/>
  <c r="AV183" i="13"/>
  <c r="AJ184" i="13" s="1"/>
  <c r="I183" i="13"/>
  <c r="L183" i="13" s="1"/>
  <c r="K121" i="15" s="1"/>
  <c r="BQ183" i="13"/>
  <c r="J183" i="13"/>
  <c r="S183" i="13" s="1"/>
  <c r="AB184" i="13" s="1"/>
  <c r="BN183" i="13"/>
  <c r="CJ181" i="13"/>
  <c r="CL181" i="13" s="1"/>
  <c r="O392" i="7"/>
  <c r="K393" i="7"/>
  <c r="G393" i="7"/>
  <c r="J393" i="7"/>
  <c r="H393" i="7"/>
  <c r="I393" i="7"/>
  <c r="CI182" i="13"/>
  <c r="O292" i="12"/>
  <c r="BZ182" i="13"/>
  <c r="BY182" i="13"/>
  <c r="CH182" i="13"/>
  <c r="N293" i="12"/>
  <c r="CA181" i="13"/>
  <c r="AR182" i="13"/>
  <c r="AZ183" i="13"/>
  <c r="BC183" i="13" s="1"/>
  <c r="BK239" i="13"/>
  <c r="AY183" i="13" l="1"/>
  <c r="BB183" i="13" s="1"/>
  <c r="R183" i="13"/>
  <c r="AA184" i="13" s="1"/>
  <c r="M183" i="13"/>
  <c r="L121" i="15" s="1"/>
  <c r="O183" i="13"/>
  <c r="CK181" i="13"/>
  <c r="L393" i="7"/>
  <c r="H121" i="15" s="1"/>
  <c r="CC181" i="13"/>
  <c r="CB181" i="13"/>
  <c r="AU182" i="13"/>
  <c r="AI183" i="13" s="1"/>
  <c r="H182" i="13"/>
  <c r="BL182" i="13"/>
  <c r="Q393" i="7"/>
  <c r="P393" i="7"/>
  <c r="R393" i="7"/>
  <c r="S393" i="7"/>
  <c r="T393" i="7"/>
  <c r="BJ239" i="13"/>
  <c r="BI239" i="13"/>
  <c r="P183" i="13" l="1"/>
  <c r="G293" i="12"/>
  <c r="H293" i="12" s="1"/>
  <c r="I293" i="12" s="1"/>
  <c r="I141" i="15" s="1"/>
  <c r="BR182" i="13"/>
  <c r="K182" i="13"/>
  <c r="J120" i="15" s="1"/>
  <c r="Q182" i="13"/>
  <c r="Z183" i="13" s="1"/>
  <c r="AX182" i="13"/>
  <c r="BA182" i="13" s="1"/>
  <c r="BD182" i="13" s="1"/>
  <c r="U393" i="7"/>
  <c r="CE183" i="13" l="1"/>
  <c r="CF183" i="13"/>
  <c r="J294" i="12"/>
  <c r="BV183" i="13"/>
  <c r="AS184" i="13" s="1"/>
  <c r="BM184" i="13" s="1"/>
  <c r="BW183" i="13"/>
  <c r="AT184" i="13" s="1"/>
  <c r="J184" i="13" s="1"/>
  <c r="V393" i="7"/>
  <c r="K293" i="12"/>
  <c r="L293" i="12" s="1"/>
  <c r="M293" i="12" s="1"/>
  <c r="BH183" i="13"/>
  <c r="F393" i="7"/>
  <c r="N182" i="13"/>
  <c r="BU182" i="13"/>
  <c r="CD182" i="13"/>
  <c r="CG182" i="13"/>
  <c r="BX182" i="13"/>
  <c r="BT183" i="13"/>
  <c r="BO183" i="13"/>
  <c r="AV184" i="13" l="1"/>
  <c r="AJ185" i="13" s="1"/>
  <c r="BP184" i="13"/>
  <c r="I184" i="13"/>
  <c r="AW184" i="13"/>
  <c r="AK185" i="13" s="1"/>
  <c r="BN184" i="13"/>
  <c r="BQ184" i="13"/>
  <c r="CJ182" i="13"/>
  <c r="CL182" i="13" s="1"/>
  <c r="O393" i="7"/>
  <c r="H394" i="7"/>
  <c r="K394" i="7"/>
  <c r="G394" i="7"/>
  <c r="I394" i="7"/>
  <c r="J394" i="7"/>
  <c r="BZ183" i="13"/>
  <c r="O293" i="12"/>
  <c r="CI183" i="13"/>
  <c r="BY183" i="13"/>
  <c r="CH183" i="13"/>
  <c r="N294" i="12"/>
  <c r="CA182" i="13"/>
  <c r="AR183" i="13"/>
  <c r="L184" i="13"/>
  <c r="K122" i="15" s="1"/>
  <c r="R184" i="13"/>
  <c r="AA185" i="13" s="1"/>
  <c r="M184" i="13"/>
  <c r="L122" i="15" s="1"/>
  <c r="S184" i="13"/>
  <c r="AB185" i="13" s="1"/>
  <c r="BJ240" i="13"/>
  <c r="BK240" i="13"/>
  <c r="BI240" i="13"/>
  <c r="AY184" i="13" l="1"/>
  <c r="BB184" i="13" s="1"/>
  <c r="AZ184" i="13"/>
  <c r="BC184" i="13" s="1"/>
  <c r="CK182" i="13"/>
  <c r="O184" i="13"/>
  <c r="P184" i="13"/>
  <c r="CB182" i="13"/>
  <c r="CC182" i="13"/>
  <c r="L394" i="7"/>
  <c r="H122" i="15" s="1"/>
  <c r="BL183" i="13"/>
  <c r="H183" i="13"/>
  <c r="AU183" i="13"/>
  <c r="AI184" i="13" s="1"/>
  <c r="R394" i="7"/>
  <c r="T394" i="7"/>
  <c r="S394" i="7"/>
  <c r="Q394" i="7"/>
  <c r="P394" i="7"/>
  <c r="G294" i="12" l="1"/>
  <c r="H294" i="12" s="1"/>
  <c r="I294" i="12" s="1"/>
  <c r="I142" i="15" s="1"/>
  <c r="K183" i="13"/>
  <c r="J121" i="15" s="1"/>
  <c r="Q183" i="13"/>
  <c r="Z184" i="13" s="1"/>
  <c r="BR183" i="13"/>
  <c r="U394" i="7"/>
  <c r="AX183" i="13"/>
  <c r="BA183" i="13" s="1"/>
  <c r="BD183" i="13" s="1"/>
  <c r="BI241" i="13"/>
  <c r="BK241" i="13"/>
  <c r="J295" i="12" l="1"/>
  <c r="CE184" i="13"/>
  <c r="CF184" i="13"/>
  <c r="BV184" i="13"/>
  <c r="AS185" i="13" s="1"/>
  <c r="BP185" i="13" s="1"/>
  <c r="BW184" i="13"/>
  <c r="AT185" i="13" s="1"/>
  <c r="BN185" i="13" s="1"/>
  <c r="K294" i="12"/>
  <c r="L294" i="12" s="1"/>
  <c r="M294" i="12" s="1"/>
  <c r="V394" i="7"/>
  <c r="BT184" i="13"/>
  <c r="BO184" i="13"/>
  <c r="BH184" i="13"/>
  <c r="F394" i="7"/>
  <c r="N183" i="13"/>
  <c r="BU183" i="13"/>
  <c r="CD183" i="13"/>
  <c r="BX183" i="13"/>
  <c r="CG183" i="13"/>
  <c r="BJ241" i="13"/>
  <c r="AV185" i="13" l="1"/>
  <c r="AJ186" i="13" s="1"/>
  <c r="BM185" i="13"/>
  <c r="I185" i="13"/>
  <c r="J185" i="13"/>
  <c r="M185" i="13" s="1"/>
  <c r="L123" i="15" s="1"/>
  <c r="BQ185" i="13"/>
  <c r="AW185" i="13"/>
  <c r="AK186" i="13" s="1"/>
  <c r="O294" i="12"/>
  <c r="CI184" i="13"/>
  <c r="BZ184" i="13"/>
  <c r="BY184" i="13"/>
  <c r="CH184" i="13"/>
  <c r="N295" i="12"/>
  <c r="CJ183" i="13"/>
  <c r="CA183" i="13"/>
  <c r="AR184" i="13"/>
  <c r="O394" i="7"/>
  <c r="I395" i="7"/>
  <c r="J395" i="7"/>
  <c r="H395" i="7"/>
  <c r="G395" i="7"/>
  <c r="K395" i="7"/>
  <c r="R185" i="13"/>
  <c r="AA186" i="13" s="1"/>
  <c r="L185" i="13"/>
  <c r="K123" i="15" s="1"/>
  <c r="BJ242" i="13"/>
  <c r="AY185" i="13" l="1"/>
  <c r="BB185" i="13" s="1"/>
  <c r="S185" i="13"/>
  <c r="AB186" i="13" s="1"/>
  <c r="AZ185" i="13"/>
  <c r="BC185" i="13" s="1"/>
  <c r="P185" i="13"/>
  <c r="O185" i="13"/>
  <c r="CL183" i="13"/>
  <c r="CK183" i="13"/>
  <c r="L395" i="7"/>
  <c r="H123" i="15" s="1"/>
  <c r="S395" i="7"/>
  <c r="P395" i="7"/>
  <c r="T395" i="7"/>
  <c r="R395" i="7"/>
  <c r="Q395" i="7"/>
  <c r="BL184" i="13"/>
  <c r="AU184" i="13"/>
  <c r="AI185" i="13" s="1"/>
  <c r="H184" i="13"/>
  <c r="CB183" i="13"/>
  <c r="CC183" i="13"/>
  <c r="BK242" i="13"/>
  <c r="BI242" i="13"/>
  <c r="G295" i="12" l="1"/>
  <c r="H295" i="12" s="1"/>
  <c r="I295" i="12" s="1"/>
  <c r="I143" i="15" s="1"/>
  <c r="BR184" i="13"/>
  <c r="Q184" i="13"/>
  <c r="Z185" i="13" s="1"/>
  <c r="K184" i="13"/>
  <c r="J122" i="15" s="1"/>
  <c r="U395" i="7"/>
  <c r="AX184" i="13"/>
  <c r="BA184" i="13" s="1"/>
  <c r="BD184" i="13" s="1"/>
  <c r="CE185" i="13" l="1"/>
  <c r="J296" i="12"/>
  <c r="BV185" i="13"/>
  <c r="AS186" i="13" s="1"/>
  <c r="I186" i="13" s="1"/>
  <c r="CF185" i="13"/>
  <c r="BW185" i="13"/>
  <c r="AT186" i="13" s="1"/>
  <c r="BQ186" i="13" s="1"/>
  <c r="BH185" i="13"/>
  <c r="F395" i="7"/>
  <c r="K295" i="12"/>
  <c r="L295" i="12" s="1"/>
  <c r="M295" i="12" s="1"/>
  <c r="V395" i="7"/>
  <c r="N184" i="13"/>
  <c r="BU184" i="13"/>
  <c r="CD184" i="13"/>
  <c r="BX184" i="13"/>
  <c r="CG184" i="13"/>
  <c r="BO185" i="13"/>
  <c r="BT185" i="13"/>
  <c r="BI243" i="13"/>
  <c r="BJ243" i="13"/>
  <c r="BM186" i="13" l="1"/>
  <c r="AV186" i="13"/>
  <c r="AJ187" i="13" s="1"/>
  <c r="BP186" i="13"/>
  <c r="BN186" i="13"/>
  <c r="AW186" i="13"/>
  <c r="AK187" i="13" s="1"/>
  <c r="J186" i="13"/>
  <c r="S186" i="13" s="1"/>
  <c r="AB187" i="13" s="1"/>
  <c r="CJ184" i="13"/>
  <c r="CK184" i="13" s="1"/>
  <c r="L186" i="13"/>
  <c r="K124" i="15" s="1"/>
  <c r="R186" i="13"/>
  <c r="AA187" i="13" s="1"/>
  <c r="O295" i="12"/>
  <c r="BZ185" i="13"/>
  <c r="CI185" i="13"/>
  <c r="BY185" i="13"/>
  <c r="CH185" i="13"/>
  <c r="N296" i="12"/>
  <c r="CA184" i="13"/>
  <c r="AR185" i="13"/>
  <c r="O395" i="7"/>
  <c r="H396" i="7"/>
  <c r="I396" i="7"/>
  <c r="G396" i="7"/>
  <c r="K396" i="7"/>
  <c r="J396" i="7"/>
  <c r="BK243" i="13"/>
  <c r="AY186" i="13" l="1"/>
  <c r="BB186" i="13" s="1"/>
  <c r="M186" i="13"/>
  <c r="AZ186" i="13"/>
  <c r="BC186" i="13" s="1"/>
  <c r="CL184" i="13"/>
  <c r="O186" i="13"/>
  <c r="R396" i="7"/>
  <c r="Q396" i="7"/>
  <c r="S396" i="7"/>
  <c r="T396" i="7"/>
  <c r="P396" i="7"/>
  <c r="L396" i="7"/>
  <c r="H124" i="15" s="1"/>
  <c r="AU185" i="13"/>
  <c r="AI186" i="13" s="1"/>
  <c r="BL185" i="13"/>
  <c r="H185" i="13"/>
  <c r="CC184" i="13"/>
  <c r="CB184" i="13"/>
  <c r="P186" i="13" l="1"/>
  <c r="L124" i="15"/>
  <c r="G296" i="12"/>
  <c r="H296" i="12" s="1"/>
  <c r="I296" i="12" s="1"/>
  <c r="I144" i="15" s="1"/>
  <c r="AX185" i="13"/>
  <c r="BA185" i="13" s="1"/>
  <c r="BD185" i="13" s="1"/>
  <c r="U396" i="7"/>
  <c r="Q185" i="13"/>
  <c r="Z186" i="13" s="1"/>
  <c r="BR185" i="13"/>
  <c r="K185" i="13"/>
  <c r="J123" i="15" s="1"/>
  <c r="BI244" i="13"/>
  <c r="BK244" i="13"/>
  <c r="BJ244" i="13"/>
  <c r="CF186" i="13" l="1"/>
  <c r="J297" i="12"/>
  <c r="BV186" i="13"/>
  <c r="AS187" i="13" s="1"/>
  <c r="BM187" i="13" s="1"/>
  <c r="CE186" i="13"/>
  <c r="BW186" i="13"/>
  <c r="AT187" i="13" s="1"/>
  <c r="AW187" i="13" s="1"/>
  <c r="AK188" i="13" s="1"/>
  <c r="V396" i="7"/>
  <c r="K296" i="12"/>
  <c r="L296" i="12" s="1"/>
  <c r="M296" i="12" s="1"/>
  <c r="N185" i="13"/>
  <c r="CD185" i="13"/>
  <c r="BU185" i="13"/>
  <c r="CG185" i="13"/>
  <c r="BX185" i="13"/>
  <c r="BO186" i="13"/>
  <c r="BT186" i="13"/>
  <c r="BH186" i="13"/>
  <c r="F396" i="7"/>
  <c r="BK245" i="13"/>
  <c r="I187" i="13" l="1"/>
  <c r="R187" i="13" s="1"/>
  <c r="AA188" i="13" s="1"/>
  <c r="BP187" i="13"/>
  <c r="AV187" i="13"/>
  <c r="AJ188" i="13" s="1"/>
  <c r="BN187" i="13"/>
  <c r="J187" i="13"/>
  <c r="S187" i="13" s="1"/>
  <c r="AB188" i="13" s="1"/>
  <c r="BQ187" i="13"/>
  <c r="CJ185" i="13"/>
  <c r="CA185" i="13"/>
  <c r="AR186" i="13"/>
  <c r="O396" i="7"/>
  <c r="I397" i="7"/>
  <c r="H397" i="7"/>
  <c r="J397" i="7"/>
  <c r="K397" i="7"/>
  <c r="G397" i="7"/>
  <c r="AZ187" i="13"/>
  <c r="BC187" i="13" s="1"/>
  <c r="CI186" i="13"/>
  <c r="BZ186" i="13"/>
  <c r="O296" i="12"/>
  <c r="CH186" i="13"/>
  <c r="BY186" i="13"/>
  <c r="N297" i="12"/>
  <c r="BI245" i="13"/>
  <c r="L187" i="13" l="1"/>
  <c r="K125" i="15" s="1"/>
  <c r="AY187" i="13"/>
  <c r="BB187" i="13" s="1"/>
  <c r="M187" i="13"/>
  <c r="L125" i="15" s="1"/>
  <c r="O187" i="13"/>
  <c r="BL186" i="13"/>
  <c r="AU186" i="13"/>
  <c r="AI187" i="13" s="1"/>
  <c r="H186" i="13"/>
  <c r="R397" i="7"/>
  <c r="P397" i="7"/>
  <c r="S397" i="7"/>
  <c r="T397" i="7"/>
  <c r="Q397" i="7"/>
  <c r="CB185" i="13"/>
  <c r="CC185" i="13"/>
  <c r="L397" i="7"/>
  <c r="H125" i="15" s="1"/>
  <c r="CK185" i="13"/>
  <c r="CL185" i="13"/>
  <c r="BJ245" i="13"/>
  <c r="P187" i="13" l="1"/>
  <c r="G297" i="12"/>
  <c r="H297" i="12" s="1"/>
  <c r="I297" i="12" s="1"/>
  <c r="I145" i="15" s="1"/>
  <c r="U397" i="7"/>
  <c r="BR186" i="13"/>
  <c r="K186" i="13"/>
  <c r="J124" i="15" s="1"/>
  <c r="Q186" i="13"/>
  <c r="Z187" i="13" s="1"/>
  <c r="AX186" i="13"/>
  <c r="BA186" i="13" s="1"/>
  <c r="BD186" i="13" s="1"/>
  <c r="BW187" i="13" l="1"/>
  <c r="AT188" i="13" s="1"/>
  <c r="AW188" i="13" s="1"/>
  <c r="AK189" i="13" s="1"/>
  <c r="CF187" i="13"/>
  <c r="CE187" i="13"/>
  <c r="BV187" i="13"/>
  <c r="AS188" i="13" s="1"/>
  <c r="BM188" i="13" s="1"/>
  <c r="J298" i="12"/>
  <c r="BH187" i="13"/>
  <c r="F397" i="7"/>
  <c r="N186" i="13"/>
  <c r="CD186" i="13"/>
  <c r="BU186" i="13"/>
  <c r="CG186" i="13"/>
  <c r="BX186" i="13"/>
  <c r="BT187" i="13"/>
  <c r="BO187" i="13"/>
  <c r="K297" i="12"/>
  <c r="L297" i="12" s="1"/>
  <c r="M297" i="12" s="1"/>
  <c r="V397" i="7"/>
  <c r="BI246" i="13"/>
  <c r="BK246" i="13"/>
  <c r="BQ188" i="13" l="1"/>
  <c r="J188" i="13"/>
  <c r="S188" i="13" s="1"/>
  <c r="AB189" i="13" s="1"/>
  <c r="BN188" i="13"/>
  <c r="I188" i="13"/>
  <c r="L188" i="13" s="1"/>
  <c r="K126" i="15" s="1"/>
  <c r="AV188" i="13"/>
  <c r="AJ189" i="13" s="1"/>
  <c r="BP188" i="13"/>
  <c r="CJ186" i="13"/>
  <c r="CA186" i="13"/>
  <c r="AR187" i="13"/>
  <c r="O297" i="12"/>
  <c r="BZ187" i="13"/>
  <c r="CI187" i="13"/>
  <c r="CH187" i="13"/>
  <c r="BY187" i="13"/>
  <c r="N298" i="12"/>
  <c r="M188" i="13"/>
  <c r="L126" i="15" s="1"/>
  <c r="AZ188" i="13"/>
  <c r="BC188" i="13" s="1"/>
  <c r="O397" i="7"/>
  <c r="G398" i="7"/>
  <c r="H398" i="7"/>
  <c r="I398" i="7"/>
  <c r="J398" i="7"/>
  <c r="K398" i="7"/>
  <c r="BJ246" i="13"/>
  <c r="R188" i="13" l="1"/>
  <c r="AA189" i="13" s="1"/>
  <c r="AY188" i="13"/>
  <c r="BB188" i="13" s="1"/>
  <c r="P188" i="13"/>
  <c r="O188" i="13"/>
  <c r="L398" i="7"/>
  <c r="H126" i="15" s="1"/>
  <c r="R398" i="7"/>
  <c r="T398" i="7"/>
  <c r="Q398" i="7"/>
  <c r="S398" i="7"/>
  <c r="P398" i="7"/>
  <c r="H187" i="13"/>
  <c r="BL187" i="13"/>
  <c r="AU187" i="13"/>
  <c r="AI188" i="13" s="1"/>
  <c r="CB186" i="13"/>
  <c r="CC186" i="13"/>
  <c r="CL186" i="13"/>
  <c r="CK186" i="13"/>
  <c r="G298" i="12" l="1"/>
  <c r="H298" i="12" s="1"/>
  <c r="I298" i="12" s="1"/>
  <c r="I146" i="15" s="1"/>
  <c r="AX187" i="13"/>
  <c r="BA187" i="13" s="1"/>
  <c r="BD187" i="13" s="1"/>
  <c r="U398" i="7"/>
  <c r="Q187" i="13"/>
  <c r="Z188" i="13" s="1"/>
  <c r="K187" i="13"/>
  <c r="J125" i="15" s="1"/>
  <c r="BR187" i="13"/>
  <c r="BK247" i="13"/>
  <c r="BI247" i="13"/>
  <c r="BJ247" i="13"/>
  <c r="J299" i="12" l="1"/>
  <c r="BW188" i="13"/>
  <c r="AT189" i="13" s="1"/>
  <c r="J189" i="13" s="1"/>
  <c r="CE188" i="13"/>
  <c r="BV188" i="13"/>
  <c r="AS189" i="13" s="1"/>
  <c r="I189" i="13" s="1"/>
  <c r="CF188" i="13"/>
  <c r="BO188" i="13"/>
  <c r="BT188" i="13"/>
  <c r="N187" i="13"/>
  <c r="BU187" i="13"/>
  <c r="CD187" i="13"/>
  <c r="CG187" i="13"/>
  <c r="BX187" i="13"/>
  <c r="BH188" i="13"/>
  <c r="F398" i="7"/>
  <c r="K298" i="12"/>
  <c r="L298" i="12" s="1"/>
  <c r="M298" i="12" s="1"/>
  <c r="V398" i="7"/>
  <c r="BQ189" i="13" l="1"/>
  <c r="BN189" i="13"/>
  <c r="AW189" i="13"/>
  <c r="AK190" i="13" s="1"/>
  <c r="AV189" i="13"/>
  <c r="AJ190" i="13" s="1"/>
  <c r="BP189" i="13"/>
  <c r="BM189" i="13"/>
  <c r="L189" i="13"/>
  <c r="K127" i="15" s="1"/>
  <c r="R189" i="13"/>
  <c r="AA190" i="13" s="1"/>
  <c r="O398" i="7"/>
  <c r="G399" i="7"/>
  <c r="I399" i="7"/>
  <c r="J399" i="7"/>
  <c r="H399" i="7"/>
  <c r="K399" i="7"/>
  <c r="O298" i="12"/>
  <c r="CI188" i="13"/>
  <c r="BZ188" i="13"/>
  <c r="BY188" i="13"/>
  <c r="CH188" i="13"/>
  <c r="N299" i="12"/>
  <c r="AY189" i="13"/>
  <c r="BB189" i="13" s="1"/>
  <c r="CJ187" i="13"/>
  <c r="CA187" i="13"/>
  <c r="AR188" i="13"/>
  <c r="M189" i="13"/>
  <c r="L127" i="15" s="1"/>
  <c r="S189" i="13"/>
  <c r="AB190" i="13" s="1"/>
  <c r="AZ189" i="13" l="1"/>
  <c r="BC189" i="13" s="1"/>
  <c r="P189" i="13"/>
  <c r="O189" i="13"/>
  <c r="CL187" i="13"/>
  <c r="CK187" i="13"/>
  <c r="T399" i="7"/>
  <c r="P399" i="7"/>
  <c r="Q399" i="7"/>
  <c r="R399" i="7"/>
  <c r="S399" i="7"/>
  <c r="CB187" i="13"/>
  <c r="CC187" i="13"/>
  <c r="L399" i="7"/>
  <c r="H127" i="15" s="1"/>
  <c r="AU188" i="13"/>
  <c r="AI189" i="13" s="1"/>
  <c r="H188" i="13"/>
  <c r="BL188" i="13"/>
  <c r="BI248" i="13"/>
  <c r="BK248" i="13"/>
  <c r="BJ248" i="13"/>
  <c r="G299" i="12" l="1"/>
  <c r="H299" i="12" s="1"/>
  <c r="I299" i="12" s="1"/>
  <c r="I147" i="15" s="1"/>
  <c r="Q188" i="13"/>
  <c r="Z189" i="13" s="1"/>
  <c r="BR188" i="13"/>
  <c r="K188" i="13"/>
  <c r="J126" i="15" s="1"/>
  <c r="U399" i="7"/>
  <c r="AX188" i="13"/>
  <c r="BA188" i="13" s="1"/>
  <c r="BD188" i="13" s="1"/>
  <c r="CF189" i="13" l="1"/>
  <c r="BV189" i="13"/>
  <c r="AS190" i="13" s="1"/>
  <c r="AV190" i="13" s="1"/>
  <c r="AJ191" i="13" s="1"/>
  <c r="BW189" i="13"/>
  <c r="AT190" i="13" s="1"/>
  <c r="J190" i="13" s="1"/>
  <c r="J300" i="12"/>
  <c r="CE189" i="13"/>
  <c r="V399" i="7"/>
  <c r="K299" i="12"/>
  <c r="L299" i="12" s="1"/>
  <c r="M299" i="12" s="1"/>
  <c r="N188" i="13"/>
  <c r="CD188" i="13"/>
  <c r="BU188" i="13"/>
  <c r="BX188" i="13"/>
  <c r="CG188" i="13"/>
  <c r="BT189" i="13"/>
  <c r="BO189" i="13"/>
  <c r="BH189" i="13"/>
  <c r="F399" i="7"/>
  <c r="BI249" i="13"/>
  <c r="BM190" i="13" l="1"/>
  <c r="BP190" i="13"/>
  <c r="I190" i="13"/>
  <c r="R190" i="13" s="1"/>
  <c r="AA191" i="13" s="1"/>
  <c r="BN190" i="13"/>
  <c r="AW190" i="13"/>
  <c r="AK191" i="13" s="1"/>
  <c r="BQ190" i="13"/>
  <c r="CA188" i="13"/>
  <c r="AR189" i="13"/>
  <c r="AY190" i="13"/>
  <c r="BB190" i="13" s="1"/>
  <c r="CJ188" i="13"/>
  <c r="O399" i="7"/>
  <c r="K400" i="7"/>
  <c r="H400" i="7"/>
  <c r="J400" i="7"/>
  <c r="G400" i="7"/>
  <c r="I400" i="7"/>
  <c r="M190" i="13"/>
  <c r="L128" i="15" s="1"/>
  <c r="S190" i="13"/>
  <c r="AB191" i="13" s="1"/>
  <c r="CI189" i="13"/>
  <c r="BZ189" i="13"/>
  <c r="O299" i="12"/>
  <c r="BY189" i="13"/>
  <c r="CH189" i="13"/>
  <c r="N300" i="12"/>
  <c r="BK249" i="13"/>
  <c r="BJ249" i="13"/>
  <c r="L190" i="13" l="1"/>
  <c r="K128" i="15" s="1"/>
  <c r="AZ190" i="13"/>
  <c r="BC190" i="13" s="1"/>
  <c r="P190" i="13"/>
  <c r="S400" i="7"/>
  <c r="R400" i="7"/>
  <c r="Q400" i="7"/>
  <c r="P400" i="7"/>
  <c r="T400" i="7"/>
  <c r="CK188" i="13"/>
  <c r="CL188" i="13"/>
  <c r="H189" i="13"/>
  <c r="BL189" i="13"/>
  <c r="AU189" i="13"/>
  <c r="AI190" i="13" s="1"/>
  <c r="L400" i="7"/>
  <c r="H128" i="15" s="1"/>
  <c r="CC188" i="13"/>
  <c r="CB188" i="13"/>
  <c r="BK250" i="13"/>
  <c r="O190" i="13" l="1"/>
  <c r="G300" i="12"/>
  <c r="H300" i="12" s="1"/>
  <c r="I300" i="12" s="1"/>
  <c r="I148" i="15" s="1"/>
  <c r="U400" i="7"/>
  <c r="K189" i="13"/>
  <c r="J127" i="15" s="1"/>
  <c r="BR189" i="13"/>
  <c r="Q189" i="13"/>
  <c r="Z190" i="13" s="1"/>
  <c r="AX189" i="13"/>
  <c r="BA189" i="13" s="1"/>
  <c r="BD189" i="13" s="1"/>
  <c r="BJ250" i="13"/>
  <c r="BI250" i="13"/>
  <c r="J301" i="12" l="1"/>
  <c r="CE190" i="13"/>
  <c r="BV190" i="13"/>
  <c r="AS191" i="13" s="1"/>
  <c r="BM191" i="13" s="1"/>
  <c r="BW190" i="13"/>
  <c r="AT191" i="13" s="1"/>
  <c r="J191" i="13" s="1"/>
  <c r="CF190" i="13"/>
  <c r="V400" i="7"/>
  <c r="K300" i="12"/>
  <c r="L300" i="12" s="1"/>
  <c r="M300" i="12" s="1"/>
  <c r="BH190" i="13"/>
  <c r="F400" i="7"/>
  <c r="BO190" i="13"/>
  <c r="BT190" i="13"/>
  <c r="N189" i="13"/>
  <c r="BU189" i="13"/>
  <c r="CD189" i="13"/>
  <c r="BX189" i="13"/>
  <c r="CG189" i="13"/>
  <c r="AV191" i="13" l="1"/>
  <c r="AJ192" i="13" s="1"/>
  <c r="BN191" i="13"/>
  <c r="BQ191" i="13"/>
  <c r="AW191" i="13"/>
  <c r="AK192" i="13" s="1"/>
  <c r="I191" i="13"/>
  <c r="R191" i="13" s="1"/>
  <c r="AA192" i="13" s="1"/>
  <c r="BP191" i="13"/>
  <c r="CJ189" i="13"/>
  <c r="CK189" i="13" s="1"/>
  <c r="L191" i="13"/>
  <c r="K129" i="15" s="1"/>
  <c r="S191" i="13"/>
  <c r="AB192" i="13" s="1"/>
  <c r="M191" i="13"/>
  <c r="L129" i="15" s="1"/>
  <c r="O400" i="7"/>
  <c r="H401" i="7"/>
  <c r="G401" i="7"/>
  <c r="J401" i="7"/>
  <c r="K401" i="7"/>
  <c r="I401" i="7"/>
  <c r="CA189" i="13"/>
  <c r="AR190" i="13"/>
  <c r="BZ190" i="13"/>
  <c r="CI190" i="13"/>
  <c r="O300" i="12"/>
  <c r="BY190" i="13"/>
  <c r="CH190" i="13"/>
  <c r="N301" i="12"/>
  <c r="AY191" i="13" l="1"/>
  <c r="BB191" i="13" s="1"/>
  <c r="AZ191" i="13"/>
  <c r="BC191" i="13" s="1"/>
  <c r="CL189" i="13"/>
  <c r="P191" i="13"/>
  <c r="O191" i="13"/>
  <c r="R401" i="7"/>
  <c r="Q401" i="7"/>
  <c r="S401" i="7"/>
  <c r="P401" i="7"/>
  <c r="T401" i="7"/>
  <c r="BL190" i="13"/>
  <c r="AU190" i="13"/>
  <c r="AI191" i="13" s="1"/>
  <c r="H190" i="13"/>
  <c r="CB189" i="13"/>
  <c r="CC189" i="13"/>
  <c r="L401" i="7"/>
  <c r="H129" i="15" s="1"/>
  <c r="BJ251" i="13"/>
  <c r="BI251" i="13"/>
  <c r="BK251" i="13"/>
  <c r="G301" i="12" l="1"/>
  <c r="H301" i="12" s="1"/>
  <c r="I301" i="12" s="1"/>
  <c r="I149" i="15" s="1"/>
  <c r="BR190" i="13"/>
  <c r="Q190" i="13"/>
  <c r="Z191" i="13" s="1"/>
  <c r="K190" i="13"/>
  <c r="J128" i="15" s="1"/>
  <c r="AX190" i="13"/>
  <c r="BA190" i="13" s="1"/>
  <c r="BD190" i="13" s="1"/>
  <c r="U401" i="7"/>
  <c r="BI252" i="13"/>
  <c r="BW191" i="13" l="1"/>
  <c r="AT192" i="13" s="1"/>
  <c r="BQ192" i="13" s="1"/>
  <c r="CE191" i="13"/>
  <c r="J302" i="12"/>
  <c r="CF191" i="13"/>
  <c r="BV191" i="13"/>
  <c r="AS192" i="13" s="1"/>
  <c r="AV192" i="13" s="1"/>
  <c r="AJ193" i="13" s="1"/>
  <c r="V401" i="7"/>
  <c r="K301" i="12"/>
  <c r="L301" i="12" s="1"/>
  <c r="M301" i="12" s="1"/>
  <c r="N190" i="13"/>
  <c r="BU190" i="13"/>
  <c r="CD190" i="13"/>
  <c r="BX190" i="13"/>
  <c r="CG190" i="13"/>
  <c r="BH191" i="13"/>
  <c r="F401" i="7"/>
  <c r="BO191" i="13"/>
  <c r="BT191" i="13"/>
  <c r="AW192" i="13" l="1"/>
  <c r="AK193" i="13" s="1"/>
  <c r="J192" i="13"/>
  <c r="M192" i="13" s="1"/>
  <c r="L130" i="15" s="1"/>
  <c r="BN192" i="13"/>
  <c r="BM192" i="13"/>
  <c r="I192" i="13"/>
  <c r="R192" i="13" s="1"/>
  <c r="AA193" i="13" s="1"/>
  <c r="BP192" i="13"/>
  <c r="CJ190" i="13"/>
  <c r="CA190" i="13"/>
  <c r="AR191" i="13"/>
  <c r="CI191" i="13"/>
  <c r="O301" i="12"/>
  <c r="BZ191" i="13"/>
  <c r="CH191" i="13"/>
  <c r="BY191" i="13"/>
  <c r="N302" i="12"/>
  <c r="AY192" i="13"/>
  <c r="BB192" i="13" s="1"/>
  <c r="O401" i="7"/>
  <c r="J402" i="7"/>
  <c r="I402" i="7"/>
  <c r="G402" i="7"/>
  <c r="K402" i="7"/>
  <c r="H402" i="7"/>
  <c r="AZ192" i="13"/>
  <c r="BC192" i="13" s="1"/>
  <c r="BJ252" i="13"/>
  <c r="BK252" i="13"/>
  <c r="L192" i="13" l="1"/>
  <c r="K130" i="15" s="1"/>
  <c r="S192" i="13"/>
  <c r="AB193" i="13" s="1"/>
  <c r="P192" i="13"/>
  <c r="O192" i="13"/>
  <c r="Q402" i="7"/>
  <c r="T402" i="7"/>
  <c r="P402" i="7"/>
  <c r="S402" i="7"/>
  <c r="R402" i="7"/>
  <c r="L402" i="7"/>
  <c r="H130" i="15" s="1"/>
  <c r="CC190" i="13"/>
  <c r="CB190" i="13"/>
  <c r="AU191" i="13"/>
  <c r="AI192" i="13" s="1"/>
  <c r="BL191" i="13"/>
  <c r="H191" i="13"/>
  <c r="CL190" i="13"/>
  <c r="CK190" i="13"/>
  <c r="BI253" i="13"/>
  <c r="G302" i="12" l="1"/>
  <c r="H302" i="12" s="1"/>
  <c r="I302" i="12" s="1"/>
  <c r="I150" i="15" s="1"/>
  <c r="K191" i="13"/>
  <c r="J129" i="15" s="1"/>
  <c r="Q191" i="13"/>
  <c r="Z192" i="13" s="1"/>
  <c r="BR191" i="13"/>
  <c r="U402" i="7"/>
  <c r="AX191" i="13"/>
  <c r="BA191" i="13" s="1"/>
  <c r="BD191" i="13" s="1"/>
  <c r="BK253" i="13"/>
  <c r="BJ253" i="13"/>
  <c r="J303" i="12" l="1"/>
  <c r="BV192" i="13"/>
  <c r="AS193" i="13" s="1"/>
  <c r="BP193" i="13" s="1"/>
  <c r="CE192" i="13"/>
  <c r="CF192" i="13"/>
  <c r="BW192" i="13"/>
  <c r="AT193" i="13" s="1"/>
  <c r="BN193" i="13" s="1"/>
  <c r="BO192" i="13"/>
  <c r="BT192" i="13"/>
  <c r="BH192" i="13"/>
  <c r="F402" i="7"/>
  <c r="N191" i="13"/>
  <c r="BU191" i="13"/>
  <c r="CD191" i="13"/>
  <c r="CG191" i="13"/>
  <c r="BX191" i="13"/>
  <c r="K302" i="12"/>
  <c r="L302" i="12" s="1"/>
  <c r="M302" i="12" s="1"/>
  <c r="V402" i="7"/>
  <c r="I193" i="13" l="1"/>
  <c r="BM193" i="13"/>
  <c r="AV193" i="13"/>
  <c r="AJ194" i="13" s="1"/>
  <c r="BQ193" i="13"/>
  <c r="J193" i="13"/>
  <c r="M193" i="13" s="1"/>
  <c r="L131" i="15" s="1"/>
  <c r="AW193" i="13"/>
  <c r="AK194" i="13" s="1"/>
  <c r="CI192" i="13"/>
  <c r="O302" i="12"/>
  <c r="BZ192" i="13"/>
  <c r="CH192" i="13"/>
  <c r="BY192" i="13"/>
  <c r="N303" i="12"/>
  <c r="CJ191" i="13"/>
  <c r="CA191" i="13"/>
  <c r="AR192" i="13"/>
  <c r="O402" i="7"/>
  <c r="I403" i="7"/>
  <c r="K403" i="7"/>
  <c r="J403" i="7"/>
  <c r="G403" i="7"/>
  <c r="H403" i="7"/>
  <c r="R193" i="13"/>
  <c r="AA194" i="13" s="1"/>
  <c r="L193" i="13"/>
  <c r="K131" i="15" s="1"/>
  <c r="S193" i="13" l="1"/>
  <c r="AB194" i="13" s="1"/>
  <c r="AY193" i="13"/>
  <c r="BB193" i="13" s="1"/>
  <c r="AZ193" i="13"/>
  <c r="BC193" i="13" s="1"/>
  <c r="O193" i="13"/>
  <c r="P193" i="13"/>
  <c r="L403" i="7"/>
  <c r="H131" i="15" s="1"/>
  <c r="R403" i="7"/>
  <c r="P403" i="7"/>
  <c r="T403" i="7"/>
  <c r="Q403" i="7"/>
  <c r="S403" i="7"/>
  <c r="H192" i="13"/>
  <c r="AU192" i="13"/>
  <c r="AI193" i="13" s="1"/>
  <c r="BL192" i="13"/>
  <c r="CC191" i="13"/>
  <c r="CB191" i="13"/>
  <c r="CL191" i="13"/>
  <c r="CK191" i="13"/>
  <c r="BI254" i="13"/>
  <c r="BK254" i="13"/>
  <c r="BJ254" i="13"/>
  <c r="G303" i="12" l="1"/>
  <c r="H303" i="12" s="1"/>
  <c r="I303" i="12" s="1"/>
  <c r="I151" i="15" s="1"/>
  <c r="AX192" i="13"/>
  <c r="BA192" i="13" s="1"/>
  <c r="BD192" i="13" s="1"/>
  <c r="U403" i="7"/>
  <c r="K192" i="13"/>
  <c r="J130" i="15" s="1"/>
  <c r="BR192" i="13"/>
  <c r="Q192" i="13"/>
  <c r="Z193" i="13" s="1"/>
  <c r="BW193" i="13" l="1"/>
  <c r="AT194" i="13" s="1"/>
  <c r="AW194" i="13" s="1"/>
  <c r="AK195" i="13" s="1"/>
  <c r="J304" i="12"/>
  <c r="CE193" i="13"/>
  <c r="CF193" i="13"/>
  <c r="BV193" i="13"/>
  <c r="AS194" i="13" s="1"/>
  <c r="AV194" i="13" s="1"/>
  <c r="AJ195" i="13" s="1"/>
  <c r="BO193" i="13"/>
  <c r="BT193" i="13"/>
  <c r="BH193" i="13"/>
  <c r="F403" i="7"/>
  <c r="N192" i="13"/>
  <c r="BU192" i="13"/>
  <c r="CD192" i="13"/>
  <c r="BX192" i="13"/>
  <c r="CG192" i="13"/>
  <c r="K303" i="12"/>
  <c r="L303" i="12" s="1"/>
  <c r="M303" i="12" s="1"/>
  <c r="V403" i="7"/>
  <c r="BK255" i="13"/>
  <c r="J194" i="13" l="1"/>
  <c r="S194" i="13" s="1"/>
  <c r="AB195" i="13" s="1"/>
  <c r="BQ194" i="13"/>
  <c r="BN194" i="13"/>
  <c r="I194" i="13"/>
  <c r="R194" i="13" s="1"/>
  <c r="AA195" i="13" s="1"/>
  <c r="BP194" i="13"/>
  <c r="BM194" i="13"/>
  <c r="CJ192" i="13"/>
  <c r="CL192" i="13" s="1"/>
  <c r="O303" i="12"/>
  <c r="BZ193" i="13"/>
  <c r="CI193" i="13"/>
  <c r="BY193" i="13"/>
  <c r="CH193" i="13"/>
  <c r="N304" i="12"/>
  <c r="CA192" i="13"/>
  <c r="AR193" i="13"/>
  <c r="O403" i="7"/>
  <c r="G404" i="7"/>
  <c r="H404" i="7"/>
  <c r="J404" i="7"/>
  <c r="I404" i="7"/>
  <c r="K404" i="7"/>
  <c r="AY194" i="13"/>
  <c r="BB194" i="13" s="1"/>
  <c r="AZ194" i="13"/>
  <c r="BC194" i="13" s="1"/>
  <c r="BI255" i="13"/>
  <c r="BJ255" i="13"/>
  <c r="M194" i="13" l="1"/>
  <c r="L132" i="15" s="1"/>
  <c r="CK192" i="13"/>
  <c r="L194" i="13"/>
  <c r="K132" i="15" s="1"/>
  <c r="BL193" i="13"/>
  <c r="AU193" i="13"/>
  <c r="AI194" i="13" s="1"/>
  <c r="H193" i="13"/>
  <c r="CB192" i="13"/>
  <c r="CC192" i="13"/>
  <c r="L404" i="7"/>
  <c r="H132" i="15" s="1"/>
  <c r="P404" i="7"/>
  <c r="S404" i="7"/>
  <c r="R404" i="7"/>
  <c r="T404" i="7"/>
  <c r="Q404" i="7"/>
  <c r="BK256" i="13"/>
  <c r="P194" i="13" l="1"/>
  <c r="O194" i="13"/>
  <c r="G304" i="12"/>
  <c r="H304" i="12" s="1"/>
  <c r="I304" i="12" s="1"/>
  <c r="I152" i="15" s="1"/>
  <c r="BR193" i="13"/>
  <c r="Q193" i="13"/>
  <c r="Z194" i="13" s="1"/>
  <c r="K193" i="13"/>
  <c r="J131" i="15" s="1"/>
  <c r="U404" i="7"/>
  <c r="AX193" i="13"/>
  <c r="BA193" i="13" s="1"/>
  <c r="BD193" i="13" s="1"/>
  <c r="BJ256" i="13"/>
  <c r="BI256" i="13"/>
  <c r="CE194" i="13" l="1"/>
  <c r="BW194" i="13"/>
  <c r="AT195" i="13" s="1"/>
  <c r="BN195" i="13" s="1"/>
  <c r="J305" i="12"/>
  <c r="BV194" i="13"/>
  <c r="AS195" i="13" s="1"/>
  <c r="BM195" i="13" s="1"/>
  <c r="CF194" i="13"/>
  <c r="BH194" i="13"/>
  <c r="F404" i="7"/>
  <c r="BO194" i="13"/>
  <c r="BT194" i="13"/>
  <c r="K304" i="12"/>
  <c r="L304" i="12" s="1"/>
  <c r="M304" i="12" s="1"/>
  <c r="V404" i="7"/>
  <c r="N193" i="13"/>
  <c r="BU193" i="13"/>
  <c r="CD193" i="13"/>
  <c r="CG193" i="13"/>
  <c r="BX193" i="13"/>
  <c r="BQ195" i="13" l="1"/>
  <c r="AW195" i="13"/>
  <c r="AK196" i="13" s="1"/>
  <c r="J195" i="13"/>
  <c r="S195" i="13" s="1"/>
  <c r="AB196" i="13" s="1"/>
  <c r="BP195" i="13"/>
  <c r="AV195" i="13"/>
  <c r="AJ196" i="13" s="1"/>
  <c r="I195" i="13"/>
  <c r="L195" i="13" s="1"/>
  <c r="K133" i="15" s="1"/>
  <c r="O304" i="12"/>
  <c r="BZ194" i="13"/>
  <c r="CI194" i="13"/>
  <c r="BY194" i="13"/>
  <c r="CH194" i="13"/>
  <c r="N305" i="12"/>
  <c r="CJ193" i="13"/>
  <c r="CA193" i="13"/>
  <c r="AR194" i="13"/>
  <c r="O404" i="7"/>
  <c r="G405" i="7"/>
  <c r="I405" i="7"/>
  <c r="K405" i="7"/>
  <c r="J405" i="7"/>
  <c r="H405" i="7"/>
  <c r="AZ195" i="13" l="1"/>
  <c r="BC195" i="13" s="1"/>
  <c r="AY195" i="13"/>
  <c r="BB195" i="13" s="1"/>
  <c r="M195" i="13"/>
  <c r="L133" i="15" s="1"/>
  <c r="R195" i="13"/>
  <c r="AA196" i="13" s="1"/>
  <c r="O195" i="13"/>
  <c r="P405" i="7"/>
  <c r="S405" i="7"/>
  <c r="T405" i="7"/>
  <c r="Q405" i="7"/>
  <c r="R405" i="7"/>
  <c r="CC193" i="13"/>
  <c r="CB193" i="13"/>
  <c r="H194" i="13"/>
  <c r="AU194" i="13"/>
  <c r="AI195" i="13" s="1"/>
  <c r="BL194" i="13"/>
  <c r="L405" i="7"/>
  <c r="H133" i="15" s="1"/>
  <c r="CK193" i="13"/>
  <c r="CL193" i="13"/>
  <c r="BJ257" i="13"/>
  <c r="BI257" i="13"/>
  <c r="BK257" i="13"/>
  <c r="P195" i="13" l="1"/>
  <c r="G305" i="12"/>
  <c r="H305" i="12" s="1"/>
  <c r="I305" i="12" s="1"/>
  <c r="I153" i="15" s="1"/>
  <c r="AX194" i="13"/>
  <c r="BA194" i="13" s="1"/>
  <c r="BD194" i="13" s="1"/>
  <c r="Q194" i="13"/>
  <c r="Z195" i="13" s="1"/>
  <c r="BR194" i="13"/>
  <c r="K194" i="13"/>
  <c r="J132" i="15" s="1"/>
  <c r="U405" i="7"/>
  <c r="J306" i="12" l="1"/>
  <c r="CF195" i="13"/>
  <c r="BV195" i="13"/>
  <c r="AS196" i="13" s="1"/>
  <c r="AV196" i="13" s="1"/>
  <c r="AJ197" i="13" s="1"/>
  <c r="BW195" i="13"/>
  <c r="AT196" i="13" s="1"/>
  <c r="J196" i="13" s="1"/>
  <c r="CE195" i="13"/>
  <c r="V405" i="7"/>
  <c r="K305" i="12"/>
  <c r="L305" i="12" s="1"/>
  <c r="M305" i="12" s="1"/>
  <c r="BH195" i="13"/>
  <c r="F405" i="7"/>
  <c r="N194" i="13"/>
  <c r="BU194" i="13"/>
  <c r="CD194" i="13"/>
  <c r="CG194" i="13"/>
  <c r="BX194" i="13"/>
  <c r="BO195" i="13"/>
  <c r="BT195" i="13"/>
  <c r="I196" i="13" l="1"/>
  <c r="L196" i="13" s="1"/>
  <c r="K134" i="15" s="1"/>
  <c r="BM196" i="13"/>
  <c r="BP196" i="13"/>
  <c r="BQ196" i="13"/>
  <c r="BN196" i="13"/>
  <c r="AW196" i="13"/>
  <c r="AK197" i="13" s="1"/>
  <c r="CJ194" i="13"/>
  <c r="CL194" i="13" s="1"/>
  <c r="AY196" i="13"/>
  <c r="BB196" i="13" s="1"/>
  <c r="R196" i="13"/>
  <c r="AA197" i="13" s="1"/>
  <c r="CA194" i="13"/>
  <c r="AR195" i="13"/>
  <c r="M196" i="13"/>
  <c r="L134" i="15" s="1"/>
  <c r="S196" i="13"/>
  <c r="AB197" i="13" s="1"/>
  <c r="O405" i="7"/>
  <c r="G406" i="7"/>
  <c r="K406" i="7"/>
  <c r="J406" i="7"/>
  <c r="I406" i="7"/>
  <c r="H406" i="7"/>
  <c r="BZ195" i="13"/>
  <c r="CI195" i="13"/>
  <c r="O305" i="12"/>
  <c r="BY195" i="13"/>
  <c r="CH195" i="13"/>
  <c r="N306" i="12"/>
  <c r="BI258" i="13"/>
  <c r="BK258" i="13"/>
  <c r="BJ258" i="13"/>
  <c r="AZ196" i="13" l="1"/>
  <c r="BC196" i="13" s="1"/>
  <c r="P196" i="13"/>
  <c r="O196" i="13"/>
  <c r="CK194" i="13"/>
  <c r="H195" i="13"/>
  <c r="BL195" i="13"/>
  <c r="AU195" i="13"/>
  <c r="AI196" i="13" s="1"/>
  <c r="CC194" i="13"/>
  <c r="CB194" i="13"/>
  <c r="L406" i="7"/>
  <c r="H134" i="15" s="1"/>
  <c r="R406" i="7"/>
  <c r="P406" i="7"/>
  <c r="Q406" i="7"/>
  <c r="S406" i="7"/>
  <c r="T406" i="7"/>
  <c r="BJ259" i="13"/>
  <c r="G306" i="12" l="1"/>
  <c r="H306" i="12" s="1"/>
  <c r="I306" i="12" s="1"/>
  <c r="I154" i="15" s="1"/>
  <c r="U406" i="7"/>
  <c r="K195" i="13"/>
  <c r="J133" i="15" s="1"/>
  <c r="Q195" i="13"/>
  <c r="Z196" i="13" s="1"/>
  <c r="BR195" i="13"/>
  <c r="AX195" i="13"/>
  <c r="BA195" i="13" s="1"/>
  <c r="BD195" i="13" s="1"/>
  <c r="BI259" i="13"/>
  <c r="CE196" i="13" l="1"/>
  <c r="BV196" i="13"/>
  <c r="AS197" i="13" s="1"/>
  <c r="AV197" i="13" s="1"/>
  <c r="AJ198" i="13" s="1"/>
  <c r="J307" i="12"/>
  <c r="BW196" i="13"/>
  <c r="AT197" i="13" s="1"/>
  <c r="BQ197" i="13" s="1"/>
  <c r="CF196" i="13"/>
  <c r="K306" i="12"/>
  <c r="L306" i="12" s="1"/>
  <c r="M306" i="12" s="1"/>
  <c r="V406" i="7"/>
  <c r="BO196" i="13"/>
  <c r="BT196" i="13"/>
  <c r="BH196" i="13"/>
  <c r="F406" i="7"/>
  <c r="N195" i="13"/>
  <c r="CD195" i="13"/>
  <c r="BU195" i="13"/>
  <c r="CG195" i="13"/>
  <c r="BX195" i="13"/>
  <c r="BK259" i="13"/>
  <c r="BM197" i="13" l="1"/>
  <c r="BP197" i="13"/>
  <c r="I197" i="13"/>
  <c r="L197" i="13" s="1"/>
  <c r="K135" i="15" s="1"/>
  <c r="BN197" i="13"/>
  <c r="J197" i="13"/>
  <c r="M197" i="13" s="1"/>
  <c r="L135" i="15" s="1"/>
  <c r="AW197" i="13"/>
  <c r="AK198" i="13" s="1"/>
  <c r="CJ195" i="13"/>
  <c r="CK195" i="13" s="1"/>
  <c r="CA195" i="13"/>
  <c r="AR196" i="13"/>
  <c r="O406" i="7"/>
  <c r="G407" i="7"/>
  <c r="H407" i="7"/>
  <c r="I407" i="7"/>
  <c r="J407" i="7"/>
  <c r="K407" i="7"/>
  <c r="AY197" i="13"/>
  <c r="BB197" i="13" s="1"/>
  <c r="O306" i="12"/>
  <c r="CI196" i="13"/>
  <c r="BZ196" i="13"/>
  <c r="BY196" i="13"/>
  <c r="CH196" i="13"/>
  <c r="N307" i="12"/>
  <c r="BK260" i="13"/>
  <c r="R197" i="13" l="1"/>
  <c r="AA198" i="13" s="1"/>
  <c r="AZ197" i="13"/>
  <c r="BC197" i="13" s="1"/>
  <c r="S197" i="13"/>
  <c r="AB198" i="13" s="1"/>
  <c r="P197" i="13"/>
  <c r="O197" i="13"/>
  <c r="CL195" i="13"/>
  <c r="L407" i="7"/>
  <c r="H135" i="15" s="1"/>
  <c r="P407" i="7"/>
  <c r="R407" i="7"/>
  <c r="T407" i="7"/>
  <c r="Q407" i="7"/>
  <c r="S407" i="7"/>
  <c r="H196" i="13"/>
  <c r="AU196" i="13"/>
  <c r="AI197" i="13" s="1"/>
  <c r="BL196" i="13"/>
  <c r="CB195" i="13"/>
  <c r="CC195" i="13"/>
  <c r="BJ260" i="13"/>
  <c r="BI260" i="13"/>
  <c r="G307" i="12" l="1"/>
  <c r="H307" i="12" s="1"/>
  <c r="I307" i="12" s="1"/>
  <c r="I155" i="15" s="1"/>
  <c r="U407" i="7"/>
  <c r="K196" i="13"/>
  <c r="J134" i="15" s="1"/>
  <c r="Q196" i="13"/>
  <c r="Z197" i="13" s="1"/>
  <c r="BR196" i="13"/>
  <c r="AX196" i="13"/>
  <c r="BA196" i="13" s="1"/>
  <c r="BD196" i="13" s="1"/>
  <c r="BK261" i="13"/>
  <c r="BV197" i="13" l="1"/>
  <c r="AS198" i="13" s="1"/>
  <c r="BP198" i="13" s="1"/>
  <c r="J308" i="12"/>
  <c r="CE197" i="13"/>
  <c r="CF197" i="13"/>
  <c r="BW197" i="13"/>
  <c r="AT198" i="13" s="1"/>
  <c r="J198" i="13" s="1"/>
  <c r="BH197" i="13"/>
  <c r="F407" i="7"/>
  <c r="N196" i="13"/>
  <c r="CD196" i="13"/>
  <c r="BU196" i="13"/>
  <c r="CG196" i="13"/>
  <c r="BX196" i="13"/>
  <c r="BO197" i="13"/>
  <c r="BT197" i="13"/>
  <c r="V407" i="7"/>
  <c r="K307" i="12"/>
  <c r="L307" i="12" s="1"/>
  <c r="M307" i="12" s="1"/>
  <c r="BM198" i="13" l="1"/>
  <c r="I198" i="13"/>
  <c r="L198" i="13" s="1"/>
  <c r="K136" i="15" s="1"/>
  <c r="AV198" i="13"/>
  <c r="AJ199" i="13" s="1"/>
  <c r="BQ198" i="13"/>
  <c r="BN198" i="13"/>
  <c r="AW198" i="13"/>
  <c r="AK199" i="13" s="1"/>
  <c r="M198" i="13"/>
  <c r="L136" i="15" s="1"/>
  <c r="S198" i="13"/>
  <c r="AB199" i="13" s="1"/>
  <c r="O307" i="12"/>
  <c r="CI197" i="13"/>
  <c r="BZ197" i="13"/>
  <c r="BY197" i="13"/>
  <c r="CH197" i="13"/>
  <c r="N308" i="12"/>
  <c r="CA196" i="13"/>
  <c r="AR197" i="13"/>
  <c r="CJ196" i="13"/>
  <c r="O407" i="7"/>
  <c r="G408" i="7"/>
  <c r="H408" i="7"/>
  <c r="K408" i="7"/>
  <c r="I408" i="7"/>
  <c r="J408" i="7"/>
  <c r="BJ261" i="13"/>
  <c r="BI261" i="13"/>
  <c r="R198" i="13" l="1"/>
  <c r="AA199" i="13" s="1"/>
  <c r="AY198" i="13"/>
  <c r="BB198" i="13" s="1"/>
  <c r="AZ198" i="13"/>
  <c r="BC198" i="13" s="1"/>
  <c r="O198" i="13"/>
  <c r="P198" i="13"/>
  <c r="Q408" i="7"/>
  <c r="S408" i="7"/>
  <c r="T408" i="7"/>
  <c r="R408" i="7"/>
  <c r="P408" i="7"/>
  <c r="L408" i="7"/>
  <c r="H136" i="15" s="1"/>
  <c r="BL197" i="13"/>
  <c r="AU197" i="13"/>
  <c r="AI198" i="13" s="1"/>
  <c r="H197" i="13"/>
  <c r="CK196" i="13"/>
  <c r="CL196" i="13"/>
  <c r="CC196" i="13"/>
  <c r="CB196" i="13"/>
  <c r="BJ262" i="13"/>
  <c r="BI262" i="13"/>
  <c r="BK262" i="13"/>
  <c r="G308" i="12" l="1"/>
  <c r="H308" i="12" s="1"/>
  <c r="I308" i="12" s="1"/>
  <c r="I156" i="15" s="1"/>
  <c r="Q197" i="13"/>
  <c r="Z198" i="13" s="1"/>
  <c r="K197" i="13"/>
  <c r="J135" i="15" s="1"/>
  <c r="BR197" i="13"/>
  <c r="AX197" i="13"/>
  <c r="BA197" i="13" s="1"/>
  <c r="BD197" i="13" s="1"/>
  <c r="U408" i="7"/>
  <c r="CF198" i="13" l="1"/>
  <c r="CE198" i="13"/>
  <c r="BW198" i="13"/>
  <c r="AT199" i="13" s="1"/>
  <c r="AW199" i="13" s="1"/>
  <c r="AK200" i="13" s="1"/>
  <c r="J309" i="12"/>
  <c r="BV198" i="13"/>
  <c r="AS199" i="13" s="1"/>
  <c r="BM199" i="13" s="1"/>
  <c r="V408" i="7"/>
  <c r="K308" i="12"/>
  <c r="L308" i="12" s="1"/>
  <c r="M308" i="12" s="1"/>
  <c r="BT198" i="13"/>
  <c r="BO198" i="13"/>
  <c r="N197" i="13"/>
  <c r="BU197" i="13"/>
  <c r="CD197" i="13"/>
  <c r="BX197" i="13"/>
  <c r="CG197" i="13"/>
  <c r="BH198" i="13"/>
  <c r="F408" i="7"/>
  <c r="J199" i="13" l="1"/>
  <c r="BQ199" i="13"/>
  <c r="BN199" i="13"/>
  <c r="BP199" i="13"/>
  <c r="I199" i="13"/>
  <c r="R199" i="13" s="1"/>
  <c r="AA200" i="13" s="1"/>
  <c r="AV199" i="13"/>
  <c r="AJ200" i="13" s="1"/>
  <c r="CJ197" i="13"/>
  <c r="CK197" i="13" s="1"/>
  <c r="CA197" i="13"/>
  <c r="AR198" i="13"/>
  <c r="O408" i="7"/>
  <c r="H409" i="7"/>
  <c r="J409" i="7"/>
  <c r="I409" i="7"/>
  <c r="G409" i="7"/>
  <c r="K409" i="7"/>
  <c r="BZ198" i="13"/>
  <c r="CI198" i="13"/>
  <c r="O308" i="12"/>
  <c r="CH198" i="13"/>
  <c r="BY198" i="13"/>
  <c r="N309" i="12"/>
  <c r="S199" i="13"/>
  <c r="AB200" i="13" s="1"/>
  <c r="M199" i="13"/>
  <c r="L137" i="15" s="1"/>
  <c r="AZ199" i="13"/>
  <c r="BC199" i="13" s="1"/>
  <c r="BI263" i="13"/>
  <c r="BJ263" i="13"/>
  <c r="BK263" i="13"/>
  <c r="L199" i="13" l="1"/>
  <c r="K137" i="15" s="1"/>
  <c r="CL197" i="13"/>
  <c r="AY199" i="13"/>
  <c r="BB199" i="13" s="1"/>
  <c r="P199" i="13"/>
  <c r="L409" i="7"/>
  <c r="H137" i="15" s="1"/>
  <c r="H198" i="13"/>
  <c r="BL198" i="13"/>
  <c r="AU198" i="13"/>
  <c r="AI199" i="13" s="1"/>
  <c r="R409" i="7"/>
  <c r="S409" i="7"/>
  <c r="Q409" i="7"/>
  <c r="T409" i="7"/>
  <c r="P409" i="7"/>
  <c r="CC197" i="13"/>
  <c r="CB197" i="13"/>
  <c r="O199" i="13" l="1"/>
  <c r="G309" i="12"/>
  <c r="H309" i="12" s="1"/>
  <c r="I309" i="12" s="1"/>
  <c r="I157" i="15" s="1"/>
  <c r="AX198" i="13"/>
  <c r="BA198" i="13" s="1"/>
  <c r="BD198" i="13" s="1"/>
  <c r="K198" i="13"/>
  <c r="J136" i="15" s="1"/>
  <c r="Q198" i="13"/>
  <c r="Z199" i="13" s="1"/>
  <c r="BR198" i="13"/>
  <c r="U409" i="7"/>
  <c r="BK264" i="13"/>
  <c r="BJ264" i="13"/>
  <c r="BW199" i="13" l="1"/>
  <c r="AT200" i="13" s="1"/>
  <c r="BN200" i="13" s="1"/>
  <c r="CE199" i="13"/>
  <c r="CF199" i="13"/>
  <c r="BV199" i="13"/>
  <c r="AS200" i="13" s="1"/>
  <c r="BM200" i="13" s="1"/>
  <c r="J310" i="12"/>
  <c r="V409" i="7"/>
  <c r="K309" i="12"/>
  <c r="L309" i="12" s="1"/>
  <c r="M309" i="12" s="1"/>
  <c r="BT199" i="13"/>
  <c r="BO199" i="13"/>
  <c r="BH199" i="13"/>
  <c r="F409" i="7"/>
  <c r="N198" i="13"/>
  <c r="BU198" i="13"/>
  <c r="CD198" i="13"/>
  <c r="BX198" i="13"/>
  <c r="CG198" i="13"/>
  <c r="BI264" i="13"/>
  <c r="J200" i="13" l="1"/>
  <c r="S200" i="13" s="1"/>
  <c r="AB201" i="13" s="1"/>
  <c r="AW200" i="13"/>
  <c r="AK201" i="13" s="1"/>
  <c r="BQ200" i="13"/>
  <c r="BP200" i="13"/>
  <c r="I200" i="13"/>
  <c r="R200" i="13" s="1"/>
  <c r="AA201" i="13" s="1"/>
  <c r="AV200" i="13"/>
  <c r="AJ201" i="13" s="1"/>
  <c r="BZ199" i="13"/>
  <c r="CI199" i="13"/>
  <c r="O309" i="12"/>
  <c r="CH199" i="13"/>
  <c r="BY199" i="13"/>
  <c r="N310" i="12"/>
  <c r="O409" i="7"/>
  <c r="G410" i="7"/>
  <c r="I410" i="7"/>
  <c r="H410" i="7"/>
  <c r="K410" i="7"/>
  <c r="J410" i="7"/>
  <c r="CJ198" i="13"/>
  <c r="CA198" i="13"/>
  <c r="AR199" i="13"/>
  <c r="AZ200" i="13" l="1"/>
  <c r="BC200" i="13" s="1"/>
  <c r="L200" i="13"/>
  <c r="K138" i="15" s="1"/>
  <c r="M200" i="13"/>
  <c r="L138" i="15" s="1"/>
  <c r="AY200" i="13"/>
  <c r="BB200" i="13" s="1"/>
  <c r="CK198" i="13"/>
  <c r="CL198" i="13"/>
  <c r="P410" i="7"/>
  <c r="T410" i="7"/>
  <c r="R410" i="7"/>
  <c r="Q410" i="7"/>
  <c r="S410" i="7"/>
  <c r="L410" i="7"/>
  <c r="H138" i="15" s="1"/>
  <c r="BL199" i="13"/>
  <c r="H199" i="13"/>
  <c r="AU199" i="13"/>
  <c r="AI200" i="13" s="1"/>
  <c r="CB198" i="13"/>
  <c r="CC198" i="13"/>
  <c r="BK265" i="13"/>
  <c r="BI265" i="13"/>
  <c r="BJ265" i="13"/>
  <c r="P200" i="13" l="1"/>
  <c r="O200" i="13"/>
  <c r="G310" i="12"/>
  <c r="H310" i="12" s="1"/>
  <c r="I310" i="12" s="1"/>
  <c r="I158" i="15" s="1"/>
  <c r="Q199" i="13"/>
  <c r="Z200" i="13" s="1"/>
  <c r="BR199" i="13"/>
  <c r="K199" i="13"/>
  <c r="J137" i="15" s="1"/>
  <c r="U410" i="7"/>
  <c r="AX199" i="13"/>
  <c r="BA199" i="13" s="1"/>
  <c r="BD199" i="13" s="1"/>
  <c r="BV200" i="13" l="1"/>
  <c r="AS201" i="13" s="1"/>
  <c r="BP201" i="13" s="1"/>
  <c r="J311" i="12"/>
  <c r="CE200" i="13"/>
  <c r="CF200" i="13"/>
  <c r="BW200" i="13"/>
  <c r="AT201" i="13" s="1"/>
  <c r="AW201" i="13" s="1"/>
  <c r="AK202" i="13" s="1"/>
  <c r="N199" i="13"/>
  <c r="CD199" i="13"/>
  <c r="BU199" i="13"/>
  <c r="BX199" i="13"/>
  <c r="CG199" i="13"/>
  <c r="V410" i="7"/>
  <c r="K310" i="12"/>
  <c r="L310" i="12" s="1"/>
  <c r="M310" i="12" s="1"/>
  <c r="BO200" i="13"/>
  <c r="BT200" i="13"/>
  <c r="BH200" i="13"/>
  <c r="F410" i="7"/>
  <c r="I201" i="13" l="1"/>
  <c r="R201" i="13" s="1"/>
  <c r="AA202" i="13" s="1"/>
  <c r="J201" i="13"/>
  <c r="M201" i="13" s="1"/>
  <c r="L139" i="15" s="1"/>
  <c r="BN201" i="13"/>
  <c r="BQ201" i="13"/>
  <c r="AV201" i="13"/>
  <c r="AJ202" i="13" s="1"/>
  <c r="BM201" i="13"/>
  <c r="L201" i="13"/>
  <c r="K139" i="15" s="1"/>
  <c r="AZ201" i="13"/>
  <c r="BC201" i="13" s="1"/>
  <c r="O410" i="7"/>
  <c r="J411" i="7"/>
  <c r="K411" i="7"/>
  <c r="G411" i="7"/>
  <c r="H411" i="7"/>
  <c r="I411" i="7"/>
  <c r="CI200" i="13"/>
  <c r="BZ200" i="13"/>
  <c r="O310" i="12"/>
  <c r="BY200" i="13"/>
  <c r="CH200" i="13"/>
  <c r="N311" i="12"/>
  <c r="CA199" i="13"/>
  <c r="AR200" i="13"/>
  <c r="CJ199" i="13"/>
  <c r="BJ266" i="13"/>
  <c r="BI266" i="13"/>
  <c r="BK266" i="13"/>
  <c r="AY201" i="13" l="1"/>
  <c r="BB201" i="13" s="1"/>
  <c r="S201" i="13"/>
  <c r="AB202" i="13" s="1"/>
  <c r="P201" i="13"/>
  <c r="O201" i="13"/>
  <c r="AU200" i="13"/>
  <c r="AI201" i="13" s="1"/>
  <c r="H200" i="13"/>
  <c r="BL200" i="13"/>
  <c r="L411" i="7"/>
  <c r="H139" i="15" s="1"/>
  <c r="CB199" i="13"/>
  <c r="CC199" i="13"/>
  <c r="P411" i="7"/>
  <c r="S411" i="7"/>
  <c r="T411" i="7"/>
  <c r="Q411" i="7"/>
  <c r="R411" i="7"/>
  <c r="CL199" i="13"/>
  <c r="CK199" i="13"/>
  <c r="G311" i="12" l="1"/>
  <c r="H311" i="12" s="1"/>
  <c r="I311" i="12" s="1"/>
  <c r="I159" i="15" s="1"/>
  <c r="K200" i="13"/>
  <c r="J138" i="15" s="1"/>
  <c r="Q200" i="13"/>
  <c r="Z201" i="13" s="1"/>
  <c r="BR200" i="13"/>
  <c r="U411" i="7"/>
  <c r="AX200" i="13"/>
  <c r="BA200" i="13" s="1"/>
  <c r="BD200" i="13" s="1"/>
  <c r="BI267" i="13"/>
  <c r="BJ267" i="13"/>
  <c r="J312" i="12" l="1"/>
  <c r="BV201" i="13"/>
  <c r="AS202" i="13" s="1"/>
  <c r="AV202" i="13" s="1"/>
  <c r="AJ203" i="13" s="1"/>
  <c r="CE201" i="13"/>
  <c r="CF201" i="13"/>
  <c r="BW201" i="13"/>
  <c r="AT202" i="13" s="1"/>
  <c r="J202" i="13" s="1"/>
  <c r="N200" i="13"/>
  <c r="CD200" i="13"/>
  <c r="BU200" i="13"/>
  <c r="CG200" i="13"/>
  <c r="BX200" i="13"/>
  <c r="BH201" i="13"/>
  <c r="F411" i="7"/>
  <c r="K311" i="12"/>
  <c r="L311" i="12" s="1"/>
  <c r="M311" i="12" s="1"/>
  <c r="V411" i="7"/>
  <c r="BO201" i="13"/>
  <c r="BT201" i="13"/>
  <c r="BK267" i="13"/>
  <c r="BP202" i="13" l="1"/>
  <c r="BM202" i="13"/>
  <c r="CJ200" i="13"/>
  <c r="CK200" i="13" s="1"/>
  <c r="BQ202" i="13"/>
  <c r="AW202" i="13"/>
  <c r="AK203" i="13" s="1"/>
  <c r="BN202" i="13"/>
  <c r="I202" i="13"/>
  <c r="L202" i="13" s="1"/>
  <c r="K140" i="15" s="1"/>
  <c r="O411" i="7"/>
  <c r="I412" i="7"/>
  <c r="J412" i="7"/>
  <c r="H412" i="7"/>
  <c r="K412" i="7"/>
  <c r="G412" i="7"/>
  <c r="AY202" i="13"/>
  <c r="BB202" i="13" s="1"/>
  <c r="M202" i="13"/>
  <c r="L140" i="15" s="1"/>
  <c r="S202" i="13"/>
  <c r="AB203" i="13" s="1"/>
  <c r="CA200" i="13"/>
  <c r="AR201" i="13"/>
  <c r="CI201" i="13"/>
  <c r="BZ201" i="13"/>
  <c r="O311" i="12"/>
  <c r="CH201" i="13"/>
  <c r="BY201" i="13"/>
  <c r="N312" i="12"/>
  <c r="CL200" i="13" l="1"/>
  <c r="AZ202" i="13"/>
  <c r="BC202" i="13" s="1"/>
  <c r="R202" i="13"/>
  <c r="AA203" i="13" s="1"/>
  <c r="P202" i="13"/>
  <c r="O202" i="13"/>
  <c r="L412" i="7"/>
  <c r="H140" i="15" s="1"/>
  <c r="BL201" i="13"/>
  <c r="H201" i="13"/>
  <c r="AU201" i="13"/>
  <c r="AI202" i="13" s="1"/>
  <c r="CC200" i="13"/>
  <c r="CB200" i="13"/>
  <c r="R412" i="7"/>
  <c r="S412" i="7"/>
  <c r="P412" i="7"/>
  <c r="T412" i="7"/>
  <c r="Q412" i="7"/>
  <c r="BI268" i="13"/>
  <c r="BJ268" i="13"/>
  <c r="G312" i="12" l="1"/>
  <c r="H312" i="12" s="1"/>
  <c r="I312" i="12" s="1"/>
  <c r="I160" i="15" s="1"/>
  <c r="Q201" i="13"/>
  <c r="Z202" i="13" s="1"/>
  <c r="K201" i="13"/>
  <c r="J139" i="15" s="1"/>
  <c r="BR201" i="13"/>
  <c r="U412" i="7"/>
  <c r="AX201" i="13"/>
  <c r="BA201" i="13" s="1"/>
  <c r="BD201" i="13" s="1"/>
  <c r="BK268" i="13"/>
  <c r="BW202" i="13" l="1"/>
  <c r="AT203" i="13" s="1"/>
  <c r="BQ203" i="13" s="1"/>
  <c r="CE202" i="13"/>
  <c r="CF202" i="13"/>
  <c r="J313" i="12"/>
  <c r="BV202" i="13"/>
  <c r="AS203" i="13" s="1"/>
  <c r="BM203" i="13" s="1"/>
  <c r="V412" i="7"/>
  <c r="K312" i="12"/>
  <c r="L312" i="12" s="1"/>
  <c r="M312" i="12" s="1"/>
  <c r="BO202" i="13"/>
  <c r="BT202" i="13"/>
  <c r="N201" i="13"/>
  <c r="CD201" i="13"/>
  <c r="BU201" i="13"/>
  <c r="CG201" i="13"/>
  <c r="BX201" i="13"/>
  <c r="BH202" i="13"/>
  <c r="F412" i="7"/>
  <c r="BK269" i="13"/>
  <c r="J203" i="13" l="1"/>
  <c r="M203" i="13" s="1"/>
  <c r="L141" i="15" s="1"/>
  <c r="BN203" i="13"/>
  <c r="AW203" i="13"/>
  <c r="AK204" i="13" s="1"/>
  <c r="BP203" i="13"/>
  <c r="I203" i="13"/>
  <c r="L203" i="13" s="1"/>
  <c r="K141" i="15" s="1"/>
  <c r="AV203" i="13"/>
  <c r="AJ204" i="13" s="1"/>
  <c r="CJ201" i="13"/>
  <c r="CL201" i="13" s="1"/>
  <c r="CA201" i="13"/>
  <c r="AR202" i="13"/>
  <c r="O412" i="7"/>
  <c r="I413" i="7"/>
  <c r="G413" i="7"/>
  <c r="J413" i="7"/>
  <c r="K413" i="7"/>
  <c r="H413" i="7"/>
  <c r="CI202" i="13"/>
  <c r="BZ202" i="13"/>
  <c r="O312" i="12"/>
  <c r="BY202" i="13"/>
  <c r="CH202" i="13"/>
  <c r="N313" i="12"/>
  <c r="BJ269" i="13"/>
  <c r="BI269" i="13"/>
  <c r="S203" i="13" l="1"/>
  <c r="AB204" i="13" s="1"/>
  <c r="AZ203" i="13"/>
  <c r="BC203" i="13" s="1"/>
  <c r="R203" i="13"/>
  <c r="AA204" i="13" s="1"/>
  <c r="AY203" i="13"/>
  <c r="BB203" i="13" s="1"/>
  <c r="CK201" i="13"/>
  <c r="O203" i="13"/>
  <c r="P203" i="13"/>
  <c r="Q413" i="7"/>
  <c r="R413" i="7"/>
  <c r="S413" i="7"/>
  <c r="T413" i="7"/>
  <c r="P413" i="7"/>
  <c r="AU202" i="13"/>
  <c r="AI203" i="13" s="1"/>
  <c r="BL202" i="13"/>
  <c r="H202" i="13"/>
  <c r="CC201" i="13"/>
  <c r="CB201" i="13"/>
  <c r="L413" i="7"/>
  <c r="H141" i="15" s="1"/>
  <c r="G313" i="12" l="1"/>
  <c r="H313" i="12" s="1"/>
  <c r="I313" i="12" s="1"/>
  <c r="I161" i="15" s="1"/>
  <c r="AX202" i="13"/>
  <c r="BA202" i="13" s="1"/>
  <c r="BD202" i="13" s="1"/>
  <c r="K202" i="13"/>
  <c r="J140" i="15" s="1"/>
  <c r="Q202" i="13"/>
  <c r="Z203" i="13" s="1"/>
  <c r="BR202" i="13"/>
  <c r="U413" i="7"/>
  <c r="BK270" i="13"/>
  <c r="BV203" i="13" l="1"/>
  <c r="AS204" i="13" s="1"/>
  <c r="I204" i="13" s="1"/>
  <c r="J314" i="12"/>
  <c r="BW203" i="13"/>
  <c r="AT204" i="13" s="1"/>
  <c r="J204" i="13" s="1"/>
  <c r="CF203" i="13"/>
  <c r="CE203" i="13"/>
  <c r="K313" i="12"/>
  <c r="L313" i="12" s="1"/>
  <c r="M313" i="12" s="1"/>
  <c r="V413" i="7"/>
  <c r="BO203" i="13"/>
  <c r="BT203" i="13"/>
  <c r="BH203" i="13"/>
  <c r="F413" i="7"/>
  <c r="N202" i="13"/>
  <c r="CD202" i="13"/>
  <c r="BU202" i="13"/>
  <c r="BX202" i="13"/>
  <c r="CG202" i="13"/>
  <c r="BI270" i="13"/>
  <c r="BJ270" i="13"/>
  <c r="BP204" i="13" l="1"/>
  <c r="BM204" i="13"/>
  <c r="AV204" i="13"/>
  <c r="AJ205" i="13" s="1"/>
  <c r="BN204" i="13"/>
  <c r="BQ204" i="13"/>
  <c r="AW204" i="13"/>
  <c r="AK205" i="13" s="1"/>
  <c r="O313" i="12"/>
  <c r="BZ203" i="13"/>
  <c r="CI203" i="13"/>
  <c r="BY203" i="13"/>
  <c r="CH203" i="13"/>
  <c r="N314" i="12"/>
  <c r="O413" i="7"/>
  <c r="J414" i="7"/>
  <c r="I414" i="7"/>
  <c r="H414" i="7"/>
  <c r="G414" i="7"/>
  <c r="K414" i="7"/>
  <c r="CA202" i="13"/>
  <c r="AR203" i="13"/>
  <c r="R204" i="13"/>
  <c r="AA205" i="13" s="1"/>
  <c r="L204" i="13"/>
  <c r="K142" i="15" s="1"/>
  <c r="CJ202" i="13"/>
  <c r="M204" i="13"/>
  <c r="L142" i="15" s="1"/>
  <c r="S204" i="13"/>
  <c r="AB205" i="13" s="1"/>
  <c r="BK271" i="13"/>
  <c r="AY204" i="13" l="1"/>
  <c r="BB204" i="13" s="1"/>
  <c r="AZ204" i="13"/>
  <c r="BC204" i="13" s="1"/>
  <c r="P204" i="13"/>
  <c r="O204" i="13"/>
  <c r="T414" i="7"/>
  <c r="S414" i="7"/>
  <c r="R414" i="7"/>
  <c r="P414" i="7"/>
  <c r="Q414" i="7"/>
  <c r="CL202" i="13"/>
  <c r="CK202" i="13"/>
  <c r="L414" i="7"/>
  <c r="H142" i="15" s="1"/>
  <c r="BL203" i="13"/>
  <c r="AU203" i="13"/>
  <c r="AI204" i="13" s="1"/>
  <c r="H203" i="13"/>
  <c r="CC202" i="13"/>
  <c r="CB202" i="13"/>
  <c r="BJ271" i="13"/>
  <c r="G314" i="12" l="1"/>
  <c r="H314" i="12" s="1"/>
  <c r="I314" i="12" s="1"/>
  <c r="I162" i="15" s="1"/>
  <c r="AX203" i="13"/>
  <c r="BA203" i="13" s="1"/>
  <c r="BD203" i="13" s="1"/>
  <c r="U414" i="7"/>
  <c r="Q203" i="13"/>
  <c r="Z204" i="13" s="1"/>
  <c r="BR203" i="13"/>
  <c r="K203" i="13"/>
  <c r="J141" i="15" s="1"/>
  <c r="BI271" i="13"/>
  <c r="J315" i="12" l="1"/>
  <c r="CF204" i="13"/>
  <c r="CE204" i="13"/>
  <c r="BV204" i="13"/>
  <c r="AS205" i="13" s="1"/>
  <c r="BM205" i="13" s="1"/>
  <c r="BW204" i="13"/>
  <c r="AT205" i="13" s="1"/>
  <c r="BN205" i="13" s="1"/>
  <c r="BO204" i="13"/>
  <c r="BT204" i="13"/>
  <c r="BH204" i="13"/>
  <c r="F414" i="7"/>
  <c r="V414" i="7"/>
  <c r="K314" i="12"/>
  <c r="L314" i="12" s="1"/>
  <c r="M314" i="12" s="1"/>
  <c r="N203" i="13"/>
  <c r="CD203" i="13"/>
  <c r="BU203" i="13"/>
  <c r="CG203" i="13"/>
  <c r="BX203" i="13"/>
  <c r="I205" i="13" l="1"/>
  <c r="L205" i="13" s="1"/>
  <c r="K143" i="15" s="1"/>
  <c r="BP205" i="13"/>
  <c r="AV205" i="13"/>
  <c r="AJ206" i="13" s="1"/>
  <c r="BQ205" i="13"/>
  <c r="J205" i="13"/>
  <c r="S205" i="13" s="1"/>
  <c r="AB206" i="13" s="1"/>
  <c r="AW205" i="13"/>
  <c r="AK206" i="13" s="1"/>
  <c r="CA203" i="13"/>
  <c r="AR204" i="13"/>
  <c r="CJ203" i="13"/>
  <c r="CI204" i="13"/>
  <c r="O314" i="12"/>
  <c r="BZ204" i="13"/>
  <c r="CH204" i="13"/>
  <c r="BY204" i="13"/>
  <c r="N315" i="12"/>
  <c r="O414" i="7"/>
  <c r="J415" i="7"/>
  <c r="I415" i="7"/>
  <c r="H415" i="7"/>
  <c r="K415" i="7"/>
  <c r="G415" i="7"/>
  <c r="BI272" i="13"/>
  <c r="BJ272" i="13"/>
  <c r="BK272" i="13"/>
  <c r="R205" i="13" l="1"/>
  <c r="AA206" i="13" s="1"/>
  <c r="M205" i="13"/>
  <c r="L143" i="15" s="1"/>
  <c r="AY205" i="13"/>
  <c r="BB205" i="13" s="1"/>
  <c r="AZ205" i="13"/>
  <c r="BC205" i="13" s="1"/>
  <c r="O205" i="13"/>
  <c r="CK203" i="13"/>
  <c r="CL203" i="13"/>
  <c r="L415" i="7"/>
  <c r="H143" i="15" s="1"/>
  <c r="H204" i="13"/>
  <c r="BL204" i="13"/>
  <c r="AU204" i="13"/>
  <c r="AI205" i="13" s="1"/>
  <c r="Q415" i="7"/>
  <c r="S415" i="7"/>
  <c r="T415" i="7"/>
  <c r="P415" i="7"/>
  <c r="R415" i="7"/>
  <c r="CC203" i="13"/>
  <c r="CB203" i="13"/>
  <c r="BJ273" i="13"/>
  <c r="P205" i="13" l="1"/>
  <c r="G315" i="12"/>
  <c r="H315" i="12" s="1"/>
  <c r="I315" i="12" s="1"/>
  <c r="I163" i="15" s="1"/>
  <c r="K204" i="13"/>
  <c r="J142" i="15" s="1"/>
  <c r="Q204" i="13"/>
  <c r="Z205" i="13" s="1"/>
  <c r="BR204" i="13"/>
  <c r="AX204" i="13"/>
  <c r="BA204" i="13" s="1"/>
  <c r="BD204" i="13" s="1"/>
  <c r="U415" i="7"/>
  <c r="BI273" i="13"/>
  <c r="BK273" i="13"/>
  <c r="BV205" i="13" l="1"/>
  <c r="AS206" i="13" s="1"/>
  <c r="BP206" i="13" s="1"/>
  <c r="J316" i="12"/>
  <c r="CE205" i="13"/>
  <c r="CF205" i="13"/>
  <c r="BW205" i="13"/>
  <c r="AT206" i="13" s="1"/>
  <c r="BQ206" i="13" s="1"/>
  <c r="BO205" i="13"/>
  <c r="BT205" i="13"/>
  <c r="K315" i="12"/>
  <c r="L315" i="12" s="1"/>
  <c r="M315" i="12" s="1"/>
  <c r="V415" i="7"/>
  <c r="BH205" i="13"/>
  <c r="F415" i="7"/>
  <c r="N204" i="13"/>
  <c r="BU204" i="13"/>
  <c r="CD204" i="13"/>
  <c r="BX204" i="13"/>
  <c r="CG204" i="13"/>
  <c r="AV206" i="13" l="1"/>
  <c r="AJ207" i="13" s="1"/>
  <c r="BM206" i="13"/>
  <c r="I206" i="13"/>
  <c r="R206" i="13" s="1"/>
  <c r="AA207" i="13" s="1"/>
  <c r="BN206" i="13"/>
  <c r="AW206" i="13"/>
  <c r="AK207" i="13" s="1"/>
  <c r="J206" i="13"/>
  <c r="M206" i="13" s="1"/>
  <c r="L144" i="15" s="1"/>
  <c r="CJ204" i="13"/>
  <c r="CK204" i="13" s="1"/>
  <c r="CA204" i="13"/>
  <c r="AR205" i="13"/>
  <c r="O415" i="7"/>
  <c r="I416" i="7"/>
  <c r="K416" i="7"/>
  <c r="H416" i="7"/>
  <c r="J416" i="7"/>
  <c r="G416" i="7"/>
  <c r="O315" i="12"/>
  <c r="CI205" i="13"/>
  <c r="BZ205" i="13"/>
  <c r="CH205" i="13"/>
  <c r="BY205" i="13"/>
  <c r="N316" i="12"/>
  <c r="AZ206" i="13" l="1"/>
  <c r="BC206" i="13" s="1"/>
  <c r="AY206" i="13"/>
  <c r="BB206" i="13" s="1"/>
  <c r="L206" i="13"/>
  <c r="K144" i="15" s="1"/>
  <c r="S206" i="13"/>
  <c r="AB207" i="13" s="1"/>
  <c r="CL204" i="13"/>
  <c r="P206" i="13"/>
  <c r="CB204" i="13"/>
  <c r="CC204" i="13"/>
  <c r="S416" i="7"/>
  <c r="R416" i="7"/>
  <c r="T416" i="7"/>
  <c r="P416" i="7"/>
  <c r="Q416" i="7"/>
  <c r="BL205" i="13"/>
  <c r="AU205" i="13"/>
  <c r="AI206" i="13" s="1"/>
  <c r="H205" i="13"/>
  <c r="L416" i="7"/>
  <c r="H144" i="15" s="1"/>
  <c r="BI274" i="13"/>
  <c r="BJ274" i="13"/>
  <c r="BK274" i="13"/>
  <c r="O206" i="13" l="1"/>
  <c r="G316" i="12"/>
  <c r="H316" i="12" s="1"/>
  <c r="I316" i="12" s="1"/>
  <c r="I164" i="15" s="1"/>
  <c r="U416" i="7"/>
  <c r="AX205" i="13"/>
  <c r="BA205" i="13" s="1"/>
  <c r="BD205" i="13" s="1"/>
  <c r="Q205" i="13"/>
  <c r="Z206" i="13" s="1"/>
  <c r="K205" i="13"/>
  <c r="J143" i="15" s="1"/>
  <c r="BR205" i="13"/>
  <c r="BI220" i="13"/>
  <c r="J317" i="12" l="1"/>
  <c r="CE206" i="13"/>
  <c r="BV206" i="13"/>
  <c r="AS207" i="13" s="1"/>
  <c r="AV207" i="13" s="1"/>
  <c r="AJ208" i="13" s="1"/>
  <c r="BW206" i="13"/>
  <c r="AT207" i="13" s="1"/>
  <c r="AW207" i="13" s="1"/>
  <c r="AK208" i="13" s="1"/>
  <c r="CF206" i="13"/>
  <c r="BT206" i="13"/>
  <c r="BO206" i="13"/>
  <c r="N205" i="13"/>
  <c r="BU205" i="13"/>
  <c r="CD205" i="13"/>
  <c r="BX205" i="13"/>
  <c r="CG205" i="13"/>
  <c r="BH206" i="13"/>
  <c r="F416" i="7"/>
  <c r="K316" i="12"/>
  <c r="L316" i="12" s="1"/>
  <c r="M316" i="12" s="1"/>
  <c r="V416" i="7"/>
  <c r="BI275" i="13"/>
  <c r="BP207" i="13" l="1"/>
  <c r="BM207" i="13"/>
  <c r="BQ207" i="13"/>
  <c r="BN207" i="13"/>
  <c r="J207" i="13"/>
  <c r="S207" i="13" s="1"/>
  <c r="AB208" i="13" s="1"/>
  <c r="I207" i="13"/>
  <c r="R207" i="13" s="1"/>
  <c r="AA208" i="13" s="1"/>
  <c r="BZ206" i="13"/>
  <c r="O316" i="12"/>
  <c r="CI206" i="13"/>
  <c r="CH206" i="13"/>
  <c r="BY206" i="13"/>
  <c r="N317" i="12"/>
  <c r="AZ207" i="13"/>
  <c r="BC207" i="13" s="1"/>
  <c r="O416" i="7"/>
  <c r="J417" i="7"/>
  <c r="G417" i="7"/>
  <c r="K417" i="7"/>
  <c r="H417" i="7"/>
  <c r="I417" i="7"/>
  <c r="CJ205" i="13"/>
  <c r="CA205" i="13"/>
  <c r="AR206" i="13"/>
  <c r="AY207" i="13"/>
  <c r="BB207" i="13" s="1"/>
  <c r="BJ275" i="13"/>
  <c r="BK275" i="13"/>
  <c r="M207" i="13" l="1"/>
  <c r="L145" i="15" s="1"/>
  <c r="L207" i="13"/>
  <c r="CK205" i="13"/>
  <c r="CL205" i="13"/>
  <c r="H206" i="13"/>
  <c r="AU206" i="13"/>
  <c r="AI207" i="13" s="1"/>
  <c r="BL206" i="13"/>
  <c r="CC205" i="13"/>
  <c r="CB205" i="13"/>
  <c r="L417" i="7"/>
  <c r="H145" i="15" s="1"/>
  <c r="P417" i="7"/>
  <c r="T417" i="7"/>
  <c r="R417" i="7"/>
  <c r="S417" i="7"/>
  <c r="Q417" i="7"/>
  <c r="BI276" i="13"/>
  <c r="P207" i="13" l="1"/>
  <c r="O207" i="13"/>
  <c r="K145" i="15"/>
  <c r="G317" i="12"/>
  <c r="H317" i="12" s="1"/>
  <c r="I317" i="12" s="1"/>
  <c r="I165" i="15" s="1"/>
  <c r="AX206" i="13"/>
  <c r="BA206" i="13" s="1"/>
  <c r="BD206" i="13" s="1"/>
  <c r="Q206" i="13"/>
  <c r="Z207" i="13" s="1"/>
  <c r="K206" i="13"/>
  <c r="J144" i="15" s="1"/>
  <c r="BR206" i="13"/>
  <c r="U417" i="7"/>
  <c r="BK276" i="13"/>
  <c r="BJ276" i="13"/>
  <c r="J318" i="12" l="1"/>
  <c r="BW207" i="13"/>
  <c r="AT208" i="13" s="1"/>
  <c r="BN208" i="13" s="1"/>
  <c r="BV207" i="13"/>
  <c r="AS208" i="13" s="1"/>
  <c r="AV208" i="13" s="1"/>
  <c r="AJ209" i="13" s="1"/>
  <c r="CE207" i="13"/>
  <c r="CF207" i="13"/>
  <c r="K317" i="12"/>
  <c r="L317" i="12" s="1"/>
  <c r="M317" i="12" s="1"/>
  <c r="V417" i="7"/>
  <c r="BT207" i="13"/>
  <c r="BO207" i="13"/>
  <c r="N206" i="13"/>
  <c r="BU206" i="13"/>
  <c r="CD206" i="13"/>
  <c r="CG206" i="13"/>
  <c r="BX206" i="13"/>
  <c r="BH207" i="13"/>
  <c r="F417" i="7"/>
  <c r="BJ277" i="13"/>
  <c r="BI277" i="13"/>
  <c r="BQ208" i="13" l="1"/>
  <c r="AW208" i="13"/>
  <c r="AK209" i="13" s="1"/>
  <c r="J208" i="13"/>
  <c r="S208" i="13" s="1"/>
  <c r="AB209" i="13" s="1"/>
  <c r="BP208" i="13"/>
  <c r="I208" i="13"/>
  <c r="L208" i="13" s="1"/>
  <c r="K146" i="15" s="1"/>
  <c r="BM208" i="13"/>
  <c r="O317" i="12"/>
  <c r="BZ207" i="13"/>
  <c r="CI207" i="13"/>
  <c r="BY207" i="13"/>
  <c r="CH207" i="13"/>
  <c r="N318" i="12"/>
  <c r="CA206" i="13"/>
  <c r="AR207" i="13"/>
  <c r="O417" i="7"/>
  <c r="I418" i="7"/>
  <c r="G418" i="7"/>
  <c r="J418" i="7"/>
  <c r="K418" i="7"/>
  <c r="H418" i="7"/>
  <c r="CJ206" i="13"/>
  <c r="AY208" i="13"/>
  <c r="BB208" i="13" s="1"/>
  <c r="BK277" i="13"/>
  <c r="R208" i="13" l="1"/>
  <c r="AA209" i="13" s="1"/>
  <c r="M208" i="13"/>
  <c r="L146" i="15" s="1"/>
  <c r="AZ208" i="13"/>
  <c r="BC208" i="13" s="1"/>
  <c r="O208" i="13"/>
  <c r="CC206" i="13"/>
  <c r="CB206" i="13"/>
  <c r="AU207" i="13"/>
  <c r="AI208" i="13" s="1"/>
  <c r="BL207" i="13"/>
  <c r="H207" i="13"/>
  <c r="L418" i="7"/>
  <c r="H146" i="15" s="1"/>
  <c r="Q418" i="7"/>
  <c r="R418" i="7"/>
  <c r="T418" i="7"/>
  <c r="P418" i="7"/>
  <c r="S418" i="7"/>
  <c r="CK206" i="13"/>
  <c r="CL206" i="13"/>
  <c r="P208" i="13" l="1"/>
  <c r="G318" i="12"/>
  <c r="H318" i="12" s="1"/>
  <c r="I318" i="12" s="1"/>
  <c r="I166" i="15" s="1"/>
  <c r="U418" i="7"/>
  <c r="Q207" i="13"/>
  <c r="Z208" i="13" s="1"/>
  <c r="K207" i="13"/>
  <c r="J145" i="15" s="1"/>
  <c r="BR207" i="13"/>
  <c r="AX207" i="13"/>
  <c r="BA207" i="13" s="1"/>
  <c r="BD207" i="13" s="1"/>
  <c r="J319" i="12" l="1"/>
  <c r="CE208" i="13"/>
  <c r="BV208" i="13"/>
  <c r="AS209" i="13" s="1"/>
  <c r="AV209" i="13" s="1"/>
  <c r="AJ210" i="13" s="1"/>
  <c r="CF208" i="13"/>
  <c r="BW208" i="13"/>
  <c r="AT209" i="13" s="1"/>
  <c r="AW209" i="13" s="1"/>
  <c r="AK210" i="13" s="1"/>
  <c r="BT208" i="13"/>
  <c r="BO208" i="13"/>
  <c r="N207" i="13"/>
  <c r="BU207" i="13"/>
  <c r="CD207" i="13"/>
  <c r="BX207" i="13"/>
  <c r="CG207" i="13"/>
  <c r="K318" i="12"/>
  <c r="L318" i="12" s="1"/>
  <c r="M318" i="12" s="1"/>
  <c r="V418" i="7"/>
  <c r="BH208" i="13"/>
  <c r="F418" i="7"/>
  <c r="BJ278" i="13"/>
  <c r="BI278" i="13"/>
  <c r="BK278" i="13"/>
  <c r="BP209" i="13" l="1"/>
  <c r="BM209" i="13"/>
  <c r="I209" i="13"/>
  <c r="BN209" i="13"/>
  <c r="BQ209" i="13"/>
  <c r="J209" i="13"/>
  <c r="M209" i="13" s="1"/>
  <c r="L147" i="15" s="1"/>
  <c r="O418" i="7"/>
  <c r="H419" i="7"/>
  <c r="I419" i="7"/>
  <c r="K419" i="7"/>
  <c r="J419" i="7"/>
  <c r="G419" i="7"/>
  <c r="AZ209" i="13"/>
  <c r="BC209" i="13" s="1"/>
  <c r="O318" i="12"/>
  <c r="CI208" i="13"/>
  <c r="BZ208" i="13"/>
  <c r="BY208" i="13"/>
  <c r="CH208" i="13"/>
  <c r="N319" i="12"/>
  <c r="CJ207" i="13"/>
  <c r="R209" i="13"/>
  <c r="AA210" i="13" s="1"/>
  <c r="L209" i="13"/>
  <c r="K147" i="15" s="1"/>
  <c r="CA207" i="13"/>
  <c r="AR208" i="13"/>
  <c r="AY209" i="13"/>
  <c r="BB209" i="13" s="1"/>
  <c r="S209" i="13" l="1"/>
  <c r="AB210" i="13" s="1"/>
  <c r="P209" i="13"/>
  <c r="O209" i="13"/>
  <c r="CB207" i="13"/>
  <c r="CC207" i="13"/>
  <c r="CL207" i="13"/>
  <c r="CK207" i="13"/>
  <c r="L419" i="7"/>
  <c r="H147" i="15" s="1"/>
  <c r="AU208" i="13"/>
  <c r="AI209" i="13" s="1"/>
  <c r="BL208" i="13"/>
  <c r="H208" i="13"/>
  <c r="R419" i="7"/>
  <c r="P419" i="7"/>
  <c r="T419" i="7"/>
  <c r="Q419" i="7"/>
  <c r="S419" i="7"/>
  <c r="G319" i="12" l="1"/>
  <c r="H319" i="12" s="1"/>
  <c r="I319" i="12" s="1"/>
  <c r="I167" i="15" s="1"/>
  <c r="AX208" i="13"/>
  <c r="BA208" i="13" s="1"/>
  <c r="BD208" i="13" s="1"/>
  <c r="U419" i="7"/>
  <c r="Q208" i="13"/>
  <c r="Z209" i="13" s="1"/>
  <c r="K208" i="13"/>
  <c r="J146" i="15" s="1"/>
  <c r="BR208" i="13"/>
  <c r="BK279" i="13"/>
  <c r="BJ279" i="13"/>
  <c r="BI279" i="13"/>
  <c r="BW209" i="13" l="1"/>
  <c r="AT210" i="13" s="1"/>
  <c r="BQ210" i="13" s="1"/>
  <c r="J320" i="12"/>
  <c r="CF209" i="13"/>
  <c r="CE209" i="13"/>
  <c r="BV209" i="13"/>
  <c r="AS210" i="13" s="1"/>
  <c r="BM210" i="13" s="1"/>
  <c r="K319" i="12"/>
  <c r="L319" i="12" s="1"/>
  <c r="M319" i="12" s="1"/>
  <c r="V419" i="7"/>
  <c r="BO209" i="13"/>
  <c r="BT209" i="13"/>
  <c r="N208" i="13"/>
  <c r="BU208" i="13"/>
  <c r="CD208" i="13"/>
  <c r="CG208" i="13"/>
  <c r="BX208" i="13"/>
  <c r="BH209" i="13"/>
  <c r="F419" i="7"/>
  <c r="BJ280" i="13"/>
  <c r="AW210" i="13" l="1"/>
  <c r="AK211" i="13" s="1"/>
  <c r="J210" i="13"/>
  <c r="M210" i="13" s="1"/>
  <c r="L148" i="15" s="1"/>
  <c r="BN210" i="13"/>
  <c r="BP210" i="13"/>
  <c r="I210" i="13"/>
  <c r="L210" i="13" s="1"/>
  <c r="K148" i="15" s="1"/>
  <c r="AV210" i="13"/>
  <c r="AJ211" i="13" s="1"/>
  <c r="O419" i="7"/>
  <c r="G420" i="7"/>
  <c r="K420" i="7"/>
  <c r="H420" i="7"/>
  <c r="J420" i="7"/>
  <c r="I420" i="7"/>
  <c r="CA208" i="13"/>
  <c r="AR209" i="13"/>
  <c r="CJ208" i="13"/>
  <c r="CI209" i="13"/>
  <c r="O319" i="12"/>
  <c r="BZ209" i="13"/>
  <c r="BY209" i="13"/>
  <c r="CH209" i="13"/>
  <c r="N320" i="12"/>
  <c r="S210" i="13"/>
  <c r="AB211" i="13" s="1"/>
  <c r="AZ210" i="13"/>
  <c r="BC210" i="13" s="1"/>
  <c r="BK280" i="13"/>
  <c r="AY210" i="13" l="1"/>
  <c r="BB210" i="13" s="1"/>
  <c r="R210" i="13"/>
  <c r="AA211" i="13" s="1"/>
  <c r="O210" i="13"/>
  <c r="P210" i="13"/>
  <c r="CC208" i="13"/>
  <c r="CB208" i="13"/>
  <c r="L420" i="7"/>
  <c r="H148" i="15" s="1"/>
  <c r="BL209" i="13"/>
  <c r="AU209" i="13"/>
  <c r="AI210" i="13" s="1"/>
  <c r="H209" i="13"/>
  <c r="CL208" i="13"/>
  <c r="CK208" i="13"/>
  <c r="Q420" i="7"/>
  <c r="R420" i="7"/>
  <c r="S420" i="7"/>
  <c r="T420" i="7"/>
  <c r="P420" i="7"/>
  <c r="BI280" i="13"/>
  <c r="G320" i="12" l="1"/>
  <c r="H320" i="12" s="1"/>
  <c r="I320" i="12" s="1"/>
  <c r="I168" i="15" s="1"/>
  <c r="U420" i="7"/>
  <c r="Q209" i="13"/>
  <c r="Z210" i="13" s="1"/>
  <c r="K209" i="13"/>
  <c r="J147" i="15" s="1"/>
  <c r="BR209" i="13"/>
  <c r="AX209" i="13"/>
  <c r="BA209" i="13" s="1"/>
  <c r="BD209" i="13" s="1"/>
  <c r="J321" i="12" l="1"/>
  <c r="CE210" i="13"/>
  <c r="CF210" i="13"/>
  <c r="BV210" i="13"/>
  <c r="AS211" i="13" s="1"/>
  <c r="BM211" i="13" s="1"/>
  <c r="BW210" i="13"/>
  <c r="AT211" i="13" s="1"/>
  <c r="BN211" i="13" s="1"/>
  <c r="N209" i="13"/>
  <c r="BU209" i="13"/>
  <c r="CD209" i="13"/>
  <c r="CG209" i="13"/>
  <c r="BX209" i="13"/>
  <c r="BT210" i="13"/>
  <c r="BO210" i="13"/>
  <c r="BH210" i="13"/>
  <c r="F420" i="7"/>
  <c r="V420" i="7"/>
  <c r="K320" i="12"/>
  <c r="L320" i="12" s="1"/>
  <c r="M320" i="12" s="1"/>
  <c r="BK281" i="13"/>
  <c r="BJ281" i="13"/>
  <c r="CJ209" i="13" l="1"/>
  <c r="CK209" i="13" s="1"/>
  <c r="BQ211" i="13"/>
  <c r="AW211" i="13"/>
  <c r="AK212" i="13" s="1"/>
  <c r="J211" i="13"/>
  <c r="S211" i="13" s="1"/>
  <c r="AB212" i="13" s="1"/>
  <c r="I211" i="13"/>
  <c r="L211" i="13" s="1"/>
  <c r="K149" i="15" s="1"/>
  <c r="BP211" i="13"/>
  <c r="AV211" i="13"/>
  <c r="AJ212" i="13" s="1"/>
  <c r="AZ211" i="13"/>
  <c r="BC211" i="13" s="1"/>
  <c r="O320" i="12"/>
  <c r="CI210" i="13"/>
  <c r="BZ210" i="13"/>
  <c r="BY210" i="13"/>
  <c r="CH210" i="13"/>
  <c r="N321" i="12"/>
  <c r="O420" i="7"/>
  <c r="K421" i="7"/>
  <c r="I421" i="7"/>
  <c r="J421" i="7"/>
  <c r="G421" i="7"/>
  <c r="H421" i="7"/>
  <c r="CA209" i="13"/>
  <c r="AR210" i="13"/>
  <c r="BI281" i="13"/>
  <c r="CL209" i="13" l="1"/>
  <c r="AY211" i="13"/>
  <c r="BB211" i="13" s="1"/>
  <c r="M211" i="13"/>
  <c r="L149" i="15" s="1"/>
  <c r="R211" i="13"/>
  <c r="AA212" i="13" s="1"/>
  <c r="O211" i="13"/>
  <c r="CB209" i="13"/>
  <c r="CC209" i="13"/>
  <c r="L421" i="7"/>
  <c r="H149" i="15" s="1"/>
  <c r="AU210" i="13"/>
  <c r="AI211" i="13" s="1"/>
  <c r="H210" i="13"/>
  <c r="BL210" i="13"/>
  <c r="P421" i="7"/>
  <c r="S421" i="7"/>
  <c r="T421" i="7"/>
  <c r="R421" i="7"/>
  <c r="Q421" i="7"/>
  <c r="BI282" i="13"/>
  <c r="P211" i="13" l="1"/>
  <c r="G321" i="12"/>
  <c r="H321" i="12" s="1"/>
  <c r="I321" i="12" s="1"/>
  <c r="I169" i="15" s="1"/>
  <c r="Q210" i="13"/>
  <c r="Z211" i="13" s="1"/>
  <c r="BR210" i="13"/>
  <c r="K210" i="13"/>
  <c r="J148" i="15" s="1"/>
  <c r="AX210" i="13"/>
  <c r="BA210" i="13" s="1"/>
  <c r="BD210" i="13" s="1"/>
  <c r="U421" i="7"/>
  <c r="BK282" i="13"/>
  <c r="BJ282" i="13"/>
  <c r="J322" i="12" l="1"/>
  <c r="BW211" i="13"/>
  <c r="AT212" i="13" s="1"/>
  <c r="AW212" i="13" s="1"/>
  <c r="AK213" i="13" s="1"/>
  <c r="CE211" i="13"/>
  <c r="BV211" i="13"/>
  <c r="AS212" i="13" s="1"/>
  <c r="I212" i="13" s="1"/>
  <c r="CF211" i="13"/>
  <c r="V421" i="7"/>
  <c r="K321" i="12"/>
  <c r="L321" i="12" s="1"/>
  <c r="M321" i="12" s="1"/>
  <c r="N210" i="13"/>
  <c r="CD210" i="13"/>
  <c r="BU210" i="13"/>
  <c r="CG210" i="13"/>
  <c r="BX210" i="13"/>
  <c r="BT211" i="13"/>
  <c r="BO211" i="13"/>
  <c r="BH211" i="13"/>
  <c r="F421" i="7"/>
  <c r="BI283" i="13"/>
  <c r="BN212" i="13" l="1"/>
  <c r="BQ212" i="13"/>
  <c r="J212" i="13"/>
  <c r="M212" i="13" s="1"/>
  <c r="L150" i="15" s="1"/>
  <c r="BM212" i="13"/>
  <c r="BP212" i="13"/>
  <c r="AV212" i="13"/>
  <c r="AJ213" i="13" s="1"/>
  <c r="AZ212" i="13"/>
  <c r="BC212" i="13" s="1"/>
  <c r="O421" i="7"/>
  <c r="I422" i="7"/>
  <c r="H422" i="7"/>
  <c r="K422" i="7"/>
  <c r="J422" i="7"/>
  <c r="G422" i="7"/>
  <c r="BZ211" i="13"/>
  <c r="O321" i="12"/>
  <c r="CI211" i="13"/>
  <c r="CH211" i="13"/>
  <c r="BY211" i="13"/>
  <c r="N322" i="12"/>
  <c r="CA210" i="13"/>
  <c r="AR211" i="13"/>
  <c r="CJ210" i="13"/>
  <c r="R212" i="13"/>
  <c r="AA213" i="13" s="1"/>
  <c r="L212" i="13"/>
  <c r="K150" i="15" s="1"/>
  <c r="BJ283" i="13"/>
  <c r="BK283" i="13"/>
  <c r="S212" i="13" l="1"/>
  <c r="AB213" i="13" s="1"/>
  <c r="AY212" i="13"/>
  <c r="BB212" i="13" s="1"/>
  <c r="P212" i="13"/>
  <c r="O212" i="13"/>
  <c r="L422" i="7"/>
  <c r="H150" i="15" s="1"/>
  <c r="AU211" i="13"/>
  <c r="AI212" i="13" s="1"/>
  <c r="H211" i="13"/>
  <c r="BL211" i="13"/>
  <c r="CL210" i="13"/>
  <c r="CK210" i="13"/>
  <c r="T422" i="7"/>
  <c r="R422" i="7"/>
  <c r="S422" i="7"/>
  <c r="P422" i="7"/>
  <c r="Q422" i="7"/>
  <c r="CB210" i="13"/>
  <c r="CC210" i="13"/>
  <c r="G322" i="12" l="1"/>
  <c r="H322" i="12" s="1"/>
  <c r="I322" i="12" s="1"/>
  <c r="I170" i="15" s="1"/>
  <c r="BR211" i="13"/>
  <c r="K211" i="13"/>
  <c r="J149" i="15" s="1"/>
  <c r="Q211" i="13"/>
  <c r="Z212" i="13" s="1"/>
  <c r="AX211" i="13"/>
  <c r="BA211" i="13" s="1"/>
  <c r="BD211" i="13" s="1"/>
  <c r="U422" i="7"/>
  <c r="BV212" i="13" l="1"/>
  <c r="AS213" i="13" s="1"/>
  <c r="BM213" i="13" s="1"/>
  <c r="BW212" i="13"/>
  <c r="AT213" i="13" s="1"/>
  <c r="J213" i="13" s="1"/>
  <c r="CF212" i="13"/>
  <c r="J323" i="12"/>
  <c r="CE212" i="13"/>
  <c r="N211" i="13"/>
  <c r="BU211" i="13"/>
  <c r="CD211" i="13"/>
  <c r="CG211" i="13"/>
  <c r="BX211" i="13"/>
  <c r="K322" i="12"/>
  <c r="L322" i="12" s="1"/>
  <c r="M322" i="12" s="1"/>
  <c r="V422" i="7"/>
  <c r="BH212" i="13"/>
  <c r="F422" i="7"/>
  <c r="BT212" i="13"/>
  <c r="BO212" i="13"/>
  <c r="BK284" i="13"/>
  <c r="BJ284" i="13"/>
  <c r="BI284" i="13"/>
  <c r="I213" i="13" l="1"/>
  <c r="BP213" i="13"/>
  <c r="BQ213" i="13"/>
  <c r="AW213" i="13"/>
  <c r="AK214" i="13" s="1"/>
  <c r="BN213" i="13"/>
  <c r="AV213" i="13"/>
  <c r="AJ214" i="13" s="1"/>
  <c r="O422" i="7"/>
  <c r="G423" i="7"/>
  <c r="I423" i="7"/>
  <c r="J423" i="7"/>
  <c r="H423" i="7"/>
  <c r="K423" i="7"/>
  <c r="M213" i="13"/>
  <c r="L151" i="15" s="1"/>
  <c r="S213" i="13"/>
  <c r="AB214" i="13" s="1"/>
  <c r="CI212" i="13"/>
  <c r="O322" i="12"/>
  <c r="BZ212" i="13"/>
  <c r="BY212" i="13"/>
  <c r="CH212" i="13"/>
  <c r="N323" i="12"/>
  <c r="R213" i="13"/>
  <c r="AA214" i="13" s="1"/>
  <c r="L213" i="13"/>
  <c r="K151" i="15" s="1"/>
  <c r="CJ211" i="13"/>
  <c r="CA211" i="13"/>
  <c r="AR212" i="13"/>
  <c r="BK285" i="13"/>
  <c r="AZ213" i="13" l="1"/>
  <c r="BC213" i="13" s="1"/>
  <c r="AY213" i="13"/>
  <c r="BB213" i="13" s="1"/>
  <c r="P213" i="13"/>
  <c r="O213" i="13"/>
  <c r="CL211" i="13"/>
  <c r="CK211" i="13"/>
  <c r="L423" i="7"/>
  <c r="H151" i="15" s="1"/>
  <c r="BL212" i="13"/>
  <c r="AU212" i="13"/>
  <c r="AI213" i="13" s="1"/>
  <c r="H212" i="13"/>
  <c r="R423" i="7"/>
  <c r="S423" i="7"/>
  <c r="T423" i="7"/>
  <c r="Q423" i="7"/>
  <c r="P423" i="7"/>
  <c r="CC211" i="13"/>
  <c r="CB211" i="13"/>
  <c r="G323" i="12" l="1"/>
  <c r="H323" i="12" s="1"/>
  <c r="I323" i="12" s="1"/>
  <c r="I171" i="15" s="1"/>
  <c r="AX212" i="13"/>
  <c r="BA212" i="13" s="1"/>
  <c r="BD212" i="13" s="1"/>
  <c r="BR212" i="13"/>
  <c r="K212" i="13"/>
  <c r="J150" i="15" s="1"/>
  <c r="Q212" i="13"/>
  <c r="Z213" i="13" s="1"/>
  <c r="U423" i="7"/>
  <c r="BI285" i="13"/>
  <c r="BJ285" i="13"/>
  <c r="J324" i="12" l="1"/>
  <c r="BV213" i="13"/>
  <c r="AS214" i="13" s="1"/>
  <c r="BM214" i="13" s="1"/>
  <c r="CE213" i="13"/>
  <c r="BW213" i="13"/>
  <c r="AT214" i="13" s="1"/>
  <c r="BQ214" i="13" s="1"/>
  <c r="CF213" i="13"/>
  <c r="V423" i="7"/>
  <c r="K323" i="12"/>
  <c r="L323" i="12" s="1"/>
  <c r="M323" i="12" s="1"/>
  <c r="BH213" i="13"/>
  <c r="F423" i="7"/>
  <c r="N212" i="13"/>
  <c r="BU212" i="13"/>
  <c r="CD212" i="13"/>
  <c r="CG212" i="13"/>
  <c r="BX212" i="13"/>
  <c r="BT213" i="13"/>
  <c r="BO213" i="13"/>
  <c r="BK286" i="13"/>
  <c r="AV214" i="13" l="1"/>
  <c r="AJ215" i="13" s="1"/>
  <c r="BP214" i="13"/>
  <c r="I214" i="13"/>
  <c r="R214" i="13" s="1"/>
  <c r="AA215" i="13" s="1"/>
  <c r="AW214" i="13"/>
  <c r="AK215" i="13" s="1"/>
  <c r="BN214" i="13"/>
  <c r="J214" i="13"/>
  <c r="M214" i="13" s="1"/>
  <c r="L152" i="15" s="1"/>
  <c r="BZ213" i="13"/>
  <c r="CI213" i="13"/>
  <c r="O323" i="12"/>
  <c r="CH213" i="13"/>
  <c r="BY213" i="13"/>
  <c r="N324" i="12"/>
  <c r="CJ212" i="13"/>
  <c r="CA212" i="13"/>
  <c r="AR213" i="13"/>
  <c r="O423" i="7"/>
  <c r="K424" i="7"/>
  <c r="H424" i="7"/>
  <c r="J424" i="7"/>
  <c r="I424" i="7"/>
  <c r="G424" i="7"/>
  <c r="AY214" i="13"/>
  <c r="BB214" i="13" s="1"/>
  <c r="BI286" i="13"/>
  <c r="AZ214" i="13" l="1"/>
  <c r="BC214" i="13" s="1"/>
  <c r="S214" i="13"/>
  <c r="AB215" i="13" s="1"/>
  <c r="L214" i="13"/>
  <c r="P214" i="13"/>
  <c r="L424" i="7"/>
  <c r="H152" i="15" s="1"/>
  <c r="CB212" i="13"/>
  <c r="CC212" i="13"/>
  <c r="P424" i="7"/>
  <c r="T424" i="7"/>
  <c r="S424" i="7"/>
  <c r="R424" i="7"/>
  <c r="Q424" i="7"/>
  <c r="AU213" i="13"/>
  <c r="AI214" i="13" s="1"/>
  <c r="H213" i="13"/>
  <c r="BL213" i="13"/>
  <c r="CL212" i="13"/>
  <c r="CK212" i="13"/>
  <c r="BJ286" i="13"/>
  <c r="O214" i="13" l="1"/>
  <c r="K152" i="15"/>
  <c r="G324" i="12"/>
  <c r="H324" i="12" s="1"/>
  <c r="I324" i="12" s="1"/>
  <c r="I172" i="15" s="1"/>
  <c r="U424" i="7"/>
  <c r="Q213" i="13"/>
  <c r="Z214" i="13" s="1"/>
  <c r="BR213" i="13"/>
  <c r="K213" i="13"/>
  <c r="J151" i="15" s="1"/>
  <c r="AX213" i="13"/>
  <c r="BA213" i="13" s="1"/>
  <c r="BD213" i="13" s="1"/>
  <c r="BI287" i="13"/>
  <c r="BK287" i="13"/>
  <c r="J325" i="12" l="1"/>
  <c r="BV214" i="13"/>
  <c r="AS215" i="13" s="1"/>
  <c r="I215" i="13" s="1"/>
  <c r="CE214" i="13"/>
  <c r="CF214" i="13"/>
  <c r="BW214" i="13"/>
  <c r="AT215" i="13" s="1"/>
  <c r="AW215" i="13" s="1"/>
  <c r="AK216" i="13" s="1"/>
  <c r="BH214" i="13"/>
  <c r="F424" i="7"/>
  <c r="N213" i="13"/>
  <c r="CD213" i="13"/>
  <c r="BU213" i="13"/>
  <c r="BX213" i="13"/>
  <c r="CG213" i="13"/>
  <c r="BO214" i="13"/>
  <c r="BT214" i="13"/>
  <c r="V424" i="7"/>
  <c r="K324" i="12"/>
  <c r="L324" i="12" s="1"/>
  <c r="M324" i="12" s="1"/>
  <c r="BJ287" i="13"/>
  <c r="BM215" i="13" l="1"/>
  <c r="BP215" i="13"/>
  <c r="AV215" i="13"/>
  <c r="AJ216" i="13" s="1"/>
  <c r="BQ215" i="13"/>
  <c r="BN215" i="13"/>
  <c r="J215" i="13"/>
  <c r="S215" i="13" s="1"/>
  <c r="AB216" i="13" s="1"/>
  <c r="CJ213" i="13"/>
  <c r="CL213" i="13" s="1"/>
  <c r="AY215" i="13"/>
  <c r="BB215" i="13" s="1"/>
  <c r="CA213" i="13"/>
  <c r="AR214" i="13"/>
  <c r="R215" i="13"/>
  <c r="AA216" i="13" s="1"/>
  <c r="L215" i="13"/>
  <c r="K153" i="15" s="1"/>
  <c r="AZ215" i="13"/>
  <c r="BC215" i="13" s="1"/>
  <c r="BZ214" i="13"/>
  <c r="O324" i="12"/>
  <c r="CI214" i="13"/>
  <c r="CH214" i="13"/>
  <c r="BY214" i="13"/>
  <c r="N325" i="12"/>
  <c r="O424" i="7"/>
  <c r="G425" i="7"/>
  <c r="H425" i="7"/>
  <c r="I425" i="7"/>
  <c r="K425" i="7"/>
  <c r="J425" i="7"/>
  <c r="BK288" i="13"/>
  <c r="BI288" i="13"/>
  <c r="M215" i="13" l="1"/>
  <c r="L153" i="15" s="1"/>
  <c r="CK213" i="13"/>
  <c r="O215" i="13"/>
  <c r="T425" i="7"/>
  <c r="R425" i="7"/>
  <c r="P425" i="7"/>
  <c r="S425" i="7"/>
  <c r="Q425" i="7"/>
  <c r="L425" i="7"/>
  <c r="H153" i="15" s="1"/>
  <c r="AU214" i="13"/>
  <c r="AI215" i="13" s="1"/>
  <c r="H214" i="13"/>
  <c r="BL214" i="13"/>
  <c r="CC213" i="13"/>
  <c r="CB213" i="13"/>
  <c r="P215" i="13" l="1"/>
  <c r="G325" i="12"/>
  <c r="H325" i="12" s="1"/>
  <c r="I325" i="12" s="1"/>
  <c r="I173" i="15" s="1"/>
  <c r="AX214" i="13"/>
  <c r="BA214" i="13" s="1"/>
  <c r="BD214" i="13" s="1"/>
  <c r="Q214" i="13"/>
  <c r="Z215" i="13" s="1"/>
  <c r="K214" i="13"/>
  <c r="J152" i="15" s="1"/>
  <c r="BR214" i="13"/>
  <c r="U425" i="7"/>
  <c r="BJ288" i="13"/>
  <c r="BW215" i="13" l="1"/>
  <c r="AT216" i="13" s="1"/>
  <c r="AW216" i="13" s="1"/>
  <c r="AK217" i="13" s="1"/>
  <c r="J326" i="12"/>
  <c r="BV215" i="13"/>
  <c r="AS216" i="13" s="1"/>
  <c r="BP216" i="13" s="1"/>
  <c r="CE215" i="13"/>
  <c r="CF215" i="13"/>
  <c r="BO215" i="13"/>
  <c r="BT215" i="13"/>
  <c r="V425" i="7"/>
  <c r="K325" i="12"/>
  <c r="L325" i="12" s="1"/>
  <c r="M325" i="12" s="1"/>
  <c r="N214" i="13"/>
  <c r="CD214" i="13"/>
  <c r="BU214" i="13"/>
  <c r="CG214" i="13"/>
  <c r="BX214" i="13"/>
  <c r="BH215" i="13"/>
  <c r="F425" i="7"/>
  <c r="BK289" i="13"/>
  <c r="BI289" i="13"/>
  <c r="BN216" i="13" l="1"/>
  <c r="BQ216" i="13"/>
  <c r="BM216" i="13"/>
  <c r="AV216" i="13"/>
  <c r="AJ217" i="13" s="1"/>
  <c r="I216" i="13"/>
  <c r="R216" i="13" s="1"/>
  <c r="AA217" i="13" s="1"/>
  <c r="J216" i="13"/>
  <c r="S216" i="13" s="1"/>
  <c r="AB217" i="13" s="1"/>
  <c r="O425" i="7"/>
  <c r="H426" i="7"/>
  <c r="J426" i="7"/>
  <c r="I426" i="7"/>
  <c r="K426" i="7"/>
  <c r="G426" i="7"/>
  <c r="CA214" i="13"/>
  <c r="AR215" i="13"/>
  <c r="AZ216" i="13"/>
  <c r="BC216" i="13" s="1"/>
  <c r="CJ214" i="13"/>
  <c r="BZ215" i="13"/>
  <c r="CI215" i="13"/>
  <c r="O325" i="12"/>
  <c r="CH215" i="13"/>
  <c r="BY215" i="13"/>
  <c r="N326" i="12"/>
  <c r="L216" i="13" l="1"/>
  <c r="K154" i="15" s="1"/>
  <c r="AY216" i="13"/>
  <c r="BB216" i="13" s="1"/>
  <c r="M216" i="13"/>
  <c r="L154" i="15" s="1"/>
  <c r="CB214" i="13"/>
  <c r="CC214" i="13"/>
  <c r="L426" i="7"/>
  <c r="H154" i="15" s="1"/>
  <c r="S426" i="7"/>
  <c r="P426" i="7"/>
  <c r="R426" i="7"/>
  <c r="T426" i="7"/>
  <c r="Q426" i="7"/>
  <c r="CK214" i="13"/>
  <c r="CL214" i="13"/>
  <c r="BL215" i="13"/>
  <c r="AU215" i="13"/>
  <c r="AI216" i="13" s="1"/>
  <c r="H215" i="13"/>
  <c r="BJ289" i="13"/>
  <c r="O216" i="13" l="1"/>
  <c r="P216" i="13"/>
  <c r="G326" i="12"/>
  <c r="H326" i="12" s="1"/>
  <c r="I326" i="12" s="1"/>
  <c r="I174" i="15" s="1"/>
  <c r="K215" i="13"/>
  <c r="J153" i="15" s="1"/>
  <c r="BR215" i="13"/>
  <c r="Q215" i="13"/>
  <c r="Z216" i="13" s="1"/>
  <c r="U426" i="7"/>
  <c r="AX215" i="13"/>
  <c r="BA215" i="13" s="1"/>
  <c r="BD215" i="13" s="1"/>
  <c r="BJ290" i="13"/>
  <c r="J327" i="12" l="1"/>
  <c r="BV216" i="13"/>
  <c r="AS217" i="13" s="1"/>
  <c r="AV217" i="13" s="1"/>
  <c r="AJ218" i="13" s="1"/>
  <c r="CF216" i="13"/>
  <c r="CE216" i="13"/>
  <c r="BW216" i="13"/>
  <c r="AT217" i="13" s="1"/>
  <c r="BN217" i="13" s="1"/>
  <c r="K326" i="12"/>
  <c r="L326" i="12" s="1"/>
  <c r="M326" i="12" s="1"/>
  <c r="V426" i="7"/>
  <c r="BH216" i="13"/>
  <c r="F426" i="7"/>
  <c r="BT216" i="13"/>
  <c r="BO216" i="13"/>
  <c r="N215" i="13"/>
  <c r="CD215" i="13"/>
  <c r="BU215" i="13"/>
  <c r="CG215" i="13"/>
  <c r="BX215" i="13"/>
  <c r="BI290" i="13"/>
  <c r="BK290" i="13"/>
  <c r="BM217" i="13" l="1"/>
  <c r="BP217" i="13"/>
  <c r="I217" i="13"/>
  <c r="L217" i="13" s="1"/>
  <c r="K155" i="15" s="1"/>
  <c r="J217" i="13"/>
  <c r="M217" i="13" s="1"/>
  <c r="L155" i="15" s="1"/>
  <c r="CJ215" i="13"/>
  <c r="CL215" i="13" s="1"/>
  <c r="AW217" i="13"/>
  <c r="AK218" i="13" s="1"/>
  <c r="BQ217" i="13"/>
  <c r="AY217" i="13"/>
  <c r="BB217" i="13" s="1"/>
  <c r="O426" i="7"/>
  <c r="I427" i="7"/>
  <c r="H427" i="7"/>
  <c r="K427" i="7"/>
  <c r="J427" i="7"/>
  <c r="G427" i="7"/>
  <c r="CA215" i="13"/>
  <c r="AR216" i="13"/>
  <c r="CI216" i="13"/>
  <c r="O326" i="12"/>
  <c r="BZ216" i="13"/>
  <c r="BY216" i="13"/>
  <c r="CH216" i="13"/>
  <c r="N327" i="12"/>
  <c r="R217" i="13" l="1"/>
  <c r="AA218" i="13" s="1"/>
  <c r="S217" i="13"/>
  <c r="AB218" i="13" s="1"/>
  <c r="CK215" i="13"/>
  <c r="AZ217" i="13"/>
  <c r="BC217" i="13" s="1"/>
  <c r="P217" i="13"/>
  <c r="O217" i="13"/>
  <c r="CB215" i="13"/>
  <c r="CC215" i="13"/>
  <c r="L427" i="7"/>
  <c r="H155" i="15" s="1"/>
  <c r="AU216" i="13"/>
  <c r="AI217" i="13" s="1"/>
  <c r="H216" i="13"/>
  <c r="BL216" i="13"/>
  <c r="S427" i="7"/>
  <c r="Q427" i="7"/>
  <c r="P427" i="7"/>
  <c r="T427" i="7"/>
  <c r="R427" i="7"/>
  <c r="BJ291" i="13"/>
  <c r="G327" i="12" l="1"/>
  <c r="H327" i="12" s="1"/>
  <c r="I327" i="12" s="1"/>
  <c r="I175" i="15" s="1"/>
  <c r="AX216" i="13"/>
  <c r="BA216" i="13" s="1"/>
  <c r="BD216" i="13" s="1"/>
  <c r="Q216" i="13"/>
  <c r="Z217" i="13" s="1"/>
  <c r="BR216" i="13"/>
  <c r="K216" i="13"/>
  <c r="J154" i="15" s="1"/>
  <c r="U427" i="7"/>
  <c r="BK291" i="13"/>
  <c r="BI291" i="13"/>
  <c r="BV217" i="13" l="1"/>
  <c r="AS218" i="13" s="1"/>
  <c r="AV218" i="13" s="1"/>
  <c r="AJ219" i="13" s="1"/>
  <c r="CE217" i="13"/>
  <c r="CF217" i="13"/>
  <c r="J328" i="12"/>
  <c r="BW217" i="13"/>
  <c r="AT218" i="13" s="1"/>
  <c r="AW218" i="13" s="1"/>
  <c r="AK219" i="13" s="1"/>
  <c r="V427" i="7"/>
  <c r="K327" i="12"/>
  <c r="L327" i="12" s="1"/>
  <c r="M327" i="12" s="1"/>
  <c r="BH217" i="13"/>
  <c r="F427" i="7"/>
  <c r="N216" i="13"/>
  <c r="BU216" i="13"/>
  <c r="CD216" i="13"/>
  <c r="CG216" i="13"/>
  <c r="BX216" i="13"/>
  <c r="BT217" i="13"/>
  <c r="BO217" i="13"/>
  <c r="BM218" i="13" l="1"/>
  <c r="BP218" i="13"/>
  <c r="I218" i="13"/>
  <c r="R218" i="13" s="1"/>
  <c r="AA219" i="13" s="1"/>
  <c r="J218" i="13"/>
  <c r="S218" i="13" s="1"/>
  <c r="AB219" i="13" s="1"/>
  <c r="BN218" i="13"/>
  <c r="BQ218" i="13"/>
  <c r="CJ216" i="13"/>
  <c r="CL216" i="13" s="1"/>
  <c r="CA216" i="13"/>
  <c r="AR217" i="13"/>
  <c r="O427" i="7"/>
  <c r="G428" i="7"/>
  <c r="H428" i="7"/>
  <c r="K428" i="7"/>
  <c r="J428" i="7"/>
  <c r="I428" i="7"/>
  <c r="AY218" i="13"/>
  <c r="BB218" i="13" s="1"/>
  <c r="AZ218" i="13"/>
  <c r="BC218" i="13" s="1"/>
  <c r="CI217" i="13"/>
  <c r="BZ217" i="13"/>
  <c r="O327" i="12"/>
  <c r="BY217" i="13"/>
  <c r="CH217" i="13"/>
  <c r="N328" i="12"/>
  <c r="BK292" i="13"/>
  <c r="BJ292" i="13"/>
  <c r="L218" i="13" l="1"/>
  <c r="K156" i="15" s="1"/>
  <c r="M218" i="13"/>
  <c r="L156" i="15" s="1"/>
  <c r="CK216" i="13"/>
  <c r="R428" i="7"/>
  <c r="S428" i="7"/>
  <c r="T428" i="7"/>
  <c r="Q428" i="7"/>
  <c r="P428" i="7"/>
  <c r="AU217" i="13"/>
  <c r="AI218" i="13" s="1"/>
  <c r="H217" i="13"/>
  <c r="BL217" i="13"/>
  <c r="L428" i="7"/>
  <c r="H156" i="15" s="1"/>
  <c r="CC216" i="13"/>
  <c r="CB216" i="13"/>
  <c r="BI292" i="13"/>
  <c r="O218" i="13" l="1"/>
  <c r="P218" i="13"/>
  <c r="G328" i="12"/>
  <c r="H328" i="12" s="1"/>
  <c r="I328" i="12" s="1"/>
  <c r="I176" i="15" s="1"/>
  <c r="Q217" i="13"/>
  <c r="Z218" i="13" s="1"/>
  <c r="K217" i="13"/>
  <c r="J155" i="15" s="1"/>
  <c r="BR217" i="13"/>
  <c r="AX217" i="13"/>
  <c r="BA217" i="13" s="1"/>
  <c r="BD217" i="13" s="1"/>
  <c r="U428" i="7"/>
  <c r="J329" i="12" l="1"/>
  <c r="CE218" i="13"/>
  <c r="BV218" i="13"/>
  <c r="AS219" i="13" s="1"/>
  <c r="AV219" i="13" s="1"/>
  <c r="AJ220" i="13" s="1"/>
  <c r="BW218" i="13"/>
  <c r="AT219" i="13" s="1"/>
  <c r="BQ219" i="13" s="1"/>
  <c r="CF218" i="13"/>
  <c r="BH218" i="13"/>
  <c r="F428" i="7"/>
  <c r="BO218" i="13"/>
  <c r="BT218" i="13"/>
  <c r="N217" i="13"/>
  <c r="BU217" i="13"/>
  <c r="CD217" i="13"/>
  <c r="BX217" i="13"/>
  <c r="CG217" i="13"/>
  <c r="V428" i="7"/>
  <c r="K328" i="12"/>
  <c r="L328" i="12" s="1"/>
  <c r="M328" i="12" s="1"/>
  <c r="BI293" i="13"/>
  <c r="BK293" i="13"/>
  <c r="BJ293" i="13"/>
  <c r="J219" i="13" l="1"/>
  <c r="M219" i="13" s="1"/>
  <c r="L157" i="15" s="1"/>
  <c r="BN219" i="13"/>
  <c r="AW219" i="13"/>
  <c r="AK220" i="13" s="1"/>
  <c r="I219" i="13"/>
  <c r="L219" i="13" s="1"/>
  <c r="K157" i="15" s="1"/>
  <c r="BP219" i="13"/>
  <c r="BM219" i="13"/>
  <c r="AZ219" i="13"/>
  <c r="BC219" i="13" s="1"/>
  <c r="AY219" i="13"/>
  <c r="BB219" i="13" s="1"/>
  <c r="CJ217" i="13"/>
  <c r="CA217" i="13"/>
  <c r="AR218" i="13"/>
  <c r="CI218" i="13"/>
  <c r="BZ218" i="13"/>
  <c r="O328" i="12"/>
  <c r="BY218" i="13"/>
  <c r="CH218" i="13"/>
  <c r="N329" i="12"/>
  <c r="O428" i="7"/>
  <c r="I429" i="7"/>
  <c r="K429" i="7"/>
  <c r="H429" i="7"/>
  <c r="J429" i="7"/>
  <c r="G429" i="7"/>
  <c r="R219" i="13" l="1"/>
  <c r="AA220" i="13" s="1"/>
  <c r="S219" i="13"/>
  <c r="AB220" i="13" s="1"/>
  <c r="O219" i="13"/>
  <c r="P219" i="13"/>
  <c r="Q429" i="7"/>
  <c r="S429" i="7"/>
  <c r="R429" i="7"/>
  <c r="P429" i="7"/>
  <c r="T429" i="7"/>
  <c r="CC217" i="13"/>
  <c r="CB217" i="13"/>
  <c r="CL217" i="13"/>
  <c r="CK217" i="13"/>
  <c r="BL218" i="13"/>
  <c r="AU218" i="13"/>
  <c r="AI219" i="13" s="1"/>
  <c r="H218" i="13"/>
  <c r="L429" i="7"/>
  <c r="H157" i="15" s="1"/>
  <c r="G329" i="12" l="1"/>
  <c r="H329" i="12" s="1"/>
  <c r="I329" i="12" s="1"/>
  <c r="I177" i="15" s="1"/>
  <c r="AX218" i="13"/>
  <c r="BA218" i="13" s="1"/>
  <c r="BD218" i="13" s="1"/>
  <c r="U429" i="7"/>
  <c r="K218" i="13"/>
  <c r="J156" i="15" s="1"/>
  <c r="Q218" i="13"/>
  <c r="Z219" i="13" s="1"/>
  <c r="BR218" i="13"/>
  <c r="BK294" i="13"/>
  <c r="BI294" i="13"/>
  <c r="BJ294" i="13"/>
  <c r="J330" i="12" l="1"/>
  <c r="BW219" i="13"/>
  <c r="AT220" i="13" s="1"/>
  <c r="BQ220" i="13" s="1"/>
  <c r="CE219" i="13"/>
  <c r="BV219" i="13"/>
  <c r="AS220" i="13" s="1"/>
  <c r="I220" i="13" s="1"/>
  <c r="CF219" i="13"/>
  <c r="V429" i="7"/>
  <c r="K329" i="12"/>
  <c r="L329" i="12" s="1"/>
  <c r="M329" i="12" s="1"/>
  <c r="BT219" i="13"/>
  <c r="BO219" i="13"/>
  <c r="BH219" i="13"/>
  <c r="F429" i="7"/>
  <c r="N218" i="13"/>
  <c r="CD218" i="13"/>
  <c r="BU218" i="13"/>
  <c r="CG218" i="13"/>
  <c r="BX218" i="13"/>
  <c r="AW220" i="13" l="1"/>
  <c r="AK221" i="13" s="1"/>
  <c r="AV220" i="13"/>
  <c r="AJ221" i="13" s="1"/>
  <c r="BP220" i="13"/>
  <c r="J220" i="13"/>
  <c r="S220" i="13" s="1"/>
  <c r="AB221" i="13" s="1"/>
  <c r="BN220" i="13"/>
  <c r="BM220" i="13"/>
  <c r="CJ218" i="13"/>
  <c r="CK218" i="13" s="1"/>
  <c r="CA218" i="13"/>
  <c r="AR219" i="13"/>
  <c r="O429" i="7"/>
  <c r="I430" i="7"/>
  <c r="G430" i="7"/>
  <c r="J430" i="7"/>
  <c r="K430" i="7"/>
  <c r="H430" i="7"/>
  <c r="L220" i="13"/>
  <c r="K158" i="15" s="1"/>
  <c r="R220" i="13"/>
  <c r="AA221" i="13" s="1"/>
  <c r="CI219" i="13"/>
  <c r="BZ219" i="13"/>
  <c r="O329" i="12"/>
  <c r="CH219" i="13"/>
  <c r="BY219" i="13"/>
  <c r="N330" i="12"/>
  <c r="BK295" i="13"/>
  <c r="AY220" i="13" l="1"/>
  <c r="BB220" i="13" s="1"/>
  <c r="AZ220" i="13"/>
  <c r="BC220" i="13" s="1"/>
  <c r="M220" i="13"/>
  <c r="L158" i="15" s="1"/>
  <c r="CL218" i="13"/>
  <c r="O220" i="13"/>
  <c r="T430" i="7"/>
  <c r="Q430" i="7"/>
  <c r="P430" i="7"/>
  <c r="R430" i="7"/>
  <c r="S430" i="7"/>
  <c r="L430" i="7"/>
  <c r="H158" i="15" s="1"/>
  <c r="AU219" i="13"/>
  <c r="AI220" i="13" s="1"/>
  <c r="H219" i="13"/>
  <c r="BL219" i="13"/>
  <c r="CB218" i="13"/>
  <c r="CC218" i="13"/>
  <c r="BJ295" i="13"/>
  <c r="BI295" i="13"/>
  <c r="P220" i="13" l="1"/>
  <c r="G330" i="12"/>
  <c r="H330" i="12" s="1"/>
  <c r="I330" i="12" s="1"/>
  <c r="I178" i="15" s="1"/>
  <c r="AX219" i="13"/>
  <c r="BA219" i="13" s="1"/>
  <c r="BD219" i="13" s="1"/>
  <c r="U430" i="7"/>
  <c r="Q219" i="13"/>
  <c r="Z220" i="13" s="1"/>
  <c r="K219" i="13"/>
  <c r="J157" i="15" s="1"/>
  <c r="BR219" i="13"/>
  <c r="BK296" i="13"/>
  <c r="BV220" i="13" l="1"/>
  <c r="AS221" i="13" s="1"/>
  <c r="I221" i="13" s="1"/>
  <c r="J331" i="12"/>
  <c r="CE220" i="13"/>
  <c r="BW220" i="13"/>
  <c r="AT221" i="13" s="1"/>
  <c r="J221" i="13" s="1"/>
  <c r="CF220" i="13"/>
  <c r="K330" i="12"/>
  <c r="L330" i="12" s="1"/>
  <c r="M330" i="12" s="1"/>
  <c r="V430" i="7"/>
  <c r="BO220" i="13"/>
  <c r="BT220" i="13"/>
  <c r="N219" i="13"/>
  <c r="BU219" i="13"/>
  <c r="CD219" i="13"/>
  <c r="BX219" i="13"/>
  <c r="CG219" i="13"/>
  <c r="BH220" i="13"/>
  <c r="F430" i="7"/>
  <c r="BI296" i="13"/>
  <c r="BP221" i="13" l="1"/>
  <c r="BM221" i="13"/>
  <c r="AV221" i="13"/>
  <c r="AJ222" i="13" s="1"/>
  <c r="BQ221" i="13"/>
  <c r="BN221" i="13"/>
  <c r="AW221" i="13"/>
  <c r="AK222" i="13" s="1"/>
  <c r="CJ219" i="13"/>
  <c r="CL219" i="13" s="1"/>
  <c r="O430" i="7"/>
  <c r="K431" i="7"/>
  <c r="J431" i="7"/>
  <c r="H431" i="7"/>
  <c r="I431" i="7"/>
  <c r="G431" i="7"/>
  <c r="S221" i="13"/>
  <c r="AB222" i="13" s="1"/>
  <c r="M221" i="13"/>
  <c r="L159" i="15" s="1"/>
  <c r="CA219" i="13"/>
  <c r="AR220" i="13"/>
  <c r="R221" i="13"/>
  <c r="AA222" i="13" s="1"/>
  <c r="L221" i="13"/>
  <c r="K159" i="15" s="1"/>
  <c r="BZ220" i="13"/>
  <c r="CI220" i="13"/>
  <c r="O330" i="12"/>
  <c r="CH220" i="13"/>
  <c r="BY220" i="13"/>
  <c r="N331" i="12"/>
  <c r="BK297" i="13"/>
  <c r="BJ296" i="13"/>
  <c r="AY221" i="13" l="1"/>
  <c r="BB221" i="13" s="1"/>
  <c r="AZ221" i="13"/>
  <c r="BC221" i="13" s="1"/>
  <c r="CK219" i="13"/>
  <c r="P221" i="13"/>
  <c r="O221" i="13"/>
  <c r="BL220" i="13"/>
  <c r="AU220" i="13"/>
  <c r="AI221" i="13" s="1"/>
  <c r="H220" i="13"/>
  <c r="CC219" i="13"/>
  <c r="CB219" i="13"/>
  <c r="L431" i="7"/>
  <c r="H159" i="15" s="1"/>
  <c r="P431" i="7"/>
  <c r="Q431" i="7"/>
  <c r="T431" i="7"/>
  <c r="R431" i="7"/>
  <c r="S431" i="7"/>
  <c r="BI297" i="13"/>
  <c r="G331" i="12" l="1"/>
  <c r="H331" i="12" s="1"/>
  <c r="I331" i="12" s="1"/>
  <c r="I179" i="15" s="1"/>
  <c r="BR220" i="13"/>
  <c r="Q220" i="13"/>
  <c r="Z221" i="13" s="1"/>
  <c r="K220" i="13"/>
  <c r="J158" i="15" s="1"/>
  <c r="U431" i="7"/>
  <c r="AX220" i="13"/>
  <c r="BA220" i="13" s="1"/>
  <c r="BD220" i="13" s="1"/>
  <c r="BJ297" i="13"/>
  <c r="J332" i="12" l="1"/>
  <c r="BV221" i="13"/>
  <c r="AS222" i="13" s="1"/>
  <c r="AV222" i="13" s="1"/>
  <c r="AJ223" i="13" s="1"/>
  <c r="CE221" i="13"/>
  <c r="CF221" i="13"/>
  <c r="BW221" i="13"/>
  <c r="AT222" i="13" s="1"/>
  <c r="BN222" i="13" s="1"/>
  <c r="K331" i="12"/>
  <c r="L331" i="12" s="1"/>
  <c r="M331" i="12" s="1"/>
  <c r="V431" i="7"/>
  <c r="N220" i="13"/>
  <c r="CD220" i="13"/>
  <c r="BU220" i="13"/>
  <c r="BX220" i="13"/>
  <c r="CG220" i="13"/>
  <c r="BH221" i="13"/>
  <c r="F431" i="7"/>
  <c r="BT221" i="13"/>
  <c r="BO221" i="13"/>
  <c r="BP222" i="13" l="1"/>
  <c r="BM222" i="13"/>
  <c r="I222" i="13"/>
  <c r="L222" i="13" s="1"/>
  <c r="K160" i="15" s="1"/>
  <c r="J222" i="13"/>
  <c r="S222" i="13" s="1"/>
  <c r="AB223" i="13" s="1"/>
  <c r="BQ222" i="13"/>
  <c r="AW222" i="13"/>
  <c r="AK223" i="13" s="1"/>
  <c r="O431" i="7"/>
  <c r="J432" i="7"/>
  <c r="K432" i="7"/>
  <c r="H432" i="7"/>
  <c r="G432" i="7"/>
  <c r="I432" i="7"/>
  <c r="CA220" i="13"/>
  <c r="AR221" i="13"/>
  <c r="AY222" i="13"/>
  <c r="BB222" i="13" s="1"/>
  <c r="CJ220" i="13"/>
  <c r="BZ221" i="13"/>
  <c r="O331" i="12"/>
  <c r="CI221" i="13"/>
  <c r="BY221" i="13"/>
  <c r="CH221" i="13"/>
  <c r="N332" i="12"/>
  <c r="R222" i="13" l="1"/>
  <c r="AA223" i="13" s="1"/>
  <c r="M222" i="13"/>
  <c r="L160" i="15" s="1"/>
  <c r="AZ222" i="13"/>
  <c r="BC222" i="13" s="1"/>
  <c r="O222" i="13"/>
  <c r="L432" i="7"/>
  <c r="H160" i="15" s="1"/>
  <c r="CL220" i="13"/>
  <c r="CK220" i="13"/>
  <c r="H221" i="13"/>
  <c r="BL221" i="13"/>
  <c r="AU221" i="13"/>
  <c r="AI222" i="13" s="1"/>
  <c r="T432" i="7"/>
  <c r="Q432" i="7"/>
  <c r="S432" i="7"/>
  <c r="P432" i="7"/>
  <c r="R432" i="7"/>
  <c r="CB220" i="13"/>
  <c r="CC220" i="13"/>
  <c r="BK298" i="13"/>
  <c r="BI298" i="13"/>
  <c r="BJ298" i="13"/>
  <c r="P222" i="13" l="1"/>
  <c r="G332" i="12"/>
  <c r="H332" i="12" s="1"/>
  <c r="I332" i="12" s="1"/>
  <c r="I180" i="15" s="1"/>
  <c r="AX221" i="13"/>
  <c r="BA221" i="13" s="1"/>
  <c r="BD221" i="13" s="1"/>
  <c r="BR221" i="13"/>
  <c r="Q221" i="13"/>
  <c r="Z222" i="13" s="1"/>
  <c r="K221" i="13"/>
  <c r="J159" i="15" s="1"/>
  <c r="U432" i="7"/>
  <c r="BV222" i="13" l="1"/>
  <c r="AS223" i="13" s="1"/>
  <c r="BP223" i="13" s="1"/>
  <c r="J333" i="12"/>
  <c r="CE222" i="13"/>
  <c r="BW222" i="13"/>
  <c r="AT223" i="13" s="1"/>
  <c r="J223" i="13" s="1"/>
  <c r="CF222" i="13"/>
  <c r="V432" i="7"/>
  <c r="K332" i="12"/>
  <c r="L332" i="12" s="1"/>
  <c r="M332" i="12" s="1"/>
  <c r="N221" i="13"/>
  <c r="CD221" i="13"/>
  <c r="BU221" i="13"/>
  <c r="BX221" i="13"/>
  <c r="CG221" i="13"/>
  <c r="BH222" i="13"/>
  <c r="F432" i="7"/>
  <c r="BT222" i="13"/>
  <c r="BO222" i="13"/>
  <c r="BJ299" i="13"/>
  <c r="BI299" i="13"/>
  <c r="BK299" i="13"/>
  <c r="I223" i="13" l="1"/>
  <c r="AV223" i="13"/>
  <c r="AJ224" i="13" s="1"/>
  <c r="BM223" i="13"/>
  <c r="BQ223" i="13"/>
  <c r="BN223" i="13"/>
  <c r="AW223" i="13"/>
  <c r="AK224" i="13" s="1"/>
  <c r="BZ222" i="13"/>
  <c r="O332" i="12"/>
  <c r="CI222" i="13"/>
  <c r="CH222" i="13"/>
  <c r="BY222" i="13"/>
  <c r="N333" i="12"/>
  <c r="O432" i="7"/>
  <c r="I433" i="7"/>
  <c r="J433" i="7"/>
  <c r="G433" i="7"/>
  <c r="H433" i="7"/>
  <c r="K433" i="7"/>
  <c r="L223" i="13"/>
  <c r="K161" i="15" s="1"/>
  <c r="R223" i="13"/>
  <c r="AA224" i="13" s="1"/>
  <c r="AY223" i="13"/>
  <c r="BB223" i="13" s="1"/>
  <c r="CA221" i="13"/>
  <c r="AR222" i="13"/>
  <c r="CJ221" i="13"/>
  <c r="M223" i="13"/>
  <c r="L161" i="15" s="1"/>
  <c r="S223" i="13"/>
  <c r="AB224" i="13" s="1"/>
  <c r="AZ223" i="13" l="1"/>
  <c r="BC223" i="13" s="1"/>
  <c r="P223" i="13"/>
  <c r="O223" i="13"/>
  <c r="BL222" i="13"/>
  <c r="AU222" i="13"/>
  <c r="AI223" i="13" s="1"/>
  <c r="H222" i="13"/>
  <c r="T433" i="7"/>
  <c r="P433" i="7"/>
  <c r="R433" i="7"/>
  <c r="S433" i="7"/>
  <c r="Q433" i="7"/>
  <c r="L433" i="7"/>
  <c r="H161" i="15" s="1"/>
  <c r="CC221" i="13"/>
  <c r="CB221" i="13"/>
  <c r="CK221" i="13"/>
  <c r="CL221" i="13"/>
  <c r="G333" i="12" l="1"/>
  <c r="H333" i="12" s="1"/>
  <c r="I333" i="12" s="1"/>
  <c r="I181" i="15" s="1"/>
  <c r="U433" i="7"/>
  <c r="Q222" i="13"/>
  <c r="Z223" i="13" s="1"/>
  <c r="K222" i="13"/>
  <c r="J160" i="15" s="1"/>
  <c r="BR222" i="13"/>
  <c r="AX222" i="13"/>
  <c r="BA222" i="13" s="1"/>
  <c r="BD222" i="13" s="1"/>
  <c r="BK300" i="13"/>
  <c r="BI300" i="13"/>
  <c r="BJ300" i="13"/>
  <c r="CE223" i="13" l="1"/>
  <c r="J334" i="12"/>
  <c r="BV223" i="13"/>
  <c r="AS224" i="13" s="1"/>
  <c r="BP224" i="13" s="1"/>
  <c r="CF223" i="13"/>
  <c r="BW223" i="13"/>
  <c r="AT224" i="13" s="1"/>
  <c r="BN224" i="13" s="1"/>
  <c r="K333" i="12"/>
  <c r="L333" i="12" s="1"/>
  <c r="M333" i="12" s="1"/>
  <c r="V433" i="7"/>
  <c r="BH223" i="13"/>
  <c r="F433" i="7"/>
  <c r="BT223" i="13"/>
  <c r="BO223" i="13"/>
  <c r="N222" i="13"/>
  <c r="CD222" i="13"/>
  <c r="BU222" i="13"/>
  <c r="BX222" i="13"/>
  <c r="CG222" i="13"/>
  <c r="I224" i="13" l="1"/>
  <c r="R224" i="13" s="1"/>
  <c r="AA225" i="13" s="1"/>
  <c r="AV224" i="13"/>
  <c r="AJ225" i="13" s="1"/>
  <c r="BM224" i="13"/>
  <c r="J224" i="13"/>
  <c r="M224" i="13" s="1"/>
  <c r="L162" i="15" s="1"/>
  <c r="BQ224" i="13"/>
  <c r="AW224" i="13"/>
  <c r="AK225" i="13" s="1"/>
  <c r="CA222" i="13"/>
  <c r="AR223" i="13"/>
  <c r="CJ222" i="13"/>
  <c r="O433" i="7"/>
  <c r="G434" i="7"/>
  <c r="I434" i="7"/>
  <c r="H434" i="7"/>
  <c r="K434" i="7"/>
  <c r="J434" i="7"/>
  <c r="O333" i="12"/>
  <c r="BZ223" i="13"/>
  <c r="CI223" i="13"/>
  <c r="CH223" i="13"/>
  <c r="BY223" i="13"/>
  <c r="N334" i="12"/>
  <c r="BI301" i="13"/>
  <c r="L224" i="13" l="1"/>
  <c r="K162" i="15" s="1"/>
  <c r="AY224" i="13"/>
  <c r="BB224" i="13" s="1"/>
  <c r="S224" i="13"/>
  <c r="AB225" i="13" s="1"/>
  <c r="AZ224" i="13"/>
  <c r="BC224" i="13" s="1"/>
  <c r="P224" i="13"/>
  <c r="P434" i="7"/>
  <c r="T434" i="7"/>
  <c r="S434" i="7"/>
  <c r="R434" i="7"/>
  <c r="Q434" i="7"/>
  <c r="L434" i="7"/>
  <c r="H162" i="15" s="1"/>
  <c r="CL222" i="13"/>
  <c r="CK222" i="13"/>
  <c r="BL223" i="13"/>
  <c r="AU223" i="13"/>
  <c r="AI224" i="13" s="1"/>
  <c r="H223" i="13"/>
  <c r="CC222" i="13"/>
  <c r="CB222" i="13"/>
  <c r="BJ301" i="13"/>
  <c r="BK301" i="13"/>
  <c r="O224" i="13" l="1"/>
  <c r="G334" i="12"/>
  <c r="H334" i="12" s="1"/>
  <c r="I334" i="12" s="1"/>
  <c r="I182" i="15" s="1"/>
  <c r="BR223" i="13"/>
  <c r="K223" i="13"/>
  <c r="J161" i="15" s="1"/>
  <c r="Q223" i="13"/>
  <c r="Z224" i="13" s="1"/>
  <c r="AX223" i="13"/>
  <c r="BA223" i="13" s="1"/>
  <c r="BD223" i="13" s="1"/>
  <c r="U434" i="7"/>
  <c r="BK302" i="13"/>
  <c r="BJ302" i="13"/>
  <c r="BI302" i="13"/>
  <c r="J335" i="12" l="1"/>
  <c r="BV224" i="13"/>
  <c r="AS225" i="13" s="1"/>
  <c r="I225" i="13" s="1"/>
  <c r="BW224" i="13"/>
  <c r="AT225" i="13" s="1"/>
  <c r="J225" i="13" s="1"/>
  <c r="CE224" i="13"/>
  <c r="CF224" i="13"/>
  <c r="BH224" i="13"/>
  <c r="F434" i="7"/>
  <c r="BT224" i="13"/>
  <c r="BO224" i="13"/>
  <c r="N223" i="13"/>
  <c r="BU223" i="13"/>
  <c r="CD223" i="13"/>
  <c r="CG223" i="13"/>
  <c r="BX223" i="13"/>
  <c r="V434" i="7"/>
  <c r="K334" i="12"/>
  <c r="L334" i="12" s="1"/>
  <c r="M334" i="12" s="1"/>
  <c r="BM225" i="13" l="1"/>
  <c r="AV225" i="13"/>
  <c r="AJ226" i="13" s="1"/>
  <c r="BP225" i="13"/>
  <c r="BQ225" i="13"/>
  <c r="AW225" i="13"/>
  <c r="AK226" i="13" s="1"/>
  <c r="BN225" i="13"/>
  <c r="BZ224" i="13"/>
  <c r="O334" i="12"/>
  <c r="CI224" i="13"/>
  <c r="CH224" i="13"/>
  <c r="BY224" i="13"/>
  <c r="N335" i="12"/>
  <c r="M225" i="13"/>
  <c r="L163" i="15" s="1"/>
  <c r="S225" i="13"/>
  <c r="AB226" i="13" s="1"/>
  <c r="CJ223" i="13"/>
  <c r="CA223" i="13"/>
  <c r="AR224" i="13"/>
  <c r="L225" i="13"/>
  <c r="K163" i="15" s="1"/>
  <c r="R225" i="13"/>
  <c r="AA226" i="13" s="1"/>
  <c r="O434" i="7"/>
  <c r="I435" i="7"/>
  <c r="K435" i="7"/>
  <c r="G435" i="7"/>
  <c r="H435" i="7"/>
  <c r="J435" i="7"/>
  <c r="AY225" i="13"/>
  <c r="BB225" i="13" s="1"/>
  <c r="BK303" i="13"/>
  <c r="AZ225" i="13" l="1"/>
  <c r="BC225" i="13" s="1"/>
  <c r="P225" i="13"/>
  <c r="O225" i="13"/>
  <c r="L435" i="7"/>
  <c r="H163" i="15" s="1"/>
  <c r="R435" i="7"/>
  <c r="T435" i="7"/>
  <c r="P435" i="7"/>
  <c r="S435" i="7"/>
  <c r="Q435" i="7"/>
  <c r="H224" i="13"/>
  <c r="BL224" i="13"/>
  <c r="AU224" i="13"/>
  <c r="AI225" i="13" s="1"/>
  <c r="CL223" i="13"/>
  <c r="CK223" i="13"/>
  <c r="CB223" i="13"/>
  <c r="CC223" i="13"/>
  <c r="BI303" i="13"/>
  <c r="BJ303" i="13"/>
  <c r="G335" i="12" l="1"/>
  <c r="H335" i="12" s="1"/>
  <c r="I335" i="12" s="1"/>
  <c r="I183" i="15" s="1"/>
  <c r="AX224" i="13"/>
  <c r="BA224" i="13" s="1"/>
  <c r="BD224" i="13" s="1"/>
  <c r="Q224" i="13"/>
  <c r="Z225" i="13" s="1"/>
  <c r="K224" i="13"/>
  <c r="J162" i="15" s="1"/>
  <c r="BR224" i="13"/>
  <c r="U435" i="7"/>
  <c r="BK304" i="13"/>
  <c r="J336" i="12" l="1"/>
  <c r="BW225" i="13"/>
  <c r="AT226" i="13" s="1"/>
  <c r="BN226" i="13" s="1"/>
  <c r="BV225" i="13"/>
  <c r="AS226" i="13" s="1"/>
  <c r="AV226" i="13" s="1"/>
  <c r="AJ227" i="13" s="1"/>
  <c r="CE225" i="13"/>
  <c r="CF225" i="13"/>
  <c r="K335" i="12"/>
  <c r="L335" i="12" s="1"/>
  <c r="M335" i="12" s="1"/>
  <c r="V435" i="7"/>
  <c r="BO225" i="13"/>
  <c r="BT225" i="13"/>
  <c r="N224" i="13"/>
  <c r="BU224" i="13"/>
  <c r="CD224" i="13"/>
  <c r="BX224" i="13"/>
  <c r="CG224" i="13"/>
  <c r="BH225" i="13"/>
  <c r="F435" i="7"/>
  <c r="BJ304" i="13"/>
  <c r="AW226" i="13" l="1"/>
  <c r="AK227" i="13" s="1"/>
  <c r="BQ226" i="13"/>
  <c r="J226" i="13"/>
  <c r="BM226" i="13"/>
  <c r="BP226" i="13"/>
  <c r="I226" i="13"/>
  <c r="L226" i="13" s="1"/>
  <c r="K164" i="15" s="1"/>
  <c r="CJ224" i="13"/>
  <c r="CK224" i="13" s="1"/>
  <c r="O435" i="7"/>
  <c r="G436" i="7"/>
  <c r="J436" i="7"/>
  <c r="I436" i="7"/>
  <c r="K436" i="7"/>
  <c r="H436" i="7"/>
  <c r="AY226" i="13"/>
  <c r="BB226" i="13" s="1"/>
  <c r="CI225" i="13"/>
  <c r="O335" i="12"/>
  <c r="BZ225" i="13"/>
  <c r="CH225" i="13"/>
  <c r="BY225" i="13"/>
  <c r="N336" i="12"/>
  <c r="CA224" i="13"/>
  <c r="AR225" i="13"/>
  <c r="M226" i="13"/>
  <c r="L164" i="15" s="1"/>
  <c r="S226" i="13"/>
  <c r="AB227" i="13" s="1"/>
  <c r="AZ226" i="13"/>
  <c r="BC226" i="13" s="1"/>
  <c r="BI304" i="13"/>
  <c r="R226" i="13" l="1"/>
  <c r="AA227" i="13" s="1"/>
  <c r="CL224" i="13"/>
  <c r="O226" i="13"/>
  <c r="P226" i="13"/>
  <c r="BL225" i="13"/>
  <c r="H225" i="13"/>
  <c r="AU225" i="13"/>
  <c r="AI226" i="13" s="1"/>
  <c r="CB224" i="13"/>
  <c r="CC224" i="13"/>
  <c r="L436" i="7"/>
  <c r="H164" i="15" s="1"/>
  <c r="Q436" i="7"/>
  <c r="S436" i="7"/>
  <c r="T436" i="7"/>
  <c r="P436" i="7"/>
  <c r="R436" i="7"/>
  <c r="G336" i="12" l="1"/>
  <c r="H336" i="12" s="1"/>
  <c r="I336" i="12" s="1"/>
  <c r="I184" i="15" s="1"/>
  <c r="U436" i="7"/>
  <c r="Q225" i="13"/>
  <c r="Z226" i="13" s="1"/>
  <c r="BR225" i="13"/>
  <c r="K225" i="13"/>
  <c r="J163" i="15" s="1"/>
  <c r="AX225" i="13"/>
  <c r="BA225" i="13" s="1"/>
  <c r="BD225" i="13" s="1"/>
  <c r="BJ305" i="13"/>
  <c r="BK305" i="13"/>
  <c r="J337" i="12" l="1"/>
  <c r="BV226" i="13"/>
  <c r="AS227" i="13" s="1"/>
  <c r="BP227" i="13" s="1"/>
  <c r="CE226" i="13"/>
  <c r="CF226" i="13"/>
  <c r="BW226" i="13"/>
  <c r="AT227" i="13" s="1"/>
  <c r="BQ227" i="13" s="1"/>
  <c r="V436" i="7"/>
  <c r="K336" i="12"/>
  <c r="L336" i="12" s="1"/>
  <c r="M336" i="12" s="1"/>
  <c r="N225" i="13"/>
  <c r="BU225" i="13"/>
  <c r="CD225" i="13"/>
  <c r="BX225" i="13"/>
  <c r="CG225" i="13"/>
  <c r="BH226" i="13"/>
  <c r="F436" i="7"/>
  <c r="BT226" i="13"/>
  <c r="BO226" i="13"/>
  <c r="BI305" i="13"/>
  <c r="BM227" i="13" l="1"/>
  <c r="AV227" i="13"/>
  <c r="AJ228" i="13" s="1"/>
  <c r="I227" i="13"/>
  <c r="R227" i="13" s="1"/>
  <c r="AA228" i="13" s="1"/>
  <c r="BN227" i="13"/>
  <c r="AW227" i="13"/>
  <c r="AK228" i="13" s="1"/>
  <c r="J227" i="13"/>
  <c r="M227" i="13" s="1"/>
  <c r="L165" i="15" s="1"/>
  <c r="O436" i="7"/>
  <c r="G437" i="7"/>
  <c r="I437" i="7"/>
  <c r="K437" i="7"/>
  <c r="H437" i="7"/>
  <c r="J437" i="7"/>
  <c r="CJ225" i="13"/>
  <c r="CA225" i="13"/>
  <c r="AR226" i="13"/>
  <c r="CI226" i="13"/>
  <c r="BZ226" i="13"/>
  <c r="O336" i="12"/>
  <c r="CH226" i="13"/>
  <c r="BY226" i="13"/>
  <c r="N337" i="12"/>
  <c r="AY227" i="13" l="1"/>
  <c r="BB227" i="13" s="1"/>
  <c r="S227" i="13"/>
  <c r="AB228" i="13" s="1"/>
  <c r="L227" i="13"/>
  <c r="AZ227" i="13"/>
  <c r="BC227" i="13" s="1"/>
  <c r="P227" i="13"/>
  <c r="AU226" i="13"/>
  <c r="AI227" i="13" s="1"/>
  <c r="BL226" i="13"/>
  <c r="H226" i="13"/>
  <c r="L437" i="7"/>
  <c r="H165" i="15" s="1"/>
  <c r="CB225" i="13"/>
  <c r="CC225" i="13"/>
  <c r="CL225" i="13"/>
  <c r="CK225" i="13"/>
  <c r="S437" i="7"/>
  <c r="P437" i="7"/>
  <c r="Q437" i="7"/>
  <c r="R437" i="7"/>
  <c r="T437" i="7"/>
  <c r="BJ306" i="13"/>
  <c r="BK306" i="13"/>
  <c r="O227" i="13" l="1"/>
  <c r="K165" i="15"/>
  <c r="G337" i="12"/>
  <c r="H337" i="12" s="1"/>
  <c r="I337" i="12" s="1"/>
  <c r="I185" i="15" s="1"/>
  <c r="U437" i="7"/>
  <c r="BR226" i="13"/>
  <c r="K226" i="13"/>
  <c r="J164" i="15" s="1"/>
  <c r="Q226" i="13"/>
  <c r="Z227" i="13" s="1"/>
  <c r="AX226" i="13"/>
  <c r="BA226" i="13" s="1"/>
  <c r="BD226" i="13" s="1"/>
  <c r="BI306" i="13"/>
  <c r="J338" i="12" l="1"/>
  <c r="BV227" i="13"/>
  <c r="AS228" i="13" s="1"/>
  <c r="I228" i="13" s="1"/>
  <c r="CE227" i="13"/>
  <c r="CF227" i="13"/>
  <c r="BW227" i="13"/>
  <c r="AT228" i="13" s="1"/>
  <c r="BQ228" i="13" s="1"/>
  <c r="V437" i="7"/>
  <c r="K337" i="12"/>
  <c r="L337" i="12" s="1"/>
  <c r="M337" i="12" s="1"/>
  <c r="BH227" i="13"/>
  <c r="F437" i="7"/>
  <c r="N226" i="13"/>
  <c r="BU226" i="13"/>
  <c r="CD226" i="13"/>
  <c r="BX226" i="13"/>
  <c r="CG226" i="13"/>
  <c r="BT227" i="13"/>
  <c r="BO227" i="13"/>
  <c r="BI307" i="13"/>
  <c r="BP228" i="13" l="1"/>
  <c r="BM228" i="13"/>
  <c r="AV228" i="13"/>
  <c r="AJ229" i="13" s="1"/>
  <c r="J228" i="13"/>
  <c r="S228" i="13" s="1"/>
  <c r="AB229" i="13" s="1"/>
  <c r="BN228" i="13"/>
  <c r="AW228" i="13"/>
  <c r="AK229" i="13" s="1"/>
  <c r="CA226" i="13"/>
  <c r="AR227" i="13"/>
  <c r="O437" i="7"/>
  <c r="J438" i="7"/>
  <c r="H438" i="7"/>
  <c r="K438" i="7"/>
  <c r="I438" i="7"/>
  <c r="G438" i="7"/>
  <c r="L228" i="13"/>
  <c r="K166" i="15" s="1"/>
  <c r="R228" i="13"/>
  <c r="AA229" i="13" s="1"/>
  <c r="BZ227" i="13"/>
  <c r="CI227" i="13"/>
  <c r="O337" i="12"/>
  <c r="CH227" i="13"/>
  <c r="BY227" i="13"/>
  <c r="N338" i="12"/>
  <c r="CJ226" i="13"/>
  <c r="BK307" i="13"/>
  <c r="BJ307" i="13"/>
  <c r="M228" i="13" l="1"/>
  <c r="L166" i="15" s="1"/>
  <c r="AY228" i="13"/>
  <c r="BB228" i="13" s="1"/>
  <c r="AZ228" i="13"/>
  <c r="BC228" i="13" s="1"/>
  <c r="O228" i="13"/>
  <c r="L438" i="7"/>
  <c r="H166" i="15" s="1"/>
  <c r="H227" i="13"/>
  <c r="AU227" i="13"/>
  <c r="AI228" i="13" s="1"/>
  <c r="BL227" i="13"/>
  <c r="Q438" i="7"/>
  <c r="T438" i="7"/>
  <c r="S438" i="7"/>
  <c r="P438" i="7"/>
  <c r="R438" i="7"/>
  <c r="CK226" i="13"/>
  <c r="CL226" i="13"/>
  <c r="CB226" i="13"/>
  <c r="CC226" i="13"/>
  <c r="BI308" i="13"/>
  <c r="P228" i="13" l="1"/>
  <c r="G338" i="12"/>
  <c r="H338" i="12" s="1"/>
  <c r="I338" i="12" s="1"/>
  <c r="I186" i="15" s="1"/>
  <c r="BR227" i="13"/>
  <c r="K227" i="13"/>
  <c r="J165" i="15" s="1"/>
  <c r="Q227" i="13"/>
  <c r="Z228" i="13" s="1"/>
  <c r="AX227" i="13"/>
  <c r="BA227" i="13" s="1"/>
  <c r="BD227" i="13" s="1"/>
  <c r="U438" i="7"/>
  <c r="CE228" i="13" l="1"/>
  <c r="CF228" i="13"/>
  <c r="BW228" i="13"/>
  <c r="AT229" i="13" s="1"/>
  <c r="BN229" i="13" s="1"/>
  <c r="J339" i="12"/>
  <c r="BV228" i="13"/>
  <c r="AS229" i="13" s="1"/>
  <c r="AV229" i="13" s="1"/>
  <c r="AJ230" i="13" s="1"/>
  <c r="K338" i="12"/>
  <c r="L338" i="12" s="1"/>
  <c r="M338" i="12" s="1"/>
  <c r="V438" i="7"/>
  <c r="BH228" i="13"/>
  <c r="F438" i="7"/>
  <c r="N227" i="13"/>
  <c r="BU227" i="13"/>
  <c r="CD227" i="13"/>
  <c r="CG227" i="13"/>
  <c r="BX227" i="13"/>
  <c r="BT228" i="13"/>
  <c r="BO228" i="13"/>
  <c r="BJ308" i="13"/>
  <c r="BK308" i="13"/>
  <c r="AW229" i="13" l="1"/>
  <c r="AK230" i="13" s="1"/>
  <c r="BQ229" i="13"/>
  <c r="J229" i="13"/>
  <c r="S229" i="13" s="1"/>
  <c r="AB230" i="13" s="1"/>
  <c r="BP229" i="13"/>
  <c r="I229" i="13"/>
  <c r="R229" i="13" s="1"/>
  <c r="AA230" i="13" s="1"/>
  <c r="BM229" i="13"/>
  <c r="CA227" i="13"/>
  <c r="AR228" i="13"/>
  <c r="CJ227" i="13"/>
  <c r="O438" i="7"/>
  <c r="G439" i="7"/>
  <c r="I439" i="7"/>
  <c r="H439" i="7"/>
  <c r="J439" i="7"/>
  <c r="K439" i="7"/>
  <c r="AY229" i="13"/>
  <c r="BB229" i="13" s="1"/>
  <c r="CI228" i="13"/>
  <c r="BZ228" i="13"/>
  <c r="O338" i="12"/>
  <c r="CH228" i="13"/>
  <c r="BY228" i="13"/>
  <c r="N339" i="12"/>
  <c r="BI309" i="13"/>
  <c r="AZ229" i="13" l="1"/>
  <c r="BC229" i="13" s="1"/>
  <c r="L229" i="13"/>
  <c r="K167" i="15" s="1"/>
  <c r="M229" i="13"/>
  <c r="L167" i="15" s="1"/>
  <c r="Q439" i="7"/>
  <c r="T439" i="7"/>
  <c r="P439" i="7"/>
  <c r="R439" i="7"/>
  <c r="S439" i="7"/>
  <c r="CK227" i="13"/>
  <c r="CL227" i="13"/>
  <c r="AU228" i="13"/>
  <c r="AI229" i="13" s="1"/>
  <c r="H228" i="13"/>
  <c r="BL228" i="13"/>
  <c r="CB227" i="13"/>
  <c r="CC227" i="13"/>
  <c r="L439" i="7"/>
  <c r="H167" i="15" s="1"/>
  <c r="BK309" i="13"/>
  <c r="BJ309" i="13"/>
  <c r="O229" i="13" l="1"/>
  <c r="P229" i="13"/>
  <c r="G339" i="12"/>
  <c r="H339" i="12" s="1"/>
  <c r="I339" i="12" s="1"/>
  <c r="I187" i="15" s="1"/>
  <c r="AX228" i="13"/>
  <c r="BA228" i="13" s="1"/>
  <c r="BD228" i="13" s="1"/>
  <c r="U439" i="7"/>
  <c r="Q228" i="13"/>
  <c r="Z229" i="13" s="1"/>
  <c r="K228" i="13"/>
  <c r="J166" i="15" s="1"/>
  <c r="BR228" i="13"/>
  <c r="BV229" i="13" l="1"/>
  <c r="AS230" i="13" s="1"/>
  <c r="I230" i="13" s="1"/>
  <c r="CE229" i="13"/>
  <c r="J340" i="12"/>
  <c r="BW229" i="13"/>
  <c r="AT230" i="13" s="1"/>
  <c r="BN230" i="13" s="1"/>
  <c r="CF229" i="13"/>
  <c r="BH229" i="13"/>
  <c r="F439" i="7"/>
  <c r="K339" i="12"/>
  <c r="L339" i="12" s="1"/>
  <c r="M339" i="12" s="1"/>
  <c r="V439" i="7"/>
  <c r="BT229" i="13"/>
  <c r="BO229" i="13"/>
  <c r="N228" i="13"/>
  <c r="BU228" i="13"/>
  <c r="CD228" i="13"/>
  <c r="BX228" i="13"/>
  <c r="CG228" i="13"/>
  <c r="BP230" i="13" l="1"/>
  <c r="AV230" i="13"/>
  <c r="AJ231" i="13" s="1"/>
  <c r="BM230" i="13"/>
  <c r="AW230" i="13"/>
  <c r="AK231" i="13" s="1"/>
  <c r="J230" i="13"/>
  <c r="S230" i="13" s="1"/>
  <c r="AB231" i="13" s="1"/>
  <c r="BQ230" i="13"/>
  <c r="AY230" i="13"/>
  <c r="BB230" i="13" s="1"/>
  <c r="CJ228" i="13"/>
  <c r="CA228" i="13"/>
  <c r="AR229" i="13"/>
  <c r="L230" i="13"/>
  <c r="K168" i="15" s="1"/>
  <c r="R230" i="13"/>
  <c r="AA231" i="13" s="1"/>
  <c r="O339" i="12"/>
  <c r="BZ229" i="13"/>
  <c r="CI229" i="13"/>
  <c r="BY229" i="13"/>
  <c r="CH229" i="13"/>
  <c r="N340" i="12"/>
  <c r="O439" i="7"/>
  <c r="J440" i="7"/>
  <c r="H440" i="7"/>
  <c r="G440" i="7"/>
  <c r="I440" i="7"/>
  <c r="K440" i="7"/>
  <c r="BJ310" i="13"/>
  <c r="BK310" i="13"/>
  <c r="BI310" i="13"/>
  <c r="M230" i="13" l="1"/>
  <c r="L168" i="15" s="1"/>
  <c r="AZ230" i="13"/>
  <c r="BC230" i="13" s="1"/>
  <c r="O230" i="13"/>
  <c r="L440" i="7"/>
  <c r="H168" i="15" s="1"/>
  <c r="H229" i="13"/>
  <c r="AU229" i="13"/>
  <c r="AI230" i="13" s="1"/>
  <c r="BL229" i="13"/>
  <c r="T440" i="7"/>
  <c r="Q440" i="7"/>
  <c r="R440" i="7"/>
  <c r="S440" i="7"/>
  <c r="P440" i="7"/>
  <c r="CB228" i="13"/>
  <c r="CC228" i="13"/>
  <c r="CL228" i="13"/>
  <c r="CK228" i="13"/>
  <c r="P230" i="13" l="1"/>
  <c r="G340" i="12"/>
  <c r="H340" i="12" s="1"/>
  <c r="I340" i="12" s="1"/>
  <c r="I188" i="15" s="1"/>
  <c r="K229" i="13"/>
  <c r="J167" i="15" s="1"/>
  <c r="Q229" i="13"/>
  <c r="Z230" i="13" s="1"/>
  <c r="BR229" i="13"/>
  <c r="AX229" i="13"/>
  <c r="BA229" i="13" s="1"/>
  <c r="BD229" i="13" s="1"/>
  <c r="U440" i="7"/>
  <c r="BW230" i="13" l="1"/>
  <c r="AT231" i="13" s="1"/>
  <c r="J231" i="13" s="1"/>
  <c r="BV230" i="13"/>
  <c r="AS231" i="13" s="1"/>
  <c r="BP231" i="13" s="1"/>
  <c r="CF230" i="13"/>
  <c r="J341" i="12"/>
  <c r="CE230" i="13"/>
  <c r="V440" i="7"/>
  <c r="K340" i="12"/>
  <c r="L340" i="12" s="1"/>
  <c r="M340" i="12" s="1"/>
  <c r="BT230" i="13"/>
  <c r="BO230" i="13"/>
  <c r="BH230" i="13"/>
  <c r="F440" i="7"/>
  <c r="N229" i="13"/>
  <c r="BU229" i="13"/>
  <c r="CD229" i="13"/>
  <c r="BX229" i="13"/>
  <c r="CG229" i="13"/>
  <c r="BK311" i="13"/>
  <c r="BI311" i="13"/>
  <c r="BJ311" i="13"/>
  <c r="BM231" i="13" l="1"/>
  <c r="I231" i="13"/>
  <c r="R231" i="13" s="1"/>
  <c r="AA232" i="13" s="1"/>
  <c r="AV231" i="13"/>
  <c r="AJ232" i="13" s="1"/>
  <c r="BN231" i="13"/>
  <c r="AW231" i="13"/>
  <c r="AK232" i="13" s="1"/>
  <c r="BQ231" i="13"/>
  <c r="O440" i="7"/>
  <c r="H441" i="7"/>
  <c r="G441" i="7"/>
  <c r="J441" i="7"/>
  <c r="K441" i="7"/>
  <c r="I441" i="7"/>
  <c r="BZ230" i="13"/>
  <c r="CI230" i="13"/>
  <c r="O340" i="12"/>
  <c r="CH230" i="13"/>
  <c r="BY230" i="13"/>
  <c r="N341" i="12"/>
  <c r="CJ229" i="13"/>
  <c r="CA229" i="13"/>
  <c r="AR230" i="13"/>
  <c r="S231" i="13"/>
  <c r="AB232" i="13" s="1"/>
  <c r="M231" i="13"/>
  <c r="L169" i="15" s="1"/>
  <c r="BI312" i="13"/>
  <c r="AY231" i="13" l="1"/>
  <c r="BB231" i="13" s="1"/>
  <c r="L231" i="13"/>
  <c r="K169" i="15" s="1"/>
  <c r="AZ231" i="13"/>
  <c r="BC231" i="13" s="1"/>
  <c r="P231" i="13"/>
  <c r="CL229" i="13"/>
  <c r="CK229" i="13"/>
  <c r="AU230" i="13"/>
  <c r="AI231" i="13" s="1"/>
  <c r="H230" i="13"/>
  <c r="BL230" i="13"/>
  <c r="L441" i="7"/>
  <c r="H169" i="15" s="1"/>
  <c r="CC229" i="13"/>
  <c r="CB229" i="13"/>
  <c r="Q441" i="7"/>
  <c r="R441" i="7"/>
  <c r="T441" i="7"/>
  <c r="P441" i="7"/>
  <c r="S441" i="7"/>
  <c r="BJ312" i="13"/>
  <c r="BK312" i="13"/>
  <c r="O231" i="13" l="1"/>
  <c r="G341" i="12"/>
  <c r="H341" i="12" s="1"/>
  <c r="I341" i="12" s="1"/>
  <c r="I189" i="15" s="1"/>
  <c r="U441" i="7"/>
  <c r="Q230" i="13"/>
  <c r="Z231" i="13" s="1"/>
  <c r="BR230" i="13"/>
  <c r="K230" i="13"/>
  <c r="J168" i="15" s="1"/>
  <c r="AX230" i="13"/>
  <c r="BA230" i="13" s="1"/>
  <c r="BD230" i="13" s="1"/>
  <c r="CE231" i="13" l="1"/>
  <c r="J342" i="12"/>
  <c r="BW231" i="13"/>
  <c r="AT232" i="13" s="1"/>
  <c r="AW232" i="13" s="1"/>
  <c r="AK233" i="13" s="1"/>
  <c r="BV231" i="13"/>
  <c r="AS232" i="13" s="1"/>
  <c r="I232" i="13" s="1"/>
  <c r="CF231" i="13"/>
  <c r="V441" i="7"/>
  <c r="K341" i="12"/>
  <c r="L341" i="12" s="1"/>
  <c r="M341" i="12" s="1"/>
  <c r="N230" i="13"/>
  <c r="BU230" i="13"/>
  <c r="CD230" i="13"/>
  <c r="BX230" i="13"/>
  <c r="CG230" i="13"/>
  <c r="BT231" i="13"/>
  <c r="BO231" i="13"/>
  <c r="BH231" i="13"/>
  <c r="F441" i="7"/>
  <c r="BK313" i="13"/>
  <c r="BI313" i="13"/>
  <c r="BJ313" i="13"/>
  <c r="BQ232" i="13" l="1"/>
  <c r="BN232" i="13"/>
  <c r="J232" i="13"/>
  <c r="M232" i="13" s="1"/>
  <c r="L170" i="15" s="1"/>
  <c r="AV232" i="13"/>
  <c r="AJ233" i="13" s="1"/>
  <c r="BP232" i="13"/>
  <c r="BM232" i="13"/>
  <c r="CJ230" i="13"/>
  <c r="CL230" i="13" s="1"/>
  <c r="CA230" i="13"/>
  <c r="AR231" i="13"/>
  <c r="O441" i="7"/>
  <c r="I442" i="7"/>
  <c r="J442" i="7"/>
  <c r="H442" i="7"/>
  <c r="K442" i="7"/>
  <c r="G442" i="7"/>
  <c r="R232" i="13"/>
  <c r="AA233" i="13" s="1"/>
  <c r="L232" i="13"/>
  <c r="K170" i="15" s="1"/>
  <c r="AZ232" i="13"/>
  <c r="BC232" i="13" s="1"/>
  <c r="BZ231" i="13"/>
  <c r="O341" i="12"/>
  <c r="CI231" i="13"/>
  <c r="BY231" i="13"/>
  <c r="CH231" i="13"/>
  <c r="N342" i="12"/>
  <c r="S232" i="13" l="1"/>
  <c r="AB233" i="13" s="1"/>
  <c r="AY232" i="13"/>
  <c r="BB232" i="13" s="1"/>
  <c r="CK230" i="13"/>
  <c r="P232" i="13"/>
  <c r="O232" i="13"/>
  <c r="L442" i="7"/>
  <c r="H170" i="15" s="1"/>
  <c r="R442" i="7"/>
  <c r="S442" i="7"/>
  <c r="Q442" i="7"/>
  <c r="T442" i="7"/>
  <c r="P442" i="7"/>
  <c r="BL231" i="13"/>
  <c r="H231" i="13"/>
  <c r="AU231" i="13"/>
  <c r="AI232" i="13" s="1"/>
  <c r="CC230" i="13"/>
  <c r="CB230" i="13"/>
  <c r="BK314" i="13"/>
  <c r="G342" i="12" l="1"/>
  <c r="H342" i="12" s="1"/>
  <c r="I342" i="12" s="1"/>
  <c r="I190" i="15" s="1"/>
  <c r="U442" i="7"/>
  <c r="Q231" i="13"/>
  <c r="Z232" i="13" s="1"/>
  <c r="BR231" i="13"/>
  <c r="K231" i="13"/>
  <c r="J169" i="15" s="1"/>
  <c r="AX231" i="13"/>
  <c r="BA231" i="13" s="1"/>
  <c r="BD231" i="13" s="1"/>
  <c r="BI314" i="13"/>
  <c r="BJ314" i="13"/>
  <c r="BV232" i="13" l="1"/>
  <c r="AS233" i="13" s="1"/>
  <c r="BP233" i="13" s="1"/>
  <c r="CE232" i="13"/>
  <c r="BW232" i="13"/>
  <c r="AT233" i="13" s="1"/>
  <c r="BQ233" i="13" s="1"/>
  <c r="J343" i="12"/>
  <c r="CF232" i="13"/>
  <c r="BO232" i="13"/>
  <c r="BT232" i="13"/>
  <c r="N231" i="13"/>
  <c r="BU231" i="13"/>
  <c r="CD231" i="13"/>
  <c r="BX231" i="13"/>
  <c r="CG231" i="13"/>
  <c r="BH232" i="13"/>
  <c r="F442" i="7"/>
  <c r="K342" i="12"/>
  <c r="L342" i="12" s="1"/>
  <c r="M342" i="12" s="1"/>
  <c r="V442" i="7"/>
  <c r="BM233" i="13" l="1"/>
  <c r="I233" i="13"/>
  <c r="L233" i="13" s="1"/>
  <c r="K171" i="15" s="1"/>
  <c r="AW233" i="13"/>
  <c r="AK234" i="13" s="1"/>
  <c r="J233" i="13"/>
  <c r="M233" i="13" s="1"/>
  <c r="L171" i="15" s="1"/>
  <c r="BN233" i="13"/>
  <c r="AV233" i="13"/>
  <c r="AJ234" i="13" s="1"/>
  <c r="CI232" i="13"/>
  <c r="O342" i="12"/>
  <c r="BZ232" i="13"/>
  <c r="BY232" i="13"/>
  <c r="CH232" i="13"/>
  <c r="N343" i="12"/>
  <c r="O442" i="7"/>
  <c r="K443" i="7"/>
  <c r="H443" i="7"/>
  <c r="G443" i="7"/>
  <c r="J443" i="7"/>
  <c r="I443" i="7"/>
  <c r="CJ231" i="13"/>
  <c r="CA231" i="13"/>
  <c r="AR232" i="13"/>
  <c r="S233" i="13"/>
  <c r="AB234" i="13" s="1"/>
  <c r="BK315" i="13"/>
  <c r="R233" i="13" l="1"/>
  <c r="AA234" i="13" s="1"/>
  <c r="AZ233" i="13"/>
  <c r="BC233" i="13" s="1"/>
  <c r="AY233" i="13"/>
  <c r="BB233" i="13" s="1"/>
  <c r="P233" i="13"/>
  <c r="O233" i="13"/>
  <c r="CB231" i="13"/>
  <c r="CC231" i="13"/>
  <c r="P443" i="7"/>
  <c r="R443" i="7"/>
  <c r="Q443" i="7"/>
  <c r="T443" i="7"/>
  <c r="S443" i="7"/>
  <c r="CK231" i="13"/>
  <c r="CL231" i="13"/>
  <c r="BL232" i="13"/>
  <c r="AU232" i="13"/>
  <c r="AI233" i="13" s="1"/>
  <c r="H232" i="13"/>
  <c r="L443" i="7"/>
  <c r="H171" i="15" s="1"/>
  <c r="BI315" i="13"/>
  <c r="BJ315" i="13"/>
  <c r="G343" i="12" l="1"/>
  <c r="H343" i="12" s="1"/>
  <c r="I343" i="12" s="1"/>
  <c r="I191" i="15" s="1"/>
  <c r="K232" i="13"/>
  <c r="J170" i="15" s="1"/>
  <c r="BR232" i="13"/>
  <c r="Q232" i="13"/>
  <c r="Z233" i="13" s="1"/>
  <c r="U443" i="7"/>
  <c r="AX232" i="13"/>
  <c r="BA232" i="13" s="1"/>
  <c r="BD232" i="13" s="1"/>
  <c r="BK316" i="13"/>
  <c r="J344" i="12" l="1"/>
  <c r="CF233" i="13"/>
  <c r="BV233" i="13"/>
  <c r="AS234" i="13" s="1"/>
  <c r="BM234" i="13" s="1"/>
  <c r="BW233" i="13"/>
  <c r="AT234" i="13" s="1"/>
  <c r="AW234" i="13" s="1"/>
  <c r="AK235" i="13" s="1"/>
  <c r="CE233" i="13"/>
  <c r="K343" i="12"/>
  <c r="L343" i="12" s="1"/>
  <c r="M343" i="12" s="1"/>
  <c r="V443" i="7"/>
  <c r="BT233" i="13"/>
  <c r="BO233" i="13"/>
  <c r="N232" i="13"/>
  <c r="CD232" i="13"/>
  <c r="BU232" i="13"/>
  <c r="CG232" i="13"/>
  <c r="BX232" i="13"/>
  <c r="BH233" i="13"/>
  <c r="F443" i="7"/>
  <c r="BI316" i="13"/>
  <c r="BJ316" i="13"/>
  <c r="BP234" i="13" l="1"/>
  <c r="I234" i="13"/>
  <c r="R234" i="13" s="1"/>
  <c r="AA235" i="13" s="1"/>
  <c r="AV234" i="13"/>
  <c r="AJ235" i="13" s="1"/>
  <c r="BN234" i="13"/>
  <c r="J234" i="13"/>
  <c r="M234" i="13" s="1"/>
  <c r="L172" i="15" s="1"/>
  <c r="BQ234" i="13"/>
  <c r="CJ232" i="13"/>
  <c r="CL232" i="13" s="1"/>
  <c r="O443" i="7"/>
  <c r="H444" i="7"/>
  <c r="K444" i="7"/>
  <c r="I444" i="7"/>
  <c r="J444" i="7"/>
  <c r="G444" i="7"/>
  <c r="CI233" i="13"/>
  <c r="O343" i="12"/>
  <c r="BZ233" i="13"/>
  <c r="BY233" i="13"/>
  <c r="CH233" i="13"/>
  <c r="N344" i="12"/>
  <c r="AZ234" i="13"/>
  <c r="BC234" i="13" s="1"/>
  <c r="CA232" i="13"/>
  <c r="AR233" i="13"/>
  <c r="L234" i="13" l="1"/>
  <c r="K172" i="15" s="1"/>
  <c r="S234" i="13"/>
  <c r="AB235" i="13" s="1"/>
  <c r="AY234" i="13"/>
  <c r="BB234" i="13" s="1"/>
  <c r="CK232" i="13"/>
  <c r="P234" i="13"/>
  <c r="L444" i="7"/>
  <c r="H172" i="15" s="1"/>
  <c r="S444" i="7"/>
  <c r="Q444" i="7"/>
  <c r="R444" i="7"/>
  <c r="T444" i="7"/>
  <c r="P444" i="7"/>
  <c r="H233" i="13"/>
  <c r="AU233" i="13"/>
  <c r="AI234" i="13" s="1"/>
  <c r="BL233" i="13"/>
  <c r="CB232" i="13"/>
  <c r="CC232" i="13"/>
  <c r="BI317" i="13"/>
  <c r="BK317" i="13"/>
  <c r="O234" i="13" l="1"/>
  <c r="G344" i="12"/>
  <c r="H344" i="12" s="1"/>
  <c r="I344" i="12" s="1"/>
  <c r="I192" i="15" s="1"/>
  <c r="U444" i="7"/>
  <c r="K233" i="13"/>
  <c r="J171" i="15" s="1"/>
  <c r="BR233" i="13"/>
  <c r="Q233" i="13"/>
  <c r="Z234" i="13" s="1"/>
  <c r="AX233" i="13"/>
  <c r="BA233" i="13" s="1"/>
  <c r="BD233" i="13" s="1"/>
  <c r="BJ317" i="13"/>
  <c r="J345" i="12" l="1"/>
  <c r="BV234" i="13"/>
  <c r="AS235" i="13" s="1"/>
  <c r="BM235" i="13" s="1"/>
  <c r="CE234" i="13"/>
  <c r="CF234" i="13"/>
  <c r="BW234" i="13"/>
  <c r="AT235" i="13" s="1"/>
  <c r="AW235" i="13" s="1"/>
  <c r="AK236" i="13" s="1"/>
  <c r="N233" i="13"/>
  <c r="BU233" i="13"/>
  <c r="CD233" i="13"/>
  <c r="BX233" i="13"/>
  <c r="CG233" i="13"/>
  <c r="BH234" i="13"/>
  <c r="F444" i="7"/>
  <c r="BT234" i="13"/>
  <c r="BO234" i="13"/>
  <c r="V444" i="7"/>
  <c r="K344" i="12"/>
  <c r="L344" i="12" s="1"/>
  <c r="M344" i="12" s="1"/>
  <c r="BJ318" i="13"/>
  <c r="BI318" i="13"/>
  <c r="BP235" i="13" l="1"/>
  <c r="I235" i="13"/>
  <c r="AV235" i="13"/>
  <c r="AJ236" i="13" s="1"/>
  <c r="BQ235" i="13"/>
  <c r="BN235" i="13"/>
  <c r="J235" i="13"/>
  <c r="S235" i="13" s="1"/>
  <c r="AB236" i="13" s="1"/>
  <c r="CJ233" i="13"/>
  <c r="CK233" i="13" s="1"/>
  <c r="O444" i="7"/>
  <c r="G445" i="7"/>
  <c r="I445" i="7"/>
  <c r="J445" i="7"/>
  <c r="H445" i="7"/>
  <c r="K445" i="7"/>
  <c r="CA233" i="13"/>
  <c r="AR234" i="13"/>
  <c r="O344" i="12"/>
  <c r="CI234" i="13"/>
  <c r="BZ234" i="13"/>
  <c r="BY234" i="13"/>
  <c r="CH234" i="13"/>
  <c r="N345" i="12"/>
  <c r="L235" i="13"/>
  <c r="K173" i="15" s="1"/>
  <c r="R235" i="13"/>
  <c r="AA236" i="13" s="1"/>
  <c r="AZ235" i="13"/>
  <c r="BC235" i="13" s="1"/>
  <c r="BK318" i="13"/>
  <c r="M235" i="13" l="1"/>
  <c r="L173" i="15" s="1"/>
  <c r="CL233" i="13"/>
  <c r="AY235" i="13"/>
  <c r="BB235" i="13" s="1"/>
  <c r="O235" i="13"/>
  <c r="BL234" i="13"/>
  <c r="H234" i="13"/>
  <c r="AU234" i="13"/>
  <c r="AI235" i="13" s="1"/>
  <c r="CB233" i="13"/>
  <c r="CC233" i="13"/>
  <c r="L445" i="7"/>
  <c r="H173" i="15" s="1"/>
  <c r="P445" i="7"/>
  <c r="Q445" i="7"/>
  <c r="R445" i="7"/>
  <c r="S445" i="7"/>
  <c r="T445" i="7"/>
  <c r="BJ319" i="13"/>
  <c r="BK319" i="13"/>
  <c r="BI319" i="13"/>
  <c r="P235" i="13" l="1"/>
  <c r="G345" i="12"/>
  <c r="H345" i="12" s="1"/>
  <c r="I345" i="12" s="1"/>
  <c r="I193" i="15" s="1"/>
  <c r="K234" i="13"/>
  <c r="J172" i="15" s="1"/>
  <c r="Q234" i="13"/>
  <c r="Z235" i="13" s="1"/>
  <c r="BR234" i="13"/>
  <c r="U445" i="7"/>
  <c r="AX234" i="13"/>
  <c r="BA234" i="13" s="1"/>
  <c r="BD234" i="13" s="1"/>
  <c r="CE235" i="13" l="1"/>
  <c r="BV235" i="13"/>
  <c r="AS236" i="13" s="1"/>
  <c r="BM236" i="13" s="1"/>
  <c r="J346" i="12"/>
  <c r="CF235" i="13"/>
  <c r="BW235" i="13"/>
  <c r="AT236" i="13" s="1"/>
  <c r="J236" i="13" s="1"/>
  <c r="K345" i="12"/>
  <c r="L345" i="12" s="1"/>
  <c r="M345" i="12" s="1"/>
  <c r="V445" i="7"/>
  <c r="BO235" i="13"/>
  <c r="BT235" i="13"/>
  <c r="BH235" i="13"/>
  <c r="F445" i="7"/>
  <c r="N234" i="13"/>
  <c r="CD234" i="13"/>
  <c r="BU234" i="13"/>
  <c r="CG234" i="13"/>
  <c r="BX234" i="13"/>
  <c r="AV236" i="13" l="1"/>
  <c r="AJ237" i="13" s="1"/>
  <c r="BP236" i="13"/>
  <c r="I236" i="13"/>
  <c r="R236" i="13" s="1"/>
  <c r="AA237" i="13" s="1"/>
  <c r="BQ236" i="13"/>
  <c r="BN236" i="13"/>
  <c r="AW236" i="13"/>
  <c r="AK237" i="13" s="1"/>
  <c r="S236" i="13"/>
  <c r="AB237" i="13" s="1"/>
  <c r="M236" i="13"/>
  <c r="L174" i="15" s="1"/>
  <c r="O445" i="7"/>
  <c r="G446" i="7"/>
  <c r="I446" i="7"/>
  <c r="J446" i="7"/>
  <c r="H446" i="7"/>
  <c r="K446" i="7"/>
  <c r="CA234" i="13"/>
  <c r="AR235" i="13"/>
  <c r="CJ234" i="13"/>
  <c r="BZ235" i="13"/>
  <c r="O345" i="12"/>
  <c r="CI235" i="13"/>
  <c r="CH235" i="13"/>
  <c r="BY235" i="13"/>
  <c r="N346" i="12"/>
  <c r="BK320" i="13"/>
  <c r="BI320" i="13"/>
  <c r="BJ320" i="13"/>
  <c r="AY236" i="13" l="1"/>
  <c r="BB236" i="13" s="1"/>
  <c r="L236" i="13"/>
  <c r="K174" i="15" s="1"/>
  <c r="AZ236" i="13"/>
  <c r="BC236" i="13" s="1"/>
  <c r="P236" i="13"/>
  <c r="L446" i="7"/>
  <c r="H174" i="15" s="1"/>
  <c r="H235" i="13"/>
  <c r="AU235" i="13"/>
  <c r="AI236" i="13" s="1"/>
  <c r="BL235" i="13"/>
  <c r="CL234" i="13"/>
  <c r="CK234" i="13"/>
  <c r="CC234" i="13"/>
  <c r="CB234" i="13"/>
  <c r="P446" i="7"/>
  <c r="R446" i="7"/>
  <c r="Q446" i="7"/>
  <c r="S446" i="7"/>
  <c r="T446" i="7"/>
  <c r="O236" i="13" l="1"/>
  <c r="G346" i="12"/>
  <c r="H346" i="12" s="1"/>
  <c r="I346" i="12" s="1"/>
  <c r="I194" i="15" s="1"/>
  <c r="BR235" i="13"/>
  <c r="Q235" i="13"/>
  <c r="Z236" i="13" s="1"/>
  <c r="K235" i="13"/>
  <c r="J173" i="15" s="1"/>
  <c r="U446" i="7"/>
  <c r="AX235" i="13"/>
  <c r="BA235" i="13" s="1"/>
  <c r="BD235" i="13" s="1"/>
  <c r="BI321" i="13"/>
  <c r="CF236" i="13" l="1"/>
  <c r="BV236" i="13"/>
  <c r="AS237" i="13" s="1"/>
  <c r="AV237" i="13" s="1"/>
  <c r="AJ238" i="13" s="1"/>
  <c r="BW236" i="13"/>
  <c r="AT237" i="13" s="1"/>
  <c r="J237" i="13" s="1"/>
  <c r="J347" i="12"/>
  <c r="CE236" i="13"/>
  <c r="N235" i="13"/>
  <c r="BU235" i="13"/>
  <c r="CD235" i="13"/>
  <c r="BX235" i="13"/>
  <c r="CG235" i="13"/>
  <c r="K346" i="12"/>
  <c r="L346" i="12" s="1"/>
  <c r="M346" i="12" s="1"/>
  <c r="V446" i="7"/>
  <c r="BH236" i="13"/>
  <c r="F446" i="7"/>
  <c r="BT236" i="13"/>
  <c r="BO236" i="13"/>
  <c r="BJ321" i="13"/>
  <c r="BK321" i="13"/>
  <c r="BN237" i="13" l="1"/>
  <c r="BP237" i="13"/>
  <c r="I237" i="13"/>
  <c r="AW237" i="13"/>
  <c r="AK238" i="13" s="1"/>
  <c r="BQ237" i="13"/>
  <c r="BM237" i="13"/>
  <c r="O446" i="7"/>
  <c r="H447" i="7"/>
  <c r="G447" i="7"/>
  <c r="K447" i="7"/>
  <c r="J447" i="7"/>
  <c r="I447" i="7"/>
  <c r="S237" i="13"/>
  <c r="AB238" i="13" s="1"/>
  <c r="M237" i="13"/>
  <c r="L175" i="15" s="1"/>
  <c r="O346" i="12"/>
  <c r="BZ236" i="13"/>
  <c r="CI236" i="13"/>
  <c r="BY236" i="13"/>
  <c r="CH236" i="13"/>
  <c r="N347" i="12"/>
  <c r="CJ235" i="13"/>
  <c r="L237" i="13"/>
  <c r="K175" i="15" s="1"/>
  <c r="R237" i="13"/>
  <c r="AA238" i="13" s="1"/>
  <c r="CA235" i="13"/>
  <c r="AR236" i="13"/>
  <c r="AY237" i="13"/>
  <c r="BB237" i="13" s="1"/>
  <c r="BI322" i="13"/>
  <c r="AZ237" i="13" l="1"/>
  <c r="BC237" i="13" s="1"/>
  <c r="P237" i="13"/>
  <c r="O237" i="13"/>
  <c r="L447" i="7"/>
  <c r="H175" i="15" s="1"/>
  <c r="CL235" i="13"/>
  <c r="CK235" i="13"/>
  <c r="H236" i="13"/>
  <c r="AU236" i="13"/>
  <c r="AI237" i="13" s="1"/>
  <c r="BL236" i="13"/>
  <c r="Q447" i="7"/>
  <c r="R447" i="7"/>
  <c r="T447" i="7"/>
  <c r="S447" i="7"/>
  <c r="P447" i="7"/>
  <c r="CB235" i="13"/>
  <c r="CC235" i="13"/>
  <c r="G347" i="12" l="1"/>
  <c r="H347" i="12" s="1"/>
  <c r="I347" i="12" s="1"/>
  <c r="I195" i="15" s="1"/>
  <c r="AX236" i="13"/>
  <c r="BA236" i="13" s="1"/>
  <c r="BD236" i="13" s="1"/>
  <c r="U447" i="7"/>
  <c r="K236" i="13"/>
  <c r="J174" i="15" s="1"/>
  <c r="BR236" i="13"/>
  <c r="Q236" i="13"/>
  <c r="Z237" i="13" s="1"/>
  <c r="BK322" i="13"/>
  <c r="BJ322" i="13"/>
  <c r="BW237" i="13" l="1"/>
  <c r="AT238" i="13" s="1"/>
  <c r="BQ238" i="13" s="1"/>
  <c r="BV237" i="13"/>
  <c r="AS238" i="13" s="1"/>
  <c r="AV238" i="13" s="1"/>
  <c r="AJ239" i="13" s="1"/>
  <c r="CF237" i="13"/>
  <c r="CE237" i="13"/>
  <c r="J348" i="12"/>
  <c r="N236" i="13"/>
  <c r="BU236" i="13"/>
  <c r="CD236" i="13"/>
  <c r="CG236" i="13"/>
  <c r="BX236" i="13"/>
  <c r="BO237" i="13"/>
  <c r="BT237" i="13"/>
  <c r="BH237" i="13"/>
  <c r="F447" i="7"/>
  <c r="K347" i="12"/>
  <c r="L347" i="12" s="1"/>
  <c r="M347" i="12" s="1"/>
  <c r="V447" i="7"/>
  <c r="BI323" i="13"/>
  <c r="J238" i="13" l="1"/>
  <c r="S238" i="13" s="1"/>
  <c r="AB239" i="13" s="1"/>
  <c r="BN238" i="13"/>
  <c r="AW238" i="13"/>
  <c r="AK239" i="13" s="1"/>
  <c r="BP238" i="13"/>
  <c r="BM238" i="13"/>
  <c r="I238" i="13"/>
  <c r="R238" i="13" s="1"/>
  <c r="AA239" i="13" s="1"/>
  <c r="CA236" i="13"/>
  <c r="AR237" i="13"/>
  <c r="BZ237" i="13"/>
  <c r="O347" i="12"/>
  <c r="CI237" i="13"/>
  <c r="BY237" i="13"/>
  <c r="CH237" i="13"/>
  <c r="N348" i="12"/>
  <c r="CJ236" i="13"/>
  <c r="AY238" i="13"/>
  <c r="BB238" i="13" s="1"/>
  <c r="M238" i="13"/>
  <c r="L176" i="15" s="1"/>
  <c r="O447" i="7"/>
  <c r="J448" i="7"/>
  <c r="G448" i="7"/>
  <c r="H448" i="7"/>
  <c r="K448" i="7"/>
  <c r="I448" i="7"/>
  <c r="BJ323" i="13"/>
  <c r="BK323" i="13"/>
  <c r="AZ238" i="13" l="1"/>
  <c r="BC238" i="13" s="1"/>
  <c r="L238" i="13"/>
  <c r="K176" i="15" s="1"/>
  <c r="P238" i="13"/>
  <c r="L448" i="7"/>
  <c r="H176" i="15" s="1"/>
  <c r="T448" i="7"/>
  <c r="P448" i="7"/>
  <c r="R448" i="7"/>
  <c r="Q448" i="7"/>
  <c r="S448" i="7"/>
  <c r="BL237" i="13"/>
  <c r="AU237" i="13"/>
  <c r="AI238" i="13" s="1"/>
  <c r="H237" i="13"/>
  <c r="CB236" i="13"/>
  <c r="CC236" i="13"/>
  <c r="CK236" i="13"/>
  <c r="CL236" i="13"/>
  <c r="O238" i="13" l="1"/>
  <c r="G348" i="12"/>
  <c r="H348" i="12" s="1"/>
  <c r="I348" i="12" s="1"/>
  <c r="I196" i="15" s="1"/>
  <c r="AX237" i="13"/>
  <c r="BA237" i="13" s="1"/>
  <c r="BD237" i="13" s="1"/>
  <c r="U448" i="7"/>
  <c r="Q237" i="13"/>
  <c r="Z238" i="13" s="1"/>
  <c r="BR237" i="13"/>
  <c r="K237" i="13"/>
  <c r="J175" i="15" s="1"/>
  <c r="CE238" i="13" l="1"/>
  <c r="BW238" i="13"/>
  <c r="AT239" i="13" s="1"/>
  <c r="BN239" i="13" s="1"/>
  <c r="CF238" i="13"/>
  <c r="J349" i="12"/>
  <c r="BV238" i="13"/>
  <c r="AS239" i="13" s="1"/>
  <c r="AV239" i="13" s="1"/>
  <c r="AJ240" i="13" s="1"/>
  <c r="N237" i="13"/>
  <c r="BU237" i="13"/>
  <c r="CD237" i="13"/>
  <c r="CG237" i="13"/>
  <c r="BX237" i="13"/>
  <c r="BT238" i="13"/>
  <c r="BO238" i="13"/>
  <c r="BH238" i="13"/>
  <c r="F448" i="7"/>
  <c r="K348" i="12"/>
  <c r="L348" i="12" s="1"/>
  <c r="M348" i="12" s="1"/>
  <c r="V448" i="7"/>
  <c r="BJ324" i="13"/>
  <c r="BK324" i="13"/>
  <c r="BI324" i="13"/>
  <c r="AW239" i="13" l="1"/>
  <c r="AK240" i="13" s="1"/>
  <c r="BQ239" i="13"/>
  <c r="J239" i="13"/>
  <c r="M239" i="13" s="1"/>
  <c r="L177" i="15" s="1"/>
  <c r="I239" i="13"/>
  <c r="R239" i="13" s="1"/>
  <c r="AA240" i="13" s="1"/>
  <c r="BP239" i="13"/>
  <c r="BM239" i="13"/>
  <c r="AY239" i="13"/>
  <c r="BB239" i="13" s="1"/>
  <c r="BZ238" i="13"/>
  <c r="O348" i="12"/>
  <c r="CI238" i="13"/>
  <c r="BY238" i="13"/>
  <c r="CH238" i="13"/>
  <c r="N349" i="12"/>
  <c r="CJ237" i="13"/>
  <c r="O448" i="7"/>
  <c r="G449" i="7"/>
  <c r="H449" i="7"/>
  <c r="I449" i="7"/>
  <c r="J449" i="7"/>
  <c r="K449" i="7"/>
  <c r="CA237" i="13"/>
  <c r="AR238" i="13"/>
  <c r="AZ239" i="13" l="1"/>
  <c r="BC239" i="13" s="1"/>
  <c r="L239" i="13"/>
  <c r="K177" i="15" s="1"/>
  <c r="S239" i="13"/>
  <c r="AB240" i="13" s="1"/>
  <c r="P239" i="13"/>
  <c r="L449" i="7"/>
  <c r="H177" i="15" s="1"/>
  <c r="S449" i="7"/>
  <c r="Q449" i="7"/>
  <c r="R449" i="7"/>
  <c r="T449" i="7"/>
  <c r="P449" i="7"/>
  <c r="CL237" i="13"/>
  <c r="CK237" i="13"/>
  <c r="H238" i="13"/>
  <c r="BL238" i="13"/>
  <c r="AU238" i="13"/>
  <c r="AI239" i="13" s="1"/>
  <c r="CC237" i="13"/>
  <c r="CB237" i="13"/>
  <c r="BK325" i="13"/>
  <c r="O239" i="13" l="1"/>
  <c r="G349" i="12"/>
  <c r="H349" i="12" s="1"/>
  <c r="I349" i="12" s="1"/>
  <c r="I197" i="15" s="1"/>
  <c r="U449" i="7"/>
  <c r="BR238" i="13"/>
  <c r="K238" i="13"/>
  <c r="J176" i="15" s="1"/>
  <c r="Q238" i="13"/>
  <c r="Z239" i="13" s="1"/>
  <c r="AX238" i="13"/>
  <c r="BA238" i="13" s="1"/>
  <c r="BD238" i="13" s="1"/>
  <c r="BI325" i="13"/>
  <c r="BJ325" i="13"/>
  <c r="J350" i="12" l="1"/>
  <c r="CE239" i="13"/>
  <c r="BW239" i="13"/>
  <c r="AT240" i="13" s="1"/>
  <c r="J240" i="13" s="1"/>
  <c r="BV239" i="13"/>
  <c r="AS240" i="13" s="1"/>
  <c r="CF239" i="13"/>
  <c r="BO239" i="13"/>
  <c r="BT239" i="13"/>
  <c r="BH239" i="13"/>
  <c r="F449" i="7"/>
  <c r="N238" i="13"/>
  <c r="BU238" i="13"/>
  <c r="CD238" i="13"/>
  <c r="BX238" i="13"/>
  <c r="CG238" i="13"/>
  <c r="K349" i="12"/>
  <c r="L349" i="12" s="1"/>
  <c r="M349" i="12" s="1"/>
  <c r="V449" i="7"/>
  <c r="BQ240" i="13" l="1"/>
  <c r="BN240" i="13"/>
  <c r="AW240" i="13"/>
  <c r="AK241" i="13" s="1"/>
  <c r="AV240" i="13"/>
  <c r="AJ241" i="13" s="1"/>
  <c r="BM240" i="13"/>
  <c r="BP240" i="13"/>
  <c r="I240" i="13"/>
  <c r="L240" i="13" s="1"/>
  <c r="K178" i="15" s="1"/>
  <c r="CA238" i="13"/>
  <c r="AR239" i="13"/>
  <c r="M240" i="13"/>
  <c r="L178" i="15" s="1"/>
  <c r="S240" i="13"/>
  <c r="AB241" i="13" s="1"/>
  <c r="CJ238" i="13"/>
  <c r="O349" i="12"/>
  <c r="CI239" i="13"/>
  <c r="BZ239" i="13"/>
  <c r="CH239" i="13"/>
  <c r="BY239" i="13"/>
  <c r="N350" i="12"/>
  <c r="O449" i="7"/>
  <c r="G450" i="7"/>
  <c r="H450" i="7"/>
  <c r="I450" i="7"/>
  <c r="J450" i="7"/>
  <c r="K450" i="7"/>
  <c r="BJ326" i="13"/>
  <c r="BK326" i="13"/>
  <c r="R240" i="13" l="1"/>
  <c r="AA241" i="13" s="1"/>
  <c r="AZ240" i="13"/>
  <c r="BC240" i="13" s="1"/>
  <c r="AY240" i="13"/>
  <c r="BB240" i="13" s="1"/>
  <c r="O240" i="13"/>
  <c r="P240" i="13"/>
  <c r="CK238" i="13"/>
  <c r="CL238" i="13"/>
  <c r="L450" i="7"/>
  <c r="H178" i="15" s="1"/>
  <c r="T450" i="7"/>
  <c r="P450" i="7"/>
  <c r="R450" i="7"/>
  <c r="S450" i="7"/>
  <c r="Q450" i="7"/>
  <c r="H239" i="13"/>
  <c r="AU239" i="13"/>
  <c r="AI240" i="13" s="1"/>
  <c r="BL239" i="13"/>
  <c r="CC238" i="13"/>
  <c r="CB238" i="13"/>
  <c r="BI326" i="13"/>
  <c r="G350" i="12" l="1"/>
  <c r="H350" i="12" s="1"/>
  <c r="I350" i="12" s="1"/>
  <c r="I198" i="15" s="1"/>
  <c r="U450" i="7"/>
  <c r="BR239" i="13"/>
  <c r="Q239" i="13"/>
  <c r="Z240" i="13" s="1"/>
  <c r="K239" i="13"/>
  <c r="J177" i="15" s="1"/>
  <c r="AX239" i="13"/>
  <c r="BA239" i="13" s="1"/>
  <c r="BD239" i="13" s="1"/>
  <c r="J351" i="12" l="1"/>
  <c r="BV240" i="13"/>
  <c r="AS241" i="13" s="1"/>
  <c r="BP241" i="13" s="1"/>
  <c r="CE240" i="13"/>
  <c r="BW240" i="13"/>
  <c r="AT241" i="13" s="1"/>
  <c r="AW241" i="13" s="1"/>
  <c r="AK242" i="13" s="1"/>
  <c r="CF240" i="13"/>
  <c r="V450" i="7"/>
  <c r="K350" i="12"/>
  <c r="L350" i="12" s="1"/>
  <c r="M350" i="12" s="1"/>
  <c r="N239" i="13"/>
  <c r="CD239" i="13"/>
  <c r="BU239" i="13"/>
  <c r="BX239" i="13"/>
  <c r="CG239" i="13"/>
  <c r="BH240" i="13"/>
  <c r="F450" i="7"/>
  <c r="BT240" i="13"/>
  <c r="BO240" i="13"/>
  <c r="BK327" i="13"/>
  <c r="BJ327" i="13"/>
  <c r="BM241" i="13" l="1"/>
  <c r="I241" i="13"/>
  <c r="R241" i="13" s="1"/>
  <c r="AA242" i="13" s="1"/>
  <c r="AV241" i="13"/>
  <c r="AJ242" i="13" s="1"/>
  <c r="BQ241" i="13"/>
  <c r="BN241" i="13"/>
  <c r="J241" i="13"/>
  <c r="S241" i="13" s="1"/>
  <c r="AB242" i="13" s="1"/>
  <c r="AZ241" i="13"/>
  <c r="BC241" i="13" s="1"/>
  <c r="BZ240" i="13"/>
  <c r="O350" i="12"/>
  <c r="CI240" i="13"/>
  <c r="BY240" i="13"/>
  <c r="CH240" i="13"/>
  <c r="N351" i="12"/>
  <c r="O450" i="7"/>
  <c r="K451" i="7"/>
  <c r="J451" i="7"/>
  <c r="H451" i="7"/>
  <c r="I451" i="7"/>
  <c r="G451" i="7"/>
  <c r="CA239" i="13"/>
  <c r="AR240" i="13"/>
  <c r="CJ239" i="13"/>
  <c r="BI327" i="13"/>
  <c r="L241" i="13" l="1"/>
  <c r="K179" i="15" s="1"/>
  <c r="M241" i="13"/>
  <c r="L179" i="15" s="1"/>
  <c r="AY241" i="13"/>
  <c r="BB241" i="13" s="1"/>
  <c r="CL239" i="13"/>
  <c r="CK239" i="13"/>
  <c r="CC239" i="13"/>
  <c r="CB239" i="13"/>
  <c r="BL240" i="13"/>
  <c r="AU240" i="13"/>
  <c r="AI241" i="13" s="1"/>
  <c r="H240" i="13"/>
  <c r="L451" i="7"/>
  <c r="H179" i="15" s="1"/>
  <c r="T451" i="7"/>
  <c r="R451" i="7"/>
  <c r="S451" i="7"/>
  <c r="Q451" i="7"/>
  <c r="P451" i="7"/>
  <c r="O241" i="13" l="1"/>
  <c r="P241" i="13"/>
  <c r="G351" i="12"/>
  <c r="H351" i="12" s="1"/>
  <c r="I351" i="12" s="1"/>
  <c r="I199" i="15" s="1"/>
  <c r="BR240" i="13"/>
  <c r="K240" i="13"/>
  <c r="J178" i="15" s="1"/>
  <c r="Q240" i="13"/>
  <c r="Z241" i="13" s="1"/>
  <c r="U451" i="7"/>
  <c r="AX240" i="13"/>
  <c r="BA240" i="13" s="1"/>
  <c r="BD240" i="13" s="1"/>
  <c r="BK328" i="13"/>
  <c r="BI328" i="13"/>
  <c r="BJ328" i="13"/>
  <c r="J352" i="12" l="1"/>
  <c r="BW241" i="13"/>
  <c r="AT242" i="13" s="1"/>
  <c r="J242" i="13" s="1"/>
  <c r="BV241" i="13"/>
  <c r="AS242" i="13" s="1"/>
  <c r="AV242" i="13" s="1"/>
  <c r="AJ243" i="13" s="1"/>
  <c r="CF241" i="13"/>
  <c r="CE241" i="13"/>
  <c r="V451" i="7"/>
  <c r="K351" i="12"/>
  <c r="L351" i="12" s="1"/>
  <c r="M351" i="12" s="1"/>
  <c r="BH241" i="13"/>
  <c r="F451" i="7"/>
  <c r="N240" i="13"/>
  <c r="BU240" i="13"/>
  <c r="CD240" i="13"/>
  <c r="BX240" i="13"/>
  <c r="CG240" i="13"/>
  <c r="BO241" i="13"/>
  <c r="BT241" i="13"/>
  <c r="BQ242" i="13" l="1"/>
  <c r="I242" i="13"/>
  <c r="R242" i="13" s="1"/>
  <c r="AA243" i="13" s="1"/>
  <c r="BM242" i="13"/>
  <c r="BN242" i="13"/>
  <c r="AW242" i="13"/>
  <c r="AK243" i="13" s="1"/>
  <c r="BP242" i="13"/>
  <c r="O351" i="12"/>
  <c r="BZ241" i="13"/>
  <c r="CI241" i="13"/>
  <c r="CH241" i="13"/>
  <c r="BY241" i="13"/>
  <c r="N352" i="12"/>
  <c r="AY242" i="13"/>
  <c r="BB242" i="13" s="1"/>
  <c r="CJ240" i="13"/>
  <c r="CA240" i="13"/>
  <c r="AR241" i="13"/>
  <c r="O451" i="7"/>
  <c r="G452" i="7"/>
  <c r="J452" i="7"/>
  <c r="K452" i="7"/>
  <c r="I452" i="7"/>
  <c r="H452" i="7"/>
  <c r="S242" i="13"/>
  <c r="AB243" i="13" s="1"/>
  <c r="M242" i="13"/>
  <c r="L180" i="15" s="1"/>
  <c r="BJ329" i="13"/>
  <c r="L242" i="13" l="1"/>
  <c r="AZ242" i="13"/>
  <c r="BC242" i="13" s="1"/>
  <c r="P242" i="13"/>
  <c r="P452" i="7"/>
  <c r="S452" i="7"/>
  <c r="R452" i="7"/>
  <c r="T452" i="7"/>
  <c r="Q452" i="7"/>
  <c r="CC240" i="13"/>
  <c r="CB240" i="13"/>
  <c r="L452" i="7"/>
  <c r="H180" i="15" s="1"/>
  <c r="H241" i="13"/>
  <c r="AU241" i="13"/>
  <c r="AI242" i="13" s="1"/>
  <c r="BL241" i="13"/>
  <c r="CL240" i="13"/>
  <c r="CK240" i="13"/>
  <c r="BK329" i="13"/>
  <c r="BI329" i="13"/>
  <c r="O242" i="13" l="1"/>
  <c r="K180" i="15"/>
  <c r="G352" i="12"/>
  <c r="H352" i="12" s="1"/>
  <c r="I352" i="12" s="1"/>
  <c r="I200" i="15" s="1"/>
  <c r="U452" i="7"/>
  <c r="Q241" i="13"/>
  <c r="Z242" i="13" s="1"/>
  <c r="K241" i="13"/>
  <c r="J179" i="15" s="1"/>
  <c r="BR241" i="13"/>
  <c r="AX241" i="13"/>
  <c r="BA241" i="13" s="1"/>
  <c r="BD241" i="13" s="1"/>
  <c r="BJ330" i="13"/>
  <c r="CE242" i="13" l="1"/>
  <c r="CF242" i="13"/>
  <c r="J353" i="12"/>
  <c r="BV242" i="13"/>
  <c r="AS243" i="13" s="1"/>
  <c r="BW242" i="13"/>
  <c r="AT243" i="13" s="1"/>
  <c r="BQ243" i="13" s="1"/>
  <c r="BH242" i="13"/>
  <c r="F452" i="7"/>
  <c r="N241" i="13"/>
  <c r="BU241" i="13"/>
  <c r="CD241" i="13"/>
  <c r="BX241" i="13"/>
  <c r="CG241" i="13"/>
  <c r="BT242" i="13"/>
  <c r="BO242" i="13"/>
  <c r="V452" i="7"/>
  <c r="K352" i="12"/>
  <c r="L352" i="12" s="1"/>
  <c r="M352" i="12" s="1"/>
  <c r="BK330" i="13"/>
  <c r="AW243" i="13" l="1"/>
  <c r="AK244" i="13" s="1"/>
  <c r="J243" i="13"/>
  <c r="M243" i="13" s="1"/>
  <c r="L181" i="15" s="1"/>
  <c r="BN243" i="13"/>
  <c r="BP243" i="13"/>
  <c r="AV243" i="13"/>
  <c r="AJ244" i="13" s="1"/>
  <c r="BM243" i="13"/>
  <c r="I243" i="13"/>
  <c r="R243" i="13" s="1"/>
  <c r="AA244" i="13" s="1"/>
  <c r="O352" i="12"/>
  <c r="BZ242" i="13"/>
  <c r="CI242" i="13"/>
  <c r="BY242" i="13"/>
  <c r="CH242" i="13"/>
  <c r="N353" i="12"/>
  <c r="CJ241" i="13"/>
  <c r="CA241" i="13"/>
  <c r="AR242" i="13"/>
  <c r="O452" i="7"/>
  <c r="J453" i="7"/>
  <c r="G453" i="7"/>
  <c r="I453" i="7"/>
  <c r="H453" i="7"/>
  <c r="K453" i="7"/>
  <c r="BI330" i="13"/>
  <c r="S243" i="13" l="1"/>
  <c r="AB244" i="13" s="1"/>
  <c r="AZ243" i="13"/>
  <c r="BC243" i="13" s="1"/>
  <c r="L243" i="13"/>
  <c r="AY243" i="13"/>
  <c r="BB243" i="13" s="1"/>
  <c r="P243" i="13"/>
  <c r="L453" i="7"/>
  <c r="H181" i="15" s="1"/>
  <c r="T453" i="7"/>
  <c r="P453" i="7"/>
  <c r="R453" i="7"/>
  <c r="S453" i="7"/>
  <c r="Q453" i="7"/>
  <c r="CC241" i="13"/>
  <c r="CB241" i="13"/>
  <c r="H242" i="13"/>
  <c r="BL242" i="13"/>
  <c r="AU242" i="13"/>
  <c r="AI243" i="13" s="1"/>
  <c r="CL241" i="13"/>
  <c r="CK241" i="13"/>
  <c r="O243" i="13" l="1"/>
  <c r="K181" i="15"/>
  <c r="G353" i="12"/>
  <c r="H353" i="12" s="1"/>
  <c r="I353" i="12" s="1"/>
  <c r="I201" i="15" s="1"/>
  <c r="U453" i="7"/>
  <c r="BR242" i="13"/>
  <c r="Q242" i="13"/>
  <c r="Z243" i="13" s="1"/>
  <c r="K242" i="13"/>
  <c r="J180" i="15" s="1"/>
  <c r="AX242" i="13"/>
  <c r="BA242" i="13" s="1"/>
  <c r="BD242" i="13" s="1"/>
  <c r="BI331" i="13"/>
  <c r="BK331" i="13"/>
  <c r="BJ331" i="13"/>
  <c r="J354" i="12" l="1"/>
  <c r="BV243" i="13"/>
  <c r="AS244" i="13" s="1"/>
  <c r="I244" i="13" s="1"/>
  <c r="CE243" i="13"/>
  <c r="CF243" i="13"/>
  <c r="BW243" i="13"/>
  <c r="AT244" i="13" s="1"/>
  <c r="J244" i="13" s="1"/>
  <c r="N242" i="13"/>
  <c r="BU242" i="13"/>
  <c r="CD242" i="13"/>
  <c r="BX242" i="13"/>
  <c r="CG242" i="13"/>
  <c r="BH243" i="13"/>
  <c r="F453" i="7"/>
  <c r="BO243" i="13"/>
  <c r="BT243" i="13"/>
  <c r="K353" i="12"/>
  <c r="L353" i="12" s="1"/>
  <c r="M353" i="12" s="1"/>
  <c r="V453" i="7"/>
  <c r="BP244" i="13" l="1"/>
  <c r="BM244" i="13"/>
  <c r="AV244" i="13"/>
  <c r="AJ245" i="13" s="1"/>
  <c r="AW244" i="13"/>
  <c r="AK245" i="13" s="1"/>
  <c r="BQ244" i="13"/>
  <c r="BN244" i="13"/>
  <c r="CJ242" i="13"/>
  <c r="CK242" i="13" s="1"/>
  <c r="M244" i="13"/>
  <c r="L182" i="15" s="1"/>
  <c r="S244" i="13"/>
  <c r="AB245" i="13" s="1"/>
  <c r="O453" i="7"/>
  <c r="I454" i="7"/>
  <c r="G454" i="7"/>
  <c r="K454" i="7"/>
  <c r="H454" i="7"/>
  <c r="J454" i="7"/>
  <c r="CI243" i="13"/>
  <c r="O353" i="12"/>
  <c r="BZ243" i="13"/>
  <c r="BY243" i="13"/>
  <c r="CH243" i="13"/>
  <c r="N354" i="12"/>
  <c r="R244" i="13"/>
  <c r="AA245" i="13" s="1"/>
  <c r="L244" i="13"/>
  <c r="K182" i="15" s="1"/>
  <c r="CA242" i="13"/>
  <c r="AR243" i="13"/>
  <c r="CL242" i="13" l="1"/>
  <c r="AY244" i="13"/>
  <c r="BB244" i="13" s="1"/>
  <c r="AZ244" i="13"/>
  <c r="BC244" i="13" s="1"/>
  <c r="O244" i="13"/>
  <c r="P244" i="13"/>
  <c r="AU243" i="13"/>
  <c r="AI244" i="13" s="1"/>
  <c r="BL243" i="13"/>
  <c r="H243" i="13"/>
  <c r="L454" i="7"/>
  <c r="H182" i="15" s="1"/>
  <c r="CB242" i="13"/>
  <c r="CC242" i="13"/>
  <c r="R454" i="7"/>
  <c r="Q454" i="7"/>
  <c r="P454" i="7"/>
  <c r="T454" i="7"/>
  <c r="S454" i="7"/>
  <c r="BJ332" i="13"/>
  <c r="BI332" i="13"/>
  <c r="BK332" i="13"/>
  <c r="G354" i="12" l="1"/>
  <c r="H354" i="12" s="1"/>
  <c r="I354" i="12" s="1"/>
  <c r="I202" i="15" s="1"/>
  <c r="BR243" i="13"/>
  <c r="K243" i="13"/>
  <c r="J181" i="15" s="1"/>
  <c r="Q243" i="13"/>
  <c r="Z244" i="13" s="1"/>
  <c r="U454" i="7"/>
  <c r="AX243" i="13"/>
  <c r="BA243" i="13" s="1"/>
  <c r="BD243" i="13" s="1"/>
  <c r="J355" i="12" l="1"/>
  <c r="BV244" i="13"/>
  <c r="AS245" i="13" s="1"/>
  <c r="BM245" i="13" s="1"/>
  <c r="CE244" i="13"/>
  <c r="BW244" i="13"/>
  <c r="AT245" i="13" s="1"/>
  <c r="BN245" i="13" s="1"/>
  <c r="CF244" i="13"/>
  <c r="N243" i="13"/>
  <c r="BU243" i="13"/>
  <c r="CD243" i="13"/>
  <c r="BX243" i="13"/>
  <c r="CG243" i="13"/>
  <c r="BH244" i="13"/>
  <c r="F454" i="7"/>
  <c r="BO244" i="13"/>
  <c r="BT244" i="13"/>
  <c r="K354" i="12"/>
  <c r="L354" i="12" s="1"/>
  <c r="M354" i="12" s="1"/>
  <c r="V454" i="7"/>
  <c r="BI333" i="13"/>
  <c r="BJ333" i="13"/>
  <c r="BQ245" i="13" l="1"/>
  <c r="AW245" i="13"/>
  <c r="AK246" i="13" s="1"/>
  <c r="J245" i="13"/>
  <c r="M245" i="13" s="1"/>
  <c r="L183" i="15" s="1"/>
  <c r="BP245" i="13"/>
  <c r="I245" i="13"/>
  <c r="L245" i="13" s="1"/>
  <c r="K183" i="15" s="1"/>
  <c r="AV245" i="13"/>
  <c r="AJ246" i="13" s="1"/>
  <c r="O454" i="7"/>
  <c r="I455" i="7"/>
  <c r="H455" i="7"/>
  <c r="J455" i="7"/>
  <c r="K455" i="7"/>
  <c r="G455" i="7"/>
  <c r="CI244" i="13"/>
  <c r="BZ244" i="13"/>
  <c r="O354" i="12"/>
  <c r="BY244" i="13"/>
  <c r="CH244" i="13"/>
  <c r="N355" i="12"/>
  <c r="CJ243" i="13"/>
  <c r="CA243" i="13"/>
  <c r="AR244" i="13"/>
  <c r="BK333" i="13"/>
  <c r="R245" i="13" l="1"/>
  <c r="AA246" i="13" s="1"/>
  <c r="S245" i="13"/>
  <c r="AB246" i="13" s="1"/>
  <c r="AZ245" i="13"/>
  <c r="BC245" i="13" s="1"/>
  <c r="AY245" i="13"/>
  <c r="BB245" i="13" s="1"/>
  <c r="O245" i="13"/>
  <c r="P245" i="13"/>
  <c r="CL243" i="13"/>
  <c r="CK243" i="13"/>
  <c r="L455" i="7"/>
  <c r="H183" i="15" s="1"/>
  <c r="AU244" i="13"/>
  <c r="AI245" i="13" s="1"/>
  <c r="H244" i="13"/>
  <c r="BL244" i="13"/>
  <c r="S455" i="7"/>
  <c r="P455" i="7"/>
  <c r="Q455" i="7"/>
  <c r="R455" i="7"/>
  <c r="T455" i="7"/>
  <c r="CC243" i="13"/>
  <c r="CB243" i="13"/>
  <c r="BK334" i="13"/>
  <c r="BI334" i="13"/>
  <c r="BJ334" i="13"/>
  <c r="G355" i="12" l="1"/>
  <c r="H355" i="12" s="1"/>
  <c r="I355" i="12" s="1"/>
  <c r="I203" i="15" s="1"/>
  <c r="BR244" i="13"/>
  <c r="K244" i="13"/>
  <c r="J182" i="15" s="1"/>
  <c r="Q244" i="13"/>
  <c r="Z245" i="13" s="1"/>
  <c r="AX244" i="13"/>
  <c r="BA244" i="13" s="1"/>
  <c r="BD244" i="13" s="1"/>
  <c r="U455" i="7"/>
  <c r="CE245" i="13" l="1"/>
  <c r="J356" i="12"/>
  <c r="BW245" i="13"/>
  <c r="AT246" i="13" s="1"/>
  <c r="AW246" i="13" s="1"/>
  <c r="AK247" i="13" s="1"/>
  <c r="CF245" i="13"/>
  <c r="BV245" i="13"/>
  <c r="AS246" i="13" s="1"/>
  <c r="AV246" i="13" s="1"/>
  <c r="AJ247" i="13" s="1"/>
  <c r="BH245" i="13"/>
  <c r="F455" i="7"/>
  <c r="K355" i="12"/>
  <c r="L355" i="12" s="1"/>
  <c r="M355" i="12" s="1"/>
  <c r="V455" i="7"/>
  <c r="N244" i="13"/>
  <c r="CD244" i="13"/>
  <c r="BU244" i="13"/>
  <c r="BX244" i="13"/>
  <c r="CG244" i="13"/>
  <c r="BT245" i="13"/>
  <c r="BO245" i="13"/>
  <c r="BI335" i="13"/>
  <c r="BN246" i="13" l="1"/>
  <c r="J246" i="13"/>
  <c r="M246" i="13" s="1"/>
  <c r="L184" i="15" s="1"/>
  <c r="BQ246" i="13"/>
  <c r="I246" i="13"/>
  <c r="L246" i="13" s="1"/>
  <c r="K184" i="15" s="1"/>
  <c r="BP246" i="13"/>
  <c r="BM246" i="13"/>
  <c r="O455" i="7"/>
  <c r="K456" i="7"/>
  <c r="I456" i="7"/>
  <c r="H456" i="7"/>
  <c r="J456" i="7"/>
  <c r="G456" i="7"/>
  <c r="AZ246" i="13"/>
  <c r="BC246" i="13" s="1"/>
  <c r="CA244" i="13"/>
  <c r="AR245" i="13"/>
  <c r="CJ244" i="13"/>
  <c r="O355" i="12"/>
  <c r="CI245" i="13"/>
  <c r="BZ245" i="13"/>
  <c r="BY245" i="13"/>
  <c r="CH245" i="13"/>
  <c r="N356" i="12"/>
  <c r="AY246" i="13"/>
  <c r="BB246" i="13" s="1"/>
  <c r="BK335" i="13"/>
  <c r="BJ335" i="13"/>
  <c r="R246" i="13" l="1"/>
  <c r="AA247" i="13" s="1"/>
  <c r="S246" i="13"/>
  <c r="AB247" i="13" s="1"/>
  <c r="P246" i="13"/>
  <c r="O246" i="13"/>
  <c r="CL244" i="13"/>
  <c r="CK244" i="13"/>
  <c r="L456" i="7"/>
  <c r="H184" i="15" s="1"/>
  <c r="AU245" i="13"/>
  <c r="AI246" i="13" s="1"/>
  <c r="H245" i="13"/>
  <c r="BL245" i="13"/>
  <c r="CB244" i="13"/>
  <c r="CC244" i="13"/>
  <c r="T456" i="7"/>
  <c r="R456" i="7"/>
  <c r="Q456" i="7"/>
  <c r="P456" i="7"/>
  <c r="S456" i="7"/>
  <c r="BI336" i="13"/>
  <c r="G356" i="12" l="1"/>
  <c r="H356" i="12" s="1"/>
  <c r="I356" i="12" s="1"/>
  <c r="I204" i="15" s="1"/>
  <c r="BR245" i="13"/>
  <c r="Q245" i="13"/>
  <c r="Z246" i="13" s="1"/>
  <c r="K245" i="13"/>
  <c r="J183" i="15" s="1"/>
  <c r="AX245" i="13"/>
  <c r="BA245" i="13" s="1"/>
  <c r="BD245" i="13" s="1"/>
  <c r="U456" i="7"/>
  <c r="BK336" i="13"/>
  <c r="BV246" i="13" l="1"/>
  <c r="AS247" i="13" s="1"/>
  <c r="BP247" i="13" s="1"/>
  <c r="J357" i="12"/>
  <c r="CE246" i="13"/>
  <c r="BW246" i="13"/>
  <c r="AT247" i="13" s="1"/>
  <c r="AW247" i="13" s="1"/>
  <c r="AK248" i="13" s="1"/>
  <c r="CF246" i="13"/>
  <c r="V456" i="7"/>
  <c r="K356" i="12"/>
  <c r="L356" i="12" s="1"/>
  <c r="M356" i="12" s="1"/>
  <c r="N245" i="13"/>
  <c r="CD245" i="13"/>
  <c r="BU245" i="13"/>
  <c r="CG245" i="13"/>
  <c r="BX245" i="13"/>
  <c r="BH246" i="13"/>
  <c r="F456" i="7"/>
  <c r="BO246" i="13"/>
  <c r="BT246" i="13"/>
  <c r="BJ336" i="13"/>
  <c r="I247" i="13" l="1"/>
  <c r="BM247" i="13"/>
  <c r="AV247" i="13"/>
  <c r="AJ248" i="13" s="1"/>
  <c r="J247" i="13"/>
  <c r="S247" i="13" s="1"/>
  <c r="AB248" i="13" s="1"/>
  <c r="BQ247" i="13"/>
  <c r="BN247" i="13"/>
  <c r="CJ245" i="13"/>
  <c r="CK245" i="13" s="1"/>
  <c r="AZ247" i="13"/>
  <c r="BC247" i="13" s="1"/>
  <c r="CA245" i="13"/>
  <c r="AR246" i="13"/>
  <c r="L247" i="13"/>
  <c r="K185" i="15" s="1"/>
  <c r="R247" i="13"/>
  <c r="AA248" i="13" s="1"/>
  <c r="O456" i="7"/>
  <c r="K457" i="7"/>
  <c r="G457" i="7"/>
  <c r="H457" i="7"/>
  <c r="I457" i="7"/>
  <c r="J457" i="7"/>
  <c r="BZ246" i="13"/>
  <c r="CI246" i="13"/>
  <c r="O356" i="12"/>
  <c r="CH246" i="13"/>
  <c r="BY246" i="13"/>
  <c r="N357" i="12"/>
  <c r="M247" i="13" l="1"/>
  <c r="L185" i="15" s="1"/>
  <c r="AY247" i="13"/>
  <c r="BB247" i="13" s="1"/>
  <c r="CL245" i="13"/>
  <c r="O247" i="13"/>
  <c r="CB245" i="13"/>
  <c r="CC245" i="13"/>
  <c r="H246" i="13"/>
  <c r="BL246" i="13"/>
  <c r="AU246" i="13"/>
  <c r="AI247" i="13" s="1"/>
  <c r="L457" i="7"/>
  <c r="H185" i="15" s="1"/>
  <c r="S457" i="7"/>
  <c r="R457" i="7"/>
  <c r="T457" i="7"/>
  <c r="Q457" i="7"/>
  <c r="P457" i="7"/>
  <c r="BK337" i="13"/>
  <c r="BI337" i="13"/>
  <c r="P247" i="13" l="1"/>
  <c r="G357" i="12"/>
  <c r="H357" i="12" s="1"/>
  <c r="I357" i="12" s="1"/>
  <c r="I205" i="15" s="1"/>
  <c r="U457" i="7"/>
  <c r="BR246" i="13"/>
  <c r="K246" i="13"/>
  <c r="J184" i="15" s="1"/>
  <c r="Q246" i="13"/>
  <c r="Z247" i="13" s="1"/>
  <c r="AX246" i="13"/>
  <c r="BA246" i="13" s="1"/>
  <c r="BD246" i="13" s="1"/>
  <c r="BJ337" i="13"/>
  <c r="BV247" i="13" l="1"/>
  <c r="AS248" i="13" s="1"/>
  <c r="I248" i="13" s="1"/>
  <c r="J358" i="12"/>
  <c r="BW247" i="13"/>
  <c r="AT248" i="13" s="1"/>
  <c r="AW248" i="13" s="1"/>
  <c r="AK249" i="13" s="1"/>
  <c r="CE247" i="13"/>
  <c r="CF247" i="13"/>
  <c r="V457" i="7"/>
  <c r="K357" i="12"/>
  <c r="L357" i="12" s="1"/>
  <c r="M357" i="12" s="1"/>
  <c r="BO247" i="13"/>
  <c r="BT247" i="13"/>
  <c r="BH247" i="13"/>
  <c r="F457" i="7"/>
  <c r="N246" i="13"/>
  <c r="BU246" i="13"/>
  <c r="CD246" i="13"/>
  <c r="BX246" i="13"/>
  <c r="CG246" i="13"/>
  <c r="BP248" i="13" l="1"/>
  <c r="BM248" i="13"/>
  <c r="AV248" i="13"/>
  <c r="AJ249" i="13" s="1"/>
  <c r="BN248" i="13"/>
  <c r="BQ248" i="13"/>
  <c r="J248" i="13"/>
  <c r="S248" i="13" s="1"/>
  <c r="AB249" i="13" s="1"/>
  <c r="CJ246" i="13"/>
  <c r="CL246" i="13" s="1"/>
  <c r="CA246" i="13"/>
  <c r="AR247" i="13"/>
  <c r="O457" i="7"/>
  <c r="J458" i="7"/>
  <c r="K458" i="7"/>
  <c r="H458" i="7"/>
  <c r="G458" i="7"/>
  <c r="I458" i="7"/>
  <c r="L248" i="13"/>
  <c r="K186" i="15" s="1"/>
  <c r="R248" i="13"/>
  <c r="AA249" i="13" s="1"/>
  <c r="BZ247" i="13"/>
  <c r="CI247" i="13"/>
  <c r="O357" i="12"/>
  <c r="BY247" i="13"/>
  <c r="CH247" i="13"/>
  <c r="N358" i="12"/>
  <c r="AZ248" i="13"/>
  <c r="BC248" i="13" s="1"/>
  <c r="BI338" i="13"/>
  <c r="BK338" i="13"/>
  <c r="AY248" i="13" l="1"/>
  <c r="BB248" i="13" s="1"/>
  <c r="M248" i="13"/>
  <c r="L186" i="15" s="1"/>
  <c r="CK246" i="13"/>
  <c r="O248" i="13"/>
  <c r="L458" i="7"/>
  <c r="H186" i="15" s="1"/>
  <c r="T458" i="7"/>
  <c r="Q458" i="7"/>
  <c r="R458" i="7"/>
  <c r="P458" i="7"/>
  <c r="S458" i="7"/>
  <c r="H247" i="13"/>
  <c r="AU247" i="13"/>
  <c r="AI248" i="13" s="1"/>
  <c r="BL247" i="13"/>
  <c r="CC246" i="13"/>
  <c r="CB246" i="13"/>
  <c r="BK339" i="13"/>
  <c r="BJ338" i="13"/>
  <c r="P248" i="13" l="1"/>
  <c r="G358" i="12"/>
  <c r="H358" i="12" s="1"/>
  <c r="I358" i="12" s="1"/>
  <c r="I206" i="15" s="1"/>
  <c r="U458" i="7"/>
  <c r="K247" i="13"/>
  <c r="J185" i="15" s="1"/>
  <c r="BR247" i="13"/>
  <c r="Q247" i="13"/>
  <c r="Z248" i="13" s="1"/>
  <c r="AX247" i="13"/>
  <c r="BA247" i="13" s="1"/>
  <c r="BD247" i="13" s="1"/>
  <c r="BJ339" i="13"/>
  <c r="BI339" i="13"/>
  <c r="BW248" i="13" l="1"/>
  <c r="AT249" i="13" s="1"/>
  <c r="BN249" i="13" s="1"/>
  <c r="CF248" i="13"/>
  <c r="BV248" i="13"/>
  <c r="AS249" i="13" s="1"/>
  <c r="AV249" i="13" s="1"/>
  <c r="AJ250" i="13" s="1"/>
  <c r="CE248" i="13"/>
  <c r="J359" i="12"/>
  <c r="BH248" i="13"/>
  <c r="F458" i="7"/>
  <c r="BT248" i="13"/>
  <c r="BO248" i="13"/>
  <c r="N247" i="13"/>
  <c r="CD247" i="13"/>
  <c r="BU247" i="13"/>
  <c r="BX247" i="13"/>
  <c r="CG247" i="13"/>
  <c r="V458" i="7"/>
  <c r="K358" i="12"/>
  <c r="L358" i="12" s="1"/>
  <c r="M358" i="12" s="1"/>
  <c r="J249" i="13" l="1"/>
  <c r="M249" i="13" s="1"/>
  <c r="L187" i="15" s="1"/>
  <c r="BP249" i="13"/>
  <c r="AW249" i="13"/>
  <c r="AK250" i="13" s="1"/>
  <c r="BM249" i="13"/>
  <c r="I249" i="13"/>
  <c r="R249" i="13" s="1"/>
  <c r="AA250" i="13" s="1"/>
  <c r="BQ249" i="13"/>
  <c r="CA247" i="13"/>
  <c r="AR248" i="13"/>
  <c r="CI248" i="13"/>
  <c r="O358" i="12"/>
  <c r="BZ248" i="13"/>
  <c r="CH248" i="13"/>
  <c r="BY248" i="13"/>
  <c r="N359" i="12"/>
  <c r="AY249" i="13"/>
  <c r="BB249" i="13" s="1"/>
  <c r="CJ247" i="13"/>
  <c r="O458" i="7"/>
  <c r="I459" i="7"/>
  <c r="G459" i="7"/>
  <c r="H459" i="7"/>
  <c r="K459" i="7"/>
  <c r="J459" i="7"/>
  <c r="BJ340" i="13"/>
  <c r="BK340" i="13"/>
  <c r="BI340" i="13"/>
  <c r="S249" i="13" l="1"/>
  <c r="AB250" i="13" s="1"/>
  <c r="L249" i="13"/>
  <c r="K187" i="15" s="1"/>
  <c r="AZ249" i="13"/>
  <c r="BC249" i="13" s="1"/>
  <c r="P249" i="13"/>
  <c r="S459" i="7"/>
  <c r="P459" i="7"/>
  <c r="Q459" i="7"/>
  <c r="T459" i="7"/>
  <c r="R459" i="7"/>
  <c r="CK247" i="13"/>
  <c r="CL247" i="13"/>
  <c r="AU248" i="13"/>
  <c r="AI249" i="13" s="1"/>
  <c r="BL248" i="13"/>
  <c r="H248" i="13"/>
  <c r="CB247" i="13"/>
  <c r="CC247" i="13"/>
  <c r="L459" i="7"/>
  <c r="H187" i="15" s="1"/>
  <c r="BJ341" i="13"/>
  <c r="O249" i="13" l="1"/>
  <c r="G359" i="12"/>
  <c r="H359" i="12" s="1"/>
  <c r="I359" i="12" s="1"/>
  <c r="I207" i="15" s="1"/>
  <c r="BR248" i="13"/>
  <c r="Q248" i="13"/>
  <c r="Z249" i="13" s="1"/>
  <c r="K248" i="13"/>
  <c r="J186" i="15" s="1"/>
  <c r="U459" i="7"/>
  <c r="AX248" i="13"/>
  <c r="BA248" i="13" s="1"/>
  <c r="BD248" i="13" s="1"/>
  <c r="J360" i="12" l="1"/>
  <c r="BV249" i="13"/>
  <c r="AS250" i="13" s="1"/>
  <c r="BP250" i="13" s="1"/>
  <c r="CE249" i="13"/>
  <c r="BW249" i="13"/>
  <c r="AT250" i="13" s="1"/>
  <c r="BQ250" i="13" s="1"/>
  <c r="CF249" i="13"/>
  <c r="BT249" i="13"/>
  <c r="BO249" i="13"/>
  <c r="N248" i="13"/>
  <c r="BU248" i="13"/>
  <c r="CD248" i="13"/>
  <c r="CG248" i="13"/>
  <c r="BX248" i="13"/>
  <c r="BH249" i="13"/>
  <c r="F459" i="7"/>
  <c r="V459" i="7"/>
  <c r="K359" i="12"/>
  <c r="L359" i="12" s="1"/>
  <c r="M359" i="12" s="1"/>
  <c r="BK341" i="13"/>
  <c r="BI341" i="13"/>
  <c r="BM250" i="13" l="1"/>
  <c r="AV250" i="13"/>
  <c r="AJ251" i="13" s="1"/>
  <c r="I250" i="13"/>
  <c r="R250" i="13" s="1"/>
  <c r="AA251" i="13" s="1"/>
  <c r="BN250" i="13"/>
  <c r="J250" i="13"/>
  <c r="M250" i="13" s="1"/>
  <c r="L188" i="15" s="1"/>
  <c r="AW250" i="13"/>
  <c r="AK251" i="13" s="1"/>
  <c r="CJ248" i="13"/>
  <c r="CL248" i="13" s="1"/>
  <c r="O459" i="7"/>
  <c r="I460" i="7"/>
  <c r="H460" i="7"/>
  <c r="J460" i="7"/>
  <c r="G460" i="7"/>
  <c r="K460" i="7"/>
  <c r="BZ249" i="13"/>
  <c r="O359" i="12"/>
  <c r="CI249" i="13"/>
  <c r="BY249" i="13"/>
  <c r="CH249" i="13"/>
  <c r="N360" i="12"/>
  <c r="CA248" i="13"/>
  <c r="AR249" i="13"/>
  <c r="AZ250" i="13" l="1"/>
  <c r="BC250" i="13" s="1"/>
  <c r="CK248" i="13"/>
  <c r="S250" i="13"/>
  <c r="AB251" i="13" s="1"/>
  <c r="L250" i="13"/>
  <c r="AY250" i="13"/>
  <c r="BB250" i="13" s="1"/>
  <c r="P250" i="13"/>
  <c r="CC248" i="13"/>
  <c r="CB248" i="13"/>
  <c r="H249" i="13"/>
  <c r="BL249" i="13"/>
  <c r="AU249" i="13"/>
  <c r="AI250" i="13" s="1"/>
  <c r="L460" i="7"/>
  <c r="H188" i="15" s="1"/>
  <c r="T460" i="7"/>
  <c r="Q460" i="7"/>
  <c r="P460" i="7"/>
  <c r="S460" i="7"/>
  <c r="R460" i="7"/>
  <c r="BK342" i="13"/>
  <c r="BI342" i="13"/>
  <c r="BJ342" i="13"/>
  <c r="O250" i="13" l="1"/>
  <c r="K188" i="15"/>
  <c r="G360" i="12"/>
  <c r="H360" i="12" s="1"/>
  <c r="I360" i="12" s="1"/>
  <c r="I208" i="15" s="1"/>
  <c r="U460" i="7"/>
  <c r="Q249" i="13"/>
  <c r="Z250" i="13" s="1"/>
  <c r="K249" i="13"/>
  <c r="J187" i="15" s="1"/>
  <c r="BR249" i="13"/>
  <c r="AX249" i="13"/>
  <c r="BA249" i="13" s="1"/>
  <c r="BD249" i="13" s="1"/>
  <c r="BI343" i="13"/>
  <c r="J361" i="12" l="1"/>
  <c r="BW250" i="13"/>
  <c r="AT251" i="13" s="1"/>
  <c r="BQ251" i="13" s="1"/>
  <c r="CE250" i="13"/>
  <c r="BV250" i="13"/>
  <c r="AS251" i="13" s="1"/>
  <c r="I251" i="13" s="1"/>
  <c r="CF250" i="13"/>
  <c r="BT250" i="13"/>
  <c r="BO250" i="13"/>
  <c r="N249" i="13"/>
  <c r="BU249" i="13"/>
  <c r="CD249" i="13"/>
  <c r="CG249" i="13"/>
  <c r="BX249" i="13"/>
  <c r="BH250" i="13"/>
  <c r="F460" i="7"/>
  <c r="K360" i="12"/>
  <c r="L360" i="12" s="1"/>
  <c r="M360" i="12" s="1"/>
  <c r="V460" i="7"/>
  <c r="BK343" i="13"/>
  <c r="AW251" i="13" l="1"/>
  <c r="AK252" i="13" s="1"/>
  <c r="BN251" i="13"/>
  <c r="J251" i="13"/>
  <c r="BM251" i="13"/>
  <c r="AV251" i="13"/>
  <c r="AJ252" i="13" s="1"/>
  <c r="BP251" i="13"/>
  <c r="CJ249" i="13"/>
  <c r="CK249" i="13" s="1"/>
  <c r="CI250" i="13"/>
  <c r="BZ250" i="13"/>
  <c r="O360" i="12"/>
  <c r="BY250" i="13"/>
  <c r="CH250" i="13"/>
  <c r="N361" i="12"/>
  <c r="R251" i="13"/>
  <c r="AA252" i="13" s="1"/>
  <c r="L251" i="13"/>
  <c r="K189" i="15" s="1"/>
  <c r="O460" i="7"/>
  <c r="K461" i="7"/>
  <c r="J461" i="7"/>
  <c r="I461" i="7"/>
  <c r="H461" i="7"/>
  <c r="G461" i="7"/>
  <c r="M251" i="13"/>
  <c r="L189" i="15" s="1"/>
  <c r="S251" i="13"/>
  <c r="AB252" i="13" s="1"/>
  <c r="CA249" i="13"/>
  <c r="AR250" i="13"/>
  <c r="BJ343" i="13"/>
  <c r="AY251" i="13" l="1"/>
  <c r="BB251" i="13" s="1"/>
  <c r="AZ251" i="13"/>
  <c r="BC251" i="13" s="1"/>
  <c r="CL249" i="13"/>
  <c r="O251" i="13"/>
  <c r="P251" i="13"/>
  <c r="BL250" i="13"/>
  <c r="AU250" i="13"/>
  <c r="AI251" i="13" s="1"/>
  <c r="H250" i="13"/>
  <c r="P461" i="7"/>
  <c r="Q461" i="7"/>
  <c r="T461" i="7"/>
  <c r="R461" i="7"/>
  <c r="S461" i="7"/>
  <c r="L461" i="7"/>
  <c r="H189" i="15" s="1"/>
  <c r="CC249" i="13"/>
  <c r="CB249" i="13"/>
  <c r="G361" i="12" l="1"/>
  <c r="H361" i="12" s="1"/>
  <c r="I361" i="12" s="1"/>
  <c r="I209" i="15" s="1"/>
  <c r="U461" i="7"/>
  <c r="K250" i="13"/>
  <c r="J188" i="15" s="1"/>
  <c r="Q250" i="13"/>
  <c r="Z251" i="13" s="1"/>
  <c r="BR250" i="13"/>
  <c r="AX250" i="13"/>
  <c r="BA250" i="13" s="1"/>
  <c r="BD250" i="13" s="1"/>
  <c r="BI344" i="13"/>
  <c r="BK344" i="13"/>
  <c r="J362" i="12" l="1"/>
  <c r="BV251" i="13"/>
  <c r="AS252" i="13" s="1"/>
  <c r="BM252" i="13" s="1"/>
  <c r="CE251" i="13"/>
  <c r="CF251" i="13"/>
  <c r="BW251" i="13"/>
  <c r="AT252" i="13" s="1"/>
  <c r="BN252" i="13" s="1"/>
  <c r="BO251" i="13"/>
  <c r="BT251" i="13"/>
  <c r="N250" i="13"/>
  <c r="BU250" i="13"/>
  <c r="CD250" i="13"/>
  <c r="BX250" i="13"/>
  <c r="CG250" i="13"/>
  <c r="BH251" i="13"/>
  <c r="F461" i="7"/>
  <c r="V461" i="7"/>
  <c r="K361" i="12"/>
  <c r="L361" i="12" s="1"/>
  <c r="M361" i="12" s="1"/>
  <c r="BJ344" i="13"/>
  <c r="I252" i="13" l="1"/>
  <c r="R252" i="13" s="1"/>
  <c r="AA253" i="13" s="1"/>
  <c r="AV252" i="13"/>
  <c r="AJ253" i="13" s="1"/>
  <c r="BP252" i="13"/>
  <c r="J252" i="13"/>
  <c r="S252" i="13" s="1"/>
  <c r="AB253" i="13" s="1"/>
  <c r="AW252" i="13"/>
  <c r="AK253" i="13" s="1"/>
  <c r="BQ252" i="13"/>
  <c r="CA250" i="13"/>
  <c r="AR251" i="13"/>
  <c r="CJ250" i="13"/>
  <c r="BZ251" i="13"/>
  <c r="O361" i="12"/>
  <c r="CI251" i="13"/>
  <c r="CH251" i="13"/>
  <c r="BY251" i="13"/>
  <c r="N362" i="12"/>
  <c r="O461" i="7"/>
  <c r="H462" i="7"/>
  <c r="I462" i="7"/>
  <c r="G462" i="7"/>
  <c r="J462" i="7"/>
  <c r="K462" i="7"/>
  <c r="BK345" i="13"/>
  <c r="AY252" i="13" l="1"/>
  <c r="BB252" i="13" s="1"/>
  <c r="L252" i="13"/>
  <c r="K190" i="15" s="1"/>
  <c r="M252" i="13"/>
  <c r="L190" i="15" s="1"/>
  <c r="AZ252" i="13"/>
  <c r="BC252" i="13" s="1"/>
  <c r="S462" i="7"/>
  <c r="R462" i="7"/>
  <c r="P462" i="7"/>
  <c r="T462" i="7"/>
  <c r="Q462" i="7"/>
  <c r="CK250" i="13"/>
  <c r="CL250" i="13"/>
  <c r="H251" i="13"/>
  <c r="BL251" i="13"/>
  <c r="AU251" i="13"/>
  <c r="AI252" i="13" s="1"/>
  <c r="CB250" i="13"/>
  <c r="CC250" i="13"/>
  <c r="L462" i="7"/>
  <c r="H190" i="15" s="1"/>
  <c r="BJ345" i="13"/>
  <c r="BI345" i="13"/>
  <c r="P252" i="13" l="1"/>
  <c r="O252" i="13"/>
  <c r="G362" i="12"/>
  <c r="H362" i="12" s="1"/>
  <c r="I362" i="12" s="1"/>
  <c r="I210" i="15" s="1"/>
  <c r="AX251" i="13"/>
  <c r="BA251" i="13" s="1"/>
  <c r="BD251" i="13" s="1"/>
  <c r="U462" i="7"/>
  <c r="BR251" i="13"/>
  <c r="Q251" i="13"/>
  <c r="Z252" i="13" s="1"/>
  <c r="K251" i="13"/>
  <c r="J189" i="15" s="1"/>
  <c r="BK346" i="13"/>
  <c r="BW252" i="13" l="1"/>
  <c r="AT253" i="13" s="1"/>
  <c r="J253" i="13" s="1"/>
  <c r="CE252" i="13"/>
  <c r="J363" i="12"/>
  <c r="BV252" i="13"/>
  <c r="AS253" i="13" s="1"/>
  <c r="AV253" i="13" s="1"/>
  <c r="AJ254" i="13" s="1"/>
  <c r="CF252" i="13"/>
  <c r="N251" i="13"/>
  <c r="BU251" i="13"/>
  <c r="CD251" i="13"/>
  <c r="BX251" i="13"/>
  <c r="CG251" i="13"/>
  <c r="BH252" i="13"/>
  <c r="F462" i="7"/>
  <c r="V462" i="7"/>
  <c r="K362" i="12"/>
  <c r="L362" i="12" s="1"/>
  <c r="M362" i="12" s="1"/>
  <c r="BT252" i="13"/>
  <c r="BO252" i="13"/>
  <c r="BI346" i="13"/>
  <c r="BJ346" i="13"/>
  <c r="AW253" i="13" l="1"/>
  <c r="AK254" i="13" s="1"/>
  <c r="BQ253" i="13"/>
  <c r="BN253" i="13"/>
  <c r="I253" i="13"/>
  <c r="R253" i="13" s="1"/>
  <c r="AA254" i="13" s="1"/>
  <c r="BM253" i="13"/>
  <c r="BP253" i="13"/>
  <c r="AY253" i="13"/>
  <c r="BB253" i="13" s="1"/>
  <c r="BZ252" i="13"/>
  <c r="CI252" i="13"/>
  <c r="O362" i="12"/>
  <c r="BY252" i="13"/>
  <c r="CH252" i="13"/>
  <c r="N363" i="12"/>
  <c r="S253" i="13"/>
  <c r="AB254" i="13" s="1"/>
  <c r="M253" i="13"/>
  <c r="L191" i="15" s="1"/>
  <c r="O462" i="7"/>
  <c r="H463" i="7"/>
  <c r="I463" i="7"/>
  <c r="J463" i="7"/>
  <c r="G463" i="7"/>
  <c r="K463" i="7"/>
  <c r="L253" i="13"/>
  <c r="K191" i="15" s="1"/>
  <c r="CJ251" i="13"/>
  <c r="CA251" i="13"/>
  <c r="AR252" i="13"/>
  <c r="AZ253" i="13" l="1"/>
  <c r="BC253" i="13" s="1"/>
  <c r="P253" i="13"/>
  <c r="O253" i="13"/>
  <c r="T463" i="7"/>
  <c r="Q463" i="7"/>
  <c r="S463" i="7"/>
  <c r="P463" i="7"/>
  <c r="R463" i="7"/>
  <c r="L463" i="7"/>
  <c r="H191" i="15" s="1"/>
  <c r="H252" i="13"/>
  <c r="BL252" i="13"/>
  <c r="AU252" i="13"/>
  <c r="AI253" i="13" s="1"/>
  <c r="CB251" i="13"/>
  <c r="CC251" i="13"/>
  <c r="CL251" i="13"/>
  <c r="CK251" i="13"/>
  <c r="G363" i="12" l="1"/>
  <c r="H363" i="12" s="1"/>
  <c r="I363" i="12" s="1"/>
  <c r="I211" i="15" s="1"/>
  <c r="U463" i="7"/>
  <c r="K252" i="13"/>
  <c r="J190" i="15" s="1"/>
  <c r="Q252" i="13"/>
  <c r="Z253" i="13" s="1"/>
  <c r="BR252" i="13"/>
  <c r="AX252" i="13"/>
  <c r="BA252" i="13" s="1"/>
  <c r="BD252" i="13" s="1"/>
  <c r="J364" i="12" l="1"/>
  <c r="CE253" i="13"/>
  <c r="BV253" i="13"/>
  <c r="AS254" i="13" s="1"/>
  <c r="BM254" i="13" s="1"/>
  <c r="BW253" i="13"/>
  <c r="AT254" i="13" s="1"/>
  <c r="BQ254" i="13" s="1"/>
  <c r="CF253" i="13"/>
  <c r="K363" i="12"/>
  <c r="L363" i="12" s="1"/>
  <c r="M363" i="12" s="1"/>
  <c r="V463" i="7"/>
  <c r="BT253" i="13"/>
  <c r="BO253" i="13"/>
  <c r="BH253" i="13"/>
  <c r="F463" i="7"/>
  <c r="N252" i="13"/>
  <c r="CD252" i="13"/>
  <c r="BU252" i="13"/>
  <c r="CG252" i="13"/>
  <c r="BX252" i="13"/>
  <c r="I254" i="13" l="1"/>
  <c r="R254" i="13" s="1"/>
  <c r="AA255" i="13" s="1"/>
  <c r="AV254" i="13"/>
  <c r="AJ255" i="13" s="1"/>
  <c r="BP254" i="13"/>
  <c r="AW254" i="13"/>
  <c r="AK255" i="13" s="1"/>
  <c r="BN254" i="13"/>
  <c r="J254" i="13"/>
  <c r="M254" i="13" s="1"/>
  <c r="L192" i="15" s="1"/>
  <c r="O463" i="7"/>
  <c r="J464" i="7"/>
  <c r="K464" i="7"/>
  <c r="G464" i="7"/>
  <c r="I464" i="7"/>
  <c r="H464" i="7"/>
  <c r="CA252" i="13"/>
  <c r="AR253" i="13"/>
  <c r="CJ252" i="13"/>
  <c r="O363" i="12"/>
  <c r="BZ253" i="13"/>
  <c r="CI253" i="13"/>
  <c r="BY253" i="13"/>
  <c r="CH253" i="13"/>
  <c r="N364" i="12"/>
  <c r="AY254" i="13" l="1"/>
  <c r="BB254" i="13" s="1"/>
  <c r="AZ254" i="13"/>
  <c r="BC254" i="13" s="1"/>
  <c r="S254" i="13"/>
  <c r="AB255" i="13" s="1"/>
  <c r="L254" i="13"/>
  <c r="K192" i="15" s="1"/>
  <c r="P254" i="13"/>
  <c r="CB252" i="13"/>
  <c r="CC252" i="13"/>
  <c r="CL252" i="13"/>
  <c r="CK252" i="13"/>
  <c r="Q464" i="7"/>
  <c r="T464" i="7"/>
  <c r="R464" i="7"/>
  <c r="P464" i="7"/>
  <c r="S464" i="7"/>
  <c r="H253" i="13"/>
  <c r="AU253" i="13"/>
  <c r="AI254" i="13" s="1"/>
  <c r="BL253" i="13"/>
  <c r="L464" i="7"/>
  <c r="H192" i="15" s="1"/>
  <c r="O254" i="13" l="1"/>
  <c r="G364" i="12"/>
  <c r="H364" i="12" s="1"/>
  <c r="I364" i="12" s="1"/>
  <c r="I212" i="15" s="1"/>
  <c r="U464" i="7"/>
  <c r="BR253" i="13"/>
  <c r="Q253" i="13"/>
  <c r="Z254" i="13" s="1"/>
  <c r="K253" i="13"/>
  <c r="J191" i="15" s="1"/>
  <c r="AX253" i="13"/>
  <c r="BA253" i="13" s="1"/>
  <c r="BD253" i="13" s="1"/>
  <c r="CE254" i="13" l="1"/>
  <c r="CF254" i="13"/>
  <c r="J365" i="12"/>
  <c r="BV254" i="13"/>
  <c r="AS255" i="13" s="1"/>
  <c r="BP255" i="13" s="1"/>
  <c r="BW254" i="13"/>
  <c r="AT255" i="13" s="1"/>
  <c r="BN255" i="13" s="1"/>
  <c r="N253" i="13"/>
  <c r="BU253" i="13"/>
  <c r="CD253" i="13"/>
  <c r="CG253" i="13"/>
  <c r="BX253" i="13"/>
  <c r="BH254" i="13"/>
  <c r="F464" i="7"/>
  <c r="BO254" i="13"/>
  <c r="BT254" i="13"/>
  <c r="K364" i="12"/>
  <c r="L364" i="12" s="1"/>
  <c r="M364" i="12" s="1"/>
  <c r="V464" i="7"/>
  <c r="J255" i="13" l="1"/>
  <c r="AW255" i="13"/>
  <c r="AK256" i="13" s="1"/>
  <c r="BQ255" i="13"/>
  <c r="I255" i="13"/>
  <c r="R255" i="13" s="1"/>
  <c r="AA256" i="13" s="1"/>
  <c r="BM255" i="13"/>
  <c r="AV255" i="13"/>
  <c r="AJ256" i="13" s="1"/>
  <c r="M255" i="13"/>
  <c r="L193" i="15" s="1"/>
  <c r="S255" i="13"/>
  <c r="AB256" i="13" s="1"/>
  <c r="BZ254" i="13"/>
  <c r="CI254" i="13"/>
  <c r="O364" i="12"/>
  <c r="BY254" i="13"/>
  <c r="CH254" i="13"/>
  <c r="N365" i="12"/>
  <c r="O464" i="7"/>
  <c r="J465" i="7"/>
  <c r="H465" i="7"/>
  <c r="K465" i="7"/>
  <c r="I465" i="7"/>
  <c r="G465" i="7"/>
  <c r="CJ253" i="13"/>
  <c r="CA253" i="13"/>
  <c r="AR254" i="13"/>
  <c r="L255" i="13" l="1"/>
  <c r="K193" i="15" s="1"/>
  <c r="AZ255" i="13"/>
  <c r="BC255" i="13" s="1"/>
  <c r="AY255" i="13"/>
  <c r="BB255" i="13" s="1"/>
  <c r="P255" i="13"/>
  <c r="CK253" i="13"/>
  <c r="CL253" i="13"/>
  <c r="L465" i="7"/>
  <c r="H193" i="15" s="1"/>
  <c r="P465" i="7"/>
  <c r="R465" i="7"/>
  <c r="T465" i="7"/>
  <c r="Q465" i="7"/>
  <c r="S465" i="7"/>
  <c r="H254" i="13"/>
  <c r="AU254" i="13"/>
  <c r="AI255" i="13" s="1"/>
  <c r="BL254" i="13"/>
  <c r="CC253" i="13"/>
  <c r="CB253" i="13"/>
  <c r="O255" i="13" l="1"/>
  <c r="G365" i="12"/>
  <c r="H365" i="12" s="1"/>
  <c r="I365" i="12" s="1"/>
  <c r="I213" i="15" s="1"/>
  <c r="U465" i="7"/>
  <c r="K254" i="13"/>
  <c r="J192" i="15" s="1"/>
  <c r="Q254" i="13"/>
  <c r="Z255" i="13" s="1"/>
  <c r="BR254" i="13"/>
  <c r="AX254" i="13"/>
  <c r="BA254" i="13" s="1"/>
  <c r="BD254" i="13" s="1"/>
  <c r="BV255" i="13" l="1"/>
  <c r="AS256" i="13" s="1"/>
  <c r="I256" i="13" s="1"/>
  <c r="CE255" i="13"/>
  <c r="J366" i="12"/>
  <c r="CF255" i="13"/>
  <c r="BW255" i="13"/>
  <c r="AT256" i="13" s="1"/>
  <c r="AW256" i="13" s="1"/>
  <c r="AK257" i="13" s="1"/>
  <c r="BT255" i="13"/>
  <c r="BO255" i="13"/>
  <c r="V465" i="7"/>
  <c r="K365" i="12"/>
  <c r="L365" i="12" s="1"/>
  <c r="M365" i="12" s="1"/>
  <c r="BH255" i="13"/>
  <c r="F465" i="7"/>
  <c r="N254" i="13"/>
  <c r="BU254" i="13"/>
  <c r="CD254" i="13"/>
  <c r="BX254" i="13"/>
  <c r="CG254" i="13"/>
  <c r="BM256" i="13" l="1"/>
  <c r="BP256" i="13"/>
  <c r="AV256" i="13"/>
  <c r="AJ257" i="13" s="1"/>
  <c r="J256" i="13"/>
  <c r="S256" i="13" s="1"/>
  <c r="AB257" i="13" s="1"/>
  <c r="BN256" i="13"/>
  <c r="BQ256" i="13"/>
  <c r="O465" i="7"/>
  <c r="I466" i="7"/>
  <c r="H466" i="7"/>
  <c r="J466" i="7"/>
  <c r="K466" i="7"/>
  <c r="G466" i="7"/>
  <c r="CJ254" i="13"/>
  <c r="CA254" i="13"/>
  <c r="AR255" i="13"/>
  <c r="AZ256" i="13"/>
  <c r="BC256" i="13" s="1"/>
  <c r="CI255" i="13"/>
  <c r="O365" i="12"/>
  <c r="BZ255" i="13"/>
  <c r="CH255" i="13"/>
  <c r="BY255" i="13"/>
  <c r="N366" i="12"/>
  <c r="R256" i="13"/>
  <c r="AA257" i="13" s="1"/>
  <c r="L256" i="13"/>
  <c r="K194" i="15" s="1"/>
  <c r="AY256" i="13" l="1"/>
  <c r="BB256" i="13" s="1"/>
  <c r="M256" i="13"/>
  <c r="O256" i="13"/>
  <c r="CK254" i="13"/>
  <c r="CL254" i="13"/>
  <c r="L466" i="7"/>
  <c r="H194" i="15" s="1"/>
  <c r="AU255" i="13"/>
  <c r="AI256" i="13" s="1"/>
  <c r="BL255" i="13"/>
  <c r="H255" i="13"/>
  <c r="R466" i="7"/>
  <c r="Q466" i="7"/>
  <c r="T466" i="7"/>
  <c r="P466" i="7"/>
  <c r="S466" i="7"/>
  <c r="CB254" i="13"/>
  <c r="CC254" i="13"/>
  <c r="P256" i="13" l="1"/>
  <c r="L194" i="15"/>
  <c r="G366" i="12"/>
  <c r="H366" i="12" s="1"/>
  <c r="I366" i="12" s="1"/>
  <c r="I214" i="15" s="1"/>
  <c r="AX255" i="13"/>
  <c r="BA255" i="13" s="1"/>
  <c r="BD255" i="13" s="1"/>
  <c r="U466" i="7"/>
  <c r="Q255" i="13"/>
  <c r="Z256" i="13" s="1"/>
  <c r="BR255" i="13"/>
  <c r="K255" i="13"/>
  <c r="J193" i="15" s="1"/>
  <c r="BW256" i="13" l="1"/>
  <c r="AT257" i="13" s="1"/>
  <c r="BN257" i="13" s="1"/>
  <c r="BV256" i="13"/>
  <c r="AS257" i="13" s="1"/>
  <c r="AV257" i="13" s="1"/>
  <c r="AJ258" i="13" s="1"/>
  <c r="CE256" i="13"/>
  <c r="J367" i="12"/>
  <c r="CF256" i="13"/>
  <c r="N255" i="13"/>
  <c r="CD255" i="13"/>
  <c r="BU255" i="13"/>
  <c r="BX255" i="13"/>
  <c r="CG255" i="13"/>
  <c r="BT256" i="13"/>
  <c r="BO256" i="13"/>
  <c r="BH256" i="13"/>
  <c r="F466" i="7"/>
  <c r="K366" i="12"/>
  <c r="L366" i="12" s="1"/>
  <c r="M366" i="12" s="1"/>
  <c r="V466" i="7"/>
  <c r="J257" i="13" l="1"/>
  <c r="AW257" i="13"/>
  <c r="AK258" i="13" s="1"/>
  <c r="BQ257" i="13"/>
  <c r="BP257" i="13"/>
  <c r="BM257" i="13"/>
  <c r="I257" i="13"/>
  <c r="L257" i="13" s="1"/>
  <c r="K195" i="15" s="1"/>
  <c r="CJ255" i="13"/>
  <c r="CL255" i="13" s="1"/>
  <c r="BZ256" i="13"/>
  <c r="O366" i="12"/>
  <c r="CI256" i="13"/>
  <c r="CH256" i="13"/>
  <c r="BY256" i="13"/>
  <c r="N367" i="12"/>
  <c r="O466" i="7"/>
  <c r="G467" i="7"/>
  <c r="I467" i="7"/>
  <c r="J467" i="7"/>
  <c r="H467" i="7"/>
  <c r="K467" i="7"/>
  <c r="AY257" i="13"/>
  <c r="BB257" i="13" s="1"/>
  <c r="M257" i="13"/>
  <c r="L195" i="15" s="1"/>
  <c r="S257" i="13"/>
  <c r="AB258" i="13" s="1"/>
  <c r="CA255" i="13"/>
  <c r="AR256" i="13"/>
  <c r="AZ257" i="13" l="1"/>
  <c r="BC257" i="13" s="1"/>
  <c r="R257" i="13"/>
  <c r="AA258" i="13" s="1"/>
  <c r="CK255" i="13"/>
  <c r="P257" i="13"/>
  <c r="O257" i="13"/>
  <c r="CB255" i="13"/>
  <c r="CC255" i="13"/>
  <c r="L467" i="7"/>
  <c r="H195" i="15" s="1"/>
  <c r="H256" i="13"/>
  <c r="AU256" i="13"/>
  <c r="AI257" i="13" s="1"/>
  <c r="BL256" i="13"/>
  <c r="R467" i="7"/>
  <c r="P467" i="7"/>
  <c r="Q467" i="7"/>
  <c r="S467" i="7"/>
  <c r="T467" i="7"/>
  <c r="G367" i="12" l="1"/>
  <c r="H367" i="12" s="1"/>
  <c r="I367" i="12" s="1"/>
  <c r="I215" i="15" s="1"/>
  <c r="K256" i="13"/>
  <c r="J194" i="15" s="1"/>
  <c r="Q256" i="13"/>
  <c r="Z257" i="13" s="1"/>
  <c r="BR256" i="13"/>
  <c r="AX256" i="13"/>
  <c r="BA256" i="13" s="1"/>
  <c r="BD256" i="13" s="1"/>
  <c r="U467" i="7"/>
  <c r="J368" i="12" l="1"/>
  <c r="BV257" i="13"/>
  <c r="AS258" i="13" s="1"/>
  <c r="I258" i="13" s="1"/>
  <c r="CE257" i="13"/>
  <c r="BW257" i="13"/>
  <c r="AT258" i="13" s="1"/>
  <c r="J258" i="13" s="1"/>
  <c r="CF257" i="13"/>
  <c r="V467" i="7"/>
  <c r="K367" i="12"/>
  <c r="L367" i="12" s="1"/>
  <c r="M367" i="12" s="1"/>
  <c r="BT257" i="13"/>
  <c r="BO257" i="13"/>
  <c r="BH257" i="13"/>
  <c r="F467" i="7"/>
  <c r="N256" i="13"/>
  <c r="CD256" i="13"/>
  <c r="BU256" i="13"/>
  <c r="CG256" i="13"/>
  <c r="BX256" i="13"/>
  <c r="BM258" i="13" l="1"/>
  <c r="AW258" i="13"/>
  <c r="AK259" i="13" s="1"/>
  <c r="BP258" i="13"/>
  <c r="AV258" i="13"/>
  <c r="AJ259" i="13" s="1"/>
  <c r="BN258" i="13"/>
  <c r="BQ258" i="13"/>
  <c r="S258" i="13"/>
  <c r="AB259" i="13" s="1"/>
  <c r="M258" i="13"/>
  <c r="L196" i="15" s="1"/>
  <c r="O467" i="7"/>
  <c r="K468" i="7"/>
  <c r="I468" i="7"/>
  <c r="J468" i="7"/>
  <c r="H468" i="7"/>
  <c r="G468" i="7"/>
  <c r="CA256" i="13"/>
  <c r="AR257" i="13"/>
  <c r="CJ256" i="13"/>
  <c r="R258" i="13"/>
  <c r="AA259" i="13" s="1"/>
  <c r="L258" i="13"/>
  <c r="K196" i="15" s="1"/>
  <c r="BZ257" i="13"/>
  <c r="O367" i="12"/>
  <c r="CI257" i="13"/>
  <c r="BY257" i="13"/>
  <c r="CH257" i="13"/>
  <c r="N368" i="12"/>
  <c r="AZ258" i="13" l="1"/>
  <c r="BC258" i="13" s="1"/>
  <c r="AY258" i="13"/>
  <c r="BB258" i="13" s="1"/>
  <c r="O258" i="13"/>
  <c r="P258" i="13"/>
  <c r="CB256" i="13"/>
  <c r="CC256" i="13"/>
  <c r="L468" i="7"/>
  <c r="H196" i="15" s="1"/>
  <c r="H257" i="13"/>
  <c r="AU257" i="13"/>
  <c r="AI258" i="13" s="1"/>
  <c r="BL257" i="13"/>
  <c r="T468" i="7"/>
  <c r="S468" i="7"/>
  <c r="Q468" i="7"/>
  <c r="P468" i="7"/>
  <c r="R468" i="7"/>
  <c r="CL256" i="13"/>
  <c r="CK256" i="13"/>
  <c r="G368" i="12" l="1"/>
  <c r="H368" i="12" s="1"/>
  <c r="I368" i="12" s="1"/>
  <c r="I216" i="15" s="1"/>
  <c r="Q257" i="13"/>
  <c r="Z258" i="13" s="1"/>
  <c r="BR257" i="13"/>
  <c r="K257" i="13"/>
  <c r="J195" i="15" s="1"/>
  <c r="AX257" i="13"/>
  <c r="BA257" i="13" s="1"/>
  <c r="BD257" i="13" s="1"/>
  <c r="U468" i="7"/>
  <c r="CE258" i="13" l="1"/>
  <c r="CF258" i="13"/>
  <c r="BW258" i="13"/>
  <c r="AT259" i="13" s="1"/>
  <c r="BQ259" i="13" s="1"/>
  <c r="J369" i="12"/>
  <c r="BV258" i="13"/>
  <c r="AS259" i="13" s="1"/>
  <c r="AV259" i="13" s="1"/>
  <c r="AJ260" i="13" s="1"/>
  <c r="N257" i="13"/>
  <c r="BU257" i="13"/>
  <c r="CD257" i="13"/>
  <c r="BX257" i="13"/>
  <c r="CG257" i="13"/>
  <c r="K368" i="12"/>
  <c r="L368" i="12" s="1"/>
  <c r="M368" i="12" s="1"/>
  <c r="V468" i="7"/>
  <c r="BO258" i="13"/>
  <c r="BT258" i="13"/>
  <c r="BH258" i="13"/>
  <c r="F468" i="7"/>
  <c r="BN259" i="13" l="1"/>
  <c r="AW259" i="13"/>
  <c r="AK260" i="13" s="1"/>
  <c r="J259" i="13"/>
  <c r="S259" i="13" s="1"/>
  <c r="AB260" i="13" s="1"/>
  <c r="BP259" i="13"/>
  <c r="I259" i="13"/>
  <c r="R259" i="13" s="1"/>
  <c r="AA260" i="13" s="1"/>
  <c r="BM259" i="13"/>
  <c r="AY259" i="13"/>
  <c r="BB259" i="13" s="1"/>
  <c r="O368" i="12"/>
  <c r="CI258" i="13"/>
  <c r="BZ258" i="13"/>
  <c r="CH258" i="13"/>
  <c r="BY258" i="13"/>
  <c r="N369" i="12"/>
  <c r="O468" i="7"/>
  <c r="K469" i="7"/>
  <c r="H469" i="7"/>
  <c r="G469" i="7"/>
  <c r="J469" i="7"/>
  <c r="I469" i="7"/>
  <c r="CJ257" i="13"/>
  <c r="CA257" i="13"/>
  <c r="AR258" i="13"/>
  <c r="AZ259" i="13" l="1"/>
  <c r="BC259" i="13" s="1"/>
  <c r="M259" i="13"/>
  <c r="L197" i="15" s="1"/>
  <c r="L259" i="13"/>
  <c r="K197" i="15" s="1"/>
  <c r="CK257" i="13"/>
  <c r="CL257" i="13"/>
  <c r="R469" i="7"/>
  <c r="S469" i="7"/>
  <c r="P469" i="7"/>
  <c r="T469" i="7"/>
  <c r="Q469" i="7"/>
  <c r="CB257" i="13"/>
  <c r="CC257" i="13"/>
  <c r="AU258" i="13"/>
  <c r="AI259" i="13" s="1"/>
  <c r="BL258" i="13"/>
  <c r="H258" i="13"/>
  <c r="L469" i="7"/>
  <c r="H197" i="15" s="1"/>
  <c r="P259" i="13" l="1"/>
  <c r="O259" i="13"/>
  <c r="G369" i="12"/>
  <c r="H369" i="12" s="1"/>
  <c r="I369" i="12" s="1"/>
  <c r="I217" i="15" s="1"/>
  <c r="U469" i="7"/>
  <c r="BR258" i="13"/>
  <c r="Q258" i="13"/>
  <c r="Z259" i="13" s="1"/>
  <c r="K258" i="13"/>
  <c r="J196" i="15" s="1"/>
  <c r="AX258" i="13"/>
  <c r="BA258" i="13" s="1"/>
  <c r="BD258" i="13" s="1"/>
  <c r="J370" i="12" l="1"/>
  <c r="CE259" i="13"/>
  <c r="BV259" i="13"/>
  <c r="AS260" i="13" s="1"/>
  <c r="BP260" i="13" s="1"/>
  <c r="BW259" i="13"/>
  <c r="AT260" i="13" s="1"/>
  <c r="BQ260" i="13" s="1"/>
  <c r="CF259" i="13"/>
  <c r="N258" i="13"/>
  <c r="BU258" i="13"/>
  <c r="CD258" i="13"/>
  <c r="CG258" i="13"/>
  <c r="BX258" i="13"/>
  <c r="BH259" i="13"/>
  <c r="F469" i="7"/>
  <c r="BT259" i="13"/>
  <c r="BO259" i="13"/>
  <c r="K369" i="12"/>
  <c r="L369" i="12" s="1"/>
  <c r="M369" i="12" s="1"/>
  <c r="V469" i="7"/>
  <c r="I260" i="13" l="1"/>
  <c r="L260" i="13" s="1"/>
  <c r="K198" i="15" s="1"/>
  <c r="AV260" i="13"/>
  <c r="AJ261" i="13" s="1"/>
  <c r="BM260" i="13"/>
  <c r="BN260" i="13"/>
  <c r="AW260" i="13"/>
  <c r="AK261" i="13" s="1"/>
  <c r="J260" i="13"/>
  <c r="M260" i="13" s="1"/>
  <c r="L198" i="15" s="1"/>
  <c r="O369" i="12"/>
  <c r="BZ259" i="13"/>
  <c r="CI259" i="13"/>
  <c r="CH259" i="13"/>
  <c r="BY259" i="13"/>
  <c r="N370" i="12"/>
  <c r="O469" i="7"/>
  <c r="J470" i="7"/>
  <c r="I470" i="7"/>
  <c r="G470" i="7"/>
  <c r="H470" i="7"/>
  <c r="K470" i="7"/>
  <c r="CJ258" i="13"/>
  <c r="CA258" i="13"/>
  <c r="AR259" i="13"/>
  <c r="R260" i="13" l="1"/>
  <c r="AA261" i="13" s="1"/>
  <c r="AY260" i="13"/>
  <c r="BB260" i="13" s="1"/>
  <c r="AZ260" i="13"/>
  <c r="BC260" i="13" s="1"/>
  <c r="S260" i="13"/>
  <c r="AB261" i="13" s="1"/>
  <c r="P260" i="13"/>
  <c r="O260" i="13"/>
  <c r="CK258" i="13"/>
  <c r="CL258" i="13"/>
  <c r="L470" i="7"/>
  <c r="H198" i="15" s="1"/>
  <c r="AU259" i="13"/>
  <c r="AI260" i="13" s="1"/>
  <c r="H259" i="13"/>
  <c r="BL259" i="13"/>
  <c r="P470" i="7"/>
  <c r="Q470" i="7"/>
  <c r="S470" i="7"/>
  <c r="R470" i="7"/>
  <c r="T470" i="7"/>
  <c r="CB258" i="13"/>
  <c r="CC258" i="13"/>
  <c r="G370" i="12" l="1"/>
  <c r="H370" i="12" s="1"/>
  <c r="I370" i="12" s="1"/>
  <c r="I218" i="15" s="1"/>
  <c r="Q259" i="13"/>
  <c r="Z260" i="13" s="1"/>
  <c r="BR259" i="13"/>
  <c r="K259" i="13"/>
  <c r="J197" i="15" s="1"/>
  <c r="AX259" i="13"/>
  <c r="BA259" i="13" s="1"/>
  <c r="BD259" i="13" s="1"/>
  <c r="U470" i="7"/>
  <c r="J371" i="12" l="1"/>
  <c r="CE260" i="13"/>
  <c r="BW260" i="13"/>
  <c r="AT261" i="13" s="1"/>
  <c r="BN261" i="13" s="1"/>
  <c r="BV260" i="13"/>
  <c r="AS261" i="13" s="1"/>
  <c r="BP261" i="13" s="1"/>
  <c r="CF260" i="13"/>
  <c r="K370" i="12"/>
  <c r="L370" i="12" s="1"/>
  <c r="M370" i="12" s="1"/>
  <c r="V470" i="7"/>
  <c r="N259" i="13"/>
  <c r="BU259" i="13"/>
  <c r="CD259" i="13"/>
  <c r="BX259" i="13"/>
  <c r="CG259" i="13"/>
  <c r="BO260" i="13"/>
  <c r="BT260" i="13"/>
  <c r="BH260" i="13"/>
  <c r="F470" i="7"/>
  <c r="J261" i="13" l="1"/>
  <c r="M261" i="13" s="1"/>
  <c r="L199" i="15" s="1"/>
  <c r="AW261" i="13"/>
  <c r="AK262" i="13" s="1"/>
  <c r="BQ261" i="13"/>
  <c r="AV261" i="13"/>
  <c r="AJ262" i="13" s="1"/>
  <c r="I261" i="13"/>
  <c r="L261" i="13" s="1"/>
  <c r="K199" i="15" s="1"/>
  <c r="BM261" i="13"/>
  <c r="CI260" i="13"/>
  <c r="BZ260" i="13"/>
  <c r="O370" i="12"/>
  <c r="CH260" i="13"/>
  <c r="BY260" i="13"/>
  <c r="N371" i="12"/>
  <c r="O470" i="7"/>
  <c r="G471" i="7"/>
  <c r="H471" i="7"/>
  <c r="J471" i="7"/>
  <c r="K471" i="7"/>
  <c r="I471" i="7"/>
  <c r="CJ259" i="13"/>
  <c r="CA259" i="13"/>
  <c r="AR260" i="13"/>
  <c r="S261" i="13" l="1"/>
  <c r="AB262" i="13" s="1"/>
  <c r="AZ261" i="13"/>
  <c r="BC261" i="13" s="1"/>
  <c r="R261" i="13"/>
  <c r="AA262" i="13" s="1"/>
  <c r="AY261" i="13"/>
  <c r="BB261" i="13" s="1"/>
  <c r="O261" i="13"/>
  <c r="P261" i="13"/>
  <c r="L471" i="7"/>
  <c r="H199" i="15" s="1"/>
  <c r="AU260" i="13"/>
  <c r="AI261" i="13" s="1"/>
  <c r="BL260" i="13"/>
  <c r="H260" i="13"/>
  <c r="CC259" i="13"/>
  <c r="CB259" i="13"/>
  <c r="Q471" i="7"/>
  <c r="R471" i="7"/>
  <c r="P471" i="7"/>
  <c r="T471" i="7"/>
  <c r="S471" i="7"/>
  <c r="CL259" i="13"/>
  <c r="CK259" i="13"/>
  <c r="G371" i="12" l="1"/>
  <c r="H371" i="12" s="1"/>
  <c r="I371" i="12" s="1"/>
  <c r="I219" i="15" s="1"/>
  <c r="AX260" i="13"/>
  <c r="BA260" i="13" s="1"/>
  <c r="BD260" i="13" s="1"/>
  <c r="K260" i="13"/>
  <c r="J198" i="15" s="1"/>
  <c r="BR260" i="13"/>
  <c r="Q260" i="13"/>
  <c r="Z261" i="13" s="1"/>
  <c r="U471" i="7"/>
  <c r="BW261" i="13" l="1"/>
  <c r="AT262" i="13" s="1"/>
  <c r="AW262" i="13" s="1"/>
  <c r="AK263" i="13" s="1"/>
  <c r="CF261" i="13"/>
  <c r="BV261" i="13"/>
  <c r="AS262" i="13" s="1"/>
  <c r="I262" i="13" s="1"/>
  <c r="J372" i="12"/>
  <c r="CE261" i="13"/>
  <c r="V471" i="7"/>
  <c r="K371" i="12"/>
  <c r="L371" i="12" s="1"/>
  <c r="M371" i="12" s="1"/>
  <c r="BH261" i="13"/>
  <c r="F471" i="7"/>
  <c r="BO261" i="13"/>
  <c r="BT261" i="13"/>
  <c r="N260" i="13"/>
  <c r="CD260" i="13"/>
  <c r="BU260" i="13"/>
  <c r="BX260" i="13"/>
  <c r="CG260" i="13"/>
  <c r="BN262" i="13" l="1"/>
  <c r="BQ262" i="13"/>
  <c r="J262" i="13"/>
  <c r="S262" i="13" s="1"/>
  <c r="AB263" i="13" s="1"/>
  <c r="AV262" i="13"/>
  <c r="AJ263" i="13" s="1"/>
  <c r="BM262" i="13"/>
  <c r="BP262" i="13"/>
  <c r="L262" i="13"/>
  <c r="K200" i="15" s="1"/>
  <c r="R262" i="13"/>
  <c r="AA263" i="13" s="1"/>
  <c r="AZ262" i="13"/>
  <c r="BC262" i="13" s="1"/>
  <c r="O471" i="7"/>
  <c r="G472" i="7"/>
  <c r="H472" i="7"/>
  <c r="K472" i="7"/>
  <c r="J472" i="7"/>
  <c r="I472" i="7"/>
  <c r="CA260" i="13"/>
  <c r="AR261" i="13"/>
  <c r="CJ260" i="13"/>
  <c r="BZ261" i="13"/>
  <c r="O371" i="12"/>
  <c r="CI261" i="13"/>
  <c r="BY261" i="13"/>
  <c r="CH261" i="13"/>
  <c r="N372" i="12"/>
  <c r="AY262" i="13" l="1"/>
  <c r="BB262" i="13" s="1"/>
  <c r="M262" i="13"/>
  <c r="L200" i="15" s="1"/>
  <c r="O262" i="13"/>
  <c r="L472" i="7"/>
  <c r="H200" i="15" s="1"/>
  <c r="CL260" i="13"/>
  <c r="CK260" i="13"/>
  <c r="S472" i="7"/>
  <c r="T472" i="7"/>
  <c r="P472" i="7"/>
  <c r="R472" i="7"/>
  <c r="Q472" i="7"/>
  <c r="BL261" i="13"/>
  <c r="H261" i="13"/>
  <c r="AU261" i="13"/>
  <c r="AI262" i="13" s="1"/>
  <c r="CC260" i="13"/>
  <c r="CB260" i="13"/>
  <c r="P262" i="13" l="1"/>
  <c r="G372" i="12"/>
  <c r="H372" i="12" s="1"/>
  <c r="I372" i="12" s="1"/>
  <c r="I220" i="15" s="1"/>
  <c r="AX261" i="13"/>
  <c r="BA261" i="13" s="1"/>
  <c r="BD261" i="13" s="1"/>
  <c r="Q261" i="13"/>
  <c r="Z262" i="13" s="1"/>
  <c r="K261" i="13"/>
  <c r="J199" i="15" s="1"/>
  <c r="BR261" i="13"/>
  <c r="U472" i="7"/>
  <c r="J373" i="12" l="1"/>
  <c r="CF262" i="13"/>
  <c r="BV262" i="13"/>
  <c r="AS263" i="13" s="1"/>
  <c r="BM263" i="13" s="1"/>
  <c r="BW262" i="13"/>
  <c r="AT263" i="13" s="1"/>
  <c r="J263" i="13" s="1"/>
  <c r="CE262" i="13"/>
  <c r="V472" i="7"/>
  <c r="K372" i="12"/>
  <c r="L372" i="12" s="1"/>
  <c r="M372" i="12" s="1"/>
  <c r="BO262" i="13"/>
  <c r="BT262" i="13"/>
  <c r="N261" i="13"/>
  <c r="BU261" i="13"/>
  <c r="CD261" i="13"/>
  <c r="CG261" i="13"/>
  <c r="BX261" i="13"/>
  <c r="BH262" i="13"/>
  <c r="F472" i="7"/>
  <c r="I263" i="13" l="1"/>
  <c r="L263" i="13" s="1"/>
  <c r="K201" i="15" s="1"/>
  <c r="AV263" i="13"/>
  <c r="AJ264" i="13" s="1"/>
  <c r="BP263" i="13"/>
  <c r="AW263" i="13"/>
  <c r="AK264" i="13" s="1"/>
  <c r="BN263" i="13"/>
  <c r="BQ263" i="13"/>
  <c r="CJ261" i="13"/>
  <c r="CL261" i="13" s="1"/>
  <c r="CA261" i="13"/>
  <c r="AR262" i="13"/>
  <c r="O472" i="7"/>
  <c r="G473" i="7"/>
  <c r="I473" i="7"/>
  <c r="K473" i="7"/>
  <c r="H473" i="7"/>
  <c r="J473" i="7"/>
  <c r="S263" i="13"/>
  <c r="AB264" i="13" s="1"/>
  <c r="M263" i="13"/>
  <c r="L201" i="15" s="1"/>
  <c r="O372" i="12"/>
  <c r="CI262" i="13"/>
  <c r="BZ262" i="13"/>
  <c r="BY262" i="13"/>
  <c r="CH262" i="13"/>
  <c r="N373" i="12"/>
  <c r="R263" i="13" l="1"/>
  <c r="AA264" i="13" s="1"/>
  <c r="AZ263" i="13"/>
  <c r="BC263" i="13" s="1"/>
  <c r="AY263" i="13"/>
  <c r="BB263" i="13" s="1"/>
  <c r="CK261" i="13"/>
  <c r="O263" i="13"/>
  <c r="P263" i="13"/>
  <c r="L473" i="7"/>
  <c r="H201" i="15" s="1"/>
  <c r="P473" i="7"/>
  <c r="S473" i="7"/>
  <c r="R473" i="7"/>
  <c r="Q473" i="7"/>
  <c r="T473" i="7"/>
  <c r="AU262" i="13"/>
  <c r="AI263" i="13" s="1"/>
  <c r="BL262" i="13"/>
  <c r="H262" i="13"/>
  <c r="CC261" i="13"/>
  <c r="CB261" i="13"/>
  <c r="G373" i="12" l="1"/>
  <c r="H373" i="12" s="1"/>
  <c r="I373" i="12" s="1"/>
  <c r="I221" i="15" s="1"/>
  <c r="K262" i="13"/>
  <c r="J200" i="15" s="1"/>
  <c r="BR262" i="13"/>
  <c r="Q262" i="13"/>
  <c r="Z263" i="13" s="1"/>
  <c r="U473" i="7"/>
  <c r="AX262" i="13"/>
  <c r="BA262" i="13" s="1"/>
  <c r="BD262" i="13" s="1"/>
  <c r="J374" i="12" l="1"/>
  <c r="BV263" i="13"/>
  <c r="AS264" i="13" s="1"/>
  <c r="BM264" i="13" s="1"/>
  <c r="CF263" i="13"/>
  <c r="CE263" i="13"/>
  <c r="BW263" i="13"/>
  <c r="AT264" i="13" s="1"/>
  <c r="AW264" i="13" s="1"/>
  <c r="AK265" i="13" s="1"/>
  <c r="BH263" i="13"/>
  <c r="F473" i="7"/>
  <c r="V473" i="7"/>
  <c r="K373" i="12"/>
  <c r="L373" i="12" s="1"/>
  <c r="M373" i="12" s="1"/>
  <c r="BO263" i="13"/>
  <c r="BT263" i="13"/>
  <c r="N262" i="13"/>
  <c r="CD262" i="13"/>
  <c r="BU262" i="13"/>
  <c r="BX262" i="13"/>
  <c r="CG262" i="13"/>
  <c r="BP264" i="13" l="1"/>
  <c r="I264" i="13"/>
  <c r="L264" i="13" s="1"/>
  <c r="K202" i="15" s="1"/>
  <c r="AV264" i="13"/>
  <c r="AJ265" i="13" s="1"/>
  <c r="J264" i="13"/>
  <c r="M264" i="13" s="1"/>
  <c r="L202" i="15" s="1"/>
  <c r="BQ264" i="13"/>
  <c r="BN264" i="13"/>
  <c r="CI263" i="13"/>
  <c r="BZ263" i="13"/>
  <c r="O373" i="12"/>
  <c r="CH263" i="13"/>
  <c r="BY263" i="13"/>
  <c r="N374" i="12"/>
  <c r="AZ264" i="13"/>
  <c r="BC264" i="13" s="1"/>
  <c r="CA262" i="13"/>
  <c r="AR263" i="13"/>
  <c r="O473" i="7"/>
  <c r="H474" i="7"/>
  <c r="J474" i="7"/>
  <c r="G474" i="7"/>
  <c r="K474" i="7"/>
  <c r="I474" i="7"/>
  <c r="CJ262" i="13"/>
  <c r="S264" i="13" l="1"/>
  <c r="AB265" i="13" s="1"/>
  <c r="R264" i="13"/>
  <c r="AA265" i="13" s="1"/>
  <c r="AY264" i="13"/>
  <c r="BB264" i="13" s="1"/>
  <c r="O264" i="13"/>
  <c r="P264" i="13"/>
  <c r="CC262" i="13"/>
  <c r="CB262" i="13"/>
  <c r="AU263" i="13"/>
  <c r="AI264" i="13" s="1"/>
  <c r="BL263" i="13"/>
  <c r="H263" i="13"/>
  <c r="L474" i="7"/>
  <c r="H202" i="15" s="1"/>
  <c r="Q474" i="7"/>
  <c r="T474" i="7"/>
  <c r="R474" i="7"/>
  <c r="S474" i="7"/>
  <c r="P474" i="7"/>
  <c r="CK262" i="13"/>
  <c r="CL262" i="13"/>
  <c r="G374" i="12" l="1"/>
  <c r="H374" i="12" s="1"/>
  <c r="I374" i="12" s="1"/>
  <c r="I222" i="15" s="1"/>
  <c r="K263" i="13"/>
  <c r="J201" i="15" s="1"/>
  <c r="Q263" i="13"/>
  <c r="Z264" i="13" s="1"/>
  <c r="BR263" i="13"/>
  <c r="AX263" i="13"/>
  <c r="BA263" i="13" s="1"/>
  <c r="BD263" i="13" s="1"/>
  <c r="U474" i="7"/>
  <c r="CE264" i="13" l="1"/>
  <c r="BV264" i="13"/>
  <c r="AS265" i="13" s="1"/>
  <c r="BM265" i="13" s="1"/>
  <c r="CF264" i="13"/>
  <c r="BW264" i="13"/>
  <c r="AT265" i="13" s="1"/>
  <c r="BQ265" i="13" s="1"/>
  <c r="J375" i="12"/>
  <c r="BT264" i="13"/>
  <c r="BO264" i="13"/>
  <c r="BH264" i="13"/>
  <c r="F474" i="7"/>
  <c r="K374" i="12"/>
  <c r="L374" i="12" s="1"/>
  <c r="M374" i="12" s="1"/>
  <c r="V474" i="7"/>
  <c r="N263" i="13"/>
  <c r="CD263" i="13"/>
  <c r="BU263" i="13"/>
  <c r="BX263" i="13"/>
  <c r="CG263" i="13"/>
  <c r="BP265" i="13" l="1"/>
  <c r="AV265" i="13"/>
  <c r="AJ266" i="13" s="1"/>
  <c r="I265" i="13"/>
  <c r="BN265" i="13"/>
  <c r="J265" i="13"/>
  <c r="S265" i="13" s="1"/>
  <c r="AB266" i="13" s="1"/>
  <c r="AW265" i="13"/>
  <c r="AK266" i="13" s="1"/>
  <c r="CA263" i="13"/>
  <c r="AR264" i="13"/>
  <c r="CJ263" i="13"/>
  <c r="CI264" i="13"/>
  <c r="BZ264" i="13"/>
  <c r="O374" i="12"/>
  <c r="CH264" i="13"/>
  <c r="BY264" i="13"/>
  <c r="N375" i="12"/>
  <c r="O474" i="7"/>
  <c r="H475" i="7"/>
  <c r="J475" i="7"/>
  <c r="G475" i="7"/>
  <c r="I475" i="7"/>
  <c r="K475" i="7"/>
  <c r="L265" i="13"/>
  <c r="K203" i="15" s="1"/>
  <c r="R265" i="13"/>
  <c r="AA266" i="13" s="1"/>
  <c r="AZ265" i="13" l="1"/>
  <c r="BC265" i="13" s="1"/>
  <c r="AY265" i="13"/>
  <c r="BB265" i="13" s="1"/>
  <c r="M265" i="13"/>
  <c r="L203" i="15" s="1"/>
  <c r="O265" i="13"/>
  <c r="CK263" i="13"/>
  <c r="CL263" i="13"/>
  <c r="L475" i="7"/>
  <c r="H203" i="15" s="1"/>
  <c r="Q475" i="7"/>
  <c r="P475" i="7"/>
  <c r="S475" i="7"/>
  <c r="R475" i="7"/>
  <c r="T475" i="7"/>
  <c r="BL264" i="13"/>
  <c r="H264" i="13"/>
  <c r="AU264" i="13"/>
  <c r="AI265" i="13" s="1"/>
  <c r="CC263" i="13"/>
  <c r="CB263" i="13"/>
  <c r="P265" i="13" l="1"/>
  <c r="G375" i="12"/>
  <c r="H375" i="12" s="1"/>
  <c r="I375" i="12" s="1"/>
  <c r="I223" i="15" s="1"/>
  <c r="BR264" i="13"/>
  <c r="Q264" i="13"/>
  <c r="Z265" i="13" s="1"/>
  <c r="K264" i="13"/>
  <c r="J202" i="15" s="1"/>
  <c r="U475" i="7"/>
  <c r="AX264" i="13"/>
  <c r="BA264" i="13" s="1"/>
  <c r="BD264" i="13" s="1"/>
  <c r="BV265" i="13" l="1"/>
  <c r="AS266" i="13" s="1"/>
  <c r="BP266" i="13" s="1"/>
  <c r="CE265" i="13"/>
  <c r="J376" i="12"/>
  <c r="BW265" i="13"/>
  <c r="AT266" i="13" s="1"/>
  <c r="BN266" i="13" s="1"/>
  <c r="CF265" i="13"/>
  <c r="V475" i="7"/>
  <c r="K375" i="12"/>
  <c r="L375" i="12" s="1"/>
  <c r="M375" i="12" s="1"/>
  <c r="N264" i="13"/>
  <c r="BU264" i="13"/>
  <c r="CD264" i="13"/>
  <c r="BX264" i="13"/>
  <c r="CG264" i="13"/>
  <c r="BH265" i="13"/>
  <c r="F475" i="7"/>
  <c r="BT265" i="13"/>
  <c r="BO265" i="13"/>
  <c r="BM266" i="13" l="1"/>
  <c r="AV266" i="13"/>
  <c r="AJ267" i="13" s="1"/>
  <c r="I266" i="13"/>
  <c r="L266" i="13" s="1"/>
  <c r="K204" i="15" s="1"/>
  <c r="J266" i="13"/>
  <c r="S266" i="13" s="1"/>
  <c r="AB267" i="13" s="1"/>
  <c r="AW266" i="13"/>
  <c r="AK267" i="13" s="1"/>
  <c r="BQ266" i="13"/>
  <c r="CJ264" i="13"/>
  <c r="R266" i="13"/>
  <c r="AA267" i="13" s="1"/>
  <c r="CA264" i="13"/>
  <c r="AR265" i="13"/>
  <c r="O475" i="7"/>
  <c r="I476" i="7"/>
  <c r="K476" i="7"/>
  <c r="H476" i="7"/>
  <c r="G476" i="7"/>
  <c r="J476" i="7"/>
  <c r="CI265" i="13"/>
  <c r="O375" i="12"/>
  <c r="BZ265" i="13"/>
  <c r="BY265" i="13"/>
  <c r="CH265" i="13"/>
  <c r="N376" i="12"/>
  <c r="M266" i="13" l="1"/>
  <c r="L204" i="15" s="1"/>
  <c r="AY266" i="13"/>
  <c r="BB266" i="13" s="1"/>
  <c r="AZ266" i="13"/>
  <c r="BC266" i="13" s="1"/>
  <c r="O266" i="13"/>
  <c r="L476" i="7"/>
  <c r="H204" i="15" s="1"/>
  <c r="CC264" i="13"/>
  <c r="CB264" i="13"/>
  <c r="H265" i="13"/>
  <c r="BL265" i="13"/>
  <c r="AU265" i="13"/>
  <c r="AI266" i="13" s="1"/>
  <c r="Q476" i="7"/>
  <c r="R476" i="7"/>
  <c r="S476" i="7"/>
  <c r="P476" i="7"/>
  <c r="T476" i="7"/>
  <c r="CK264" i="13"/>
  <c r="CL264" i="13"/>
  <c r="P266" i="13" l="1"/>
  <c r="G376" i="12"/>
  <c r="H376" i="12" s="1"/>
  <c r="I376" i="12" s="1"/>
  <c r="I224" i="15" s="1"/>
  <c r="AX265" i="13"/>
  <c r="BA265" i="13" s="1"/>
  <c r="BD265" i="13" s="1"/>
  <c r="U476" i="7"/>
  <c r="K265" i="13"/>
  <c r="J203" i="15" s="1"/>
  <c r="Q265" i="13"/>
  <c r="Z266" i="13" s="1"/>
  <c r="BR265" i="13"/>
  <c r="CE266" i="13" l="1"/>
  <c r="BW266" i="13"/>
  <c r="AT267" i="13" s="1"/>
  <c r="BQ267" i="13" s="1"/>
  <c r="J377" i="12"/>
  <c r="CF266" i="13"/>
  <c r="BV266" i="13"/>
  <c r="AS267" i="13" s="1"/>
  <c r="BM267" i="13" s="1"/>
  <c r="N265" i="13"/>
  <c r="CD265" i="13"/>
  <c r="BU265" i="13"/>
  <c r="BX265" i="13"/>
  <c r="CG265" i="13"/>
  <c r="BO266" i="13"/>
  <c r="BT266" i="13"/>
  <c r="BH266" i="13"/>
  <c r="F476" i="7"/>
  <c r="K376" i="12"/>
  <c r="L376" i="12" s="1"/>
  <c r="M376" i="12" s="1"/>
  <c r="V476" i="7"/>
  <c r="J267" i="13" l="1"/>
  <c r="M267" i="13" s="1"/>
  <c r="L205" i="15" s="1"/>
  <c r="BN267" i="13"/>
  <c r="BP267" i="13"/>
  <c r="I267" i="13"/>
  <c r="L267" i="13" s="1"/>
  <c r="K205" i="15" s="1"/>
  <c r="AV267" i="13"/>
  <c r="AJ268" i="13" s="1"/>
  <c r="AW267" i="13"/>
  <c r="AK268" i="13" s="1"/>
  <c r="CI266" i="13"/>
  <c r="BZ266" i="13"/>
  <c r="O376" i="12"/>
  <c r="CH266" i="13"/>
  <c r="BY266" i="13"/>
  <c r="N377" i="12"/>
  <c r="CA265" i="13"/>
  <c r="AR266" i="13"/>
  <c r="O476" i="7"/>
  <c r="J477" i="7"/>
  <c r="I477" i="7"/>
  <c r="H477" i="7"/>
  <c r="G477" i="7"/>
  <c r="K477" i="7"/>
  <c r="CJ265" i="13"/>
  <c r="R267" i="13" l="1"/>
  <c r="AA268" i="13" s="1"/>
  <c r="S267" i="13"/>
  <c r="AB268" i="13" s="1"/>
  <c r="AZ267" i="13"/>
  <c r="BC267" i="13" s="1"/>
  <c r="AY267" i="13"/>
  <c r="BB267" i="13" s="1"/>
  <c r="P267" i="13"/>
  <c r="O267" i="13"/>
  <c r="P477" i="7"/>
  <c r="Q477" i="7"/>
  <c r="T477" i="7"/>
  <c r="S477" i="7"/>
  <c r="R477" i="7"/>
  <c r="CB265" i="13"/>
  <c r="CC265" i="13"/>
  <c r="H266" i="13"/>
  <c r="AU266" i="13"/>
  <c r="AI267" i="13" s="1"/>
  <c r="BL266" i="13"/>
  <c r="CK265" i="13"/>
  <c r="CL265" i="13"/>
  <c r="L477" i="7"/>
  <c r="H205" i="15" s="1"/>
  <c r="G377" i="12" l="1"/>
  <c r="H377" i="12" s="1"/>
  <c r="I377" i="12" s="1"/>
  <c r="I225" i="15" s="1"/>
  <c r="AX266" i="13"/>
  <c r="BA266" i="13" s="1"/>
  <c r="BD266" i="13" s="1"/>
  <c r="U477" i="7"/>
  <c r="K266" i="13"/>
  <c r="J204" i="15" s="1"/>
  <c r="Q266" i="13"/>
  <c r="Z267" i="13" s="1"/>
  <c r="BR266" i="13"/>
  <c r="J378" i="12" l="1"/>
  <c r="CF267" i="13"/>
  <c r="CE267" i="13"/>
  <c r="BV267" i="13"/>
  <c r="AS268" i="13" s="1"/>
  <c r="BP268" i="13" s="1"/>
  <c r="BW267" i="13"/>
  <c r="AT268" i="13" s="1"/>
  <c r="BQ268" i="13" s="1"/>
  <c r="V477" i="7"/>
  <c r="K377" i="12"/>
  <c r="L377" i="12" s="1"/>
  <c r="M377" i="12" s="1"/>
  <c r="BO267" i="13"/>
  <c r="BT267" i="13"/>
  <c r="N266" i="13"/>
  <c r="BU266" i="13"/>
  <c r="CD266" i="13"/>
  <c r="BX266" i="13"/>
  <c r="CG266" i="13"/>
  <c r="BH267" i="13"/>
  <c r="F477" i="7"/>
  <c r="I268" i="13" l="1"/>
  <c r="R268" i="13" s="1"/>
  <c r="AA269" i="13" s="1"/>
  <c r="BM268" i="13"/>
  <c r="AV268" i="13"/>
  <c r="AJ269" i="13" s="1"/>
  <c r="AW268" i="13"/>
  <c r="AK269" i="13" s="1"/>
  <c r="J268" i="13"/>
  <c r="S268" i="13" s="1"/>
  <c r="AB269" i="13" s="1"/>
  <c r="BN268" i="13"/>
  <c r="CJ266" i="13"/>
  <c r="CK266" i="13" s="1"/>
  <c r="AZ268" i="13"/>
  <c r="BC268" i="13" s="1"/>
  <c r="O477" i="7"/>
  <c r="I478" i="7"/>
  <c r="G478" i="7"/>
  <c r="H478" i="7"/>
  <c r="J478" i="7"/>
  <c r="K478" i="7"/>
  <c r="CA266" i="13"/>
  <c r="AR267" i="13"/>
  <c r="CI267" i="13"/>
  <c r="O377" i="12"/>
  <c r="BZ267" i="13"/>
  <c r="CH267" i="13"/>
  <c r="BY267" i="13"/>
  <c r="N378" i="12"/>
  <c r="L268" i="13" l="1"/>
  <c r="K206" i="15" s="1"/>
  <c r="M268" i="13"/>
  <c r="L206" i="15" s="1"/>
  <c r="AY268" i="13"/>
  <c r="BB268" i="13" s="1"/>
  <c r="CL266" i="13"/>
  <c r="L478" i="7"/>
  <c r="H206" i="15" s="1"/>
  <c r="P478" i="7"/>
  <c r="T478" i="7"/>
  <c r="Q478" i="7"/>
  <c r="R478" i="7"/>
  <c r="S478" i="7"/>
  <c r="AU267" i="13"/>
  <c r="AI268" i="13" s="1"/>
  <c r="H267" i="13"/>
  <c r="BL267" i="13"/>
  <c r="CC266" i="13"/>
  <c r="CB266" i="13"/>
  <c r="O268" i="13" l="1"/>
  <c r="P268" i="13"/>
  <c r="G378" i="12"/>
  <c r="H378" i="12" s="1"/>
  <c r="I378" i="12" s="1"/>
  <c r="I226" i="15" s="1"/>
  <c r="U478" i="7"/>
  <c r="Q267" i="13"/>
  <c r="Z268" i="13" s="1"/>
  <c r="K267" i="13"/>
  <c r="J205" i="15" s="1"/>
  <c r="BR267" i="13"/>
  <c r="AX267" i="13"/>
  <c r="BA267" i="13" s="1"/>
  <c r="BD267" i="13" s="1"/>
  <c r="BV268" i="13" l="1"/>
  <c r="AS269" i="13" s="1"/>
  <c r="BP269" i="13" s="1"/>
  <c r="CE268" i="13"/>
  <c r="CF268" i="13"/>
  <c r="BW268" i="13"/>
  <c r="AT269" i="13" s="1"/>
  <c r="BN269" i="13" s="1"/>
  <c r="J379" i="12"/>
  <c r="N267" i="13"/>
  <c r="BU267" i="13"/>
  <c r="CD267" i="13"/>
  <c r="BX267" i="13"/>
  <c r="CG267" i="13"/>
  <c r="BO268" i="13"/>
  <c r="BT268" i="13"/>
  <c r="BH268" i="13"/>
  <c r="F478" i="7"/>
  <c r="V478" i="7"/>
  <c r="K378" i="12"/>
  <c r="L378" i="12" s="1"/>
  <c r="M378" i="12" s="1"/>
  <c r="AV269" i="13" l="1"/>
  <c r="AJ270" i="13" s="1"/>
  <c r="BM269" i="13"/>
  <c r="I269" i="13"/>
  <c r="L269" i="13" s="1"/>
  <c r="K207" i="15" s="1"/>
  <c r="AW269" i="13"/>
  <c r="AK270" i="13" s="1"/>
  <c r="BQ269" i="13"/>
  <c r="J269" i="13"/>
  <c r="S269" i="13" s="1"/>
  <c r="AB270" i="13" s="1"/>
  <c r="O378" i="12"/>
  <c r="CI268" i="13"/>
  <c r="BZ268" i="13"/>
  <c r="CH268" i="13"/>
  <c r="BY268" i="13"/>
  <c r="N379" i="12"/>
  <c r="CJ267" i="13"/>
  <c r="CA267" i="13"/>
  <c r="AR268" i="13"/>
  <c r="O478" i="7"/>
  <c r="J479" i="7"/>
  <c r="G479" i="7"/>
  <c r="K479" i="7"/>
  <c r="H479" i="7"/>
  <c r="I479" i="7"/>
  <c r="R269" i="13" l="1"/>
  <c r="AA270" i="13" s="1"/>
  <c r="AY269" i="13"/>
  <c r="BB269" i="13" s="1"/>
  <c r="M269" i="13"/>
  <c r="L207" i="15" s="1"/>
  <c r="AZ269" i="13"/>
  <c r="BC269" i="13" s="1"/>
  <c r="O269" i="13"/>
  <c r="CC267" i="13"/>
  <c r="CB267" i="13"/>
  <c r="S479" i="7"/>
  <c r="P479" i="7"/>
  <c r="R479" i="7"/>
  <c r="Q479" i="7"/>
  <c r="T479" i="7"/>
  <c r="L479" i="7"/>
  <c r="H207" i="15" s="1"/>
  <c r="CL267" i="13"/>
  <c r="CK267" i="13"/>
  <c r="H268" i="13"/>
  <c r="BL268" i="13"/>
  <c r="AU268" i="13"/>
  <c r="AI269" i="13" s="1"/>
  <c r="P269" i="13" l="1"/>
  <c r="G379" i="12"/>
  <c r="H379" i="12" s="1"/>
  <c r="I379" i="12" s="1"/>
  <c r="I227" i="15" s="1"/>
  <c r="Q268" i="13"/>
  <c r="Z269" i="13" s="1"/>
  <c r="K268" i="13"/>
  <c r="J206" i="15" s="1"/>
  <c r="BR268" i="13"/>
  <c r="U479" i="7"/>
  <c r="AX268" i="13"/>
  <c r="BA268" i="13" s="1"/>
  <c r="BD268" i="13" s="1"/>
  <c r="J380" i="12" l="1"/>
  <c r="CE269" i="13"/>
  <c r="BV269" i="13"/>
  <c r="AS270" i="13" s="1"/>
  <c r="I270" i="13" s="1"/>
  <c r="BW269" i="13"/>
  <c r="AT270" i="13" s="1"/>
  <c r="J270" i="13" s="1"/>
  <c r="CF269" i="13"/>
  <c r="BH269" i="13"/>
  <c r="F479" i="7"/>
  <c r="K379" i="12"/>
  <c r="L379" i="12" s="1"/>
  <c r="M379" i="12" s="1"/>
  <c r="V479" i="7"/>
  <c r="BT269" i="13"/>
  <c r="BO269" i="13"/>
  <c r="N268" i="13"/>
  <c r="CD268" i="13"/>
  <c r="BU268" i="13"/>
  <c r="BX268" i="13"/>
  <c r="CG268" i="13"/>
  <c r="AV270" i="13" l="1"/>
  <c r="AJ271" i="13" s="1"/>
  <c r="BM270" i="13"/>
  <c r="BP270" i="13"/>
  <c r="BN270" i="13"/>
  <c r="AW270" i="13"/>
  <c r="AK271" i="13" s="1"/>
  <c r="BQ270" i="13"/>
  <c r="S270" i="13"/>
  <c r="AB271" i="13" s="1"/>
  <c r="M270" i="13"/>
  <c r="L208" i="15" s="1"/>
  <c r="R270" i="13"/>
  <c r="AA271" i="13" s="1"/>
  <c r="L270" i="13"/>
  <c r="K208" i="15" s="1"/>
  <c r="BZ269" i="13"/>
  <c r="O379" i="12"/>
  <c r="CI269" i="13"/>
  <c r="BY269" i="13"/>
  <c r="CH269" i="13"/>
  <c r="N380" i="12"/>
  <c r="CA268" i="13"/>
  <c r="AR269" i="13"/>
  <c r="CJ268" i="13"/>
  <c r="O479" i="7"/>
  <c r="J480" i="7"/>
  <c r="I480" i="7"/>
  <c r="K480" i="7"/>
  <c r="H480" i="7"/>
  <c r="G480" i="7"/>
  <c r="AY270" i="13" l="1"/>
  <c r="BB270" i="13" s="1"/>
  <c r="AZ270" i="13"/>
  <c r="BC270" i="13" s="1"/>
  <c r="O270" i="13"/>
  <c r="P270" i="13"/>
  <c r="S480" i="7"/>
  <c r="R480" i="7"/>
  <c r="Q480" i="7"/>
  <c r="P480" i="7"/>
  <c r="T480" i="7"/>
  <c r="CL268" i="13"/>
  <c r="CK268" i="13"/>
  <c r="CB268" i="13"/>
  <c r="CC268" i="13"/>
  <c r="AU269" i="13"/>
  <c r="AI270" i="13" s="1"/>
  <c r="BL269" i="13"/>
  <c r="H269" i="13"/>
  <c r="L480" i="7"/>
  <c r="H208" i="15" s="1"/>
  <c r="G380" i="12" l="1"/>
  <c r="H380" i="12" s="1"/>
  <c r="I380" i="12" s="1"/>
  <c r="I228" i="15" s="1"/>
  <c r="AX269" i="13"/>
  <c r="BA269" i="13" s="1"/>
  <c r="BD269" i="13" s="1"/>
  <c r="U480" i="7"/>
  <c r="Q269" i="13"/>
  <c r="Z270" i="13" s="1"/>
  <c r="BR269" i="13"/>
  <c r="K269" i="13"/>
  <c r="J207" i="15" s="1"/>
  <c r="J381" i="12" l="1"/>
  <c r="BV270" i="13"/>
  <c r="AS271" i="13" s="1"/>
  <c r="BM271" i="13" s="1"/>
  <c r="CF270" i="13"/>
  <c r="BW270" i="13"/>
  <c r="AT271" i="13" s="1"/>
  <c r="BQ271" i="13" s="1"/>
  <c r="CE270" i="13"/>
  <c r="N269" i="13"/>
  <c r="BU269" i="13"/>
  <c r="CD269" i="13"/>
  <c r="BX269" i="13"/>
  <c r="CG269" i="13"/>
  <c r="BT270" i="13"/>
  <c r="BO270" i="13"/>
  <c r="V480" i="7"/>
  <c r="K380" i="12"/>
  <c r="L380" i="12" s="1"/>
  <c r="M380" i="12" s="1"/>
  <c r="BH270" i="13"/>
  <c r="F480" i="7"/>
  <c r="AW271" i="13" l="1"/>
  <c r="AK272" i="13" s="1"/>
  <c r="J271" i="13"/>
  <c r="BN271" i="13"/>
  <c r="AV271" i="13"/>
  <c r="AJ272" i="13" s="1"/>
  <c r="BP271" i="13"/>
  <c r="I271" i="13"/>
  <c r="R271" i="13" s="1"/>
  <c r="AA272" i="13" s="1"/>
  <c r="AZ271" i="13"/>
  <c r="BC271" i="13" s="1"/>
  <c r="O480" i="7"/>
  <c r="J481" i="7"/>
  <c r="G481" i="7"/>
  <c r="H481" i="7"/>
  <c r="I481" i="7"/>
  <c r="K481" i="7"/>
  <c r="O380" i="12"/>
  <c r="CI270" i="13"/>
  <c r="BZ270" i="13"/>
  <c r="BY270" i="13"/>
  <c r="CH270" i="13"/>
  <c r="N381" i="12"/>
  <c r="S271" i="13"/>
  <c r="AB272" i="13" s="1"/>
  <c r="M271" i="13"/>
  <c r="L209" i="15" s="1"/>
  <c r="CJ269" i="13"/>
  <c r="AY271" i="13"/>
  <c r="BB271" i="13" s="1"/>
  <c r="CA269" i="13"/>
  <c r="AR270" i="13"/>
  <c r="L271" i="13" l="1"/>
  <c r="K209" i="15" s="1"/>
  <c r="P271" i="13"/>
  <c r="CK269" i="13"/>
  <c r="CL269" i="13"/>
  <c r="L481" i="7"/>
  <c r="H209" i="15" s="1"/>
  <c r="CC269" i="13"/>
  <c r="CB269" i="13"/>
  <c r="AU270" i="13"/>
  <c r="AI271" i="13" s="1"/>
  <c r="BL270" i="13"/>
  <c r="H270" i="13"/>
  <c r="Q481" i="7"/>
  <c r="R481" i="7"/>
  <c r="T481" i="7"/>
  <c r="P481" i="7"/>
  <c r="S481" i="7"/>
  <c r="O271" i="13" l="1"/>
  <c r="G381" i="12"/>
  <c r="H381" i="12" s="1"/>
  <c r="I381" i="12" s="1"/>
  <c r="I229" i="15" s="1"/>
  <c r="AX270" i="13"/>
  <c r="BA270" i="13" s="1"/>
  <c r="BD270" i="13" s="1"/>
  <c r="U481" i="7"/>
  <c r="Q270" i="13"/>
  <c r="Z271" i="13" s="1"/>
  <c r="K270" i="13"/>
  <c r="J208" i="15" s="1"/>
  <c r="BR270" i="13"/>
  <c r="CE271" i="13" l="1"/>
  <c r="BV271" i="13"/>
  <c r="AS272" i="13" s="1"/>
  <c r="BP272" i="13" s="1"/>
  <c r="CF271" i="13"/>
  <c r="BW271" i="13"/>
  <c r="AT272" i="13" s="1"/>
  <c r="J272" i="13" s="1"/>
  <c r="J382" i="12"/>
  <c r="BO271" i="13"/>
  <c r="BT271" i="13"/>
  <c r="N270" i="13"/>
  <c r="CD270" i="13"/>
  <c r="BU270" i="13"/>
  <c r="BX270" i="13"/>
  <c r="CG270" i="13"/>
  <c r="BH271" i="13"/>
  <c r="F481" i="7"/>
  <c r="V481" i="7"/>
  <c r="K381" i="12"/>
  <c r="L381" i="12" s="1"/>
  <c r="M381" i="12" s="1"/>
  <c r="AW272" i="13" l="1"/>
  <c r="AK273" i="13" s="1"/>
  <c r="BN272" i="13"/>
  <c r="BQ272" i="13"/>
  <c r="I272" i="13"/>
  <c r="BM272" i="13"/>
  <c r="AV272" i="13"/>
  <c r="AJ273" i="13" s="1"/>
  <c r="O381" i="12"/>
  <c r="CI271" i="13"/>
  <c r="BZ271" i="13"/>
  <c r="CH271" i="13"/>
  <c r="BY271" i="13"/>
  <c r="N382" i="12"/>
  <c r="M272" i="13"/>
  <c r="L210" i="15" s="1"/>
  <c r="S272" i="13"/>
  <c r="AB273" i="13" s="1"/>
  <c r="O481" i="7"/>
  <c r="G482" i="7"/>
  <c r="J482" i="7"/>
  <c r="I482" i="7"/>
  <c r="H482" i="7"/>
  <c r="K482" i="7"/>
  <c r="R272" i="13"/>
  <c r="AA273" i="13" s="1"/>
  <c r="L272" i="13"/>
  <c r="K210" i="15" s="1"/>
  <c r="CA270" i="13"/>
  <c r="AR271" i="13"/>
  <c r="CJ270" i="13"/>
  <c r="AZ272" i="13" l="1"/>
  <c r="BC272" i="13" s="1"/>
  <c r="AY272" i="13"/>
  <c r="BB272" i="13" s="1"/>
  <c r="P272" i="13"/>
  <c r="O272" i="13"/>
  <c r="CC270" i="13"/>
  <c r="CB270" i="13"/>
  <c r="L482" i="7"/>
  <c r="H210" i="15" s="1"/>
  <c r="CL270" i="13"/>
  <c r="CK270" i="13"/>
  <c r="BL271" i="13"/>
  <c r="AU271" i="13"/>
  <c r="AI272" i="13" s="1"/>
  <c r="H271" i="13"/>
  <c r="Q482" i="7"/>
  <c r="S482" i="7"/>
  <c r="P482" i="7"/>
  <c r="T482" i="7"/>
  <c r="R482" i="7"/>
  <c r="G382" i="12" l="1"/>
  <c r="H382" i="12" s="1"/>
  <c r="I382" i="12" s="1"/>
  <c r="I230" i="15" s="1"/>
  <c r="AX271" i="13"/>
  <c r="BA271" i="13" s="1"/>
  <c r="BD271" i="13" s="1"/>
  <c r="U482" i="7"/>
  <c r="K271" i="13"/>
  <c r="J209" i="15" s="1"/>
  <c r="BR271" i="13"/>
  <c r="Q271" i="13"/>
  <c r="Z272" i="13" s="1"/>
  <c r="J383" i="12" l="1"/>
  <c r="CE272" i="13"/>
  <c r="BV272" i="13"/>
  <c r="AS273" i="13" s="1"/>
  <c r="AV273" i="13" s="1"/>
  <c r="AJ274" i="13" s="1"/>
  <c r="BW272" i="13"/>
  <c r="AT273" i="13" s="1"/>
  <c r="J273" i="13" s="1"/>
  <c r="CF272" i="13"/>
  <c r="V482" i="7"/>
  <c r="K382" i="12"/>
  <c r="L382" i="12" s="1"/>
  <c r="M382" i="12" s="1"/>
  <c r="BH272" i="13"/>
  <c r="F482" i="7"/>
  <c r="BT272" i="13"/>
  <c r="BO272" i="13"/>
  <c r="N271" i="13"/>
  <c r="BU271" i="13"/>
  <c r="CD271" i="13"/>
  <c r="CG271" i="13"/>
  <c r="BX271" i="13"/>
  <c r="BM273" i="13" l="1"/>
  <c r="BP273" i="13"/>
  <c r="I273" i="13"/>
  <c r="L273" i="13" s="1"/>
  <c r="K211" i="15" s="1"/>
  <c r="BN273" i="13"/>
  <c r="AW273" i="13"/>
  <c r="AK274" i="13" s="1"/>
  <c r="BQ273" i="13"/>
  <c r="CA271" i="13"/>
  <c r="AR272" i="13"/>
  <c r="AY273" i="13"/>
  <c r="BB273" i="13" s="1"/>
  <c r="CJ271" i="13"/>
  <c r="O482" i="7"/>
  <c r="K483" i="7"/>
  <c r="J483" i="7"/>
  <c r="H483" i="7"/>
  <c r="G483" i="7"/>
  <c r="I483" i="7"/>
  <c r="M273" i="13"/>
  <c r="L211" i="15" s="1"/>
  <c r="S273" i="13"/>
  <c r="AB274" i="13" s="1"/>
  <c r="CI272" i="13"/>
  <c r="BZ272" i="13"/>
  <c r="O382" i="12"/>
  <c r="CH272" i="13"/>
  <c r="BY272" i="13"/>
  <c r="N383" i="12"/>
  <c r="R273" i="13" l="1"/>
  <c r="AA274" i="13" s="1"/>
  <c r="AZ273" i="13"/>
  <c r="BC273" i="13" s="1"/>
  <c r="O273" i="13"/>
  <c r="P273" i="13"/>
  <c r="R483" i="7"/>
  <c r="Q483" i="7"/>
  <c r="T483" i="7"/>
  <c r="P483" i="7"/>
  <c r="S483" i="7"/>
  <c r="CL271" i="13"/>
  <c r="CK271" i="13"/>
  <c r="H272" i="13"/>
  <c r="AU272" i="13"/>
  <c r="AI273" i="13" s="1"/>
  <c r="BL272" i="13"/>
  <c r="CB271" i="13"/>
  <c r="CC271" i="13"/>
  <c r="L483" i="7"/>
  <c r="H211" i="15" s="1"/>
  <c r="G383" i="12" l="1"/>
  <c r="H383" i="12" s="1"/>
  <c r="I383" i="12" s="1"/>
  <c r="I231" i="15" s="1"/>
  <c r="BR272" i="13"/>
  <c r="Q272" i="13"/>
  <c r="Z273" i="13" s="1"/>
  <c r="K272" i="13"/>
  <c r="J210" i="15" s="1"/>
  <c r="AX272" i="13"/>
  <c r="BA272" i="13" s="1"/>
  <c r="BD272" i="13" s="1"/>
  <c r="U483" i="7"/>
  <c r="BV273" i="13" l="1"/>
  <c r="AS274" i="13" s="1"/>
  <c r="BM274" i="13" s="1"/>
  <c r="CE273" i="13"/>
  <c r="BW273" i="13"/>
  <c r="AT274" i="13" s="1"/>
  <c r="J274" i="13" s="1"/>
  <c r="CF273" i="13"/>
  <c r="J384" i="12"/>
  <c r="N272" i="13"/>
  <c r="CD272" i="13"/>
  <c r="BU272" i="13"/>
  <c r="CG272" i="13"/>
  <c r="BX272" i="13"/>
  <c r="V483" i="7"/>
  <c r="K383" i="12"/>
  <c r="L383" i="12" s="1"/>
  <c r="M383" i="12" s="1"/>
  <c r="BH273" i="13"/>
  <c r="F483" i="7"/>
  <c r="BO273" i="13"/>
  <c r="BT273" i="13"/>
  <c r="AV274" i="13" l="1"/>
  <c r="AJ275" i="13" s="1"/>
  <c r="I274" i="13"/>
  <c r="R274" i="13" s="1"/>
  <c r="AA275" i="13" s="1"/>
  <c r="BP274" i="13"/>
  <c r="BN274" i="13"/>
  <c r="AW274" i="13"/>
  <c r="AK275" i="13" s="1"/>
  <c r="BQ274" i="13"/>
  <c r="CJ272" i="13"/>
  <c r="CL272" i="13" s="1"/>
  <c r="BZ273" i="13"/>
  <c r="CI273" i="13"/>
  <c r="O383" i="12"/>
  <c r="CH273" i="13"/>
  <c r="BY273" i="13"/>
  <c r="N384" i="12"/>
  <c r="O483" i="7"/>
  <c r="H484" i="7"/>
  <c r="I484" i="7"/>
  <c r="J484" i="7"/>
  <c r="G484" i="7"/>
  <c r="K484" i="7"/>
  <c r="M274" i="13"/>
  <c r="L212" i="15" s="1"/>
  <c r="S274" i="13"/>
  <c r="AB275" i="13" s="1"/>
  <c r="AZ274" i="13"/>
  <c r="BC274" i="13" s="1"/>
  <c r="CA272" i="13"/>
  <c r="AR273" i="13"/>
  <c r="L274" i="13" l="1"/>
  <c r="K212" i="15" s="1"/>
  <c r="AY274" i="13"/>
  <c r="BB274" i="13" s="1"/>
  <c r="CK272" i="13"/>
  <c r="P274" i="13"/>
  <c r="L484" i="7"/>
  <c r="H212" i="15" s="1"/>
  <c r="P484" i="7"/>
  <c r="T484" i="7"/>
  <c r="R484" i="7"/>
  <c r="Q484" i="7"/>
  <c r="S484" i="7"/>
  <c r="BL273" i="13"/>
  <c r="H273" i="13"/>
  <c r="AU273" i="13"/>
  <c r="AI274" i="13" s="1"/>
  <c r="CC272" i="13"/>
  <c r="CB272" i="13"/>
  <c r="O274" i="13" l="1"/>
  <c r="G384" i="12"/>
  <c r="H384" i="12" s="1"/>
  <c r="I384" i="12" s="1"/>
  <c r="I232" i="15" s="1"/>
  <c r="AX273" i="13"/>
  <c r="BA273" i="13" s="1"/>
  <c r="BD273" i="13" s="1"/>
  <c r="U484" i="7"/>
  <c r="Q273" i="13"/>
  <c r="Z274" i="13" s="1"/>
  <c r="BR273" i="13"/>
  <c r="K273" i="13"/>
  <c r="J211" i="15" s="1"/>
  <c r="CE274" i="13" l="1"/>
  <c r="J385" i="12"/>
  <c r="BV274" i="13"/>
  <c r="AS275" i="13" s="1"/>
  <c r="BP275" i="13" s="1"/>
  <c r="BW274" i="13"/>
  <c r="AT275" i="13" s="1"/>
  <c r="AW275" i="13" s="1"/>
  <c r="AK276" i="13" s="1"/>
  <c r="CF274" i="13"/>
  <c r="N273" i="13"/>
  <c r="CD273" i="13"/>
  <c r="BU273" i="13"/>
  <c r="CG273" i="13"/>
  <c r="BX273" i="13"/>
  <c r="K384" i="12"/>
  <c r="L384" i="12" s="1"/>
  <c r="M384" i="12" s="1"/>
  <c r="V484" i="7"/>
  <c r="BO274" i="13"/>
  <c r="BT274" i="13"/>
  <c r="BH274" i="13"/>
  <c r="F484" i="7"/>
  <c r="I275" i="13" l="1"/>
  <c r="R275" i="13" s="1"/>
  <c r="AA276" i="13" s="1"/>
  <c r="AV275" i="13"/>
  <c r="AJ276" i="13" s="1"/>
  <c r="BM275" i="13"/>
  <c r="J275" i="13"/>
  <c r="M275" i="13" s="1"/>
  <c r="L213" i="15" s="1"/>
  <c r="BQ275" i="13"/>
  <c r="BN275" i="13"/>
  <c r="S275" i="13"/>
  <c r="AB276" i="13" s="1"/>
  <c r="O484" i="7"/>
  <c r="K485" i="7"/>
  <c r="H485" i="7"/>
  <c r="I485" i="7"/>
  <c r="J485" i="7"/>
  <c r="G485" i="7"/>
  <c r="CI274" i="13"/>
  <c r="O384" i="12"/>
  <c r="BZ274" i="13"/>
  <c r="BY274" i="13"/>
  <c r="CH274" i="13"/>
  <c r="N385" i="12"/>
  <c r="CA273" i="13"/>
  <c r="AR274" i="13"/>
  <c r="AZ275" i="13"/>
  <c r="BC275" i="13" s="1"/>
  <c r="CJ273" i="13"/>
  <c r="L275" i="13" l="1"/>
  <c r="K213" i="15" s="1"/>
  <c r="AY275" i="13"/>
  <c r="BB275" i="13" s="1"/>
  <c r="P275" i="13"/>
  <c r="L485" i="7"/>
  <c r="H213" i="15" s="1"/>
  <c r="S485" i="7"/>
  <c r="R485" i="7"/>
  <c r="Q485" i="7"/>
  <c r="T485" i="7"/>
  <c r="P485" i="7"/>
  <c r="CL273" i="13"/>
  <c r="CK273" i="13"/>
  <c r="AU274" i="13"/>
  <c r="AI275" i="13" s="1"/>
  <c r="H274" i="13"/>
  <c r="BL274" i="13"/>
  <c r="CC273" i="13"/>
  <c r="CB273" i="13"/>
  <c r="O275" i="13" l="1"/>
  <c r="G385" i="12"/>
  <c r="H385" i="12" s="1"/>
  <c r="I385" i="12" s="1"/>
  <c r="I233" i="15" s="1"/>
  <c r="U485" i="7"/>
  <c r="K274" i="13"/>
  <c r="J212" i="15" s="1"/>
  <c r="Q274" i="13"/>
  <c r="Z275" i="13" s="1"/>
  <c r="BR274" i="13"/>
  <c r="AX274" i="13"/>
  <c r="BA274" i="13" s="1"/>
  <c r="BD274" i="13" s="1"/>
  <c r="J386" i="12" l="1"/>
  <c r="BV275" i="13"/>
  <c r="AS276" i="13" s="1"/>
  <c r="BM276" i="13" s="1"/>
  <c r="CE275" i="13"/>
  <c r="BW275" i="13"/>
  <c r="AT276" i="13" s="1"/>
  <c r="BQ276" i="13" s="1"/>
  <c r="CF275" i="13"/>
  <c r="N274" i="13"/>
  <c r="BU274" i="13"/>
  <c r="CD274" i="13"/>
  <c r="BX274" i="13"/>
  <c r="CG274" i="13"/>
  <c r="BT275" i="13"/>
  <c r="BO275" i="13"/>
  <c r="BH275" i="13"/>
  <c r="F485" i="7"/>
  <c r="V485" i="7"/>
  <c r="K385" i="12"/>
  <c r="L385" i="12" s="1"/>
  <c r="M385" i="12" s="1"/>
  <c r="I276" i="13" l="1"/>
  <c r="BP276" i="13"/>
  <c r="AV276" i="13"/>
  <c r="AJ277" i="13" s="1"/>
  <c r="J276" i="13"/>
  <c r="M276" i="13" s="1"/>
  <c r="L214" i="15" s="1"/>
  <c r="AW276" i="13"/>
  <c r="AK277" i="13" s="1"/>
  <c r="BN276" i="13"/>
  <c r="L276" i="13"/>
  <c r="K214" i="15" s="1"/>
  <c r="R276" i="13"/>
  <c r="AA277" i="13" s="1"/>
  <c r="O485" i="7"/>
  <c r="G486" i="7"/>
  <c r="H486" i="7"/>
  <c r="I486" i="7"/>
  <c r="K486" i="7"/>
  <c r="J486" i="7"/>
  <c r="CI275" i="13"/>
  <c r="BZ275" i="13"/>
  <c r="O385" i="12"/>
  <c r="BY275" i="13"/>
  <c r="CH275" i="13"/>
  <c r="N386" i="12"/>
  <c r="CJ274" i="13"/>
  <c r="CA274" i="13"/>
  <c r="AR275" i="13"/>
  <c r="AY276" i="13" l="1"/>
  <c r="BB276" i="13" s="1"/>
  <c r="S276" i="13"/>
  <c r="AB277" i="13" s="1"/>
  <c r="AZ276" i="13"/>
  <c r="BC276" i="13" s="1"/>
  <c r="P276" i="13"/>
  <c r="O276" i="13"/>
  <c r="CL274" i="13"/>
  <c r="CK274" i="13"/>
  <c r="L486" i="7"/>
  <c r="H214" i="15" s="1"/>
  <c r="P486" i="7"/>
  <c r="S486" i="7"/>
  <c r="T486" i="7"/>
  <c r="R486" i="7"/>
  <c r="Q486" i="7"/>
  <c r="H275" i="13"/>
  <c r="AU275" i="13"/>
  <c r="AI276" i="13" s="1"/>
  <c r="BL275" i="13"/>
  <c r="CB274" i="13"/>
  <c r="CC274" i="13"/>
  <c r="G386" i="12" l="1"/>
  <c r="H386" i="12" s="1"/>
  <c r="I386" i="12" s="1"/>
  <c r="I234" i="15" s="1"/>
  <c r="U486" i="7"/>
  <c r="Q275" i="13"/>
  <c r="Z276" i="13" s="1"/>
  <c r="K275" i="13"/>
  <c r="J213" i="15" s="1"/>
  <c r="BR275" i="13"/>
  <c r="AX275" i="13"/>
  <c r="BA275" i="13" s="1"/>
  <c r="BD275" i="13" s="1"/>
  <c r="BW276" i="13" l="1"/>
  <c r="AT277" i="13" s="1"/>
  <c r="AW277" i="13" s="1"/>
  <c r="AK278" i="13" s="1"/>
  <c r="CE276" i="13"/>
  <c r="J387" i="12"/>
  <c r="BV276" i="13"/>
  <c r="AS277" i="13" s="1"/>
  <c r="I277" i="13" s="1"/>
  <c r="CF276" i="13"/>
  <c r="BO276" i="13"/>
  <c r="BT276" i="13"/>
  <c r="V486" i="7"/>
  <c r="K386" i="12"/>
  <c r="L386" i="12" s="1"/>
  <c r="M386" i="12" s="1"/>
  <c r="N275" i="13"/>
  <c r="BU275" i="13"/>
  <c r="CD275" i="13"/>
  <c r="CG275" i="13"/>
  <c r="BX275" i="13"/>
  <c r="BH276" i="13"/>
  <c r="F486" i="7"/>
  <c r="BQ277" i="13" l="1"/>
  <c r="J277" i="13"/>
  <c r="S277" i="13" s="1"/>
  <c r="AB278" i="13" s="1"/>
  <c r="BN277" i="13"/>
  <c r="BM277" i="13"/>
  <c r="AV277" i="13"/>
  <c r="AJ278" i="13" s="1"/>
  <c r="BP277" i="13"/>
  <c r="CJ275" i="13"/>
  <c r="CL275" i="13" s="1"/>
  <c r="AZ277" i="13"/>
  <c r="BC277" i="13" s="1"/>
  <c r="O486" i="7"/>
  <c r="J487" i="7"/>
  <c r="H487" i="7"/>
  <c r="K487" i="7"/>
  <c r="I487" i="7"/>
  <c r="G487" i="7"/>
  <c r="CA275" i="13"/>
  <c r="AR276" i="13"/>
  <c r="R277" i="13"/>
  <c r="AA278" i="13" s="1"/>
  <c r="L277" i="13"/>
  <c r="K215" i="15" s="1"/>
  <c r="O386" i="12"/>
  <c r="CI276" i="13"/>
  <c r="BZ276" i="13"/>
  <c r="CH276" i="13"/>
  <c r="BY276" i="13"/>
  <c r="N387" i="12"/>
  <c r="M277" i="13" l="1"/>
  <c r="L215" i="15" s="1"/>
  <c r="CK275" i="13"/>
  <c r="AY277" i="13"/>
  <c r="BB277" i="13" s="1"/>
  <c r="O277" i="13"/>
  <c r="T487" i="7"/>
  <c r="S487" i="7"/>
  <c r="P487" i="7"/>
  <c r="Q487" i="7"/>
  <c r="R487" i="7"/>
  <c r="CC275" i="13"/>
  <c r="CB275" i="13"/>
  <c r="L487" i="7"/>
  <c r="H215" i="15" s="1"/>
  <c r="H276" i="13"/>
  <c r="BL276" i="13"/>
  <c r="AU276" i="13"/>
  <c r="AI277" i="13" s="1"/>
  <c r="P277" i="13" l="1"/>
  <c r="G387" i="12"/>
  <c r="H387" i="12" s="1"/>
  <c r="I387" i="12" s="1"/>
  <c r="I235" i="15" s="1"/>
  <c r="U487" i="7"/>
  <c r="BR276" i="13"/>
  <c r="Q276" i="13"/>
  <c r="Z277" i="13" s="1"/>
  <c r="K276" i="13"/>
  <c r="J214" i="15" s="1"/>
  <c r="AX276" i="13"/>
  <c r="BA276" i="13" s="1"/>
  <c r="BD276" i="13" s="1"/>
  <c r="CE277" i="13" l="1"/>
  <c r="BV277" i="13"/>
  <c r="AS278" i="13" s="1"/>
  <c r="I278" i="13" s="1"/>
  <c r="CF277" i="13"/>
  <c r="J388" i="12"/>
  <c r="BW277" i="13"/>
  <c r="AT278" i="13" s="1"/>
  <c r="J278" i="13" s="1"/>
  <c r="V487" i="7"/>
  <c r="K387" i="12"/>
  <c r="L387" i="12" s="1"/>
  <c r="M387" i="12" s="1"/>
  <c r="N276" i="13"/>
  <c r="BU276" i="13"/>
  <c r="CD276" i="13"/>
  <c r="BX276" i="13"/>
  <c r="CG276" i="13"/>
  <c r="BH277" i="13"/>
  <c r="F487" i="7"/>
  <c r="BT277" i="13"/>
  <c r="BO277" i="13"/>
  <c r="BP278" i="13" l="1"/>
  <c r="BM278" i="13"/>
  <c r="AV278" i="13"/>
  <c r="AJ279" i="13" s="1"/>
  <c r="BN278" i="13"/>
  <c r="AW278" i="13"/>
  <c r="AK279" i="13" s="1"/>
  <c r="BQ278" i="13"/>
  <c r="S278" i="13"/>
  <c r="AB279" i="13" s="1"/>
  <c r="M278" i="13"/>
  <c r="L216" i="15" s="1"/>
  <c r="O487" i="7"/>
  <c r="K488" i="7"/>
  <c r="J488" i="7"/>
  <c r="I488" i="7"/>
  <c r="H488" i="7"/>
  <c r="G488" i="7"/>
  <c r="CJ276" i="13"/>
  <c r="CI277" i="13"/>
  <c r="O387" i="12"/>
  <c r="BZ277" i="13"/>
  <c r="CH277" i="13"/>
  <c r="BY277" i="13"/>
  <c r="N388" i="12"/>
  <c r="CA276" i="13"/>
  <c r="AR277" i="13"/>
  <c r="L278" i="13"/>
  <c r="K216" i="15" s="1"/>
  <c r="R278" i="13"/>
  <c r="AA279" i="13" s="1"/>
  <c r="AZ278" i="13" l="1"/>
  <c r="BC278" i="13" s="1"/>
  <c r="AY278" i="13"/>
  <c r="BB278" i="13" s="1"/>
  <c r="O278" i="13"/>
  <c r="P278" i="13"/>
  <c r="CC276" i="13"/>
  <c r="CB276" i="13"/>
  <c r="BL277" i="13"/>
  <c r="AU277" i="13"/>
  <c r="AI278" i="13" s="1"/>
  <c r="H277" i="13"/>
  <c r="L488" i="7"/>
  <c r="H216" i="15" s="1"/>
  <c r="R488" i="7"/>
  <c r="S488" i="7"/>
  <c r="Q488" i="7"/>
  <c r="T488" i="7"/>
  <c r="P488" i="7"/>
  <c r="CL276" i="13"/>
  <c r="CK276" i="13"/>
  <c r="G388" i="12" l="1"/>
  <c r="H388" i="12" s="1"/>
  <c r="I388" i="12" s="1"/>
  <c r="I236" i="15" s="1"/>
  <c r="U488" i="7"/>
  <c r="AX277" i="13"/>
  <c r="BA277" i="13" s="1"/>
  <c r="BD277" i="13" s="1"/>
  <c r="K277" i="13"/>
  <c r="J215" i="15" s="1"/>
  <c r="BR277" i="13"/>
  <c r="Q277" i="13"/>
  <c r="Z278" i="13" s="1"/>
  <c r="J389" i="12" l="1"/>
  <c r="CF278" i="13"/>
  <c r="BV278" i="13"/>
  <c r="AS279" i="13" s="1"/>
  <c r="AV279" i="13" s="1"/>
  <c r="AJ280" i="13" s="1"/>
  <c r="BW278" i="13"/>
  <c r="AT279" i="13" s="1"/>
  <c r="J279" i="13" s="1"/>
  <c r="CE278" i="13"/>
  <c r="N277" i="13"/>
  <c r="CD277" i="13"/>
  <c r="BU277" i="13"/>
  <c r="BX277" i="13"/>
  <c r="CG277" i="13"/>
  <c r="BH278" i="13"/>
  <c r="F488" i="7"/>
  <c r="BO278" i="13"/>
  <c r="BT278" i="13"/>
  <c r="K388" i="12"/>
  <c r="L388" i="12" s="1"/>
  <c r="M388" i="12" s="1"/>
  <c r="V488" i="7"/>
  <c r="BM279" i="13" l="1"/>
  <c r="BP279" i="13"/>
  <c r="I279" i="13"/>
  <c r="R279" i="13" s="1"/>
  <c r="AA280" i="13" s="1"/>
  <c r="AW279" i="13"/>
  <c r="AK280" i="13" s="1"/>
  <c r="BQ279" i="13"/>
  <c r="BN279" i="13"/>
  <c r="CI278" i="13"/>
  <c r="O388" i="12"/>
  <c r="BZ278" i="13"/>
  <c r="CH278" i="13"/>
  <c r="BY278" i="13"/>
  <c r="N389" i="12"/>
  <c r="CA277" i="13"/>
  <c r="AR278" i="13"/>
  <c r="CJ277" i="13"/>
  <c r="S279" i="13"/>
  <c r="AB280" i="13" s="1"/>
  <c r="M279" i="13"/>
  <c r="L217" i="15" s="1"/>
  <c r="O488" i="7"/>
  <c r="H489" i="7"/>
  <c r="I489" i="7"/>
  <c r="G489" i="7"/>
  <c r="K489" i="7"/>
  <c r="J489" i="7"/>
  <c r="AY279" i="13"/>
  <c r="BB279" i="13" s="1"/>
  <c r="L279" i="13" l="1"/>
  <c r="K217" i="15" s="1"/>
  <c r="AZ279" i="13"/>
  <c r="BC279" i="13" s="1"/>
  <c r="P279" i="13"/>
  <c r="L489" i="7"/>
  <c r="H217" i="15" s="1"/>
  <c r="Q489" i="7"/>
  <c r="P489" i="7"/>
  <c r="R489" i="7"/>
  <c r="T489" i="7"/>
  <c r="S489" i="7"/>
  <c r="CL277" i="13"/>
  <c r="CK277" i="13"/>
  <c r="AU278" i="13"/>
  <c r="AI279" i="13" s="1"/>
  <c r="H278" i="13"/>
  <c r="BL278" i="13"/>
  <c r="CC277" i="13"/>
  <c r="CB277" i="13"/>
  <c r="O279" i="13" l="1"/>
  <c r="G389" i="12"/>
  <c r="H389" i="12" s="1"/>
  <c r="I389" i="12" s="1"/>
  <c r="I237" i="15" s="1"/>
  <c r="U489" i="7"/>
  <c r="BR278" i="13"/>
  <c r="K278" i="13"/>
  <c r="J216" i="15" s="1"/>
  <c r="Q278" i="13"/>
  <c r="Z279" i="13" s="1"/>
  <c r="AX278" i="13"/>
  <c r="BA278" i="13" s="1"/>
  <c r="BD278" i="13" s="1"/>
  <c r="J390" i="12" l="1"/>
  <c r="CE279" i="13"/>
  <c r="BV279" i="13"/>
  <c r="AS280" i="13" s="1"/>
  <c r="BM280" i="13" s="1"/>
  <c r="CF279" i="13"/>
  <c r="BW279" i="13"/>
  <c r="AT280" i="13" s="1"/>
  <c r="J280" i="13" s="1"/>
  <c r="N278" i="13"/>
  <c r="CD278" i="13"/>
  <c r="BU278" i="13"/>
  <c r="CG278" i="13"/>
  <c r="BX278" i="13"/>
  <c r="BH279" i="13"/>
  <c r="F489" i="7"/>
  <c r="BT279" i="13"/>
  <c r="BO279" i="13"/>
  <c r="V489" i="7"/>
  <c r="K389" i="12"/>
  <c r="L389" i="12" s="1"/>
  <c r="M389" i="12" s="1"/>
  <c r="BP280" i="13" l="1"/>
  <c r="AV280" i="13"/>
  <c r="AJ281" i="13" s="1"/>
  <c r="I280" i="13"/>
  <c r="BN280" i="13"/>
  <c r="BQ280" i="13"/>
  <c r="AW280" i="13"/>
  <c r="AK281" i="13" s="1"/>
  <c r="R280" i="13"/>
  <c r="AA281" i="13" s="1"/>
  <c r="L280" i="13"/>
  <c r="K218" i="15" s="1"/>
  <c r="M280" i="13"/>
  <c r="L218" i="15" s="1"/>
  <c r="S280" i="13"/>
  <c r="AB281" i="13" s="1"/>
  <c r="O389" i="12"/>
  <c r="BZ279" i="13"/>
  <c r="CI279" i="13"/>
  <c r="BY279" i="13"/>
  <c r="CH279" i="13"/>
  <c r="N390" i="12"/>
  <c r="CA278" i="13"/>
  <c r="AR279" i="13"/>
  <c r="CJ278" i="13"/>
  <c r="O489" i="7"/>
  <c r="I490" i="7"/>
  <c r="G490" i="7"/>
  <c r="J490" i="7"/>
  <c r="K490" i="7"/>
  <c r="H490" i="7"/>
  <c r="AY280" i="13" l="1"/>
  <c r="BB280" i="13" s="1"/>
  <c r="AZ280" i="13"/>
  <c r="BC280" i="13" s="1"/>
  <c r="P280" i="13"/>
  <c r="O280" i="13"/>
  <c r="CB278" i="13"/>
  <c r="CC278" i="13"/>
  <c r="S490" i="7"/>
  <c r="T490" i="7"/>
  <c r="R490" i="7"/>
  <c r="P490" i="7"/>
  <c r="Q490" i="7"/>
  <c r="CL278" i="13"/>
  <c r="CK278" i="13"/>
  <c r="AU279" i="13"/>
  <c r="AI280" i="13" s="1"/>
  <c r="H279" i="13"/>
  <c r="BL279" i="13"/>
  <c r="L490" i="7"/>
  <c r="H218" i="15" s="1"/>
  <c r="G390" i="12" l="1"/>
  <c r="H390" i="12" s="1"/>
  <c r="I390" i="12" s="1"/>
  <c r="I238" i="15" s="1"/>
  <c r="AX279" i="13"/>
  <c r="BA279" i="13" s="1"/>
  <c r="BD279" i="13" s="1"/>
  <c r="U490" i="7"/>
  <c r="Q279" i="13"/>
  <c r="Z280" i="13" s="1"/>
  <c r="K279" i="13"/>
  <c r="J217" i="15" s="1"/>
  <c r="BR279" i="13"/>
  <c r="BV280" i="13" l="1"/>
  <c r="AS281" i="13" s="1"/>
  <c r="BM281" i="13" s="1"/>
  <c r="J391" i="12"/>
  <c r="BW280" i="13"/>
  <c r="AT281" i="13" s="1"/>
  <c r="J281" i="13" s="1"/>
  <c r="CE280" i="13"/>
  <c r="CF280" i="13"/>
  <c r="V490" i="7"/>
  <c r="K390" i="12"/>
  <c r="L390" i="12" s="1"/>
  <c r="M390" i="12" s="1"/>
  <c r="N279" i="13"/>
  <c r="CD279" i="13"/>
  <c r="BU279" i="13"/>
  <c r="CG279" i="13"/>
  <c r="BX279" i="13"/>
  <c r="BH280" i="13"/>
  <c r="F490" i="7"/>
  <c r="BO280" i="13"/>
  <c r="BT280" i="13"/>
  <c r="BP281" i="13" l="1"/>
  <c r="AW281" i="13"/>
  <c r="AK282" i="13" s="1"/>
  <c r="BN281" i="13"/>
  <c r="BQ281" i="13"/>
  <c r="I281" i="13"/>
  <c r="R281" i="13" s="1"/>
  <c r="AA282" i="13" s="1"/>
  <c r="AV281" i="13"/>
  <c r="AJ282" i="13" s="1"/>
  <c r="M281" i="13"/>
  <c r="L219" i="15" s="1"/>
  <c r="S281" i="13"/>
  <c r="AB282" i="13" s="1"/>
  <c r="CA279" i="13"/>
  <c r="AR280" i="13"/>
  <c r="O490" i="7"/>
  <c r="H491" i="7"/>
  <c r="K491" i="7"/>
  <c r="J491" i="7"/>
  <c r="I491" i="7"/>
  <c r="G491" i="7"/>
  <c r="CJ279" i="13"/>
  <c r="CI280" i="13"/>
  <c r="O390" i="12"/>
  <c r="BZ280" i="13"/>
  <c r="BY280" i="13"/>
  <c r="CH280" i="13"/>
  <c r="N391" i="12"/>
  <c r="L281" i="13" l="1"/>
  <c r="K219" i="15" s="1"/>
  <c r="AZ281" i="13"/>
  <c r="BC281" i="13" s="1"/>
  <c r="AY281" i="13"/>
  <c r="BB281" i="13" s="1"/>
  <c r="P281" i="13"/>
  <c r="BL280" i="13"/>
  <c r="AU280" i="13"/>
  <c r="AI281" i="13" s="1"/>
  <c r="H280" i="13"/>
  <c r="R491" i="7"/>
  <c r="T491" i="7"/>
  <c r="S491" i="7"/>
  <c r="Q491" i="7"/>
  <c r="P491" i="7"/>
  <c r="CK279" i="13"/>
  <c r="CL279" i="13"/>
  <c r="CC279" i="13"/>
  <c r="CB279" i="13"/>
  <c r="L491" i="7"/>
  <c r="H219" i="15" s="1"/>
  <c r="O281" i="13" l="1"/>
  <c r="G391" i="12"/>
  <c r="H391" i="12" s="1"/>
  <c r="I391" i="12" s="1"/>
  <c r="I239" i="15" s="1"/>
  <c r="U491" i="7"/>
  <c r="K280" i="13"/>
  <c r="J218" i="15" s="1"/>
  <c r="Q280" i="13"/>
  <c r="Z281" i="13" s="1"/>
  <c r="BR280" i="13"/>
  <c r="AX280" i="13"/>
  <c r="BA280" i="13" s="1"/>
  <c r="BD280" i="13" s="1"/>
  <c r="J392" i="12" l="1"/>
  <c r="CE281" i="13"/>
  <c r="BW281" i="13"/>
  <c r="AT282" i="13" s="1"/>
  <c r="AW282" i="13" s="1"/>
  <c r="AK283" i="13" s="1"/>
  <c r="CF281" i="13"/>
  <c r="BV281" i="13"/>
  <c r="AS282" i="13" s="1"/>
  <c r="BP282" i="13" s="1"/>
  <c r="N280" i="13"/>
  <c r="CD280" i="13"/>
  <c r="BU280" i="13"/>
  <c r="CG280" i="13"/>
  <c r="BX280" i="13"/>
  <c r="BT281" i="13"/>
  <c r="BO281" i="13"/>
  <c r="BH281" i="13"/>
  <c r="F491" i="7"/>
  <c r="V491" i="7"/>
  <c r="K391" i="12"/>
  <c r="L391" i="12" s="1"/>
  <c r="M391" i="12" s="1"/>
  <c r="AV282" i="13" l="1"/>
  <c r="AJ283" i="13" s="1"/>
  <c r="BM282" i="13"/>
  <c r="I282" i="13"/>
  <c r="L282" i="13" s="1"/>
  <c r="K220" i="15" s="1"/>
  <c r="J282" i="13"/>
  <c r="M282" i="13" s="1"/>
  <c r="L220" i="15" s="1"/>
  <c r="BQ282" i="13"/>
  <c r="BN282" i="13"/>
  <c r="CJ280" i="13"/>
  <c r="CK280" i="13" s="1"/>
  <c r="AZ282" i="13"/>
  <c r="BC282" i="13" s="1"/>
  <c r="AY282" i="13"/>
  <c r="BB282" i="13" s="1"/>
  <c r="O391" i="12"/>
  <c r="CI281" i="13"/>
  <c r="BZ281" i="13"/>
  <c r="CH281" i="13"/>
  <c r="BY281" i="13"/>
  <c r="N392" i="12"/>
  <c r="O491" i="7"/>
  <c r="K492" i="7"/>
  <c r="G492" i="7"/>
  <c r="I492" i="7"/>
  <c r="H492" i="7"/>
  <c r="J492" i="7"/>
  <c r="CA280" i="13"/>
  <c r="AR281" i="13"/>
  <c r="R282" i="13" l="1"/>
  <c r="AA283" i="13" s="1"/>
  <c r="S282" i="13"/>
  <c r="AB283" i="13" s="1"/>
  <c r="CL280" i="13"/>
  <c r="O282" i="13"/>
  <c r="P282" i="13"/>
  <c r="CC280" i="13"/>
  <c r="CB280" i="13"/>
  <c r="L492" i="7"/>
  <c r="H220" i="15" s="1"/>
  <c r="BL281" i="13"/>
  <c r="AU281" i="13"/>
  <c r="AI282" i="13" s="1"/>
  <c r="H281" i="13"/>
  <c r="Q492" i="7"/>
  <c r="T492" i="7"/>
  <c r="R492" i="7"/>
  <c r="P492" i="7"/>
  <c r="S492" i="7"/>
  <c r="G392" i="12" l="1"/>
  <c r="H392" i="12" s="1"/>
  <c r="I392" i="12" s="1"/>
  <c r="I240" i="15" s="1"/>
  <c r="AX281" i="13"/>
  <c r="BA281" i="13" s="1"/>
  <c r="BD281" i="13" s="1"/>
  <c r="Q281" i="13"/>
  <c r="Z282" i="13" s="1"/>
  <c r="K281" i="13"/>
  <c r="J219" i="15" s="1"/>
  <c r="BR281" i="13"/>
  <c r="U492" i="7"/>
  <c r="CE282" i="13" l="1"/>
  <c r="J393" i="12"/>
  <c r="CF282" i="13"/>
  <c r="BV282" i="13"/>
  <c r="AS283" i="13" s="1"/>
  <c r="BP283" i="13" s="1"/>
  <c r="BW282" i="13"/>
  <c r="AT283" i="13" s="1"/>
  <c r="J283" i="13" s="1"/>
  <c r="BT282" i="13"/>
  <c r="BO282" i="13"/>
  <c r="N281" i="13"/>
  <c r="BU281" i="13"/>
  <c r="CD281" i="13"/>
  <c r="CG281" i="13"/>
  <c r="BX281" i="13"/>
  <c r="BH282" i="13"/>
  <c r="F492" i="7"/>
  <c r="K392" i="12"/>
  <c r="L392" i="12" s="1"/>
  <c r="M392" i="12" s="1"/>
  <c r="V492" i="7"/>
  <c r="BM283" i="13" l="1"/>
  <c r="AW283" i="13"/>
  <c r="AK284" i="13" s="1"/>
  <c r="BN283" i="13"/>
  <c r="I283" i="13"/>
  <c r="AV283" i="13"/>
  <c r="AJ284" i="13" s="1"/>
  <c r="BQ283" i="13"/>
  <c r="M283" i="13"/>
  <c r="L221" i="15" s="1"/>
  <c r="S283" i="13"/>
  <c r="AB284" i="13" s="1"/>
  <c r="O392" i="12"/>
  <c r="BZ282" i="13"/>
  <c r="CI282" i="13"/>
  <c r="CH282" i="13"/>
  <c r="BY282" i="13"/>
  <c r="N393" i="12"/>
  <c r="O492" i="7"/>
  <c r="H493" i="7"/>
  <c r="I493" i="7"/>
  <c r="K493" i="7"/>
  <c r="J493" i="7"/>
  <c r="G493" i="7"/>
  <c r="R283" i="13"/>
  <c r="AA284" i="13" s="1"/>
  <c r="L283" i="13"/>
  <c r="K221" i="15" s="1"/>
  <c r="CJ281" i="13"/>
  <c r="CA281" i="13"/>
  <c r="AR282" i="13"/>
  <c r="AZ283" i="13" l="1"/>
  <c r="BC283" i="13" s="1"/>
  <c r="AY283" i="13"/>
  <c r="BB283" i="13" s="1"/>
  <c r="O283" i="13"/>
  <c r="P283" i="13"/>
  <c r="CC281" i="13"/>
  <c r="CB281" i="13"/>
  <c r="CL281" i="13"/>
  <c r="CK281" i="13"/>
  <c r="L493" i="7"/>
  <c r="H221" i="15" s="1"/>
  <c r="S493" i="7"/>
  <c r="P493" i="7"/>
  <c r="R493" i="7"/>
  <c r="T493" i="7"/>
  <c r="Q493" i="7"/>
  <c r="BL282" i="13"/>
  <c r="H282" i="13"/>
  <c r="AU282" i="13"/>
  <c r="AI283" i="13" s="1"/>
  <c r="G393" i="12" l="1"/>
  <c r="H393" i="12" s="1"/>
  <c r="I393" i="12" s="1"/>
  <c r="I241" i="15" s="1"/>
  <c r="AX282" i="13"/>
  <c r="BA282" i="13" s="1"/>
  <c r="BD282" i="13" s="1"/>
  <c r="K282" i="13"/>
  <c r="J220" i="15" s="1"/>
  <c r="Q282" i="13"/>
  <c r="Z283" i="13" s="1"/>
  <c r="BR282" i="13"/>
  <c r="U493" i="7"/>
  <c r="BV283" i="13" l="1"/>
  <c r="AS284" i="13" s="1"/>
  <c r="BP284" i="13" s="1"/>
  <c r="J394" i="12"/>
  <c r="CE283" i="13"/>
  <c r="CF283" i="13"/>
  <c r="BW283" i="13"/>
  <c r="AT284" i="13" s="1"/>
  <c r="BQ284" i="13" s="1"/>
  <c r="V493" i="7"/>
  <c r="K393" i="12"/>
  <c r="L393" i="12" s="1"/>
  <c r="M393" i="12" s="1"/>
  <c r="BH283" i="13"/>
  <c r="F493" i="7"/>
  <c r="N282" i="13"/>
  <c r="BU282" i="13"/>
  <c r="CD282" i="13"/>
  <c r="BX282" i="13"/>
  <c r="CG282" i="13"/>
  <c r="BT283" i="13"/>
  <c r="BO283" i="13"/>
  <c r="I284" i="13" l="1"/>
  <c r="R284" i="13" s="1"/>
  <c r="AA285" i="13" s="1"/>
  <c r="BM284" i="13"/>
  <c r="AV284" i="13"/>
  <c r="AJ285" i="13" s="1"/>
  <c r="BN284" i="13"/>
  <c r="J284" i="13"/>
  <c r="S284" i="13" s="1"/>
  <c r="AB285" i="13" s="1"/>
  <c r="AW284" i="13"/>
  <c r="AK285" i="13" s="1"/>
  <c r="CJ282" i="13"/>
  <c r="CL282" i="13" s="1"/>
  <c r="CA282" i="13"/>
  <c r="AR283" i="13"/>
  <c r="O493" i="7"/>
  <c r="J494" i="7"/>
  <c r="K494" i="7"/>
  <c r="H494" i="7"/>
  <c r="G494" i="7"/>
  <c r="I494" i="7"/>
  <c r="BZ283" i="13"/>
  <c r="CI283" i="13"/>
  <c r="O393" i="12"/>
  <c r="CH283" i="13"/>
  <c r="BY283" i="13"/>
  <c r="N394" i="12"/>
  <c r="M284" i="13" l="1"/>
  <c r="L222" i="15" s="1"/>
  <c r="AY284" i="13"/>
  <c r="BB284" i="13" s="1"/>
  <c r="L284" i="13"/>
  <c r="AZ284" i="13"/>
  <c r="BC284" i="13" s="1"/>
  <c r="CK282" i="13"/>
  <c r="CB282" i="13"/>
  <c r="CC282" i="13"/>
  <c r="BL283" i="13"/>
  <c r="H283" i="13"/>
  <c r="AU283" i="13"/>
  <c r="AI284" i="13" s="1"/>
  <c r="L494" i="7"/>
  <c r="H222" i="15" s="1"/>
  <c r="Q494" i="7"/>
  <c r="P494" i="7"/>
  <c r="T494" i="7"/>
  <c r="S494" i="7"/>
  <c r="R494" i="7"/>
  <c r="P284" i="13" l="1"/>
  <c r="O284" i="13"/>
  <c r="K222" i="15"/>
  <c r="G394" i="12"/>
  <c r="H394" i="12" s="1"/>
  <c r="I394" i="12" s="1"/>
  <c r="I242" i="15" s="1"/>
  <c r="BR283" i="13"/>
  <c r="K283" i="13"/>
  <c r="J221" i="15" s="1"/>
  <c r="Q283" i="13"/>
  <c r="Z284" i="13" s="1"/>
  <c r="U494" i="7"/>
  <c r="AX283" i="13"/>
  <c r="BA283" i="13" s="1"/>
  <c r="BD283" i="13" s="1"/>
  <c r="BV284" i="13" l="1"/>
  <c r="AS285" i="13" s="1"/>
  <c r="BM285" i="13" s="1"/>
  <c r="J395" i="12"/>
  <c r="CE284" i="13"/>
  <c r="BW284" i="13"/>
  <c r="AT285" i="13" s="1"/>
  <c r="BQ285" i="13" s="1"/>
  <c r="CF284" i="13"/>
  <c r="BO284" i="13"/>
  <c r="BT284" i="13"/>
  <c r="V494" i="7"/>
  <c r="K394" i="12"/>
  <c r="L394" i="12" s="1"/>
  <c r="M394" i="12" s="1"/>
  <c r="N283" i="13"/>
  <c r="CD283" i="13"/>
  <c r="BU283" i="13"/>
  <c r="CG283" i="13"/>
  <c r="BX283" i="13"/>
  <c r="BH284" i="13"/>
  <c r="F494" i="7"/>
  <c r="AV285" i="13" l="1"/>
  <c r="AJ286" i="13" s="1"/>
  <c r="I285" i="13"/>
  <c r="R285" i="13" s="1"/>
  <c r="AA286" i="13" s="1"/>
  <c r="BP285" i="13"/>
  <c r="AW285" i="13"/>
  <c r="AK286" i="13" s="1"/>
  <c r="J285" i="13"/>
  <c r="M285" i="13" s="1"/>
  <c r="L223" i="15" s="1"/>
  <c r="BN285" i="13"/>
  <c r="CJ283" i="13"/>
  <c r="CL283" i="13" s="1"/>
  <c r="O494" i="7"/>
  <c r="H495" i="7"/>
  <c r="K495" i="7"/>
  <c r="J495" i="7"/>
  <c r="I495" i="7"/>
  <c r="G495" i="7"/>
  <c r="CA283" i="13"/>
  <c r="AR284" i="13"/>
  <c r="O394" i="12"/>
  <c r="BZ284" i="13"/>
  <c r="CI284" i="13"/>
  <c r="BY284" i="13"/>
  <c r="CH284" i="13"/>
  <c r="N395" i="12"/>
  <c r="L285" i="13" l="1"/>
  <c r="K223" i="15" s="1"/>
  <c r="AY285" i="13"/>
  <c r="BB285" i="13" s="1"/>
  <c r="AZ285" i="13"/>
  <c r="BC285" i="13" s="1"/>
  <c r="S285" i="13"/>
  <c r="AB286" i="13" s="1"/>
  <c r="CK283" i="13"/>
  <c r="P285" i="13"/>
  <c r="L495" i="7"/>
  <c r="H223" i="15" s="1"/>
  <c r="T495" i="7"/>
  <c r="Q495" i="7"/>
  <c r="S495" i="7"/>
  <c r="P495" i="7"/>
  <c r="R495" i="7"/>
  <c r="H284" i="13"/>
  <c r="BL284" i="13"/>
  <c r="AU284" i="13"/>
  <c r="AI285" i="13" s="1"/>
  <c r="CC283" i="13"/>
  <c r="CB283" i="13"/>
  <c r="O285" i="13" l="1"/>
  <c r="G395" i="12"/>
  <c r="H395" i="12" s="1"/>
  <c r="I395" i="12" s="1"/>
  <c r="I243" i="15" s="1"/>
  <c r="U495" i="7"/>
  <c r="Q284" i="13"/>
  <c r="Z285" i="13" s="1"/>
  <c r="K284" i="13"/>
  <c r="J222" i="15" s="1"/>
  <c r="BR284" i="13"/>
  <c r="AX284" i="13"/>
  <c r="BA284" i="13" s="1"/>
  <c r="BD284" i="13" s="1"/>
  <c r="CE285" i="13" l="1"/>
  <c r="BW285" i="13"/>
  <c r="AT286" i="13" s="1"/>
  <c r="BN286" i="13" s="1"/>
  <c r="BV285" i="13"/>
  <c r="AS286" i="13" s="1"/>
  <c r="BP286" i="13" s="1"/>
  <c r="J396" i="12"/>
  <c r="CF285" i="13"/>
  <c r="N284" i="13"/>
  <c r="CD284" i="13"/>
  <c r="BU284" i="13"/>
  <c r="BX284" i="13"/>
  <c r="CG284" i="13"/>
  <c r="BT285" i="13"/>
  <c r="BO285" i="13"/>
  <c r="BH285" i="13"/>
  <c r="F495" i="7"/>
  <c r="V495" i="7"/>
  <c r="K395" i="12"/>
  <c r="L395" i="12" s="1"/>
  <c r="M395" i="12" s="1"/>
  <c r="BQ286" i="13" l="1"/>
  <c r="J286" i="13"/>
  <c r="BM286" i="13"/>
  <c r="AV286" i="13"/>
  <c r="AJ287" i="13" s="1"/>
  <c r="I286" i="13"/>
  <c r="L286" i="13" s="1"/>
  <c r="K224" i="15" s="1"/>
  <c r="AW286" i="13"/>
  <c r="AK287" i="13" s="1"/>
  <c r="BZ285" i="13"/>
  <c r="O395" i="12"/>
  <c r="CI285" i="13"/>
  <c r="CH285" i="13"/>
  <c r="BY285" i="13"/>
  <c r="N396" i="12"/>
  <c r="O495" i="7"/>
  <c r="G496" i="7"/>
  <c r="J496" i="7"/>
  <c r="H496" i="7"/>
  <c r="I496" i="7"/>
  <c r="K496" i="7"/>
  <c r="CA284" i="13"/>
  <c r="AR285" i="13"/>
  <c r="CJ284" i="13"/>
  <c r="S286" i="13"/>
  <c r="AB287" i="13" s="1"/>
  <c r="M286" i="13"/>
  <c r="L224" i="15" s="1"/>
  <c r="AY286" i="13" l="1"/>
  <c r="BB286" i="13" s="1"/>
  <c r="AZ286" i="13"/>
  <c r="BC286" i="13" s="1"/>
  <c r="R286" i="13"/>
  <c r="AA287" i="13" s="1"/>
  <c r="P286" i="13"/>
  <c r="O286" i="13"/>
  <c r="H285" i="13"/>
  <c r="AU285" i="13"/>
  <c r="AI286" i="13" s="1"/>
  <c r="BL285" i="13"/>
  <c r="CB284" i="13"/>
  <c r="CC284" i="13"/>
  <c r="L496" i="7"/>
  <c r="H224" i="15" s="1"/>
  <c r="P496" i="7"/>
  <c r="S496" i="7"/>
  <c r="T496" i="7"/>
  <c r="Q496" i="7"/>
  <c r="R496" i="7"/>
  <c r="CL284" i="13"/>
  <c r="CK284" i="13"/>
  <c r="G396" i="12" l="1"/>
  <c r="H396" i="12" s="1"/>
  <c r="I396" i="12" s="1"/>
  <c r="I244" i="15" s="1"/>
  <c r="U496" i="7"/>
  <c r="K285" i="13"/>
  <c r="J223" i="15" s="1"/>
  <c r="Q285" i="13"/>
  <c r="Z286" i="13" s="1"/>
  <c r="BR285" i="13"/>
  <c r="AX285" i="13"/>
  <c r="BA285" i="13" s="1"/>
  <c r="BD285" i="13" s="1"/>
  <c r="BV286" i="13" l="1"/>
  <c r="AS287" i="13" s="1"/>
  <c r="I287" i="13" s="1"/>
  <c r="CE286" i="13"/>
  <c r="CF286" i="13"/>
  <c r="J397" i="12"/>
  <c r="BW286" i="13"/>
  <c r="AT287" i="13" s="1"/>
  <c r="J287" i="13" s="1"/>
  <c r="BH286" i="13"/>
  <c r="F496" i="7"/>
  <c r="BO286" i="13"/>
  <c r="BT286" i="13"/>
  <c r="N285" i="13"/>
  <c r="BU285" i="13"/>
  <c r="CD285" i="13"/>
  <c r="CG285" i="13"/>
  <c r="BX285" i="13"/>
  <c r="V496" i="7"/>
  <c r="K396" i="12"/>
  <c r="L396" i="12" s="1"/>
  <c r="M396" i="12" s="1"/>
  <c r="BP287" i="13" l="1"/>
  <c r="BM287" i="13"/>
  <c r="AV287" i="13"/>
  <c r="AJ288" i="13" s="1"/>
  <c r="BQ287" i="13"/>
  <c r="AW287" i="13"/>
  <c r="AK288" i="13" s="1"/>
  <c r="BN287" i="13"/>
  <c r="CA285" i="13"/>
  <c r="AR286" i="13"/>
  <c r="S287" i="13"/>
  <c r="AB288" i="13" s="1"/>
  <c r="M287" i="13"/>
  <c r="L225" i="15" s="1"/>
  <c r="L287" i="13"/>
  <c r="K225" i="15" s="1"/>
  <c r="R287" i="13"/>
  <c r="AA288" i="13" s="1"/>
  <c r="O396" i="12"/>
  <c r="CI286" i="13"/>
  <c r="BZ286" i="13"/>
  <c r="CH286" i="13"/>
  <c r="BY286" i="13"/>
  <c r="N397" i="12"/>
  <c r="O496" i="7"/>
  <c r="G497" i="7"/>
  <c r="K497" i="7"/>
  <c r="H497" i="7"/>
  <c r="I497" i="7"/>
  <c r="J497" i="7"/>
  <c r="CJ285" i="13"/>
  <c r="AY287" i="13" l="1"/>
  <c r="BB287" i="13" s="1"/>
  <c r="AZ287" i="13"/>
  <c r="BC287" i="13" s="1"/>
  <c r="O287" i="13"/>
  <c r="P287" i="13"/>
  <c r="R497" i="7"/>
  <c r="T497" i="7"/>
  <c r="P497" i="7"/>
  <c r="S497" i="7"/>
  <c r="Q497" i="7"/>
  <c r="L497" i="7"/>
  <c r="H225" i="15" s="1"/>
  <c r="CL285" i="13"/>
  <c r="CK285" i="13"/>
  <c r="H286" i="13"/>
  <c r="BL286" i="13"/>
  <c r="AU286" i="13"/>
  <c r="AI287" i="13" s="1"/>
  <c r="CC285" i="13"/>
  <c r="CB285" i="13"/>
  <c r="G397" i="12" l="1"/>
  <c r="H397" i="12" s="1"/>
  <c r="I397" i="12" s="1"/>
  <c r="I245" i="15" s="1"/>
  <c r="U497" i="7"/>
  <c r="K286" i="13"/>
  <c r="J224" i="15" s="1"/>
  <c r="Q286" i="13"/>
  <c r="Z287" i="13" s="1"/>
  <c r="BR286" i="13"/>
  <c r="AX286" i="13"/>
  <c r="BA286" i="13" s="1"/>
  <c r="BD286" i="13" s="1"/>
  <c r="CE287" i="13" l="1"/>
  <c r="BW287" i="13"/>
  <c r="AT288" i="13" s="1"/>
  <c r="BQ288" i="13" s="1"/>
  <c r="J398" i="12"/>
  <c r="BV287" i="13"/>
  <c r="AS288" i="13" s="1"/>
  <c r="BP288" i="13" s="1"/>
  <c r="CF287" i="13"/>
  <c r="K397" i="12"/>
  <c r="L397" i="12" s="1"/>
  <c r="M397" i="12" s="1"/>
  <c r="V497" i="7"/>
  <c r="BO287" i="13"/>
  <c r="BT287" i="13"/>
  <c r="BH287" i="13"/>
  <c r="F497" i="7"/>
  <c r="N286" i="13"/>
  <c r="BU286" i="13"/>
  <c r="CD286" i="13"/>
  <c r="CG286" i="13"/>
  <c r="BX286" i="13"/>
  <c r="AW288" i="13" l="1"/>
  <c r="AK289" i="13" s="1"/>
  <c r="I288" i="13"/>
  <c r="R288" i="13" s="1"/>
  <c r="AA289" i="13" s="1"/>
  <c r="BM288" i="13"/>
  <c r="J288" i="13"/>
  <c r="S288" i="13" s="1"/>
  <c r="AB289" i="13" s="1"/>
  <c r="BN288" i="13"/>
  <c r="AV288" i="13"/>
  <c r="AJ289" i="13" s="1"/>
  <c r="O497" i="7"/>
  <c r="K498" i="7"/>
  <c r="J498" i="7"/>
  <c r="G498" i="7"/>
  <c r="H498" i="7"/>
  <c r="I498" i="7"/>
  <c r="CJ286" i="13"/>
  <c r="CA286" i="13"/>
  <c r="AR287" i="13"/>
  <c r="CI287" i="13"/>
  <c r="O397" i="12"/>
  <c r="BZ287" i="13"/>
  <c r="CH287" i="13"/>
  <c r="BY287" i="13"/>
  <c r="N398" i="12"/>
  <c r="AZ288" i="13" l="1"/>
  <c r="BC288" i="13" s="1"/>
  <c r="L288" i="13"/>
  <c r="K226" i="15" s="1"/>
  <c r="M288" i="13"/>
  <c r="L226" i="15" s="1"/>
  <c r="AY288" i="13"/>
  <c r="BB288" i="13" s="1"/>
  <c r="L498" i="7"/>
  <c r="H226" i="15" s="1"/>
  <c r="CB286" i="13"/>
  <c r="CC286" i="13"/>
  <c r="CL286" i="13"/>
  <c r="CK286" i="13"/>
  <c r="AU287" i="13"/>
  <c r="AI288" i="13" s="1"/>
  <c r="BL287" i="13"/>
  <c r="H287" i="13"/>
  <c r="T498" i="7"/>
  <c r="R498" i="7"/>
  <c r="Q498" i="7"/>
  <c r="S498" i="7"/>
  <c r="P498" i="7"/>
  <c r="O288" i="13" l="1"/>
  <c r="P288" i="13"/>
  <c r="G398" i="12"/>
  <c r="H398" i="12" s="1"/>
  <c r="I398" i="12" s="1"/>
  <c r="I246" i="15" s="1"/>
  <c r="U498" i="7"/>
  <c r="Q287" i="13"/>
  <c r="Z288" i="13" s="1"/>
  <c r="K287" i="13"/>
  <c r="J225" i="15" s="1"/>
  <c r="BR287" i="13"/>
  <c r="AX287" i="13"/>
  <c r="BA287" i="13" s="1"/>
  <c r="BD287" i="13" s="1"/>
  <c r="BV288" i="13" l="1"/>
  <c r="AS289" i="13" s="1"/>
  <c r="BM289" i="13" s="1"/>
  <c r="CF288" i="13"/>
  <c r="BW288" i="13"/>
  <c r="AT289" i="13" s="1"/>
  <c r="BQ289" i="13" s="1"/>
  <c r="J399" i="12"/>
  <c r="CE288" i="13"/>
  <c r="N287" i="13"/>
  <c r="CD287" i="13"/>
  <c r="BU287" i="13"/>
  <c r="CG287" i="13"/>
  <c r="BX287" i="13"/>
  <c r="BO288" i="13"/>
  <c r="BT288" i="13"/>
  <c r="BH288" i="13"/>
  <c r="F498" i="7"/>
  <c r="V498" i="7"/>
  <c r="K398" i="12"/>
  <c r="L398" i="12" s="1"/>
  <c r="M398" i="12" s="1"/>
  <c r="I289" i="13" l="1"/>
  <c r="AV289" i="13"/>
  <c r="AJ290" i="13" s="1"/>
  <c r="BP289" i="13"/>
  <c r="BN289" i="13"/>
  <c r="J289" i="13"/>
  <c r="S289" i="13" s="1"/>
  <c r="AB290" i="13" s="1"/>
  <c r="AW289" i="13"/>
  <c r="AK290" i="13" s="1"/>
  <c r="CA287" i="13"/>
  <c r="AR288" i="13"/>
  <c r="BZ288" i="13"/>
  <c r="CI288" i="13"/>
  <c r="O398" i="12"/>
  <c r="CH288" i="13"/>
  <c r="BY288" i="13"/>
  <c r="N399" i="12"/>
  <c r="CJ287" i="13"/>
  <c r="L289" i="13"/>
  <c r="K227" i="15" s="1"/>
  <c r="R289" i="13"/>
  <c r="AA290" i="13" s="1"/>
  <c r="O498" i="7"/>
  <c r="H499" i="7"/>
  <c r="G499" i="7"/>
  <c r="J499" i="7"/>
  <c r="I499" i="7"/>
  <c r="K499" i="7"/>
  <c r="AY289" i="13" l="1"/>
  <c r="BB289" i="13" s="1"/>
  <c r="AZ289" i="13"/>
  <c r="BC289" i="13" s="1"/>
  <c r="M289" i="13"/>
  <c r="L227" i="15" s="1"/>
  <c r="O289" i="13"/>
  <c r="L499" i="7"/>
  <c r="H227" i="15" s="1"/>
  <c r="S499" i="7"/>
  <c r="P499" i="7"/>
  <c r="Q499" i="7"/>
  <c r="R499" i="7"/>
  <c r="T499" i="7"/>
  <c r="BL288" i="13"/>
  <c r="H288" i="13"/>
  <c r="AU288" i="13"/>
  <c r="AI289" i="13" s="1"/>
  <c r="CC287" i="13"/>
  <c r="CB287" i="13"/>
  <c r="CK287" i="13"/>
  <c r="CL287" i="13"/>
  <c r="P289" i="13" l="1"/>
  <c r="G399" i="12"/>
  <c r="H399" i="12" s="1"/>
  <c r="I399" i="12" s="1"/>
  <c r="I247" i="15" s="1"/>
  <c r="U499" i="7"/>
  <c r="Q288" i="13"/>
  <c r="Z289" i="13" s="1"/>
  <c r="K288" i="13"/>
  <c r="J226" i="15" s="1"/>
  <c r="BR288" i="13"/>
  <c r="AX288" i="13"/>
  <c r="BA288" i="13" s="1"/>
  <c r="BD288" i="13" s="1"/>
  <c r="J400" i="12" l="1"/>
  <c r="CE289" i="13"/>
  <c r="BW289" i="13"/>
  <c r="AT290" i="13" s="1"/>
  <c r="J290" i="13" s="1"/>
  <c r="CF289" i="13"/>
  <c r="BV289" i="13"/>
  <c r="AS290" i="13" s="1"/>
  <c r="AV290" i="13" s="1"/>
  <c r="AJ291" i="13" s="1"/>
  <c r="BH289" i="13"/>
  <c r="F499" i="7"/>
  <c r="N288" i="13"/>
  <c r="BU288" i="13"/>
  <c r="CD288" i="13"/>
  <c r="BX288" i="13"/>
  <c r="CG288" i="13"/>
  <c r="BO289" i="13"/>
  <c r="BT289" i="13"/>
  <c r="K399" i="12"/>
  <c r="L399" i="12" s="1"/>
  <c r="M399" i="12" s="1"/>
  <c r="V499" i="7"/>
  <c r="BN290" i="13" l="1"/>
  <c r="BQ290" i="13"/>
  <c r="AW290" i="13"/>
  <c r="AK291" i="13" s="1"/>
  <c r="I290" i="13"/>
  <c r="L290" i="13" s="1"/>
  <c r="K228" i="15" s="1"/>
  <c r="BP290" i="13"/>
  <c r="BM290" i="13"/>
  <c r="CJ288" i="13"/>
  <c r="CL288" i="13" s="1"/>
  <c r="CI289" i="13"/>
  <c r="O399" i="12"/>
  <c r="BZ289" i="13"/>
  <c r="CH289" i="13"/>
  <c r="BY289" i="13"/>
  <c r="N400" i="12"/>
  <c r="CA288" i="13"/>
  <c r="AR289" i="13"/>
  <c r="AY290" i="13"/>
  <c r="BB290" i="13" s="1"/>
  <c r="M290" i="13"/>
  <c r="L228" i="15" s="1"/>
  <c r="S290" i="13"/>
  <c r="AB291" i="13" s="1"/>
  <c r="O499" i="7"/>
  <c r="K500" i="7"/>
  <c r="G500" i="7"/>
  <c r="I500" i="7"/>
  <c r="H500" i="7"/>
  <c r="J500" i="7"/>
  <c r="AZ290" i="13" l="1"/>
  <c r="BC290" i="13" s="1"/>
  <c r="R290" i="13"/>
  <c r="AA291" i="13" s="1"/>
  <c r="CK288" i="13"/>
  <c r="O290" i="13"/>
  <c r="P290" i="13"/>
  <c r="P500" i="7"/>
  <c r="T500" i="7"/>
  <c r="R500" i="7"/>
  <c r="S500" i="7"/>
  <c r="Q500" i="7"/>
  <c r="AU289" i="13"/>
  <c r="AI290" i="13" s="1"/>
  <c r="BL289" i="13"/>
  <c r="H289" i="13"/>
  <c r="L500" i="7"/>
  <c r="H228" i="15" s="1"/>
  <c r="CB288" i="13"/>
  <c r="CC288" i="13"/>
  <c r="G400" i="12" l="1"/>
  <c r="H400" i="12" s="1"/>
  <c r="I400" i="12" s="1"/>
  <c r="I248" i="15" s="1"/>
  <c r="Q289" i="13"/>
  <c r="Z290" i="13" s="1"/>
  <c r="BR289" i="13"/>
  <c r="K289" i="13"/>
  <c r="J227" i="15" s="1"/>
  <c r="AX289" i="13"/>
  <c r="BA289" i="13" s="1"/>
  <c r="BD289" i="13" s="1"/>
  <c r="U500" i="7"/>
  <c r="BW290" i="13" l="1"/>
  <c r="AT291" i="13" s="1"/>
  <c r="BN291" i="13" s="1"/>
  <c r="J401" i="12"/>
  <c r="BV290" i="13"/>
  <c r="AS291" i="13" s="1"/>
  <c r="I291" i="13" s="1"/>
  <c r="CF290" i="13"/>
  <c r="CE290" i="13"/>
  <c r="V500" i="7"/>
  <c r="K400" i="12"/>
  <c r="L400" i="12" s="1"/>
  <c r="M400" i="12" s="1"/>
  <c r="N289" i="13"/>
  <c r="CD289" i="13"/>
  <c r="BU289" i="13"/>
  <c r="BX289" i="13"/>
  <c r="CG289" i="13"/>
  <c r="BO290" i="13"/>
  <c r="BT290" i="13"/>
  <c r="BH290" i="13"/>
  <c r="F500" i="7"/>
  <c r="BQ291" i="13" l="1"/>
  <c r="AW291" i="13"/>
  <c r="AK292" i="13" s="1"/>
  <c r="J291" i="13"/>
  <c r="M291" i="13" s="1"/>
  <c r="L229" i="15" s="1"/>
  <c r="AV291" i="13"/>
  <c r="AJ292" i="13" s="1"/>
  <c r="BM291" i="13"/>
  <c r="BP291" i="13"/>
  <c r="AY291" i="13"/>
  <c r="BB291" i="13" s="1"/>
  <c r="L291" i="13"/>
  <c r="K229" i="15" s="1"/>
  <c r="R291" i="13"/>
  <c r="AA292" i="13" s="1"/>
  <c r="O500" i="7"/>
  <c r="K501" i="7"/>
  <c r="H501" i="7"/>
  <c r="I501" i="7"/>
  <c r="G501" i="7"/>
  <c r="J501" i="7"/>
  <c r="CA289" i="13"/>
  <c r="AR290" i="13"/>
  <c r="CJ289" i="13"/>
  <c r="CI290" i="13"/>
  <c r="O400" i="12"/>
  <c r="BZ290" i="13"/>
  <c r="BY290" i="13"/>
  <c r="CH290" i="13"/>
  <c r="N401" i="12"/>
  <c r="AZ291" i="13" l="1"/>
  <c r="BC291" i="13" s="1"/>
  <c r="S291" i="13"/>
  <c r="AB292" i="13" s="1"/>
  <c r="P291" i="13"/>
  <c r="O291" i="13"/>
  <c r="L501" i="7"/>
  <c r="H229" i="15" s="1"/>
  <c r="CC289" i="13"/>
  <c r="CB289" i="13"/>
  <c r="H290" i="13"/>
  <c r="AU290" i="13"/>
  <c r="AI291" i="13" s="1"/>
  <c r="BL290" i="13"/>
  <c r="CL289" i="13"/>
  <c r="CK289" i="13"/>
  <c r="T501" i="7"/>
  <c r="P501" i="7"/>
  <c r="R501" i="7"/>
  <c r="Q501" i="7"/>
  <c r="S501" i="7"/>
  <c r="G401" i="12" l="1"/>
  <c r="H401" i="12" s="1"/>
  <c r="I401" i="12" s="1"/>
  <c r="I249" i="15" s="1"/>
  <c r="AX290" i="13"/>
  <c r="BA290" i="13" s="1"/>
  <c r="BD290" i="13" s="1"/>
  <c r="BR290" i="13"/>
  <c r="Q290" i="13"/>
  <c r="Z291" i="13" s="1"/>
  <c r="K290" i="13"/>
  <c r="J228" i="15" s="1"/>
  <c r="U501" i="7"/>
  <c r="BV291" i="13" l="1"/>
  <c r="AS292" i="13" s="1"/>
  <c r="BM292" i="13" s="1"/>
  <c r="CF291" i="13"/>
  <c r="BW291" i="13"/>
  <c r="AT292" i="13" s="1"/>
  <c r="AW292" i="13" s="1"/>
  <c r="AK293" i="13" s="1"/>
  <c r="J402" i="12"/>
  <c r="CE291" i="13"/>
  <c r="N290" i="13"/>
  <c r="CD290" i="13"/>
  <c r="BU290" i="13"/>
  <c r="BX290" i="13"/>
  <c r="CG290" i="13"/>
  <c r="V501" i="7"/>
  <c r="K401" i="12"/>
  <c r="L401" i="12" s="1"/>
  <c r="M401" i="12" s="1"/>
  <c r="BH291" i="13"/>
  <c r="F501" i="7"/>
  <c r="BT291" i="13"/>
  <c r="BO291" i="13"/>
  <c r="BP292" i="13" l="1"/>
  <c r="BQ292" i="13"/>
  <c r="I292" i="13"/>
  <c r="AV292" i="13"/>
  <c r="AJ293" i="13" s="1"/>
  <c r="J292" i="13"/>
  <c r="S292" i="13" s="1"/>
  <c r="AB293" i="13" s="1"/>
  <c r="BN292" i="13"/>
  <c r="BZ291" i="13"/>
  <c r="CI291" i="13"/>
  <c r="O401" i="12"/>
  <c r="BY291" i="13"/>
  <c r="CH291" i="13"/>
  <c r="N402" i="12"/>
  <c r="AZ292" i="13"/>
  <c r="BC292" i="13" s="1"/>
  <c r="O501" i="7"/>
  <c r="H502" i="7"/>
  <c r="G502" i="7"/>
  <c r="J502" i="7"/>
  <c r="K502" i="7"/>
  <c r="I502" i="7"/>
  <c r="R292" i="13"/>
  <c r="AA293" i="13" s="1"/>
  <c r="L292" i="13"/>
  <c r="K230" i="15" s="1"/>
  <c r="CA290" i="13"/>
  <c r="AR291" i="13"/>
  <c r="CJ290" i="13"/>
  <c r="M292" i="13" l="1"/>
  <c r="L230" i="15" s="1"/>
  <c r="AY292" i="13"/>
  <c r="BB292" i="13" s="1"/>
  <c r="O292" i="13"/>
  <c r="CC290" i="13"/>
  <c r="CB290" i="13"/>
  <c r="L502" i="7"/>
  <c r="H230" i="15" s="1"/>
  <c r="R502" i="7"/>
  <c r="T502" i="7"/>
  <c r="Q502" i="7"/>
  <c r="P502" i="7"/>
  <c r="S502" i="7"/>
  <c r="CL290" i="13"/>
  <c r="CK290" i="13"/>
  <c r="BL291" i="13"/>
  <c r="AU291" i="13"/>
  <c r="AI292" i="13" s="1"/>
  <c r="H291" i="13"/>
  <c r="P292" i="13" l="1"/>
  <c r="G402" i="12"/>
  <c r="H402" i="12" s="1"/>
  <c r="I402" i="12" s="1"/>
  <c r="I250" i="15" s="1"/>
  <c r="Q291" i="13"/>
  <c r="Z292" i="13" s="1"/>
  <c r="K291" i="13"/>
  <c r="J229" i="15" s="1"/>
  <c r="BR291" i="13"/>
  <c r="U502" i="7"/>
  <c r="AX291" i="13"/>
  <c r="BA291" i="13" s="1"/>
  <c r="BD291" i="13" s="1"/>
  <c r="J403" i="12" l="1"/>
  <c r="CE292" i="13"/>
  <c r="BV292" i="13"/>
  <c r="AS293" i="13" s="1"/>
  <c r="I293" i="13" s="1"/>
  <c r="BW292" i="13"/>
  <c r="AT293" i="13" s="1"/>
  <c r="BQ293" i="13" s="1"/>
  <c r="CF292" i="13"/>
  <c r="V502" i="7"/>
  <c r="K402" i="12"/>
  <c r="L402" i="12" s="1"/>
  <c r="M402" i="12" s="1"/>
  <c r="BT292" i="13"/>
  <c r="BO292" i="13"/>
  <c r="N291" i="13"/>
  <c r="BU291" i="13"/>
  <c r="CD291" i="13"/>
  <c r="BX291" i="13"/>
  <c r="CG291" i="13"/>
  <c r="BH292" i="13"/>
  <c r="F502" i="7"/>
  <c r="BM293" i="13" l="1"/>
  <c r="AV293" i="13"/>
  <c r="AJ294" i="13" s="1"/>
  <c r="BN293" i="13"/>
  <c r="BP293" i="13"/>
  <c r="AW293" i="13"/>
  <c r="AK294" i="13" s="1"/>
  <c r="J293" i="13"/>
  <c r="M293" i="13" s="1"/>
  <c r="L231" i="15" s="1"/>
  <c r="CA291" i="13"/>
  <c r="AR292" i="13"/>
  <c r="R293" i="13"/>
  <c r="AA294" i="13" s="1"/>
  <c r="L293" i="13"/>
  <c r="K231" i="15" s="1"/>
  <c r="O502" i="7"/>
  <c r="I503" i="7"/>
  <c r="J503" i="7"/>
  <c r="K503" i="7"/>
  <c r="G503" i="7"/>
  <c r="H503" i="7"/>
  <c r="BZ292" i="13"/>
  <c r="O402" i="12"/>
  <c r="CI292" i="13"/>
  <c r="BY292" i="13"/>
  <c r="CH292" i="13"/>
  <c r="N403" i="12"/>
  <c r="CJ291" i="13"/>
  <c r="AY293" i="13" l="1"/>
  <c r="BB293" i="13" s="1"/>
  <c r="AZ293" i="13"/>
  <c r="BC293" i="13" s="1"/>
  <c r="S293" i="13"/>
  <c r="AB294" i="13" s="1"/>
  <c r="P293" i="13"/>
  <c r="O293" i="13"/>
  <c r="R503" i="7"/>
  <c r="T503" i="7"/>
  <c r="S503" i="7"/>
  <c r="Q503" i="7"/>
  <c r="P503" i="7"/>
  <c r="CK291" i="13"/>
  <c r="CL291" i="13"/>
  <c r="L503" i="7"/>
  <c r="H231" i="15" s="1"/>
  <c r="AU292" i="13"/>
  <c r="AI293" i="13" s="1"/>
  <c r="H292" i="13"/>
  <c r="BL292" i="13"/>
  <c r="CC291" i="13"/>
  <c r="CB291" i="13"/>
  <c r="G403" i="12" l="1"/>
  <c r="H403" i="12" s="1"/>
  <c r="I403" i="12" s="1"/>
  <c r="I251" i="15" s="1"/>
  <c r="U503" i="7"/>
  <c r="BR292" i="13"/>
  <c r="Q292" i="13"/>
  <c r="Z293" i="13" s="1"/>
  <c r="K292" i="13"/>
  <c r="J230" i="15" s="1"/>
  <c r="AX292" i="13"/>
  <c r="BA292" i="13" s="1"/>
  <c r="BD292" i="13" s="1"/>
  <c r="BV293" i="13" l="1"/>
  <c r="AS294" i="13" s="1"/>
  <c r="BM294" i="13" s="1"/>
  <c r="J404" i="12"/>
  <c r="CE293" i="13"/>
  <c r="BW293" i="13"/>
  <c r="AT294" i="13" s="1"/>
  <c r="J294" i="13" s="1"/>
  <c r="CF293" i="13"/>
  <c r="BH293" i="13"/>
  <c r="F503" i="7"/>
  <c r="BO293" i="13"/>
  <c r="BT293" i="13"/>
  <c r="N292" i="13"/>
  <c r="CD292" i="13"/>
  <c r="BU292" i="13"/>
  <c r="BX292" i="13"/>
  <c r="CG292" i="13"/>
  <c r="V503" i="7"/>
  <c r="K403" i="12"/>
  <c r="L403" i="12" s="1"/>
  <c r="M403" i="12" s="1"/>
  <c r="BP294" i="13" l="1"/>
  <c r="I294" i="13"/>
  <c r="R294" i="13" s="1"/>
  <c r="AA295" i="13" s="1"/>
  <c r="AV294" i="13"/>
  <c r="AJ295" i="13" s="1"/>
  <c r="BQ294" i="13"/>
  <c r="AW294" i="13"/>
  <c r="AK295" i="13" s="1"/>
  <c r="BN294" i="13"/>
  <c r="AY294" i="13"/>
  <c r="BB294" i="13" s="1"/>
  <c r="CA292" i="13"/>
  <c r="AR293" i="13"/>
  <c r="S294" i="13"/>
  <c r="AB295" i="13" s="1"/>
  <c r="M294" i="13"/>
  <c r="L232" i="15" s="1"/>
  <c r="CJ292" i="13"/>
  <c r="BZ293" i="13"/>
  <c r="CI293" i="13"/>
  <c r="O403" i="12"/>
  <c r="BY293" i="13"/>
  <c r="CH293" i="13"/>
  <c r="N404" i="12"/>
  <c r="L294" i="13"/>
  <c r="K232" i="15" s="1"/>
  <c r="O503" i="7"/>
  <c r="K504" i="7"/>
  <c r="J504" i="7"/>
  <c r="H504" i="7"/>
  <c r="G504" i="7"/>
  <c r="I504" i="7"/>
  <c r="AZ294" i="13" l="1"/>
  <c r="BC294" i="13" s="1"/>
  <c r="P294" i="13"/>
  <c r="O294" i="13"/>
  <c r="Q504" i="7"/>
  <c r="S504" i="7"/>
  <c r="R504" i="7"/>
  <c r="P504" i="7"/>
  <c r="T504" i="7"/>
  <c r="CL292" i="13"/>
  <c r="CK292" i="13"/>
  <c r="AU293" i="13"/>
  <c r="AI294" i="13" s="1"/>
  <c r="BL293" i="13"/>
  <c r="H293" i="13"/>
  <c r="L504" i="7"/>
  <c r="H232" i="15" s="1"/>
  <c r="CC292" i="13"/>
  <c r="CB292" i="13"/>
  <c r="G404" i="12" l="1"/>
  <c r="H404" i="12" s="1"/>
  <c r="I404" i="12" s="1"/>
  <c r="I252" i="15" s="1"/>
  <c r="U504" i="7"/>
  <c r="Q293" i="13"/>
  <c r="Z294" i="13" s="1"/>
  <c r="K293" i="13"/>
  <c r="J231" i="15" s="1"/>
  <c r="BR293" i="13"/>
  <c r="AX293" i="13"/>
  <c r="BA293" i="13" s="1"/>
  <c r="BD293" i="13" s="1"/>
  <c r="J405" i="12" l="1"/>
  <c r="BV294" i="13"/>
  <c r="AS295" i="13" s="1"/>
  <c r="BM295" i="13" s="1"/>
  <c r="CE294" i="13"/>
  <c r="CF294" i="13"/>
  <c r="BW294" i="13"/>
  <c r="AT295" i="13" s="1"/>
  <c r="BN295" i="13" s="1"/>
  <c r="BO294" i="13"/>
  <c r="BT294" i="13"/>
  <c r="N293" i="13"/>
  <c r="BU293" i="13"/>
  <c r="CD293" i="13"/>
  <c r="BX293" i="13"/>
  <c r="CG293" i="13"/>
  <c r="K404" i="12"/>
  <c r="L404" i="12" s="1"/>
  <c r="M404" i="12" s="1"/>
  <c r="V504" i="7"/>
  <c r="BH294" i="13"/>
  <c r="F504" i="7"/>
  <c r="I295" i="13" l="1"/>
  <c r="L295" i="13" s="1"/>
  <c r="K233" i="15" s="1"/>
  <c r="AV295" i="13"/>
  <c r="AJ296" i="13" s="1"/>
  <c r="BP295" i="13"/>
  <c r="CJ293" i="13"/>
  <c r="CK293" i="13" s="1"/>
  <c r="BQ295" i="13"/>
  <c r="AW295" i="13"/>
  <c r="AK296" i="13" s="1"/>
  <c r="J295" i="13"/>
  <c r="M295" i="13" s="1"/>
  <c r="L233" i="15" s="1"/>
  <c r="O504" i="7"/>
  <c r="H505" i="7"/>
  <c r="K505" i="7"/>
  <c r="J505" i="7"/>
  <c r="G505" i="7"/>
  <c r="I505" i="7"/>
  <c r="O404" i="12"/>
  <c r="BZ294" i="13"/>
  <c r="CI294" i="13"/>
  <c r="BY294" i="13"/>
  <c r="CH294" i="13"/>
  <c r="N405" i="12"/>
  <c r="CA293" i="13"/>
  <c r="AR294" i="13"/>
  <c r="CL293" i="13" l="1"/>
  <c r="R295" i="13"/>
  <c r="AA296" i="13" s="1"/>
  <c r="AY295" i="13"/>
  <c r="BB295" i="13" s="1"/>
  <c r="AZ295" i="13"/>
  <c r="BC295" i="13" s="1"/>
  <c r="S295" i="13"/>
  <c r="AB296" i="13" s="1"/>
  <c r="P295" i="13"/>
  <c r="O295" i="13"/>
  <c r="L505" i="7"/>
  <c r="H233" i="15" s="1"/>
  <c r="T505" i="7"/>
  <c r="Q505" i="7"/>
  <c r="S505" i="7"/>
  <c r="P505" i="7"/>
  <c r="R505" i="7"/>
  <c r="H294" i="13"/>
  <c r="AU294" i="13"/>
  <c r="AI295" i="13" s="1"/>
  <c r="BL294" i="13"/>
  <c r="CB293" i="13"/>
  <c r="CC293" i="13"/>
  <c r="G405" i="12" l="1"/>
  <c r="H405" i="12" s="1"/>
  <c r="I405" i="12" s="1"/>
  <c r="I253" i="15" s="1"/>
  <c r="U505" i="7"/>
  <c r="BR294" i="13"/>
  <c r="Q294" i="13"/>
  <c r="Z295" i="13" s="1"/>
  <c r="K294" i="13"/>
  <c r="J232" i="15" s="1"/>
  <c r="AX294" i="13"/>
  <c r="BA294" i="13" s="1"/>
  <c r="BD294" i="13" s="1"/>
  <c r="CF295" i="13" l="1"/>
  <c r="BV295" i="13"/>
  <c r="AS296" i="13" s="1"/>
  <c r="I296" i="13" s="1"/>
  <c r="BW295" i="13"/>
  <c r="AT296" i="13" s="1"/>
  <c r="BQ296" i="13" s="1"/>
  <c r="J406" i="12"/>
  <c r="CE295" i="13"/>
  <c r="BH295" i="13"/>
  <c r="F505" i="7"/>
  <c r="BO295" i="13"/>
  <c r="BT295" i="13"/>
  <c r="N294" i="13"/>
  <c r="BU294" i="13"/>
  <c r="CD294" i="13"/>
  <c r="BX294" i="13"/>
  <c r="CG294" i="13"/>
  <c r="K405" i="12"/>
  <c r="L405" i="12" s="1"/>
  <c r="M405" i="12" s="1"/>
  <c r="V505" i="7"/>
  <c r="AV296" i="13" l="1"/>
  <c r="AJ297" i="13" s="1"/>
  <c r="J296" i="13"/>
  <c r="BM296" i="13"/>
  <c r="BP296" i="13"/>
  <c r="AW296" i="13"/>
  <c r="AK297" i="13" s="1"/>
  <c r="BN296" i="13"/>
  <c r="CJ294" i="13"/>
  <c r="CL294" i="13" s="1"/>
  <c r="CI295" i="13"/>
  <c r="BZ295" i="13"/>
  <c r="O405" i="12"/>
  <c r="BY295" i="13"/>
  <c r="CH295" i="13"/>
  <c r="N406" i="12"/>
  <c r="R296" i="13"/>
  <c r="AA297" i="13" s="1"/>
  <c r="L296" i="13"/>
  <c r="K234" i="15" s="1"/>
  <c r="CA294" i="13"/>
  <c r="AR295" i="13"/>
  <c r="M296" i="13"/>
  <c r="L234" i="15" s="1"/>
  <c r="S296" i="13"/>
  <c r="AB297" i="13" s="1"/>
  <c r="O505" i="7"/>
  <c r="G506" i="7"/>
  <c r="K506" i="7"/>
  <c r="I506" i="7"/>
  <c r="H506" i="7"/>
  <c r="J506" i="7"/>
  <c r="AY296" i="13" l="1"/>
  <c r="BB296" i="13" s="1"/>
  <c r="AZ296" i="13"/>
  <c r="BC296" i="13" s="1"/>
  <c r="CK294" i="13"/>
  <c r="O296" i="13"/>
  <c r="P296" i="13"/>
  <c r="P506" i="7"/>
  <c r="T506" i="7"/>
  <c r="S506" i="7"/>
  <c r="R506" i="7"/>
  <c r="Q506" i="7"/>
  <c r="CB294" i="13"/>
  <c r="CC294" i="13"/>
  <c r="L506" i="7"/>
  <c r="H234" i="15" s="1"/>
  <c r="AU295" i="13"/>
  <c r="AI296" i="13" s="1"/>
  <c r="H295" i="13"/>
  <c r="BL295" i="13"/>
  <c r="G406" i="12" l="1"/>
  <c r="H406" i="12" s="1"/>
  <c r="I406" i="12" s="1"/>
  <c r="I254" i="15" s="1"/>
  <c r="BR295" i="13"/>
  <c r="K295" i="13"/>
  <c r="J233" i="15" s="1"/>
  <c r="Q295" i="13"/>
  <c r="Z296" i="13" s="1"/>
  <c r="U506" i="7"/>
  <c r="AX295" i="13"/>
  <c r="BA295" i="13" s="1"/>
  <c r="BD295" i="13" s="1"/>
  <c r="CE296" i="13" l="1"/>
  <c r="J407" i="12"/>
  <c r="BV296" i="13"/>
  <c r="AS297" i="13" s="1"/>
  <c r="I297" i="13" s="1"/>
  <c r="CF296" i="13"/>
  <c r="BW296" i="13"/>
  <c r="AT297" i="13" s="1"/>
  <c r="J297" i="13" s="1"/>
  <c r="N295" i="13"/>
  <c r="BU295" i="13"/>
  <c r="CD295" i="13"/>
  <c r="BX295" i="13"/>
  <c r="CG295" i="13"/>
  <c r="V506" i="7"/>
  <c r="K406" i="12"/>
  <c r="L406" i="12" s="1"/>
  <c r="M406" i="12" s="1"/>
  <c r="BO296" i="13"/>
  <c r="BT296" i="13"/>
  <c r="BH296" i="13"/>
  <c r="F506" i="7"/>
  <c r="BP297" i="13" l="1"/>
  <c r="BM297" i="13"/>
  <c r="AV297" i="13"/>
  <c r="AJ298" i="13" s="1"/>
  <c r="AW297" i="13"/>
  <c r="AK298" i="13" s="1"/>
  <c r="BQ297" i="13"/>
  <c r="BN297" i="13"/>
  <c r="O506" i="7"/>
  <c r="H507" i="7"/>
  <c r="I507" i="7"/>
  <c r="K507" i="7"/>
  <c r="J507" i="7"/>
  <c r="G507" i="7"/>
  <c r="O406" i="12"/>
  <c r="BZ296" i="13"/>
  <c r="CI296" i="13"/>
  <c r="BY296" i="13"/>
  <c r="CH296" i="13"/>
  <c r="N407" i="12"/>
  <c r="S297" i="13"/>
  <c r="AB298" i="13" s="1"/>
  <c r="M297" i="13"/>
  <c r="L235" i="15" s="1"/>
  <c r="CJ295" i="13"/>
  <c r="CA295" i="13"/>
  <c r="AR296" i="13"/>
  <c r="R297" i="13"/>
  <c r="AA298" i="13" s="1"/>
  <c r="L297" i="13"/>
  <c r="K235" i="15" s="1"/>
  <c r="AZ297" i="13" l="1"/>
  <c r="BC297" i="13" s="1"/>
  <c r="AY297" i="13"/>
  <c r="BB297" i="13" s="1"/>
  <c r="O297" i="13"/>
  <c r="P297" i="13"/>
  <c r="CK295" i="13"/>
  <c r="CL295" i="13"/>
  <c r="L507" i="7"/>
  <c r="H235" i="15" s="1"/>
  <c r="CC295" i="13"/>
  <c r="CB295" i="13"/>
  <c r="T507" i="7"/>
  <c r="P507" i="7"/>
  <c r="Q507" i="7"/>
  <c r="R507" i="7"/>
  <c r="S507" i="7"/>
  <c r="AU296" i="13"/>
  <c r="AI297" i="13" s="1"/>
  <c r="BL296" i="13"/>
  <c r="H296" i="13"/>
  <c r="G407" i="12" l="1"/>
  <c r="H407" i="12" s="1"/>
  <c r="I407" i="12" s="1"/>
  <c r="I255" i="15" s="1"/>
  <c r="BR296" i="13"/>
  <c r="Q296" i="13"/>
  <c r="Z297" i="13" s="1"/>
  <c r="K296" i="13"/>
  <c r="J234" i="15" s="1"/>
  <c r="AX296" i="13"/>
  <c r="BA296" i="13" s="1"/>
  <c r="BD296" i="13" s="1"/>
  <c r="U507" i="7"/>
  <c r="J408" i="12" l="1"/>
  <c r="CF297" i="13"/>
  <c r="CE297" i="13"/>
  <c r="BV297" i="13"/>
  <c r="AS298" i="13" s="1"/>
  <c r="BM298" i="13" s="1"/>
  <c r="BW297" i="13"/>
  <c r="AT298" i="13" s="1"/>
  <c r="BN298" i="13" s="1"/>
  <c r="K407" i="12"/>
  <c r="L407" i="12" s="1"/>
  <c r="M407" i="12" s="1"/>
  <c r="V507" i="7"/>
  <c r="N296" i="13"/>
  <c r="CD296" i="13"/>
  <c r="BU296" i="13"/>
  <c r="CG296" i="13"/>
  <c r="BX296" i="13"/>
  <c r="BH297" i="13"/>
  <c r="F507" i="7"/>
  <c r="BO297" i="13"/>
  <c r="BT297" i="13"/>
  <c r="BP298" i="13" l="1"/>
  <c r="I298" i="13"/>
  <c r="R298" i="13" s="1"/>
  <c r="AA299" i="13" s="1"/>
  <c r="AW298" i="13"/>
  <c r="AK299" i="13" s="1"/>
  <c r="AV298" i="13"/>
  <c r="AJ299" i="13" s="1"/>
  <c r="J298" i="13"/>
  <c r="M298" i="13" s="1"/>
  <c r="L236" i="15" s="1"/>
  <c r="BQ298" i="13"/>
  <c r="O407" i="12"/>
  <c r="CI297" i="13"/>
  <c r="BZ297" i="13"/>
  <c r="CH297" i="13"/>
  <c r="BY297" i="13"/>
  <c r="N408" i="12"/>
  <c r="O507" i="7"/>
  <c r="G508" i="7"/>
  <c r="J508" i="7"/>
  <c r="H508" i="7"/>
  <c r="K508" i="7"/>
  <c r="I508" i="7"/>
  <c r="CA296" i="13"/>
  <c r="AR297" i="13"/>
  <c r="CJ296" i="13"/>
  <c r="L298" i="13"/>
  <c r="K236" i="15" s="1"/>
  <c r="AZ298" i="13" l="1"/>
  <c r="BC298" i="13" s="1"/>
  <c r="S298" i="13"/>
  <c r="AB299" i="13" s="1"/>
  <c r="AY298" i="13"/>
  <c r="BB298" i="13" s="1"/>
  <c r="O298" i="13"/>
  <c r="P298" i="13"/>
  <c r="H297" i="13"/>
  <c r="AU297" i="13"/>
  <c r="AI298" i="13" s="1"/>
  <c r="BL297" i="13"/>
  <c r="CL296" i="13"/>
  <c r="CK296" i="13"/>
  <c r="L508" i="7"/>
  <c r="H236" i="15" s="1"/>
  <c r="CC296" i="13"/>
  <c r="CB296" i="13"/>
  <c r="T508" i="7"/>
  <c r="S508" i="7"/>
  <c r="Q508" i="7"/>
  <c r="P508" i="7"/>
  <c r="R508" i="7"/>
  <c r="G408" i="12" l="1"/>
  <c r="H408" i="12" s="1"/>
  <c r="I408" i="12" s="1"/>
  <c r="I256" i="15" s="1"/>
  <c r="U508" i="7"/>
  <c r="K297" i="13"/>
  <c r="J235" i="15" s="1"/>
  <c r="BR297" i="13"/>
  <c r="Q297" i="13"/>
  <c r="Z298" i="13" s="1"/>
  <c r="AX297" i="13"/>
  <c r="BA297" i="13" s="1"/>
  <c r="BD297" i="13" s="1"/>
  <c r="J409" i="12" l="1"/>
  <c r="BW298" i="13"/>
  <c r="AT299" i="13" s="1"/>
  <c r="BN299" i="13" s="1"/>
  <c r="BV298" i="13"/>
  <c r="AS299" i="13" s="1"/>
  <c r="I299" i="13" s="1"/>
  <c r="CE298" i="13"/>
  <c r="CF298" i="13"/>
  <c r="BH298" i="13"/>
  <c r="F508" i="7"/>
  <c r="BT298" i="13"/>
  <c r="BO298" i="13"/>
  <c r="N297" i="13"/>
  <c r="CD297" i="13"/>
  <c r="BU297" i="13"/>
  <c r="CG297" i="13"/>
  <c r="BX297" i="13"/>
  <c r="V508" i="7"/>
  <c r="K408" i="12"/>
  <c r="L408" i="12" s="1"/>
  <c r="M408" i="12" s="1"/>
  <c r="AV299" i="13" l="1"/>
  <c r="AJ300" i="13" s="1"/>
  <c r="BM299" i="13"/>
  <c r="BP299" i="13"/>
  <c r="BQ299" i="13"/>
  <c r="J299" i="13"/>
  <c r="S299" i="13" s="1"/>
  <c r="AB300" i="13" s="1"/>
  <c r="AW299" i="13"/>
  <c r="AK300" i="13" s="1"/>
  <c r="CJ297" i="13"/>
  <c r="CL297" i="13" s="1"/>
  <c r="O408" i="12"/>
  <c r="BZ298" i="13"/>
  <c r="CI298" i="13"/>
  <c r="BY298" i="13"/>
  <c r="CH298" i="13"/>
  <c r="N409" i="12"/>
  <c r="R299" i="13"/>
  <c r="AA300" i="13" s="1"/>
  <c r="L299" i="13"/>
  <c r="K237" i="15" s="1"/>
  <c r="CA297" i="13"/>
  <c r="AR298" i="13"/>
  <c r="O508" i="7"/>
  <c r="I509" i="7"/>
  <c r="H509" i="7"/>
  <c r="K509" i="7"/>
  <c r="J509" i="7"/>
  <c r="G509" i="7"/>
  <c r="AY299" i="13" l="1"/>
  <c r="BB299" i="13" s="1"/>
  <c r="M299" i="13"/>
  <c r="L237" i="15" s="1"/>
  <c r="CK297" i="13"/>
  <c r="AZ299" i="13"/>
  <c r="BC299" i="13" s="1"/>
  <c r="O299" i="13"/>
  <c r="H298" i="13"/>
  <c r="AU298" i="13"/>
  <c r="AI299" i="13" s="1"/>
  <c r="BL298" i="13"/>
  <c r="T509" i="7"/>
  <c r="P509" i="7"/>
  <c r="R509" i="7"/>
  <c r="Q509" i="7"/>
  <c r="S509" i="7"/>
  <c r="L509" i="7"/>
  <c r="H237" i="15" s="1"/>
  <c r="CB297" i="13"/>
  <c r="CC297" i="13"/>
  <c r="P299" i="13" l="1"/>
  <c r="G409" i="12"/>
  <c r="H409" i="12" s="1"/>
  <c r="I409" i="12" s="1"/>
  <c r="I257" i="15" s="1"/>
  <c r="U509" i="7"/>
  <c r="K298" i="13"/>
  <c r="J236" i="15" s="1"/>
  <c r="Q298" i="13"/>
  <c r="Z299" i="13" s="1"/>
  <c r="BR298" i="13"/>
  <c r="AX298" i="13"/>
  <c r="BA298" i="13" s="1"/>
  <c r="BD298" i="13" s="1"/>
  <c r="CF299" i="13" l="1"/>
  <c r="BW299" i="13"/>
  <c r="AT300" i="13" s="1"/>
  <c r="J300" i="13" s="1"/>
  <c r="CE299" i="13"/>
  <c r="J410" i="12"/>
  <c r="BV299" i="13"/>
  <c r="AS300" i="13" s="1"/>
  <c r="BM300" i="13" s="1"/>
  <c r="BT299" i="13"/>
  <c r="BO299" i="13"/>
  <c r="BH299" i="13"/>
  <c r="F509" i="7"/>
  <c r="N298" i="13"/>
  <c r="CD298" i="13"/>
  <c r="BU298" i="13"/>
  <c r="BX298" i="13"/>
  <c r="CG298" i="13"/>
  <c r="K409" i="12"/>
  <c r="L409" i="12" s="1"/>
  <c r="M409" i="12" s="1"/>
  <c r="V509" i="7"/>
  <c r="BQ300" i="13" l="1"/>
  <c r="AW300" i="13"/>
  <c r="AK301" i="13" s="1"/>
  <c r="BN300" i="13"/>
  <c r="AV300" i="13"/>
  <c r="AJ301" i="13" s="1"/>
  <c r="I300" i="13"/>
  <c r="R300" i="13" s="1"/>
  <c r="AA301" i="13" s="1"/>
  <c r="BP300" i="13"/>
  <c r="CJ298" i="13"/>
  <c r="CA298" i="13"/>
  <c r="AR299" i="13"/>
  <c r="M300" i="13"/>
  <c r="L238" i="15" s="1"/>
  <c r="S300" i="13"/>
  <c r="AB301" i="13" s="1"/>
  <c r="O409" i="12"/>
  <c r="BZ299" i="13"/>
  <c r="CI299" i="13"/>
  <c r="BY299" i="13"/>
  <c r="CH299" i="13"/>
  <c r="N410" i="12"/>
  <c r="O509" i="7"/>
  <c r="H510" i="7"/>
  <c r="I510" i="7"/>
  <c r="G510" i="7"/>
  <c r="J510" i="7"/>
  <c r="K510" i="7"/>
  <c r="L300" i="13" l="1"/>
  <c r="K238" i="15" s="1"/>
  <c r="AZ300" i="13"/>
  <c r="BC300" i="13" s="1"/>
  <c r="AY300" i="13"/>
  <c r="BB300" i="13" s="1"/>
  <c r="P300" i="13"/>
  <c r="L510" i="7"/>
  <c r="H238" i="15" s="1"/>
  <c r="S510" i="7"/>
  <c r="P510" i="7"/>
  <c r="Q510" i="7"/>
  <c r="T510" i="7"/>
  <c r="R510" i="7"/>
  <c r="CC298" i="13"/>
  <c r="CB298" i="13"/>
  <c r="BL299" i="13"/>
  <c r="H299" i="13"/>
  <c r="AU299" i="13"/>
  <c r="AI300" i="13" s="1"/>
  <c r="CK298" i="13"/>
  <c r="CL298" i="13"/>
  <c r="O300" i="13" l="1"/>
  <c r="G410" i="12"/>
  <c r="H410" i="12" s="1"/>
  <c r="I410" i="12" s="1"/>
  <c r="I258" i="15" s="1"/>
  <c r="U510" i="7"/>
  <c r="Q299" i="13"/>
  <c r="Z300" i="13" s="1"/>
  <c r="BR299" i="13"/>
  <c r="K299" i="13"/>
  <c r="J237" i="15" s="1"/>
  <c r="AX299" i="13"/>
  <c r="BA299" i="13" s="1"/>
  <c r="BD299" i="13" s="1"/>
  <c r="BV300" i="13" l="1"/>
  <c r="AS301" i="13" s="1"/>
  <c r="I301" i="13" s="1"/>
  <c r="J411" i="12"/>
  <c r="CE300" i="13"/>
  <c r="CF300" i="13"/>
  <c r="BW300" i="13"/>
  <c r="AT301" i="13" s="1"/>
  <c r="J301" i="13" s="1"/>
  <c r="BO300" i="13"/>
  <c r="BT300" i="13"/>
  <c r="K410" i="12"/>
  <c r="L410" i="12" s="1"/>
  <c r="M410" i="12" s="1"/>
  <c r="V510" i="7"/>
  <c r="N299" i="13"/>
  <c r="BU299" i="13"/>
  <c r="CD299" i="13"/>
  <c r="CG299" i="13"/>
  <c r="BX299" i="13"/>
  <c r="BH300" i="13"/>
  <c r="F510" i="7"/>
  <c r="AV301" i="13" l="1"/>
  <c r="AJ302" i="13" s="1"/>
  <c r="BM301" i="13"/>
  <c r="BP301" i="13"/>
  <c r="AW301" i="13"/>
  <c r="AK302" i="13" s="1"/>
  <c r="BN301" i="13"/>
  <c r="BQ301" i="13"/>
  <c r="CA299" i="13"/>
  <c r="AR300" i="13"/>
  <c r="CI300" i="13"/>
  <c r="O410" i="12"/>
  <c r="BZ300" i="13"/>
  <c r="BY300" i="13"/>
  <c r="CH300" i="13"/>
  <c r="N411" i="12"/>
  <c r="L301" i="13"/>
  <c r="K239" i="15" s="1"/>
  <c r="R301" i="13"/>
  <c r="AA302" i="13" s="1"/>
  <c r="S301" i="13"/>
  <c r="AB302" i="13" s="1"/>
  <c r="M301" i="13"/>
  <c r="L239" i="15" s="1"/>
  <c r="O510" i="7"/>
  <c r="I511" i="7"/>
  <c r="G511" i="7"/>
  <c r="K511" i="7"/>
  <c r="J511" i="7"/>
  <c r="H511" i="7"/>
  <c r="CJ299" i="13"/>
  <c r="AY301" i="13" l="1"/>
  <c r="BB301" i="13" s="1"/>
  <c r="AZ301" i="13"/>
  <c r="BC301" i="13" s="1"/>
  <c r="O301" i="13"/>
  <c r="P301" i="13"/>
  <c r="L511" i="7"/>
  <c r="H239" i="15" s="1"/>
  <c r="T511" i="7"/>
  <c r="S511" i="7"/>
  <c r="R511" i="7"/>
  <c r="P511" i="7"/>
  <c r="Q511" i="7"/>
  <c r="CK299" i="13"/>
  <c r="CL299" i="13"/>
  <c r="AU300" i="13"/>
  <c r="AI301" i="13" s="1"/>
  <c r="H300" i="13"/>
  <c r="BL300" i="13"/>
  <c r="CB299" i="13"/>
  <c r="CC299" i="13"/>
  <c r="G411" i="12" l="1"/>
  <c r="H411" i="12" s="1"/>
  <c r="I411" i="12" s="1"/>
  <c r="I259" i="15" s="1"/>
  <c r="U511" i="7"/>
  <c r="BR300" i="13"/>
  <c r="Q300" i="13"/>
  <c r="Z301" i="13" s="1"/>
  <c r="K300" i="13"/>
  <c r="J238" i="15" s="1"/>
  <c r="AX300" i="13"/>
  <c r="BA300" i="13" s="1"/>
  <c r="BD300" i="13" s="1"/>
  <c r="BV301" i="13" l="1"/>
  <c r="AS302" i="13" s="1"/>
  <c r="BP302" i="13" s="1"/>
  <c r="J412" i="12"/>
  <c r="CF301" i="13"/>
  <c r="CE301" i="13"/>
  <c r="BW301" i="13"/>
  <c r="AT302" i="13" s="1"/>
  <c r="AW302" i="13" s="1"/>
  <c r="AK303" i="13" s="1"/>
  <c r="BH301" i="13"/>
  <c r="F511" i="7"/>
  <c r="N300" i="13"/>
  <c r="CD300" i="13"/>
  <c r="BU300" i="13"/>
  <c r="CG300" i="13"/>
  <c r="BX300" i="13"/>
  <c r="BT301" i="13"/>
  <c r="BO301" i="13"/>
  <c r="V511" i="7"/>
  <c r="K411" i="12"/>
  <c r="L411" i="12" s="1"/>
  <c r="M411" i="12" s="1"/>
  <c r="I302" i="13" l="1"/>
  <c r="R302" i="13" s="1"/>
  <c r="AA303" i="13" s="1"/>
  <c r="AV302" i="13"/>
  <c r="AJ303" i="13" s="1"/>
  <c r="BM302" i="13"/>
  <c r="BQ302" i="13"/>
  <c r="J302" i="13"/>
  <c r="M302" i="13" s="1"/>
  <c r="L240" i="15" s="1"/>
  <c r="BN302" i="13"/>
  <c r="O511" i="7"/>
  <c r="J512" i="7"/>
  <c r="H512" i="7"/>
  <c r="K512" i="7"/>
  <c r="I512" i="7"/>
  <c r="G512" i="7"/>
  <c r="O411" i="12"/>
  <c r="BZ301" i="13"/>
  <c r="CI301" i="13"/>
  <c r="CH301" i="13"/>
  <c r="BY301" i="13"/>
  <c r="N412" i="12"/>
  <c r="CA300" i="13"/>
  <c r="AR301" i="13"/>
  <c r="CJ300" i="13"/>
  <c r="AZ302" i="13"/>
  <c r="BC302" i="13" s="1"/>
  <c r="S302" i="13" l="1"/>
  <c r="AB303" i="13" s="1"/>
  <c r="L302" i="13"/>
  <c r="K240" i="15" s="1"/>
  <c r="AY302" i="13"/>
  <c r="BB302" i="13" s="1"/>
  <c r="P302" i="13"/>
  <c r="L512" i="7"/>
  <c r="H240" i="15" s="1"/>
  <c r="AU301" i="13"/>
  <c r="AI302" i="13" s="1"/>
  <c r="BL301" i="13"/>
  <c r="H301" i="13"/>
  <c r="CC300" i="13"/>
  <c r="CB300" i="13"/>
  <c r="R512" i="7"/>
  <c r="T512" i="7"/>
  <c r="P512" i="7"/>
  <c r="S512" i="7"/>
  <c r="Q512" i="7"/>
  <c r="CK300" i="13"/>
  <c r="CL300" i="13"/>
  <c r="O302" i="13" l="1"/>
  <c r="G412" i="12"/>
  <c r="H412" i="12" s="1"/>
  <c r="I412" i="12" s="1"/>
  <c r="I260" i="15" s="1"/>
  <c r="K301" i="13"/>
  <c r="J239" i="15" s="1"/>
  <c r="BR301" i="13"/>
  <c r="Q301" i="13"/>
  <c r="Z302" i="13" s="1"/>
  <c r="AX301" i="13"/>
  <c r="BA301" i="13" s="1"/>
  <c r="BD301" i="13" s="1"/>
  <c r="U512" i="7"/>
  <c r="J413" i="12" l="1"/>
  <c r="BV302" i="13"/>
  <c r="AS303" i="13" s="1"/>
  <c r="BM303" i="13" s="1"/>
  <c r="CF302" i="13"/>
  <c r="BW302" i="13"/>
  <c r="AT303" i="13" s="1"/>
  <c r="BN303" i="13" s="1"/>
  <c r="CE302" i="13"/>
  <c r="K412" i="12"/>
  <c r="L412" i="12" s="1"/>
  <c r="M412" i="12" s="1"/>
  <c r="V512" i="7"/>
  <c r="BH302" i="13"/>
  <c r="F512" i="7"/>
  <c r="BO302" i="13"/>
  <c r="BT302" i="13"/>
  <c r="N301" i="13"/>
  <c r="BU301" i="13"/>
  <c r="CD301" i="13"/>
  <c r="BX301" i="13"/>
  <c r="CG301" i="13"/>
  <c r="BP303" i="13" l="1"/>
  <c r="I303" i="13"/>
  <c r="R303" i="13" s="1"/>
  <c r="AA304" i="13" s="1"/>
  <c r="AV303" i="13"/>
  <c r="AJ304" i="13" s="1"/>
  <c r="J303" i="13"/>
  <c r="M303" i="13" s="1"/>
  <c r="L241" i="15" s="1"/>
  <c r="BQ303" i="13"/>
  <c r="AW303" i="13"/>
  <c r="AK304" i="13" s="1"/>
  <c r="O512" i="7"/>
  <c r="J513" i="7"/>
  <c r="G513" i="7"/>
  <c r="H513" i="7"/>
  <c r="I513" i="7"/>
  <c r="K513" i="7"/>
  <c r="CJ301" i="13"/>
  <c r="CA301" i="13"/>
  <c r="AR302" i="13"/>
  <c r="BZ302" i="13"/>
  <c r="CI302" i="13"/>
  <c r="O412" i="12"/>
  <c r="CH302" i="13"/>
  <c r="BY302" i="13"/>
  <c r="N413" i="12"/>
  <c r="AY303" i="13" l="1"/>
  <c r="BB303" i="13" s="1"/>
  <c r="S303" i="13"/>
  <c r="AB304" i="13" s="1"/>
  <c r="L303" i="13"/>
  <c r="K241" i="15" s="1"/>
  <c r="AZ303" i="13"/>
  <c r="BC303" i="13" s="1"/>
  <c r="P303" i="13"/>
  <c r="CB301" i="13"/>
  <c r="CC301" i="13"/>
  <c r="CK301" i="13"/>
  <c r="CL301" i="13"/>
  <c r="AU302" i="13"/>
  <c r="AI303" i="13" s="1"/>
  <c r="H302" i="13"/>
  <c r="BL302" i="13"/>
  <c r="L513" i="7"/>
  <c r="H241" i="15" s="1"/>
  <c r="S513" i="7"/>
  <c r="Q513" i="7"/>
  <c r="P513" i="7"/>
  <c r="T513" i="7"/>
  <c r="R513" i="7"/>
  <c r="O303" i="13" l="1"/>
  <c r="G413" i="12"/>
  <c r="H413" i="12" s="1"/>
  <c r="I413" i="12" s="1"/>
  <c r="I261" i="15" s="1"/>
  <c r="AX302" i="13"/>
  <c r="BA302" i="13" s="1"/>
  <c r="BD302" i="13" s="1"/>
  <c r="BR302" i="13"/>
  <c r="Q302" i="13"/>
  <c r="Z303" i="13" s="1"/>
  <c r="K302" i="13"/>
  <c r="J240" i="15" s="1"/>
  <c r="U513" i="7"/>
  <c r="J414" i="12" l="1"/>
  <c r="BV303" i="13"/>
  <c r="AS304" i="13" s="1"/>
  <c r="BM304" i="13" s="1"/>
  <c r="CF303" i="13"/>
  <c r="BW303" i="13"/>
  <c r="AT304" i="13" s="1"/>
  <c r="J304" i="13" s="1"/>
  <c r="CE303" i="13"/>
  <c r="BT303" i="13"/>
  <c r="BO303" i="13"/>
  <c r="BH303" i="13"/>
  <c r="F513" i="7"/>
  <c r="K413" i="12"/>
  <c r="L413" i="12" s="1"/>
  <c r="M413" i="12" s="1"/>
  <c r="V513" i="7"/>
  <c r="N302" i="13"/>
  <c r="CD302" i="13"/>
  <c r="BU302" i="13"/>
  <c r="BX302" i="13"/>
  <c r="CG302" i="13"/>
  <c r="AV304" i="13" l="1"/>
  <c r="AJ305" i="13" s="1"/>
  <c r="BP304" i="13"/>
  <c r="I304" i="13"/>
  <c r="L304" i="13" s="1"/>
  <c r="K242" i="15" s="1"/>
  <c r="BQ304" i="13"/>
  <c r="AW304" i="13"/>
  <c r="AK305" i="13" s="1"/>
  <c r="BN304" i="13"/>
  <c r="CA302" i="13"/>
  <c r="AR303" i="13"/>
  <c r="O413" i="12"/>
  <c r="CI303" i="13"/>
  <c r="BZ303" i="13"/>
  <c r="BY303" i="13"/>
  <c r="CH303" i="13"/>
  <c r="N414" i="12"/>
  <c r="O513" i="7"/>
  <c r="G514" i="7"/>
  <c r="J514" i="7"/>
  <c r="H514" i="7"/>
  <c r="K514" i="7"/>
  <c r="I514" i="7"/>
  <c r="CJ302" i="13"/>
  <c r="AY304" i="13"/>
  <c r="BB304" i="13" s="1"/>
  <c r="M304" i="13"/>
  <c r="L242" i="15" s="1"/>
  <c r="S304" i="13"/>
  <c r="AB305" i="13" s="1"/>
  <c r="R304" i="13" l="1"/>
  <c r="AA305" i="13" s="1"/>
  <c r="AZ304" i="13"/>
  <c r="BC304" i="13" s="1"/>
  <c r="P304" i="13"/>
  <c r="O304" i="13"/>
  <c r="CK302" i="13"/>
  <c r="CL302" i="13"/>
  <c r="H303" i="13"/>
  <c r="AU303" i="13"/>
  <c r="AI304" i="13" s="1"/>
  <c r="BL303" i="13"/>
  <c r="L514" i="7"/>
  <c r="H242" i="15" s="1"/>
  <c r="CB302" i="13"/>
  <c r="CC302" i="13"/>
  <c r="R514" i="7"/>
  <c r="T514" i="7"/>
  <c r="Q514" i="7"/>
  <c r="P514" i="7"/>
  <c r="S514" i="7"/>
  <c r="G414" i="12" l="1"/>
  <c r="H414" i="12" s="1"/>
  <c r="I414" i="12" s="1"/>
  <c r="I262" i="15" s="1"/>
  <c r="BR303" i="13"/>
  <c r="Q303" i="13"/>
  <c r="Z304" i="13" s="1"/>
  <c r="K303" i="13"/>
  <c r="J241" i="15" s="1"/>
  <c r="AX303" i="13"/>
  <c r="BA303" i="13" s="1"/>
  <c r="BD303" i="13" s="1"/>
  <c r="U514" i="7"/>
  <c r="BV304" i="13" l="1"/>
  <c r="AS305" i="13" s="1"/>
  <c r="I305" i="13" s="1"/>
  <c r="CE304" i="13"/>
  <c r="CF304" i="13"/>
  <c r="J415" i="12"/>
  <c r="BW304" i="13"/>
  <c r="AT305" i="13" s="1"/>
  <c r="AW305" i="13" s="1"/>
  <c r="AK306" i="13" s="1"/>
  <c r="N303" i="13"/>
  <c r="BU303" i="13"/>
  <c r="CD303" i="13"/>
  <c r="CG303" i="13"/>
  <c r="BX303" i="13"/>
  <c r="BH304" i="13"/>
  <c r="F514" i="7"/>
  <c r="BO304" i="13"/>
  <c r="BT304" i="13"/>
  <c r="K414" i="12"/>
  <c r="L414" i="12" s="1"/>
  <c r="M414" i="12" s="1"/>
  <c r="V514" i="7"/>
  <c r="BM305" i="13" l="1"/>
  <c r="BP305" i="13"/>
  <c r="CJ303" i="13"/>
  <c r="CL303" i="13" s="1"/>
  <c r="BQ305" i="13"/>
  <c r="BN305" i="13"/>
  <c r="J305" i="13"/>
  <c r="S305" i="13" s="1"/>
  <c r="AB306" i="13" s="1"/>
  <c r="AV305" i="13"/>
  <c r="AJ306" i="13" s="1"/>
  <c r="O414" i="12"/>
  <c r="BZ304" i="13"/>
  <c r="CI304" i="13"/>
  <c r="BY304" i="13"/>
  <c r="CH304" i="13"/>
  <c r="N415" i="12"/>
  <c r="L305" i="13"/>
  <c r="K243" i="15" s="1"/>
  <c r="R305" i="13"/>
  <c r="AA306" i="13" s="1"/>
  <c r="AZ305" i="13"/>
  <c r="BC305" i="13" s="1"/>
  <c r="O514" i="7"/>
  <c r="J515" i="7"/>
  <c r="G515" i="7"/>
  <c r="I515" i="7"/>
  <c r="H515" i="7"/>
  <c r="K515" i="7"/>
  <c r="CA303" i="13"/>
  <c r="AR304" i="13"/>
  <c r="AY305" i="13" l="1"/>
  <c r="BB305" i="13" s="1"/>
  <c r="CK303" i="13"/>
  <c r="M305" i="13"/>
  <c r="L243" i="15" s="1"/>
  <c r="O305" i="13"/>
  <c r="L515" i="7"/>
  <c r="H243" i="15" s="1"/>
  <c r="S515" i="7"/>
  <c r="P515" i="7"/>
  <c r="T515" i="7"/>
  <c r="R515" i="7"/>
  <c r="Q515" i="7"/>
  <c r="BL304" i="13"/>
  <c r="AU304" i="13"/>
  <c r="AI305" i="13" s="1"/>
  <c r="H304" i="13"/>
  <c r="CB303" i="13"/>
  <c r="CC303" i="13"/>
  <c r="P305" i="13" l="1"/>
  <c r="G415" i="12"/>
  <c r="H415" i="12" s="1"/>
  <c r="I415" i="12" s="1"/>
  <c r="I263" i="15" s="1"/>
  <c r="U515" i="7"/>
  <c r="K304" i="13"/>
  <c r="J242" i="15" s="1"/>
  <c r="BR304" i="13"/>
  <c r="Q304" i="13"/>
  <c r="Z305" i="13" s="1"/>
  <c r="AX304" i="13"/>
  <c r="BA304" i="13" s="1"/>
  <c r="BD304" i="13" s="1"/>
  <c r="BV305" i="13" l="1"/>
  <c r="AS306" i="13" s="1"/>
  <c r="AV306" i="13" s="1"/>
  <c r="AJ307" i="13" s="1"/>
  <c r="J416" i="12"/>
  <c r="CE305" i="13"/>
  <c r="CF305" i="13"/>
  <c r="BW305" i="13"/>
  <c r="AT306" i="13" s="1"/>
  <c r="AW306" i="13" s="1"/>
  <c r="AK307" i="13" s="1"/>
  <c r="BT305" i="13"/>
  <c r="BO305" i="13"/>
  <c r="N304" i="13"/>
  <c r="CD304" i="13"/>
  <c r="BU304" i="13"/>
  <c r="CG304" i="13"/>
  <c r="BX304" i="13"/>
  <c r="BH305" i="13"/>
  <c r="F515" i="7"/>
  <c r="K415" i="12"/>
  <c r="L415" i="12" s="1"/>
  <c r="M415" i="12" s="1"/>
  <c r="V515" i="7"/>
  <c r="BP306" i="13" l="1"/>
  <c r="BM306" i="13"/>
  <c r="I306" i="13"/>
  <c r="R306" i="13" s="1"/>
  <c r="AA307" i="13" s="1"/>
  <c r="BN306" i="13"/>
  <c r="BQ306" i="13"/>
  <c r="J306" i="13"/>
  <c r="M306" i="13" s="1"/>
  <c r="L244" i="15" s="1"/>
  <c r="AY306" i="13"/>
  <c r="BB306" i="13" s="1"/>
  <c r="AZ306" i="13"/>
  <c r="BC306" i="13" s="1"/>
  <c r="CI305" i="13"/>
  <c r="BZ305" i="13"/>
  <c r="O415" i="12"/>
  <c r="BY305" i="13"/>
  <c r="CH305" i="13"/>
  <c r="N416" i="12"/>
  <c r="CA304" i="13"/>
  <c r="AR305" i="13"/>
  <c r="CJ304" i="13"/>
  <c r="O515" i="7"/>
  <c r="K516" i="7"/>
  <c r="G516" i="7"/>
  <c r="I516" i="7"/>
  <c r="J516" i="7"/>
  <c r="H516" i="7"/>
  <c r="L306" i="13" l="1"/>
  <c r="K244" i="15" s="1"/>
  <c r="S306" i="13"/>
  <c r="AB307" i="13" s="1"/>
  <c r="P306" i="13"/>
  <c r="L516" i="7"/>
  <c r="H244" i="15" s="1"/>
  <c r="CL304" i="13"/>
  <c r="CK304" i="13"/>
  <c r="CC304" i="13"/>
  <c r="CB304" i="13"/>
  <c r="S516" i="7"/>
  <c r="Q516" i="7"/>
  <c r="P516" i="7"/>
  <c r="R516" i="7"/>
  <c r="T516" i="7"/>
  <c r="H305" i="13"/>
  <c r="AU305" i="13"/>
  <c r="AI306" i="13" s="1"/>
  <c r="BL305" i="13"/>
  <c r="O306" i="13" l="1"/>
  <c r="G416" i="12"/>
  <c r="H416" i="12" s="1"/>
  <c r="I416" i="12" s="1"/>
  <c r="I264" i="15" s="1"/>
  <c r="U516" i="7"/>
  <c r="Q305" i="13"/>
  <c r="Z306" i="13" s="1"/>
  <c r="K305" i="13"/>
  <c r="J243" i="15" s="1"/>
  <c r="BR305" i="13"/>
  <c r="AX305" i="13"/>
  <c r="BA305" i="13" s="1"/>
  <c r="BD305" i="13" s="1"/>
  <c r="BV306" i="13" l="1"/>
  <c r="AS307" i="13" s="1"/>
  <c r="BP307" i="13" s="1"/>
  <c r="CF306" i="13"/>
  <c r="BW306" i="13"/>
  <c r="AT307" i="13" s="1"/>
  <c r="J307" i="13" s="1"/>
  <c r="J417" i="12"/>
  <c r="CE306" i="13"/>
  <c r="N305" i="13"/>
  <c r="CD305" i="13"/>
  <c r="BU305" i="13"/>
  <c r="CG305" i="13"/>
  <c r="BX305" i="13"/>
  <c r="BO306" i="13"/>
  <c r="BT306" i="13"/>
  <c r="BH306" i="13"/>
  <c r="F516" i="7"/>
  <c r="K416" i="12"/>
  <c r="L416" i="12" s="1"/>
  <c r="M416" i="12" s="1"/>
  <c r="V516" i="7"/>
  <c r="BN307" i="13" l="1"/>
  <c r="AV307" i="13"/>
  <c r="AJ308" i="13" s="1"/>
  <c r="I307" i="13"/>
  <c r="R307" i="13" s="1"/>
  <c r="AA308" i="13" s="1"/>
  <c r="BM307" i="13"/>
  <c r="BQ307" i="13"/>
  <c r="AW307" i="13"/>
  <c r="AK308" i="13" s="1"/>
  <c r="CJ305" i="13"/>
  <c r="CL305" i="13" s="1"/>
  <c r="CI306" i="13"/>
  <c r="BZ306" i="13"/>
  <c r="O416" i="12"/>
  <c r="CH306" i="13"/>
  <c r="BY306" i="13"/>
  <c r="N417" i="12"/>
  <c r="CA305" i="13"/>
  <c r="AR306" i="13"/>
  <c r="M307" i="13"/>
  <c r="L245" i="15" s="1"/>
  <c r="S307" i="13"/>
  <c r="AB308" i="13" s="1"/>
  <c r="O516" i="7"/>
  <c r="G517" i="7"/>
  <c r="J517" i="7"/>
  <c r="I517" i="7"/>
  <c r="K517" i="7"/>
  <c r="H517" i="7"/>
  <c r="L307" i="13" l="1"/>
  <c r="K245" i="15" s="1"/>
  <c r="AY307" i="13"/>
  <c r="BB307" i="13" s="1"/>
  <c r="AZ307" i="13"/>
  <c r="BC307" i="13" s="1"/>
  <c r="CK305" i="13"/>
  <c r="P307" i="13"/>
  <c r="L517" i="7"/>
  <c r="H245" i="15" s="1"/>
  <c r="S517" i="7"/>
  <c r="P517" i="7"/>
  <c r="T517" i="7"/>
  <c r="Q517" i="7"/>
  <c r="R517" i="7"/>
  <c r="H306" i="13"/>
  <c r="AU306" i="13"/>
  <c r="AI307" i="13" s="1"/>
  <c r="BL306" i="13"/>
  <c r="CB305" i="13"/>
  <c r="CC305" i="13"/>
  <c r="O307" i="13" l="1"/>
  <c r="G417" i="12"/>
  <c r="H417" i="12" s="1"/>
  <c r="I417" i="12" s="1"/>
  <c r="I265" i="15" s="1"/>
  <c r="AX306" i="13"/>
  <c r="BA306" i="13" s="1"/>
  <c r="BD306" i="13" s="1"/>
  <c r="U517" i="7"/>
  <c r="Q306" i="13"/>
  <c r="Z307" i="13" s="1"/>
  <c r="K306" i="13"/>
  <c r="J244" i="15" s="1"/>
  <c r="BR306" i="13"/>
  <c r="CF307" i="13" l="1"/>
  <c r="BV307" i="13"/>
  <c r="AS308" i="13" s="1"/>
  <c r="AV308" i="13" s="1"/>
  <c r="AJ309" i="13" s="1"/>
  <c r="J418" i="12"/>
  <c r="BW307" i="13"/>
  <c r="AT308" i="13" s="1"/>
  <c r="AW308" i="13" s="1"/>
  <c r="AK309" i="13" s="1"/>
  <c r="CE307" i="13"/>
  <c r="BO307" i="13"/>
  <c r="BT307" i="13"/>
  <c r="BH307" i="13"/>
  <c r="F517" i="7"/>
  <c r="N306" i="13"/>
  <c r="CD306" i="13"/>
  <c r="BU306" i="13"/>
  <c r="CG306" i="13"/>
  <c r="BX306" i="13"/>
  <c r="K417" i="12"/>
  <c r="L417" i="12" s="1"/>
  <c r="M417" i="12" s="1"/>
  <c r="V517" i="7"/>
  <c r="BM308" i="13" l="1"/>
  <c r="BP308" i="13"/>
  <c r="I308" i="13"/>
  <c r="R308" i="13" s="1"/>
  <c r="AA309" i="13" s="1"/>
  <c r="BQ308" i="13"/>
  <c r="J308" i="13"/>
  <c r="M308" i="13" s="1"/>
  <c r="L246" i="15" s="1"/>
  <c r="BN308" i="13"/>
  <c r="AZ308" i="13"/>
  <c r="BC308" i="13" s="1"/>
  <c r="AY308" i="13"/>
  <c r="BB308" i="13" s="1"/>
  <c r="CA306" i="13"/>
  <c r="AR307" i="13"/>
  <c r="CJ306" i="13"/>
  <c r="CI307" i="13"/>
  <c r="BZ307" i="13"/>
  <c r="O417" i="12"/>
  <c r="BY307" i="13"/>
  <c r="CH307" i="13"/>
  <c r="N418" i="12"/>
  <c r="O517" i="7"/>
  <c r="G518" i="7"/>
  <c r="J518" i="7"/>
  <c r="I518" i="7"/>
  <c r="K518" i="7"/>
  <c r="H518" i="7"/>
  <c r="L308" i="13" l="1"/>
  <c r="K246" i="15" s="1"/>
  <c r="S308" i="13"/>
  <c r="AB309" i="13" s="1"/>
  <c r="P308" i="13"/>
  <c r="O308" i="13"/>
  <c r="AU307" i="13"/>
  <c r="AI308" i="13" s="1"/>
  <c r="BL307" i="13"/>
  <c r="H307" i="13"/>
  <c r="CL306" i="13"/>
  <c r="CK306" i="13"/>
  <c r="L518" i="7"/>
  <c r="H246" i="15" s="1"/>
  <c r="CC306" i="13"/>
  <c r="CB306" i="13"/>
  <c r="Q518" i="7"/>
  <c r="T518" i="7"/>
  <c r="R518" i="7"/>
  <c r="S518" i="7"/>
  <c r="P518" i="7"/>
  <c r="G418" i="12" l="1"/>
  <c r="H418" i="12" s="1"/>
  <c r="I418" i="12" s="1"/>
  <c r="I266" i="15" s="1"/>
  <c r="BR307" i="13"/>
  <c r="Q307" i="13"/>
  <c r="Z308" i="13" s="1"/>
  <c r="K307" i="13"/>
  <c r="J245" i="15" s="1"/>
  <c r="U518" i="7"/>
  <c r="AX307" i="13"/>
  <c r="BA307" i="13" s="1"/>
  <c r="BD307" i="13" s="1"/>
  <c r="J419" i="12" l="1"/>
  <c r="CE308" i="13"/>
  <c r="BV308" i="13"/>
  <c r="AS309" i="13" s="1"/>
  <c r="I309" i="13" s="1"/>
  <c r="CF308" i="13"/>
  <c r="BW308" i="13"/>
  <c r="AT309" i="13" s="1"/>
  <c r="J309" i="13" s="1"/>
  <c r="V518" i="7"/>
  <c r="K418" i="12"/>
  <c r="L418" i="12" s="1"/>
  <c r="M418" i="12" s="1"/>
  <c r="BT308" i="13"/>
  <c r="BO308" i="13"/>
  <c r="N307" i="13"/>
  <c r="CD307" i="13"/>
  <c r="BU307" i="13"/>
  <c r="BX307" i="13"/>
  <c r="CG307" i="13"/>
  <c r="BH308" i="13"/>
  <c r="F518" i="7"/>
  <c r="BP309" i="13" l="1"/>
  <c r="BM309" i="13"/>
  <c r="AV309" i="13"/>
  <c r="AJ310" i="13" s="1"/>
  <c r="BN309" i="13"/>
  <c r="AW309" i="13"/>
  <c r="AK310" i="13" s="1"/>
  <c r="BQ309" i="13"/>
  <c r="CJ307" i="13"/>
  <c r="CK307" i="13" s="1"/>
  <c r="M309" i="13"/>
  <c r="L247" i="15" s="1"/>
  <c r="S309" i="13"/>
  <c r="AB310" i="13" s="1"/>
  <c r="O518" i="7"/>
  <c r="I519" i="7"/>
  <c r="H519" i="7"/>
  <c r="J519" i="7"/>
  <c r="G519" i="7"/>
  <c r="K519" i="7"/>
  <c r="CA307" i="13"/>
  <c r="AR308" i="13"/>
  <c r="L309" i="13"/>
  <c r="K247" i="15" s="1"/>
  <c r="R309" i="13"/>
  <c r="AA310" i="13" s="1"/>
  <c r="O418" i="12"/>
  <c r="CI308" i="13"/>
  <c r="BZ308" i="13"/>
  <c r="BY308" i="13"/>
  <c r="CH308" i="13"/>
  <c r="N419" i="12"/>
  <c r="AY309" i="13" l="1"/>
  <c r="BB309" i="13" s="1"/>
  <c r="AZ309" i="13"/>
  <c r="BC309" i="13" s="1"/>
  <c r="CL307" i="13"/>
  <c r="O309" i="13"/>
  <c r="P309" i="13"/>
  <c r="L519" i="7"/>
  <c r="H247" i="15" s="1"/>
  <c r="S519" i="7"/>
  <c r="Q519" i="7"/>
  <c r="P519" i="7"/>
  <c r="R519" i="7"/>
  <c r="T519" i="7"/>
  <c r="AU308" i="13"/>
  <c r="AI309" i="13" s="1"/>
  <c r="H308" i="13"/>
  <c r="BL308" i="13"/>
  <c r="CB307" i="13"/>
  <c r="CC307" i="13"/>
  <c r="G419" i="12" l="1"/>
  <c r="H419" i="12" s="1"/>
  <c r="I419" i="12" s="1"/>
  <c r="I267" i="15" s="1"/>
  <c r="U519" i="7"/>
  <c r="K308" i="13"/>
  <c r="J246" i="15" s="1"/>
  <c r="Q308" i="13"/>
  <c r="Z309" i="13" s="1"/>
  <c r="BR308" i="13"/>
  <c r="AX308" i="13"/>
  <c r="BA308" i="13" s="1"/>
  <c r="BD308" i="13" s="1"/>
  <c r="J420" i="12" l="1"/>
  <c r="CE309" i="13"/>
  <c r="BV309" i="13"/>
  <c r="AS310" i="13" s="1"/>
  <c r="I310" i="13" s="1"/>
  <c r="CF309" i="13"/>
  <c r="BW309" i="13"/>
  <c r="AT310" i="13" s="1"/>
  <c r="BQ310" i="13" s="1"/>
  <c r="BO309" i="13"/>
  <c r="BT309" i="13"/>
  <c r="BH309" i="13"/>
  <c r="F519" i="7"/>
  <c r="N308" i="13"/>
  <c r="CD308" i="13"/>
  <c r="BU308" i="13"/>
  <c r="BX308" i="13"/>
  <c r="CG308" i="13"/>
  <c r="K419" i="12"/>
  <c r="L419" i="12" s="1"/>
  <c r="M419" i="12" s="1"/>
  <c r="V519" i="7"/>
  <c r="BP310" i="13" l="1"/>
  <c r="BM310" i="13"/>
  <c r="AV310" i="13"/>
  <c r="AJ311" i="13" s="1"/>
  <c r="J310" i="13"/>
  <c r="M310" i="13" s="1"/>
  <c r="L248" i="15" s="1"/>
  <c r="BN310" i="13"/>
  <c r="AW310" i="13"/>
  <c r="AK311" i="13" s="1"/>
  <c r="O419" i="12"/>
  <c r="CI309" i="13"/>
  <c r="BZ309" i="13"/>
  <c r="BY309" i="13"/>
  <c r="CH309" i="13"/>
  <c r="N420" i="12"/>
  <c r="CA308" i="13"/>
  <c r="AR309" i="13"/>
  <c r="O519" i="7"/>
  <c r="K520" i="7"/>
  <c r="G520" i="7"/>
  <c r="J520" i="7"/>
  <c r="I520" i="7"/>
  <c r="H520" i="7"/>
  <c r="L310" i="13"/>
  <c r="K248" i="15" s="1"/>
  <c r="R310" i="13"/>
  <c r="AA311" i="13" s="1"/>
  <c r="CJ308" i="13"/>
  <c r="AZ310" i="13" l="1"/>
  <c r="BC310" i="13" s="1"/>
  <c r="AY310" i="13"/>
  <c r="BB310" i="13" s="1"/>
  <c r="S310" i="13"/>
  <c r="AB311" i="13" s="1"/>
  <c r="P310" i="13"/>
  <c r="O310" i="13"/>
  <c r="AU309" i="13"/>
  <c r="AI310" i="13" s="1"/>
  <c r="H309" i="13"/>
  <c r="BL309" i="13"/>
  <c r="CB308" i="13"/>
  <c r="CC308" i="13"/>
  <c r="L520" i="7"/>
  <c r="H248" i="15" s="1"/>
  <c r="CK308" i="13"/>
  <c r="CL308" i="13"/>
  <c r="P520" i="7"/>
  <c r="R520" i="7"/>
  <c r="T520" i="7"/>
  <c r="Q520" i="7"/>
  <c r="S520" i="7"/>
  <c r="G420" i="12" l="1"/>
  <c r="H420" i="12" s="1"/>
  <c r="I420" i="12" s="1"/>
  <c r="I268" i="15" s="1"/>
  <c r="U520" i="7"/>
  <c r="Q309" i="13"/>
  <c r="Z310" i="13" s="1"/>
  <c r="BR309" i="13"/>
  <c r="K309" i="13"/>
  <c r="J247" i="15" s="1"/>
  <c r="AX309" i="13"/>
  <c r="BA309" i="13" s="1"/>
  <c r="BD309" i="13" s="1"/>
  <c r="BV310" i="13" l="1"/>
  <c r="AS311" i="13" s="1"/>
  <c r="BP311" i="13" s="1"/>
  <c r="J421" i="12"/>
  <c r="CF310" i="13"/>
  <c r="CE310" i="13"/>
  <c r="BW310" i="13"/>
  <c r="AT311" i="13" s="1"/>
  <c r="J311" i="13" s="1"/>
  <c r="V520" i="7"/>
  <c r="K420" i="12"/>
  <c r="L420" i="12" s="1"/>
  <c r="M420" i="12" s="1"/>
  <c r="N309" i="13"/>
  <c r="CD309" i="13"/>
  <c r="BU309" i="13"/>
  <c r="CG309" i="13"/>
  <c r="BX309" i="13"/>
  <c r="BT310" i="13"/>
  <c r="BO310" i="13"/>
  <c r="BH310" i="13"/>
  <c r="F520" i="7"/>
  <c r="AV311" i="13" l="1"/>
  <c r="AJ312" i="13" s="1"/>
  <c r="I311" i="13"/>
  <c r="L311" i="13" s="1"/>
  <c r="K249" i="15" s="1"/>
  <c r="BM311" i="13"/>
  <c r="AW311" i="13"/>
  <c r="AK312" i="13" s="1"/>
  <c r="BQ311" i="13"/>
  <c r="BN311" i="13"/>
  <c r="S311" i="13"/>
  <c r="AB312" i="13" s="1"/>
  <c r="M311" i="13"/>
  <c r="L249" i="15" s="1"/>
  <c r="O520" i="7"/>
  <c r="K521" i="7"/>
  <c r="I521" i="7"/>
  <c r="H521" i="7"/>
  <c r="J521" i="7"/>
  <c r="G521" i="7"/>
  <c r="CA309" i="13"/>
  <c r="AR310" i="13"/>
  <c r="CJ309" i="13"/>
  <c r="CI310" i="13"/>
  <c r="O420" i="12"/>
  <c r="BZ310" i="13"/>
  <c r="CH310" i="13"/>
  <c r="BY310" i="13"/>
  <c r="N421" i="12"/>
  <c r="AY311" i="13" l="1"/>
  <c r="BB311" i="13" s="1"/>
  <c r="R311" i="13"/>
  <c r="AA312" i="13" s="1"/>
  <c r="AZ311" i="13"/>
  <c r="BC311" i="13" s="1"/>
  <c r="O311" i="13"/>
  <c r="P311" i="13"/>
  <c r="T521" i="7"/>
  <c r="P521" i="7"/>
  <c r="R521" i="7"/>
  <c r="Q521" i="7"/>
  <c r="S521" i="7"/>
  <c r="L521" i="7"/>
  <c r="H249" i="15" s="1"/>
  <c r="CL309" i="13"/>
  <c r="CK309" i="13"/>
  <c r="AU310" i="13"/>
  <c r="AI311" i="13" s="1"/>
  <c r="H310" i="13"/>
  <c r="BL310" i="13"/>
  <c r="CB309" i="13"/>
  <c r="CC309" i="13"/>
  <c r="G421" i="12" l="1"/>
  <c r="H421" i="12" s="1"/>
  <c r="I421" i="12" s="1"/>
  <c r="I269" i="15" s="1"/>
  <c r="BR310" i="13"/>
  <c r="K310" i="13"/>
  <c r="J248" i="15" s="1"/>
  <c r="Q310" i="13"/>
  <c r="Z311" i="13" s="1"/>
  <c r="U521" i="7"/>
  <c r="AX310" i="13"/>
  <c r="BA310" i="13" s="1"/>
  <c r="BD310" i="13" s="1"/>
  <c r="J422" i="12" l="1"/>
  <c r="CE311" i="13"/>
  <c r="BV311" i="13"/>
  <c r="AS312" i="13" s="1"/>
  <c r="BM312" i="13" s="1"/>
  <c r="BW311" i="13"/>
  <c r="AT312" i="13" s="1"/>
  <c r="BQ312" i="13" s="1"/>
  <c r="CF311" i="13"/>
  <c r="BH311" i="13"/>
  <c r="F521" i="7"/>
  <c r="K421" i="12"/>
  <c r="L421" i="12" s="1"/>
  <c r="M421" i="12" s="1"/>
  <c r="V521" i="7"/>
  <c r="N310" i="13"/>
  <c r="CD310" i="13"/>
  <c r="BU310" i="13"/>
  <c r="BX310" i="13"/>
  <c r="CG310" i="13"/>
  <c r="BO311" i="13"/>
  <c r="BT311" i="13"/>
  <c r="AV312" i="13" l="1"/>
  <c r="AJ313" i="13" s="1"/>
  <c r="AW312" i="13"/>
  <c r="AK313" i="13" s="1"/>
  <c r="J312" i="13"/>
  <c r="S312" i="13" s="1"/>
  <c r="AB313" i="13" s="1"/>
  <c r="BN312" i="13"/>
  <c r="I312" i="13"/>
  <c r="L312" i="13" s="1"/>
  <c r="K250" i="15" s="1"/>
  <c r="BP312" i="13"/>
  <c r="CA310" i="13"/>
  <c r="AR311" i="13"/>
  <c r="CJ310" i="13"/>
  <c r="BZ311" i="13"/>
  <c r="CI311" i="13"/>
  <c r="O421" i="12"/>
  <c r="CH311" i="13"/>
  <c r="BY311" i="13"/>
  <c r="N422" i="12"/>
  <c r="O521" i="7"/>
  <c r="H522" i="7"/>
  <c r="J522" i="7"/>
  <c r="G522" i="7"/>
  <c r="K522" i="7"/>
  <c r="I522" i="7"/>
  <c r="AY312" i="13" l="1"/>
  <c r="BB312" i="13" s="1"/>
  <c r="AZ312" i="13"/>
  <c r="BC312" i="13" s="1"/>
  <c r="M312" i="13"/>
  <c r="L250" i="15" s="1"/>
  <c r="R312" i="13"/>
  <c r="AA313" i="13" s="1"/>
  <c r="O312" i="13"/>
  <c r="CK310" i="13"/>
  <c r="CL310" i="13"/>
  <c r="S522" i="7"/>
  <c r="R522" i="7"/>
  <c r="P522" i="7"/>
  <c r="T522" i="7"/>
  <c r="Q522" i="7"/>
  <c r="CB310" i="13"/>
  <c r="CC310" i="13"/>
  <c r="AU311" i="13"/>
  <c r="AI312" i="13" s="1"/>
  <c r="H311" i="13"/>
  <c r="BL311" i="13"/>
  <c r="L522" i="7"/>
  <c r="H250" i="15" s="1"/>
  <c r="P312" i="13" l="1"/>
  <c r="G422" i="12"/>
  <c r="H422" i="12" s="1"/>
  <c r="I422" i="12" s="1"/>
  <c r="I270" i="15" s="1"/>
  <c r="U522" i="7"/>
  <c r="BR311" i="13"/>
  <c r="K311" i="13"/>
  <c r="J249" i="15" s="1"/>
  <c r="Q311" i="13"/>
  <c r="Z312" i="13" s="1"/>
  <c r="AX311" i="13"/>
  <c r="BA311" i="13" s="1"/>
  <c r="BD311" i="13" s="1"/>
  <c r="CE312" i="13" l="1"/>
  <c r="CF312" i="13"/>
  <c r="J423" i="12"/>
  <c r="BV312" i="13"/>
  <c r="AS313" i="13" s="1"/>
  <c r="BP313" i="13" s="1"/>
  <c r="BW312" i="13"/>
  <c r="AT313" i="13" s="1"/>
  <c r="AW313" i="13" s="1"/>
  <c r="AK314" i="13" s="1"/>
  <c r="K422" i="12"/>
  <c r="L422" i="12" s="1"/>
  <c r="M422" i="12" s="1"/>
  <c r="V522" i="7"/>
  <c r="BH312" i="13"/>
  <c r="F522" i="7"/>
  <c r="N311" i="13"/>
  <c r="BU311" i="13"/>
  <c r="CD311" i="13"/>
  <c r="CG311" i="13"/>
  <c r="BX311" i="13"/>
  <c r="BT312" i="13"/>
  <c r="BO312" i="13"/>
  <c r="I313" i="13" l="1"/>
  <c r="L313" i="13" s="1"/>
  <c r="K251" i="15" s="1"/>
  <c r="AV313" i="13"/>
  <c r="AJ314" i="13" s="1"/>
  <c r="BM313" i="13"/>
  <c r="J313" i="13"/>
  <c r="S313" i="13" s="1"/>
  <c r="AB314" i="13" s="1"/>
  <c r="BQ313" i="13"/>
  <c r="BN313" i="13"/>
  <c r="CA311" i="13"/>
  <c r="AR312" i="13"/>
  <c r="O522" i="7"/>
  <c r="H523" i="7"/>
  <c r="K523" i="7"/>
  <c r="J523" i="7"/>
  <c r="G523" i="7"/>
  <c r="I523" i="7"/>
  <c r="AZ313" i="13"/>
  <c r="BC313" i="13" s="1"/>
  <c r="CI312" i="13"/>
  <c r="BZ312" i="13"/>
  <c r="O422" i="12"/>
  <c r="CH312" i="13"/>
  <c r="BY312" i="13"/>
  <c r="N423" i="12"/>
  <c r="CJ311" i="13"/>
  <c r="R313" i="13" l="1"/>
  <c r="AA314" i="13" s="1"/>
  <c r="AY313" i="13"/>
  <c r="BB313" i="13" s="1"/>
  <c r="M313" i="13"/>
  <c r="O313" i="13"/>
  <c r="BL312" i="13"/>
  <c r="H312" i="13"/>
  <c r="AU312" i="13"/>
  <c r="AI313" i="13" s="1"/>
  <c r="L523" i="7"/>
  <c r="H251" i="15" s="1"/>
  <c r="T523" i="7"/>
  <c r="S523" i="7"/>
  <c r="Q523" i="7"/>
  <c r="P523" i="7"/>
  <c r="R523" i="7"/>
  <c r="CC311" i="13"/>
  <c r="CB311" i="13"/>
  <c r="CL311" i="13"/>
  <c r="CK311" i="13"/>
  <c r="P313" i="13" l="1"/>
  <c r="L251" i="15"/>
  <c r="G423" i="12"/>
  <c r="H423" i="12" s="1"/>
  <c r="I423" i="12" s="1"/>
  <c r="I271" i="15" s="1"/>
  <c r="K312" i="13"/>
  <c r="J250" i="15" s="1"/>
  <c r="Q312" i="13"/>
  <c r="Z313" i="13" s="1"/>
  <c r="BR312" i="13"/>
  <c r="AX312" i="13"/>
  <c r="BA312" i="13" s="1"/>
  <c r="BD312" i="13" s="1"/>
  <c r="U523" i="7"/>
  <c r="J424" i="12" l="1"/>
  <c r="CE313" i="13"/>
  <c r="CF313" i="13"/>
  <c r="BW313" i="13"/>
  <c r="AT314" i="13" s="1"/>
  <c r="J314" i="13" s="1"/>
  <c r="BV313" i="13"/>
  <c r="AS314" i="13" s="1"/>
  <c r="I314" i="13" s="1"/>
  <c r="BT313" i="13"/>
  <c r="BO313" i="13"/>
  <c r="K423" i="12"/>
  <c r="L423" i="12" s="1"/>
  <c r="M423" i="12" s="1"/>
  <c r="V523" i="7"/>
  <c r="BH313" i="13"/>
  <c r="F523" i="7"/>
  <c r="N312" i="13"/>
  <c r="BU312" i="13"/>
  <c r="CD312" i="13"/>
  <c r="CG312" i="13"/>
  <c r="BX312" i="13"/>
  <c r="BQ314" i="13" l="1"/>
  <c r="AW314" i="13"/>
  <c r="AK315" i="13" s="1"/>
  <c r="AV314" i="13"/>
  <c r="AJ315" i="13" s="1"/>
  <c r="BN314" i="13"/>
  <c r="BM314" i="13"/>
  <c r="BP314" i="13"/>
  <c r="CJ312" i="13"/>
  <c r="CL312" i="13" s="1"/>
  <c r="CA312" i="13"/>
  <c r="AR313" i="13"/>
  <c r="O523" i="7"/>
  <c r="K524" i="7"/>
  <c r="H524" i="7"/>
  <c r="I524" i="7"/>
  <c r="J524" i="7"/>
  <c r="G524" i="7"/>
  <c r="CI313" i="13"/>
  <c r="O423" i="12"/>
  <c r="BZ313" i="13"/>
  <c r="CH313" i="13"/>
  <c r="BY313" i="13"/>
  <c r="N424" i="12"/>
  <c r="L314" i="13"/>
  <c r="K252" i="15" s="1"/>
  <c r="R314" i="13"/>
  <c r="AA315" i="13" s="1"/>
  <c r="S314" i="13"/>
  <c r="AB315" i="13" s="1"/>
  <c r="M314" i="13"/>
  <c r="L252" i="15" s="1"/>
  <c r="AZ314" i="13" l="1"/>
  <c r="BC314" i="13" s="1"/>
  <c r="AY314" i="13"/>
  <c r="BB314" i="13" s="1"/>
  <c r="CK312" i="13"/>
  <c r="P314" i="13"/>
  <c r="O314" i="13"/>
  <c r="CC312" i="13"/>
  <c r="CB312" i="13"/>
  <c r="Q524" i="7"/>
  <c r="S524" i="7"/>
  <c r="T524" i="7"/>
  <c r="R524" i="7"/>
  <c r="P524" i="7"/>
  <c r="BL313" i="13"/>
  <c r="H313" i="13"/>
  <c r="AU313" i="13"/>
  <c r="AI314" i="13" s="1"/>
  <c r="L524" i="7"/>
  <c r="H252" i="15" s="1"/>
  <c r="G424" i="12" l="1"/>
  <c r="H424" i="12" s="1"/>
  <c r="I424" i="12" s="1"/>
  <c r="I272" i="15" s="1"/>
  <c r="AX313" i="13"/>
  <c r="BA313" i="13" s="1"/>
  <c r="BD313" i="13" s="1"/>
  <c r="U524" i="7"/>
  <c r="K313" i="13"/>
  <c r="J251" i="15" s="1"/>
  <c r="BR313" i="13"/>
  <c r="Q313" i="13"/>
  <c r="Z314" i="13" s="1"/>
  <c r="J425" i="12" l="1"/>
  <c r="CE314" i="13"/>
  <c r="BV314" i="13"/>
  <c r="AS315" i="13" s="1"/>
  <c r="BM315" i="13" s="1"/>
  <c r="CF314" i="13"/>
  <c r="BW314" i="13"/>
  <c r="AT315" i="13" s="1"/>
  <c r="BN315" i="13" s="1"/>
  <c r="BO314" i="13"/>
  <c r="BT314" i="13"/>
  <c r="BH314" i="13"/>
  <c r="F524" i="7"/>
  <c r="N313" i="13"/>
  <c r="CD313" i="13"/>
  <c r="BU313" i="13"/>
  <c r="CG313" i="13"/>
  <c r="BX313" i="13"/>
  <c r="K424" i="12"/>
  <c r="L424" i="12" s="1"/>
  <c r="M424" i="12" s="1"/>
  <c r="V524" i="7"/>
  <c r="I315" i="13" l="1"/>
  <c r="R315" i="13" s="1"/>
  <c r="AA316" i="13" s="1"/>
  <c r="BP315" i="13"/>
  <c r="J315" i="13"/>
  <c r="S315" i="13" s="1"/>
  <c r="AB316" i="13" s="1"/>
  <c r="AW315" i="13"/>
  <c r="AK316" i="13" s="1"/>
  <c r="BQ315" i="13"/>
  <c r="AV315" i="13"/>
  <c r="AJ316" i="13" s="1"/>
  <c r="CA313" i="13"/>
  <c r="AR314" i="13"/>
  <c r="BZ314" i="13"/>
  <c r="CI314" i="13"/>
  <c r="O424" i="12"/>
  <c r="BY314" i="13"/>
  <c r="CH314" i="13"/>
  <c r="N425" i="12"/>
  <c r="CJ313" i="13"/>
  <c r="O524" i="7"/>
  <c r="K525" i="7"/>
  <c r="J525" i="7"/>
  <c r="I525" i="7"/>
  <c r="G525" i="7"/>
  <c r="H525" i="7"/>
  <c r="AZ315" i="13"/>
  <c r="BC315" i="13" s="1"/>
  <c r="M315" i="13" l="1"/>
  <c r="L253" i="15" s="1"/>
  <c r="L315" i="13"/>
  <c r="K253" i="15" s="1"/>
  <c r="AY315" i="13"/>
  <c r="BB315" i="13" s="1"/>
  <c r="R525" i="7"/>
  <c r="S525" i="7"/>
  <c r="P525" i="7"/>
  <c r="T525" i="7"/>
  <c r="Q525" i="7"/>
  <c r="CL313" i="13"/>
  <c r="CK313" i="13"/>
  <c r="L525" i="7"/>
  <c r="H253" i="15" s="1"/>
  <c r="AU314" i="13"/>
  <c r="AI315" i="13" s="1"/>
  <c r="H314" i="13"/>
  <c r="BL314" i="13"/>
  <c r="CC313" i="13"/>
  <c r="CB313" i="13"/>
  <c r="P315" i="13" l="1"/>
  <c r="O315" i="13"/>
  <c r="G425" i="12"/>
  <c r="H425" i="12" s="1"/>
  <c r="I425" i="12" s="1"/>
  <c r="I273" i="15" s="1"/>
  <c r="BR314" i="13"/>
  <c r="Q314" i="13"/>
  <c r="Z315" i="13" s="1"/>
  <c r="K314" i="13"/>
  <c r="J252" i="15" s="1"/>
  <c r="U525" i="7"/>
  <c r="AX314" i="13"/>
  <c r="BA314" i="13" s="1"/>
  <c r="BD314" i="13" s="1"/>
  <c r="CE315" i="13" l="1"/>
  <c r="BV315" i="13"/>
  <c r="AS316" i="13" s="1"/>
  <c r="BM316" i="13" s="1"/>
  <c r="CF315" i="13"/>
  <c r="J426" i="12"/>
  <c r="BW315" i="13"/>
  <c r="AT316" i="13" s="1"/>
  <c r="J316" i="13" s="1"/>
  <c r="N314" i="13"/>
  <c r="BU314" i="13"/>
  <c r="CD314" i="13"/>
  <c r="CG314" i="13"/>
  <c r="BX314" i="13"/>
  <c r="V525" i="7"/>
  <c r="K425" i="12"/>
  <c r="L425" i="12" s="1"/>
  <c r="M425" i="12" s="1"/>
  <c r="BH315" i="13"/>
  <c r="F525" i="7"/>
  <c r="BO315" i="13"/>
  <c r="BT315" i="13"/>
  <c r="AV316" i="13" l="1"/>
  <c r="AJ317" i="13" s="1"/>
  <c r="BP316" i="13"/>
  <c r="I316" i="13"/>
  <c r="AW316" i="13"/>
  <c r="AK317" i="13" s="1"/>
  <c r="BN316" i="13"/>
  <c r="BQ316" i="13"/>
  <c r="S316" i="13"/>
  <c r="AB317" i="13" s="1"/>
  <c r="M316" i="13"/>
  <c r="L254" i="15" s="1"/>
  <c r="O525" i="7"/>
  <c r="G526" i="7"/>
  <c r="K526" i="7"/>
  <c r="I526" i="7"/>
  <c r="J526" i="7"/>
  <c r="H526" i="7"/>
  <c r="BZ315" i="13"/>
  <c r="CI315" i="13"/>
  <c r="O425" i="12"/>
  <c r="BY315" i="13"/>
  <c r="CH315" i="13"/>
  <c r="N426" i="12"/>
  <c r="L316" i="13"/>
  <c r="K254" i="15" s="1"/>
  <c r="R316" i="13"/>
  <c r="AA317" i="13" s="1"/>
  <c r="CJ314" i="13"/>
  <c r="AY316" i="13"/>
  <c r="BB316" i="13" s="1"/>
  <c r="CA314" i="13"/>
  <c r="AR315" i="13"/>
  <c r="AZ316" i="13" l="1"/>
  <c r="BC316" i="13" s="1"/>
  <c r="O316" i="13"/>
  <c r="P316" i="13"/>
  <c r="L526" i="7"/>
  <c r="H254" i="15" s="1"/>
  <c r="CL314" i="13"/>
  <c r="CK314" i="13"/>
  <c r="P526" i="7"/>
  <c r="R526" i="7"/>
  <c r="Q526" i="7"/>
  <c r="S526" i="7"/>
  <c r="T526" i="7"/>
  <c r="CC314" i="13"/>
  <c r="CB314" i="13"/>
  <c r="H315" i="13"/>
  <c r="AU315" i="13"/>
  <c r="AI316" i="13" s="1"/>
  <c r="BL315" i="13"/>
  <c r="G426" i="12" l="1"/>
  <c r="H426" i="12" s="1"/>
  <c r="I426" i="12" s="1"/>
  <c r="I274" i="15" s="1"/>
  <c r="U526" i="7"/>
  <c r="K315" i="13"/>
  <c r="J253" i="15" s="1"/>
  <c r="Q315" i="13"/>
  <c r="Z316" i="13" s="1"/>
  <c r="BR315" i="13"/>
  <c r="AX315" i="13"/>
  <c r="BA315" i="13" s="1"/>
  <c r="BD315" i="13" s="1"/>
  <c r="J427" i="12" l="1"/>
  <c r="CF316" i="13"/>
  <c r="BV316" i="13"/>
  <c r="AS317" i="13" s="1"/>
  <c r="BM317" i="13" s="1"/>
  <c r="CE316" i="13"/>
  <c r="BW316" i="13"/>
  <c r="AT317" i="13" s="1"/>
  <c r="J317" i="13" s="1"/>
  <c r="BH316" i="13"/>
  <c r="F526" i="7"/>
  <c r="BT316" i="13"/>
  <c r="BO316" i="13"/>
  <c r="N315" i="13"/>
  <c r="CD315" i="13"/>
  <c r="BU315" i="13"/>
  <c r="BX315" i="13"/>
  <c r="CG315" i="13"/>
  <c r="V526" i="7"/>
  <c r="K426" i="12"/>
  <c r="L426" i="12" s="1"/>
  <c r="M426" i="12" s="1"/>
  <c r="I317" i="13" l="1"/>
  <c r="AV317" i="13"/>
  <c r="AJ318" i="13" s="1"/>
  <c r="BP317" i="13"/>
  <c r="AW317" i="13"/>
  <c r="AK318" i="13" s="1"/>
  <c r="BQ317" i="13"/>
  <c r="BN317" i="13"/>
  <c r="CJ315" i="13"/>
  <c r="CK315" i="13" s="1"/>
  <c r="L317" i="13"/>
  <c r="K255" i="15" s="1"/>
  <c r="R317" i="13"/>
  <c r="AA318" i="13" s="1"/>
  <c r="BZ316" i="13"/>
  <c r="O426" i="12"/>
  <c r="CI316" i="13"/>
  <c r="CH316" i="13"/>
  <c r="BY316" i="13"/>
  <c r="N427" i="12"/>
  <c r="CA315" i="13"/>
  <c r="AR316" i="13"/>
  <c r="O526" i="7"/>
  <c r="G527" i="7"/>
  <c r="I527" i="7"/>
  <c r="K527" i="7"/>
  <c r="H527" i="7"/>
  <c r="J527" i="7"/>
  <c r="M317" i="13"/>
  <c r="L255" i="15" s="1"/>
  <c r="S317" i="13"/>
  <c r="AB318" i="13" s="1"/>
  <c r="AY317" i="13" l="1"/>
  <c r="BB317" i="13" s="1"/>
  <c r="AZ317" i="13"/>
  <c r="BC317" i="13" s="1"/>
  <c r="CL315" i="13"/>
  <c r="P317" i="13"/>
  <c r="O317" i="13"/>
  <c r="BL316" i="13"/>
  <c r="H316" i="13"/>
  <c r="AU316" i="13"/>
  <c r="AI317" i="13" s="1"/>
  <c r="L527" i="7"/>
  <c r="H255" i="15" s="1"/>
  <c r="T527" i="7"/>
  <c r="P527" i="7"/>
  <c r="S527" i="7"/>
  <c r="Q527" i="7"/>
  <c r="R527" i="7"/>
  <c r="CC315" i="13"/>
  <c r="CB315" i="13"/>
  <c r="G427" i="12" l="1"/>
  <c r="H427" i="12" s="1"/>
  <c r="I427" i="12" s="1"/>
  <c r="I275" i="15" s="1"/>
  <c r="U527" i="7"/>
  <c r="Q316" i="13"/>
  <c r="Z317" i="13" s="1"/>
  <c r="BR316" i="13"/>
  <c r="K316" i="13"/>
  <c r="J254" i="15" s="1"/>
  <c r="AX316" i="13"/>
  <c r="BA316" i="13" s="1"/>
  <c r="BD316" i="13" s="1"/>
  <c r="J428" i="12" l="1"/>
  <c r="BV317" i="13"/>
  <c r="AS318" i="13" s="1"/>
  <c r="BM318" i="13" s="1"/>
  <c r="CF317" i="13"/>
  <c r="CE317" i="13"/>
  <c r="BW317" i="13"/>
  <c r="AT318" i="13" s="1"/>
  <c r="AW318" i="13" s="1"/>
  <c r="AK319" i="13" s="1"/>
  <c r="N316" i="13"/>
  <c r="BU316" i="13"/>
  <c r="CD316" i="13"/>
  <c r="BX316" i="13"/>
  <c r="CG316" i="13"/>
  <c r="BT317" i="13"/>
  <c r="BO317" i="13"/>
  <c r="BH317" i="13"/>
  <c r="F527" i="7"/>
  <c r="V527" i="7"/>
  <c r="K427" i="12"/>
  <c r="L427" i="12" s="1"/>
  <c r="M427" i="12" s="1"/>
  <c r="BP318" i="13" l="1"/>
  <c r="AV318" i="13"/>
  <c r="AJ319" i="13" s="1"/>
  <c r="I318" i="13"/>
  <c r="BN318" i="13"/>
  <c r="BQ318" i="13"/>
  <c r="J318" i="13"/>
  <c r="S318" i="13" s="1"/>
  <c r="AB319" i="13" s="1"/>
  <c r="CJ316" i="13"/>
  <c r="CK316" i="13" s="1"/>
  <c r="AZ318" i="13"/>
  <c r="BC318" i="13" s="1"/>
  <c r="O527" i="7"/>
  <c r="J528" i="7"/>
  <c r="I528" i="7"/>
  <c r="K528" i="7"/>
  <c r="H528" i="7"/>
  <c r="G528" i="7"/>
  <c r="CA316" i="13"/>
  <c r="AR317" i="13"/>
  <c r="O427" i="12"/>
  <c r="BZ317" i="13"/>
  <c r="CI317" i="13"/>
  <c r="BY317" i="13"/>
  <c r="CH317" i="13"/>
  <c r="N428" i="12"/>
  <c r="L318" i="13"/>
  <c r="K256" i="15" s="1"/>
  <c r="R318" i="13"/>
  <c r="AA319" i="13" s="1"/>
  <c r="M318" i="13" l="1"/>
  <c r="L256" i="15" s="1"/>
  <c r="AY318" i="13"/>
  <c r="BB318" i="13" s="1"/>
  <c r="CL316" i="13"/>
  <c r="O318" i="13"/>
  <c r="H317" i="13"/>
  <c r="AU317" i="13"/>
  <c r="AI318" i="13" s="1"/>
  <c r="BL317" i="13"/>
  <c r="L528" i="7"/>
  <c r="H256" i="15" s="1"/>
  <c r="P528" i="7"/>
  <c r="Q528" i="7"/>
  <c r="R528" i="7"/>
  <c r="S528" i="7"/>
  <c r="T528" i="7"/>
  <c r="CB316" i="13"/>
  <c r="CC316" i="13"/>
  <c r="P318" i="13" l="1"/>
  <c r="G428" i="12"/>
  <c r="H428" i="12" s="1"/>
  <c r="I428" i="12" s="1"/>
  <c r="I276" i="15" s="1"/>
  <c r="U528" i="7"/>
  <c r="Q317" i="13"/>
  <c r="Z318" i="13" s="1"/>
  <c r="BR317" i="13"/>
  <c r="K317" i="13"/>
  <c r="J255" i="15" s="1"/>
  <c r="AX317" i="13"/>
  <c r="BA317" i="13" s="1"/>
  <c r="BD317" i="13" s="1"/>
  <c r="CE318" i="13" l="1"/>
  <c r="J429" i="12"/>
  <c r="BV318" i="13"/>
  <c r="AS319" i="13" s="1"/>
  <c r="I319" i="13" s="1"/>
  <c r="BW318" i="13"/>
  <c r="AT319" i="13" s="1"/>
  <c r="J319" i="13" s="1"/>
  <c r="CF318" i="13"/>
  <c r="N317" i="13"/>
  <c r="CD317" i="13"/>
  <c r="BU317" i="13"/>
  <c r="BX317" i="13"/>
  <c r="CG317" i="13"/>
  <c r="K428" i="12"/>
  <c r="L428" i="12" s="1"/>
  <c r="M428" i="12" s="1"/>
  <c r="V528" i="7"/>
  <c r="BT318" i="13"/>
  <c r="BO318" i="13"/>
  <c r="BH318" i="13"/>
  <c r="F528" i="7"/>
  <c r="AV319" i="13" l="1"/>
  <c r="AJ320" i="13" s="1"/>
  <c r="BP319" i="13"/>
  <c r="BM319" i="13"/>
  <c r="BN319" i="13"/>
  <c r="AW319" i="13"/>
  <c r="AK320" i="13" s="1"/>
  <c r="BQ319" i="13"/>
  <c r="O528" i="7"/>
  <c r="H529" i="7"/>
  <c r="J529" i="7"/>
  <c r="I529" i="7"/>
  <c r="K529" i="7"/>
  <c r="G529" i="7"/>
  <c r="CA317" i="13"/>
  <c r="AR318" i="13"/>
  <c r="CJ317" i="13"/>
  <c r="CI318" i="13"/>
  <c r="O428" i="12"/>
  <c r="BZ318" i="13"/>
  <c r="CH318" i="13"/>
  <c r="BY318" i="13"/>
  <c r="N429" i="12"/>
  <c r="M319" i="13"/>
  <c r="L257" i="15" s="1"/>
  <c r="S319" i="13"/>
  <c r="AB320" i="13" s="1"/>
  <c r="R319" i="13"/>
  <c r="AA320" i="13" s="1"/>
  <c r="L319" i="13"/>
  <c r="K257" i="15" s="1"/>
  <c r="AY319" i="13" l="1"/>
  <c r="BB319" i="13" s="1"/>
  <c r="AZ319" i="13"/>
  <c r="BC319" i="13" s="1"/>
  <c r="O319" i="13"/>
  <c r="P319" i="13"/>
  <c r="CC317" i="13"/>
  <c r="CB317" i="13"/>
  <c r="CK317" i="13"/>
  <c r="CL317" i="13"/>
  <c r="L529" i="7"/>
  <c r="H257" i="15" s="1"/>
  <c r="S529" i="7"/>
  <c r="T529" i="7"/>
  <c r="Q529" i="7"/>
  <c r="P529" i="7"/>
  <c r="R529" i="7"/>
  <c r="AU318" i="13"/>
  <c r="AI319" i="13" s="1"/>
  <c r="H318" i="13"/>
  <c r="BL318" i="13"/>
  <c r="G429" i="12" l="1"/>
  <c r="H429" i="12" s="1"/>
  <c r="I429" i="12" s="1"/>
  <c r="I277" i="15" s="1"/>
  <c r="K318" i="13"/>
  <c r="J256" i="15" s="1"/>
  <c r="BR318" i="13"/>
  <c r="Q318" i="13"/>
  <c r="Z319" i="13" s="1"/>
  <c r="AX318" i="13"/>
  <c r="BA318" i="13" s="1"/>
  <c r="BD318" i="13" s="1"/>
  <c r="U529" i="7"/>
  <c r="BV319" i="13" l="1"/>
  <c r="AS320" i="13" s="1"/>
  <c r="I320" i="13" s="1"/>
  <c r="J430" i="12"/>
  <c r="CE319" i="13"/>
  <c r="CF319" i="13"/>
  <c r="BW319" i="13"/>
  <c r="AT320" i="13" s="1"/>
  <c r="BN320" i="13" s="1"/>
  <c r="BH319" i="13"/>
  <c r="F529" i="7"/>
  <c r="V529" i="7"/>
  <c r="K429" i="12"/>
  <c r="L429" i="12" s="1"/>
  <c r="M429" i="12" s="1"/>
  <c r="BT319" i="13"/>
  <c r="BO319" i="13"/>
  <c r="N318" i="13"/>
  <c r="CD318" i="13"/>
  <c r="BU318" i="13"/>
  <c r="BX318" i="13"/>
  <c r="CG318" i="13"/>
  <c r="BM320" i="13" l="1"/>
  <c r="AV320" i="13"/>
  <c r="AJ321" i="13" s="1"/>
  <c r="BP320" i="13"/>
  <c r="BQ320" i="13"/>
  <c r="J320" i="13"/>
  <c r="S320" i="13" s="1"/>
  <c r="AB321" i="13" s="1"/>
  <c r="AW320" i="13"/>
  <c r="AK321" i="13" s="1"/>
  <c r="L320" i="13"/>
  <c r="K258" i="15" s="1"/>
  <c r="R320" i="13"/>
  <c r="AA321" i="13" s="1"/>
  <c r="CI319" i="13"/>
  <c r="BZ319" i="13"/>
  <c r="O429" i="12"/>
  <c r="CH319" i="13"/>
  <c r="BY319" i="13"/>
  <c r="N430" i="12"/>
  <c r="CA318" i="13"/>
  <c r="AR319" i="13"/>
  <c r="O529" i="7"/>
  <c r="K530" i="7"/>
  <c r="G530" i="7"/>
  <c r="I530" i="7"/>
  <c r="H530" i="7"/>
  <c r="J530" i="7"/>
  <c r="CJ318" i="13"/>
  <c r="M320" i="13" l="1"/>
  <c r="L258" i="15" s="1"/>
  <c r="AZ320" i="13"/>
  <c r="BC320" i="13" s="1"/>
  <c r="AY320" i="13"/>
  <c r="BB320" i="13" s="1"/>
  <c r="O320" i="13"/>
  <c r="L530" i="7"/>
  <c r="H258" i="15" s="1"/>
  <c r="H319" i="13"/>
  <c r="AU319" i="13"/>
  <c r="AI320" i="13" s="1"/>
  <c r="BL319" i="13"/>
  <c r="R530" i="7"/>
  <c r="Q530" i="7"/>
  <c r="T530" i="7"/>
  <c r="P530" i="7"/>
  <c r="S530" i="7"/>
  <c r="CB318" i="13"/>
  <c r="CC318" i="13"/>
  <c r="CK318" i="13"/>
  <c r="CL318" i="13"/>
  <c r="P320" i="13" l="1"/>
  <c r="G430" i="12"/>
  <c r="H430" i="12" s="1"/>
  <c r="I430" i="12" s="1"/>
  <c r="I278" i="15" s="1"/>
  <c r="K319" i="13"/>
  <c r="J257" i="15" s="1"/>
  <c r="Q319" i="13"/>
  <c r="Z320" i="13" s="1"/>
  <c r="BR319" i="13"/>
  <c r="AX319" i="13"/>
  <c r="BA319" i="13" s="1"/>
  <c r="BD319" i="13" s="1"/>
  <c r="U530" i="7"/>
  <c r="BW320" i="13" l="1"/>
  <c r="AT321" i="13" s="1"/>
  <c r="BQ321" i="13" s="1"/>
  <c r="CE320" i="13"/>
  <c r="CF320" i="13"/>
  <c r="BV320" i="13"/>
  <c r="AS321" i="13" s="1"/>
  <c r="BP321" i="13" s="1"/>
  <c r="J431" i="12"/>
  <c r="V530" i="7"/>
  <c r="K430" i="12"/>
  <c r="L430" i="12" s="1"/>
  <c r="M430" i="12" s="1"/>
  <c r="BH320" i="13"/>
  <c r="F530" i="7"/>
  <c r="BO320" i="13"/>
  <c r="BT320" i="13"/>
  <c r="N319" i="13"/>
  <c r="BU319" i="13"/>
  <c r="CD319" i="13"/>
  <c r="CG319" i="13"/>
  <c r="BX319" i="13"/>
  <c r="AW321" i="13" l="1"/>
  <c r="AK322" i="13" s="1"/>
  <c r="BN321" i="13"/>
  <c r="J321" i="13"/>
  <c r="S321" i="13" s="1"/>
  <c r="AB322" i="13" s="1"/>
  <c r="AV321" i="13"/>
  <c r="AJ322" i="13" s="1"/>
  <c r="BM321" i="13"/>
  <c r="I321" i="13"/>
  <c r="L321" i="13" s="1"/>
  <c r="K259" i="15" s="1"/>
  <c r="CJ319" i="13"/>
  <c r="CK319" i="13" s="1"/>
  <c r="CA319" i="13"/>
  <c r="AR320" i="13"/>
  <c r="O530" i="7"/>
  <c r="G531" i="7"/>
  <c r="K531" i="7"/>
  <c r="J531" i="7"/>
  <c r="I531" i="7"/>
  <c r="H531" i="7"/>
  <c r="BZ320" i="13"/>
  <c r="O430" i="12"/>
  <c r="CI320" i="13"/>
  <c r="BY320" i="13"/>
  <c r="CH320" i="13"/>
  <c r="N431" i="12"/>
  <c r="AZ321" i="13" l="1"/>
  <c r="BC321" i="13" s="1"/>
  <c r="M321" i="13"/>
  <c r="L259" i="15" s="1"/>
  <c r="AY321" i="13"/>
  <c r="BB321" i="13" s="1"/>
  <c r="R321" i="13"/>
  <c r="AA322" i="13" s="1"/>
  <c r="CL319" i="13"/>
  <c r="O321" i="13"/>
  <c r="Q531" i="7"/>
  <c r="R531" i="7"/>
  <c r="T531" i="7"/>
  <c r="P531" i="7"/>
  <c r="S531" i="7"/>
  <c r="CC319" i="13"/>
  <c r="CB319" i="13"/>
  <c r="H320" i="13"/>
  <c r="AU320" i="13"/>
  <c r="AI321" i="13" s="1"/>
  <c r="BL320" i="13"/>
  <c r="L531" i="7"/>
  <c r="H259" i="15" s="1"/>
  <c r="P321" i="13" l="1"/>
  <c r="G431" i="12"/>
  <c r="H431" i="12" s="1"/>
  <c r="I431" i="12" s="1"/>
  <c r="I279" i="15" s="1"/>
  <c r="Q320" i="13"/>
  <c r="Z321" i="13" s="1"/>
  <c r="K320" i="13"/>
  <c r="J258" i="15" s="1"/>
  <c r="BR320" i="13"/>
  <c r="AX320" i="13"/>
  <c r="BA320" i="13" s="1"/>
  <c r="BD320" i="13" s="1"/>
  <c r="U531" i="7"/>
  <c r="J432" i="12" l="1"/>
  <c r="BV321" i="13"/>
  <c r="AS322" i="13" s="1"/>
  <c r="I322" i="13" s="1"/>
  <c r="CE321" i="13"/>
  <c r="BW321" i="13"/>
  <c r="AT322" i="13" s="1"/>
  <c r="J322" i="13" s="1"/>
  <c r="CF321" i="13"/>
  <c r="BO321" i="13"/>
  <c r="BT321" i="13"/>
  <c r="V531" i="7"/>
  <c r="K431" i="12"/>
  <c r="L431" i="12" s="1"/>
  <c r="M431" i="12" s="1"/>
  <c r="N320" i="13"/>
  <c r="BU320" i="13"/>
  <c r="CD320" i="13"/>
  <c r="CG320" i="13"/>
  <c r="BX320" i="13"/>
  <c r="BH321" i="13"/>
  <c r="F531" i="7"/>
  <c r="BM322" i="13" l="1"/>
  <c r="AV322" i="13"/>
  <c r="AJ323" i="13" s="1"/>
  <c r="BP322" i="13"/>
  <c r="AW322" i="13"/>
  <c r="AK323" i="13" s="1"/>
  <c r="BQ322" i="13"/>
  <c r="BN322" i="13"/>
  <c r="CJ320" i="13"/>
  <c r="CL320" i="13" s="1"/>
  <c r="M322" i="13"/>
  <c r="L260" i="15" s="1"/>
  <c r="S322" i="13"/>
  <c r="AB323" i="13" s="1"/>
  <c r="O531" i="7"/>
  <c r="H532" i="7"/>
  <c r="I532" i="7"/>
  <c r="J532" i="7"/>
  <c r="K532" i="7"/>
  <c r="G532" i="7"/>
  <c r="CA320" i="13"/>
  <c r="AR321" i="13"/>
  <c r="O431" i="12"/>
  <c r="BZ321" i="13"/>
  <c r="CI321" i="13"/>
  <c r="BY321" i="13"/>
  <c r="CH321" i="13"/>
  <c r="N432" i="12"/>
  <c r="L322" i="13"/>
  <c r="K260" i="15" s="1"/>
  <c r="R322" i="13"/>
  <c r="AA323" i="13" s="1"/>
  <c r="AY322" i="13" l="1"/>
  <c r="BB322" i="13" s="1"/>
  <c r="AZ322" i="13"/>
  <c r="BC322" i="13" s="1"/>
  <c r="CK320" i="13"/>
  <c r="O322" i="13"/>
  <c r="P322" i="13"/>
  <c r="BL321" i="13"/>
  <c r="H321" i="13"/>
  <c r="AU321" i="13"/>
  <c r="AI322" i="13" s="1"/>
  <c r="S532" i="7"/>
  <c r="P532" i="7"/>
  <c r="T532" i="7"/>
  <c r="R532" i="7"/>
  <c r="Q532" i="7"/>
  <c r="CC320" i="13"/>
  <c r="CB320" i="13"/>
  <c r="L532" i="7"/>
  <c r="H260" i="15" s="1"/>
  <c r="G432" i="12" l="1"/>
  <c r="H432" i="12" s="1"/>
  <c r="I432" i="12" s="1"/>
  <c r="I280" i="15" s="1"/>
  <c r="U532" i="7"/>
  <c r="Q321" i="13"/>
  <c r="Z322" i="13" s="1"/>
  <c r="BR321" i="13"/>
  <c r="K321" i="13"/>
  <c r="J259" i="15" s="1"/>
  <c r="AX321" i="13"/>
  <c r="BA321" i="13" s="1"/>
  <c r="BD321" i="13" s="1"/>
  <c r="J433" i="12" l="1"/>
  <c r="BV322" i="13"/>
  <c r="AS323" i="13" s="1"/>
  <c r="BM323" i="13" s="1"/>
  <c r="CE322" i="13"/>
  <c r="BW322" i="13"/>
  <c r="AT323" i="13" s="1"/>
  <c r="AW323" i="13" s="1"/>
  <c r="AK324" i="13" s="1"/>
  <c r="CF322" i="13"/>
  <c r="N321" i="13"/>
  <c r="CD321" i="13"/>
  <c r="BU321" i="13"/>
  <c r="BX321" i="13"/>
  <c r="CG321" i="13"/>
  <c r="BO322" i="13"/>
  <c r="BT322" i="13"/>
  <c r="BH322" i="13"/>
  <c r="F532" i="7"/>
  <c r="K432" i="12"/>
  <c r="L432" i="12" s="1"/>
  <c r="M432" i="12" s="1"/>
  <c r="V532" i="7"/>
  <c r="BN323" i="13" l="1"/>
  <c r="I323" i="13"/>
  <c r="L323" i="13" s="1"/>
  <c r="K261" i="15" s="1"/>
  <c r="BP323" i="13"/>
  <c r="BQ323" i="13"/>
  <c r="J323" i="13"/>
  <c r="M323" i="13" s="1"/>
  <c r="L261" i="15" s="1"/>
  <c r="AV323" i="13"/>
  <c r="AJ324" i="13" s="1"/>
  <c r="CJ321" i="13"/>
  <c r="CL321" i="13" s="1"/>
  <c r="AZ323" i="13"/>
  <c r="BC323" i="13" s="1"/>
  <c r="CI322" i="13"/>
  <c r="O432" i="12"/>
  <c r="BZ322" i="13"/>
  <c r="CH322" i="13"/>
  <c r="BY322" i="13"/>
  <c r="N433" i="12"/>
  <c r="O532" i="7"/>
  <c r="K533" i="7"/>
  <c r="H533" i="7"/>
  <c r="J533" i="7"/>
  <c r="G533" i="7"/>
  <c r="I533" i="7"/>
  <c r="R323" i="13"/>
  <c r="AA324" i="13" s="1"/>
  <c r="CA321" i="13"/>
  <c r="AR322" i="13"/>
  <c r="S323" i="13" l="1"/>
  <c r="AB324" i="13" s="1"/>
  <c r="CK321" i="13"/>
  <c r="AY323" i="13"/>
  <c r="BB323" i="13" s="1"/>
  <c r="O323" i="13"/>
  <c r="P323" i="13"/>
  <c r="L533" i="7"/>
  <c r="H261" i="15" s="1"/>
  <c r="S533" i="7"/>
  <c r="T533" i="7"/>
  <c r="P533" i="7"/>
  <c r="R533" i="7"/>
  <c r="Q533" i="7"/>
  <c r="H322" i="13"/>
  <c r="BL322" i="13"/>
  <c r="AU322" i="13"/>
  <c r="AI323" i="13" s="1"/>
  <c r="CC321" i="13"/>
  <c r="CB321" i="13"/>
  <c r="G433" i="12" l="1"/>
  <c r="H433" i="12" s="1"/>
  <c r="I433" i="12" s="1"/>
  <c r="I281" i="15" s="1"/>
  <c r="U533" i="7"/>
  <c r="K322" i="13"/>
  <c r="J260" i="15" s="1"/>
  <c r="Q322" i="13"/>
  <c r="Z323" i="13" s="1"/>
  <c r="BR322" i="13"/>
  <c r="AX322" i="13"/>
  <c r="BA322" i="13" s="1"/>
  <c r="BD322" i="13" s="1"/>
  <c r="J434" i="12" l="1"/>
  <c r="BV323" i="13"/>
  <c r="AS324" i="13" s="1"/>
  <c r="BP324" i="13" s="1"/>
  <c r="CF323" i="13"/>
  <c r="CE323" i="13"/>
  <c r="BW323" i="13"/>
  <c r="AT324" i="13" s="1"/>
  <c r="J324" i="13" s="1"/>
  <c r="N322" i="13"/>
  <c r="CD322" i="13"/>
  <c r="BU322" i="13"/>
  <c r="BX322" i="13"/>
  <c r="CG322" i="13"/>
  <c r="BH323" i="13"/>
  <c r="F533" i="7"/>
  <c r="BT323" i="13"/>
  <c r="BO323" i="13"/>
  <c r="V533" i="7"/>
  <c r="K433" i="12"/>
  <c r="L433" i="12" s="1"/>
  <c r="M433" i="12" s="1"/>
  <c r="I324" i="13" l="1"/>
  <c r="L324" i="13" s="1"/>
  <c r="K262" i="15" s="1"/>
  <c r="BM324" i="13"/>
  <c r="AV324" i="13"/>
  <c r="AJ325" i="13" s="1"/>
  <c r="BQ324" i="13"/>
  <c r="AW324" i="13"/>
  <c r="AK325" i="13" s="1"/>
  <c r="BN324" i="13"/>
  <c r="M324" i="13"/>
  <c r="L262" i="15" s="1"/>
  <c r="S324" i="13"/>
  <c r="AB325" i="13" s="1"/>
  <c r="CI323" i="13"/>
  <c r="BZ323" i="13"/>
  <c r="O433" i="12"/>
  <c r="CH323" i="13"/>
  <c r="BY323" i="13"/>
  <c r="N434" i="12"/>
  <c r="O533" i="7"/>
  <c r="I534" i="7"/>
  <c r="G534" i="7"/>
  <c r="J534" i="7"/>
  <c r="H534" i="7"/>
  <c r="K534" i="7"/>
  <c r="CA322" i="13"/>
  <c r="AR323" i="13"/>
  <c r="CJ322" i="13"/>
  <c r="AY324" i="13" l="1"/>
  <c r="BB324" i="13" s="1"/>
  <c r="R324" i="13"/>
  <c r="AA325" i="13" s="1"/>
  <c r="AZ324" i="13"/>
  <c r="BC324" i="13" s="1"/>
  <c r="O324" i="13"/>
  <c r="P324" i="13"/>
  <c r="L534" i="7"/>
  <c r="H262" i="15" s="1"/>
  <c r="AU323" i="13"/>
  <c r="AI324" i="13" s="1"/>
  <c r="BL323" i="13"/>
  <c r="H323" i="13"/>
  <c r="CC322" i="13"/>
  <c r="CB322" i="13"/>
  <c r="Q534" i="7"/>
  <c r="P534" i="7"/>
  <c r="R534" i="7"/>
  <c r="T534" i="7"/>
  <c r="S534" i="7"/>
  <c r="CK322" i="13"/>
  <c r="CL322" i="13"/>
  <c r="G434" i="12" l="1"/>
  <c r="H434" i="12" s="1"/>
  <c r="I434" i="12" s="1"/>
  <c r="I282" i="15" s="1"/>
  <c r="K323" i="13"/>
  <c r="J261" i="15" s="1"/>
  <c r="Q323" i="13"/>
  <c r="Z324" i="13" s="1"/>
  <c r="BR323" i="13"/>
  <c r="AX323" i="13"/>
  <c r="BA323" i="13" s="1"/>
  <c r="BD323" i="13" s="1"/>
  <c r="U534" i="7"/>
  <c r="BV324" i="13" l="1"/>
  <c r="AS325" i="13" s="1"/>
  <c r="AV325" i="13" s="1"/>
  <c r="AJ326" i="13" s="1"/>
  <c r="J435" i="12"/>
  <c r="BW324" i="13"/>
  <c r="AT325" i="13" s="1"/>
  <c r="BQ325" i="13" s="1"/>
  <c r="CE324" i="13"/>
  <c r="CF324" i="13"/>
  <c r="K434" i="12"/>
  <c r="L434" i="12" s="1"/>
  <c r="M434" i="12" s="1"/>
  <c r="V534" i="7"/>
  <c r="BO324" i="13"/>
  <c r="BT324" i="13"/>
  <c r="BH324" i="13"/>
  <c r="F534" i="7"/>
  <c r="N323" i="13"/>
  <c r="BU323" i="13"/>
  <c r="CD323" i="13"/>
  <c r="BX323" i="13"/>
  <c r="CG323" i="13"/>
  <c r="I325" i="13" l="1"/>
  <c r="L325" i="13" s="1"/>
  <c r="K263" i="15" s="1"/>
  <c r="BN325" i="13"/>
  <c r="BM325" i="13"/>
  <c r="BP325" i="13"/>
  <c r="J325" i="13"/>
  <c r="S325" i="13" s="1"/>
  <c r="AB326" i="13" s="1"/>
  <c r="AW325" i="13"/>
  <c r="AK326" i="13" s="1"/>
  <c r="O534" i="7"/>
  <c r="H535" i="7"/>
  <c r="G535" i="7"/>
  <c r="I535" i="7"/>
  <c r="K535" i="7"/>
  <c r="J535" i="7"/>
  <c r="R325" i="13"/>
  <c r="AA326" i="13" s="1"/>
  <c r="AY325" i="13"/>
  <c r="BB325" i="13" s="1"/>
  <c r="CJ323" i="13"/>
  <c r="CA323" i="13"/>
  <c r="AR324" i="13"/>
  <c r="O434" i="12"/>
  <c r="CI324" i="13"/>
  <c r="BZ324" i="13"/>
  <c r="CH324" i="13"/>
  <c r="BY324" i="13"/>
  <c r="N435" i="12"/>
  <c r="M325" i="13" l="1"/>
  <c r="L263" i="15" s="1"/>
  <c r="AZ325" i="13"/>
  <c r="BC325" i="13" s="1"/>
  <c r="O325" i="13"/>
  <c r="CL323" i="13"/>
  <c r="CK323" i="13"/>
  <c r="H324" i="13"/>
  <c r="AU324" i="13"/>
  <c r="AI325" i="13" s="1"/>
  <c r="BL324" i="13"/>
  <c r="L535" i="7"/>
  <c r="H263" i="15" s="1"/>
  <c r="CC323" i="13"/>
  <c r="CB323" i="13"/>
  <c r="T535" i="7"/>
  <c r="R535" i="7"/>
  <c r="P535" i="7"/>
  <c r="Q535" i="7"/>
  <c r="S535" i="7"/>
  <c r="P325" i="13" l="1"/>
  <c r="G435" i="12"/>
  <c r="H435" i="12" s="1"/>
  <c r="I435" i="12" s="1"/>
  <c r="I283" i="15" s="1"/>
  <c r="U535" i="7"/>
  <c r="BR324" i="13"/>
  <c r="Q324" i="13"/>
  <c r="Z325" i="13" s="1"/>
  <c r="K324" i="13"/>
  <c r="J262" i="15" s="1"/>
  <c r="AX324" i="13"/>
  <c r="BA324" i="13" s="1"/>
  <c r="BD324" i="13" s="1"/>
  <c r="BV325" i="13" l="1"/>
  <c r="AS326" i="13" s="1"/>
  <c r="I326" i="13" s="1"/>
  <c r="CE325" i="13"/>
  <c r="J436" i="12"/>
  <c r="CF325" i="13"/>
  <c r="BW325" i="13"/>
  <c r="AT326" i="13" s="1"/>
  <c r="J326" i="13" s="1"/>
  <c r="N324" i="13"/>
  <c r="CD324" i="13"/>
  <c r="BU324" i="13"/>
  <c r="CG324" i="13"/>
  <c r="BX324" i="13"/>
  <c r="BH325" i="13"/>
  <c r="F535" i="7"/>
  <c r="V535" i="7"/>
  <c r="K435" i="12"/>
  <c r="L435" i="12" s="1"/>
  <c r="M435" i="12" s="1"/>
  <c r="BT325" i="13"/>
  <c r="BO325" i="13"/>
  <c r="BM326" i="13" l="1"/>
  <c r="BP326" i="13"/>
  <c r="AV326" i="13"/>
  <c r="AJ327" i="13" s="1"/>
  <c r="BN326" i="13"/>
  <c r="AW326" i="13"/>
  <c r="AK327" i="13" s="1"/>
  <c r="BQ326" i="13"/>
  <c r="O535" i="7"/>
  <c r="I536" i="7"/>
  <c r="H536" i="7"/>
  <c r="J536" i="7"/>
  <c r="G536" i="7"/>
  <c r="K536" i="7"/>
  <c r="CJ324" i="13"/>
  <c r="CA324" i="13"/>
  <c r="AR325" i="13"/>
  <c r="M326" i="13"/>
  <c r="L264" i="15" s="1"/>
  <c r="S326" i="13"/>
  <c r="AB327" i="13" s="1"/>
  <c r="R326" i="13"/>
  <c r="AA327" i="13" s="1"/>
  <c r="L326" i="13"/>
  <c r="K264" i="15" s="1"/>
  <c r="O435" i="12"/>
  <c r="CI325" i="13"/>
  <c r="BZ325" i="13"/>
  <c r="BY325" i="13"/>
  <c r="CH325" i="13"/>
  <c r="N436" i="12"/>
  <c r="AY326" i="13" l="1"/>
  <c r="BB326" i="13" s="1"/>
  <c r="AZ326" i="13"/>
  <c r="BC326" i="13" s="1"/>
  <c r="P326" i="13"/>
  <c r="O326" i="13"/>
  <c r="CB324" i="13"/>
  <c r="CC324" i="13"/>
  <c r="CK324" i="13"/>
  <c r="CL324" i="13"/>
  <c r="L536" i="7"/>
  <c r="H264" i="15" s="1"/>
  <c r="Q536" i="7"/>
  <c r="S536" i="7"/>
  <c r="T536" i="7"/>
  <c r="R536" i="7"/>
  <c r="P536" i="7"/>
  <c r="BL325" i="13"/>
  <c r="H325" i="13"/>
  <c r="AU325" i="13"/>
  <c r="AI326" i="13" s="1"/>
  <c r="G436" i="12" l="1"/>
  <c r="H436" i="12" s="1"/>
  <c r="I436" i="12" s="1"/>
  <c r="I284" i="15" s="1"/>
  <c r="BR325" i="13"/>
  <c r="Q325" i="13"/>
  <c r="Z326" i="13" s="1"/>
  <c r="K325" i="13"/>
  <c r="J263" i="15" s="1"/>
  <c r="AX325" i="13"/>
  <c r="BA325" i="13" s="1"/>
  <c r="BD325" i="13" s="1"/>
  <c r="U536" i="7"/>
  <c r="J437" i="12" l="1"/>
  <c r="BV326" i="13"/>
  <c r="AS327" i="13" s="1"/>
  <c r="AV327" i="13" s="1"/>
  <c r="AJ328" i="13" s="1"/>
  <c r="BW326" i="13"/>
  <c r="AT327" i="13" s="1"/>
  <c r="J327" i="13" s="1"/>
  <c r="CE326" i="13"/>
  <c r="CF326" i="13"/>
  <c r="N325" i="13"/>
  <c r="CD325" i="13"/>
  <c r="BU325" i="13"/>
  <c r="CG325" i="13"/>
  <c r="BX325" i="13"/>
  <c r="BO326" i="13"/>
  <c r="BT326" i="13"/>
  <c r="BH326" i="13"/>
  <c r="F536" i="7"/>
  <c r="V536" i="7"/>
  <c r="K436" i="12"/>
  <c r="L436" i="12" s="1"/>
  <c r="M436" i="12" s="1"/>
  <c r="BP327" i="13" l="1"/>
  <c r="BM327" i="13"/>
  <c r="I327" i="13"/>
  <c r="R327" i="13" s="1"/>
  <c r="AA328" i="13" s="1"/>
  <c r="AW327" i="13"/>
  <c r="AK328" i="13" s="1"/>
  <c r="BN327" i="13"/>
  <c r="BQ327" i="13"/>
  <c r="O436" i="12"/>
  <c r="CI326" i="13"/>
  <c r="BZ326" i="13"/>
  <c r="BY326" i="13"/>
  <c r="CH326" i="13"/>
  <c r="N437" i="12"/>
  <c r="O536" i="7"/>
  <c r="J537" i="7"/>
  <c r="G537" i="7"/>
  <c r="I537" i="7"/>
  <c r="K537" i="7"/>
  <c r="H537" i="7"/>
  <c r="AY327" i="13"/>
  <c r="BB327" i="13" s="1"/>
  <c r="CA325" i="13"/>
  <c r="AR326" i="13"/>
  <c r="CJ325" i="13"/>
  <c r="M327" i="13"/>
  <c r="L265" i="15" s="1"/>
  <c r="S327" i="13"/>
  <c r="AB328" i="13" s="1"/>
  <c r="L327" i="13" l="1"/>
  <c r="K265" i="15" s="1"/>
  <c r="AZ327" i="13"/>
  <c r="BC327" i="13" s="1"/>
  <c r="P327" i="13"/>
  <c r="H326" i="13"/>
  <c r="BL326" i="13"/>
  <c r="AU326" i="13"/>
  <c r="AI327" i="13" s="1"/>
  <c r="P537" i="7"/>
  <c r="T537" i="7"/>
  <c r="R537" i="7"/>
  <c r="S537" i="7"/>
  <c r="Q537" i="7"/>
  <c r="CB325" i="13"/>
  <c r="CC325" i="13"/>
  <c r="CL325" i="13"/>
  <c r="CK325" i="13"/>
  <c r="L537" i="7"/>
  <c r="H265" i="15" s="1"/>
  <c r="O327" i="13" l="1"/>
  <c r="G437" i="12"/>
  <c r="H437" i="12" s="1"/>
  <c r="I437" i="12" s="1"/>
  <c r="CF327" i="13" s="1"/>
  <c r="U537" i="7"/>
  <c r="K326" i="13"/>
  <c r="J264" i="15" s="1"/>
  <c r="BR326" i="13"/>
  <c r="Q326" i="13"/>
  <c r="Z327" i="13" s="1"/>
  <c r="AX326" i="13"/>
  <c r="BA326" i="13" s="1"/>
  <c r="BD326" i="13" s="1"/>
  <c r="BV327" i="13" l="1"/>
  <c r="AS328" i="13" s="1"/>
  <c r="BP328" i="13" s="1"/>
  <c r="BW327" i="13"/>
  <c r="AT328" i="13" s="1"/>
  <c r="AW328" i="13" s="1"/>
  <c r="AK329" i="13" s="1"/>
  <c r="J438" i="12"/>
  <c r="CE327" i="13"/>
  <c r="BO327" i="13"/>
  <c r="BT327" i="13"/>
  <c r="N326" i="13"/>
  <c r="CD326" i="13"/>
  <c r="BU326" i="13"/>
  <c r="BX326" i="13"/>
  <c r="CG326" i="13"/>
  <c r="V537" i="7"/>
  <c r="K437" i="12"/>
  <c r="L437" i="12" s="1"/>
  <c r="M437" i="12" s="1"/>
  <c r="BH327" i="13"/>
  <c r="F537" i="7"/>
  <c r="BQ328" i="13" l="1"/>
  <c r="BN328" i="13"/>
  <c r="J328" i="13"/>
  <c r="M328" i="13" s="1"/>
  <c r="L266" i="15" s="1"/>
  <c r="BM328" i="13"/>
  <c r="I328" i="13"/>
  <c r="R328" i="13" s="1"/>
  <c r="AA329" i="13" s="1"/>
  <c r="AV328" i="13"/>
  <c r="AJ329" i="13" s="1"/>
  <c r="O537" i="7"/>
  <c r="H538" i="7"/>
  <c r="K538" i="7"/>
  <c r="G538" i="7"/>
  <c r="J538" i="7"/>
  <c r="I538" i="7"/>
  <c r="CA326" i="13"/>
  <c r="AR327" i="13"/>
  <c r="O437" i="12"/>
  <c r="BZ327" i="13"/>
  <c r="CI327" i="13"/>
  <c r="CH327" i="13"/>
  <c r="BY327" i="13"/>
  <c r="N438" i="12"/>
  <c r="S328" i="13"/>
  <c r="AB329" i="13" s="1"/>
  <c r="AZ328" i="13"/>
  <c r="BC328" i="13" s="1"/>
  <c r="L328" i="13"/>
  <c r="K266" i="15" s="1"/>
  <c r="CJ326" i="13"/>
  <c r="AY328" i="13" l="1"/>
  <c r="BB328" i="13" s="1"/>
  <c r="O328" i="13"/>
  <c r="P328" i="13"/>
  <c r="H327" i="13"/>
  <c r="AU327" i="13"/>
  <c r="AI328" i="13" s="1"/>
  <c r="BL327" i="13"/>
  <c r="CB326" i="13"/>
  <c r="CC326" i="13"/>
  <c r="L538" i="7"/>
  <c r="H266" i="15" s="1"/>
  <c r="P538" i="7"/>
  <c r="T538" i="7"/>
  <c r="S538" i="7"/>
  <c r="Q538" i="7"/>
  <c r="R538" i="7"/>
  <c r="CK326" i="13"/>
  <c r="CL326" i="13"/>
  <c r="G438" i="12" l="1"/>
  <c r="H438" i="12" s="1"/>
  <c r="I438" i="12" s="1"/>
  <c r="CE328" i="13" s="1"/>
  <c r="U538" i="7"/>
  <c r="K327" i="13"/>
  <c r="J265" i="15" s="1"/>
  <c r="BR327" i="13"/>
  <c r="Q327" i="13"/>
  <c r="Z328" i="13" s="1"/>
  <c r="AX327" i="13"/>
  <c r="BA327" i="13" s="1"/>
  <c r="BD327" i="13" s="1"/>
  <c r="J439" i="12" l="1"/>
  <c r="BV328" i="13"/>
  <c r="AS329" i="13" s="1"/>
  <c r="AV329" i="13" s="1"/>
  <c r="AJ330" i="13" s="1"/>
  <c r="CF328" i="13"/>
  <c r="BW328" i="13"/>
  <c r="AT329" i="13" s="1"/>
  <c r="J329" i="13" s="1"/>
  <c r="N327" i="13"/>
  <c r="BU327" i="13"/>
  <c r="CD327" i="13"/>
  <c r="CG327" i="13"/>
  <c r="BX327" i="13"/>
  <c r="BT328" i="13"/>
  <c r="BO328" i="13"/>
  <c r="BH328" i="13"/>
  <c r="F538" i="7"/>
  <c r="V538" i="7"/>
  <c r="K438" i="12"/>
  <c r="L438" i="12" s="1"/>
  <c r="M438" i="12" s="1"/>
  <c r="BQ329" i="13" l="1"/>
  <c r="AW329" i="13"/>
  <c r="AK330" i="13" s="1"/>
  <c r="BN329" i="13"/>
  <c r="AY329" i="13"/>
  <c r="BB329" i="13" s="1"/>
  <c r="BP329" i="13"/>
  <c r="I329" i="13"/>
  <c r="R329" i="13" s="1"/>
  <c r="AA330" i="13" s="1"/>
  <c r="BM329" i="13"/>
  <c r="BZ328" i="13"/>
  <c r="O438" i="12"/>
  <c r="CI328" i="13"/>
  <c r="CH328" i="13"/>
  <c r="BY328" i="13"/>
  <c r="N439" i="12"/>
  <c r="O538" i="7"/>
  <c r="K539" i="7"/>
  <c r="H539" i="7"/>
  <c r="J539" i="7"/>
  <c r="I539" i="7"/>
  <c r="G539" i="7"/>
  <c r="S329" i="13"/>
  <c r="AB330" i="13" s="1"/>
  <c r="M329" i="13"/>
  <c r="L267" i="15" s="1"/>
  <c r="CJ327" i="13"/>
  <c r="CA327" i="13"/>
  <c r="AR328" i="13"/>
  <c r="AZ329" i="13" l="1"/>
  <c r="BC329" i="13" s="1"/>
  <c r="L329" i="13"/>
  <c r="P329" i="13"/>
  <c r="P539" i="7"/>
  <c r="R539" i="7"/>
  <c r="T539" i="7"/>
  <c r="Q539" i="7"/>
  <c r="S539" i="7"/>
  <c r="CK327" i="13"/>
  <c r="CL327" i="13"/>
  <c r="CB327" i="13"/>
  <c r="CC327" i="13"/>
  <c r="L539" i="7"/>
  <c r="H267" i="15" s="1"/>
  <c r="AU328" i="13"/>
  <c r="AI329" i="13" s="1"/>
  <c r="BL328" i="13"/>
  <c r="H328" i="13"/>
  <c r="O329" i="13" l="1"/>
  <c r="K267" i="15"/>
  <c r="G439" i="12"/>
  <c r="H439" i="12" s="1"/>
  <c r="I439" i="12" s="1"/>
  <c r="CF329" i="13" s="1"/>
  <c r="Q328" i="13"/>
  <c r="Z329" i="13" s="1"/>
  <c r="K328" i="13"/>
  <c r="J266" i="15" s="1"/>
  <c r="BR328" i="13"/>
  <c r="AX328" i="13"/>
  <c r="BA328" i="13" s="1"/>
  <c r="BD328" i="13" s="1"/>
  <c r="U539" i="7"/>
  <c r="J440" i="12" l="1"/>
  <c r="CE329" i="13"/>
  <c r="BW329" i="13"/>
  <c r="AT330" i="13" s="1"/>
  <c r="BQ330" i="13" s="1"/>
  <c r="BV329" i="13"/>
  <c r="AS330" i="13" s="1"/>
  <c r="BP330" i="13" s="1"/>
  <c r="V539" i="7"/>
  <c r="K439" i="12"/>
  <c r="L439" i="12" s="1"/>
  <c r="M439" i="12" s="1"/>
  <c r="BT329" i="13"/>
  <c r="BO329" i="13"/>
  <c r="N328" i="13"/>
  <c r="BU328" i="13"/>
  <c r="CD328" i="13"/>
  <c r="BX328" i="13"/>
  <c r="CG328" i="13"/>
  <c r="BH329" i="13"/>
  <c r="F539" i="7"/>
  <c r="AW330" i="13" l="1"/>
  <c r="AK331" i="13" s="1"/>
  <c r="J330" i="13"/>
  <c r="S330" i="13" s="1"/>
  <c r="AB331" i="13" s="1"/>
  <c r="BN330" i="13"/>
  <c r="AV330" i="13"/>
  <c r="AJ331" i="13" s="1"/>
  <c r="I330" i="13"/>
  <c r="R330" i="13" s="1"/>
  <c r="AA331" i="13" s="1"/>
  <c r="BM330" i="13"/>
  <c r="CI329" i="13"/>
  <c r="BZ329" i="13"/>
  <c r="O439" i="12"/>
  <c r="BY329" i="13"/>
  <c r="CH329" i="13"/>
  <c r="N440" i="12"/>
  <c r="CA328" i="13"/>
  <c r="AR329" i="13"/>
  <c r="O539" i="7"/>
  <c r="G540" i="7"/>
  <c r="I540" i="7"/>
  <c r="J540" i="7"/>
  <c r="K540" i="7"/>
  <c r="H540" i="7"/>
  <c r="CJ328" i="13"/>
  <c r="M330" i="13" l="1"/>
  <c r="L268" i="15" s="1"/>
  <c r="L330" i="13"/>
  <c r="K268" i="15" s="1"/>
  <c r="AZ330" i="13"/>
  <c r="BC330" i="13" s="1"/>
  <c r="AY330" i="13"/>
  <c r="BB330" i="13" s="1"/>
  <c r="CC328" i="13"/>
  <c r="CB328" i="13"/>
  <c r="Q540" i="7"/>
  <c r="P540" i="7"/>
  <c r="R540" i="7"/>
  <c r="T540" i="7"/>
  <c r="S540" i="7"/>
  <c r="L540" i="7"/>
  <c r="H268" i="15" s="1"/>
  <c r="CK328" i="13"/>
  <c r="CL328" i="13"/>
  <c r="H329" i="13"/>
  <c r="AU329" i="13"/>
  <c r="AI330" i="13" s="1"/>
  <c r="BL329" i="13"/>
  <c r="O330" i="13" l="1"/>
  <c r="P330" i="13"/>
  <c r="G440" i="12"/>
  <c r="H440" i="12" s="1"/>
  <c r="I440" i="12" s="1"/>
  <c r="BV330" i="13" s="1"/>
  <c r="AS331" i="13" s="1"/>
  <c r="U540" i="7"/>
  <c r="Q329" i="13"/>
  <c r="Z330" i="13" s="1"/>
  <c r="BR329" i="13"/>
  <c r="K329" i="13"/>
  <c r="J267" i="15" s="1"/>
  <c r="AX329" i="13"/>
  <c r="BA329" i="13" s="1"/>
  <c r="BD329" i="13" s="1"/>
  <c r="CF330" i="13" l="1"/>
  <c r="CE330" i="13"/>
  <c r="BW330" i="13"/>
  <c r="AT331" i="13" s="1"/>
  <c r="BQ331" i="13" s="1"/>
  <c r="J441" i="12"/>
  <c r="BH330" i="13"/>
  <c r="F540" i="7"/>
  <c r="N329" i="13"/>
  <c r="CD329" i="13"/>
  <c r="BU329" i="13"/>
  <c r="BX329" i="13"/>
  <c r="CG329" i="13"/>
  <c r="BT330" i="13"/>
  <c r="BO330" i="13"/>
  <c r="AV331" i="13"/>
  <c r="AJ332" i="13" s="1"/>
  <c r="I331" i="13"/>
  <c r="BM331" i="13"/>
  <c r="BP331" i="13"/>
  <c r="K440" i="12"/>
  <c r="L440" i="12" s="1"/>
  <c r="M440" i="12" s="1"/>
  <c r="V540" i="7"/>
  <c r="BN331" i="13" l="1"/>
  <c r="AW331" i="13"/>
  <c r="AK332" i="13" s="1"/>
  <c r="J331" i="13"/>
  <c r="S331" i="13" s="1"/>
  <c r="AB332" i="13" s="1"/>
  <c r="CJ329" i="13"/>
  <c r="CA329" i="13"/>
  <c r="AR330" i="13"/>
  <c r="AY331" i="13"/>
  <c r="BB331" i="13" s="1"/>
  <c r="CI330" i="13"/>
  <c r="O440" i="12"/>
  <c r="BZ330" i="13"/>
  <c r="CH330" i="13"/>
  <c r="BY330" i="13"/>
  <c r="N441" i="12"/>
  <c r="O540" i="7"/>
  <c r="G541" i="7"/>
  <c r="I541" i="7"/>
  <c r="H541" i="7"/>
  <c r="J541" i="7"/>
  <c r="K541" i="7"/>
  <c r="L331" i="13"/>
  <c r="K269" i="15" s="1"/>
  <c r="R331" i="13"/>
  <c r="AA332" i="13" s="1"/>
  <c r="AZ331" i="13" l="1"/>
  <c r="BC331" i="13" s="1"/>
  <c r="M331" i="13"/>
  <c r="L269" i="15" s="1"/>
  <c r="O331" i="13"/>
  <c r="L541" i="7"/>
  <c r="H269" i="15" s="1"/>
  <c r="BL330" i="13"/>
  <c r="AU330" i="13"/>
  <c r="AI331" i="13" s="1"/>
  <c r="H330" i="13"/>
  <c r="CB329" i="13"/>
  <c r="CC329" i="13"/>
  <c r="S541" i="7"/>
  <c r="P541" i="7"/>
  <c r="T541" i="7"/>
  <c r="Q541" i="7"/>
  <c r="R541" i="7"/>
  <c r="CL329" i="13"/>
  <c r="CK329" i="13"/>
  <c r="P331" i="13" l="1"/>
  <c r="G441" i="12"/>
  <c r="H441" i="12" s="1"/>
  <c r="I441" i="12" s="1"/>
  <c r="BV331" i="13" s="1"/>
  <c r="AS332" i="13" s="1"/>
  <c r="Q330" i="13"/>
  <c r="Z331" i="13" s="1"/>
  <c r="K330" i="13"/>
  <c r="J268" i="15" s="1"/>
  <c r="BR330" i="13"/>
  <c r="AX330" i="13"/>
  <c r="BA330" i="13" s="1"/>
  <c r="BD330" i="13" s="1"/>
  <c r="U541" i="7"/>
  <c r="BW331" i="13" l="1"/>
  <c r="AT332" i="13" s="1"/>
  <c r="AW332" i="13" s="1"/>
  <c r="AK333" i="13" s="1"/>
  <c r="J442" i="12"/>
  <c r="CE331" i="13"/>
  <c r="CF331" i="13"/>
  <c r="K441" i="12"/>
  <c r="L441" i="12" s="1"/>
  <c r="M441" i="12" s="1"/>
  <c r="V541" i="7"/>
  <c r="BO331" i="13"/>
  <c r="BT331" i="13"/>
  <c r="N330" i="13"/>
  <c r="BU330" i="13"/>
  <c r="CD330" i="13"/>
  <c r="CG330" i="13"/>
  <c r="BX330" i="13"/>
  <c r="BH331" i="13"/>
  <c r="F541" i="7"/>
  <c r="BP332" i="13"/>
  <c r="I332" i="13"/>
  <c r="AV332" i="13"/>
  <c r="AJ333" i="13" s="1"/>
  <c r="BM332" i="13"/>
  <c r="J332" i="13" l="1"/>
  <c r="M332" i="13" s="1"/>
  <c r="L270" i="15" s="1"/>
  <c r="BQ332" i="13"/>
  <c r="BN332" i="13"/>
  <c r="CJ330" i="13"/>
  <c r="CK330" i="13" s="1"/>
  <c r="CA330" i="13"/>
  <c r="AR331" i="13"/>
  <c r="L332" i="13"/>
  <c r="K270" i="15" s="1"/>
  <c r="R332" i="13"/>
  <c r="AA333" i="13" s="1"/>
  <c r="AZ332" i="13"/>
  <c r="BC332" i="13" s="1"/>
  <c r="O541" i="7"/>
  <c r="K542" i="7"/>
  <c r="G542" i="7"/>
  <c r="J542" i="7"/>
  <c r="H542" i="7"/>
  <c r="I542" i="7"/>
  <c r="AY332" i="13"/>
  <c r="BB332" i="13" s="1"/>
  <c r="BZ331" i="13"/>
  <c r="CI331" i="13"/>
  <c r="O441" i="12"/>
  <c r="BY331" i="13"/>
  <c r="CH331" i="13"/>
  <c r="N442" i="12"/>
  <c r="S332" i="13" l="1"/>
  <c r="AB333" i="13" s="1"/>
  <c r="CL330" i="13"/>
  <c r="P332" i="13"/>
  <c r="O332" i="13"/>
  <c r="R542" i="7"/>
  <c r="S542" i="7"/>
  <c r="Q542" i="7"/>
  <c r="T542" i="7"/>
  <c r="P542" i="7"/>
  <c r="L542" i="7"/>
  <c r="H270" i="15" s="1"/>
  <c r="AU331" i="13"/>
  <c r="AI332" i="13" s="1"/>
  <c r="BL331" i="13"/>
  <c r="H331" i="13"/>
  <c r="CC330" i="13"/>
  <c r="CB330" i="13"/>
  <c r="G442" i="12" l="1"/>
  <c r="H442" i="12" s="1"/>
  <c r="I442" i="12" s="1"/>
  <c r="CE332" i="13" s="1"/>
  <c r="AX331" i="13"/>
  <c r="BA331" i="13" s="1"/>
  <c r="BD331" i="13" s="1"/>
  <c r="U542" i="7"/>
  <c r="Q331" i="13"/>
  <c r="Z332" i="13" s="1"/>
  <c r="BR331" i="13"/>
  <c r="K331" i="13"/>
  <c r="J269" i="15" s="1"/>
  <c r="BV332" i="13" l="1"/>
  <c r="AS333" i="13" s="1"/>
  <c r="BP333" i="13" s="1"/>
  <c r="CF332" i="13"/>
  <c r="BW332" i="13"/>
  <c r="AT333" i="13" s="1"/>
  <c r="J333" i="13" s="1"/>
  <c r="J443" i="12"/>
  <c r="BH332" i="13"/>
  <c r="F542" i="7"/>
  <c r="BT332" i="13"/>
  <c r="BO332" i="13"/>
  <c r="N331" i="13"/>
  <c r="CD331" i="13"/>
  <c r="BU331" i="13"/>
  <c r="BX331" i="13"/>
  <c r="CG331" i="13"/>
  <c r="V542" i="7"/>
  <c r="K442" i="12"/>
  <c r="L442" i="12" s="1"/>
  <c r="M442" i="12" s="1"/>
  <c r="I333" i="13" l="1"/>
  <c r="R333" i="13" s="1"/>
  <c r="AA334" i="13" s="1"/>
  <c r="BM333" i="13"/>
  <c r="AV333" i="13"/>
  <c r="AJ334" i="13" s="1"/>
  <c r="AW333" i="13"/>
  <c r="AK334" i="13" s="1"/>
  <c r="BN333" i="13"/>
  <c r="BQ333" i="13"/>
  <c r="AY333" i="13"/>
  <c r="BB333" i="13" s="1"/>
  <c r="S333" i="13"/>
  <c r="AB334" i="13" s="1"/>
  <c r="M333" i="13"/>
  <c r="L271" i="15" s="1"/>
  <c r="BZ332" i="13"/>
  <c r="O442" i="12"/>
  <c r="CI332" i="13"/>
  <c r="BY332" i="13"/>
  <c r="CH332" i="13"/>
  <c r="N443" i="12"/>
  <c r="CA331" i="13"/>
  <c r="AR332" i="13"/>
  <c r="CJ331" i="13"/>
  <c r="O542" i="7"/>
  <c r="G543" i="7"/>
  <c r="J543" i="7"/>
  <c r="H543" i="7"/>
  <c r="I543" i="7"/>
  <c r="K543" i="7"/>
  <c r="L333" i="13" l="1"/>
  <c r="K271" i="15" s="1"/>
  <c r="AZ333" i="13"/>
  <c r="BC333" i="13" s="1"/>
  <c r="P333" i="13"/>
  <c r="CK331" i="13"/>
  <c r="CL331" i="13"/>
  <c r="S543" i="7"/>
  <c r="P543" i="7"/>
  <c r="Q543" i="7"/>
  <c r="T543" i="7"/>
  <c r="R543" i="7"/>
  <c r="L543" i="7"/>
  <c r="H271" i="15" s="1"/>
  <c r="AU332" i="13"/>
  <c r="AI333" i="13" s="1"/>
  <c r="H332" i="13"/>
  <c r="BL332" i="13"/>
  <c r="CC331" i="13"/>
  <c r="CB331" i="13"/>
  <c r="O333" i="13" l="1"/>
  <c r="G443" i="12"/>
  <c r="H443" i="12" s="1"/>
  <c r="I443" i="12" s="1"/>
  <c r="CF333" i="13" s="1"/>
  <c r="U543" i="7"/>
  <c r="K332" i="13"/>
  <c r="J270" i="15" s="1"/>
  <c r="BR332" i="13"/>
  <c r="Q332" i="13"/>
  <c r="Z333" i="13" s="1"/>
  <c r="AX332" i="13"/>
  <c r="BA332" i="13" s="1"/>
  <c r="BD332" i="13" s="1"/>
  <c r="J444" i="12" l="1"/>
  <c r="CE333" i="13"/>
  <c r="BW333" i="13"/>
  <c r="AT334" i="13" s="1"/>
  <c r="J334" i="13" s="1"/>
  <c r="BV333" i="13"/>
  <c r="AS334" i="13" s="1"/>
  <c r="AV334" i="13" s="1"/>
  <c r="AJ335" i="13" s="1"/>
  <c r="BT333" i="13"/>
  <c r="BO333" i="13"/>
  <c r="BH333" i="13"/>
  <c r="F543" i="7"/>
  <c r="N332" i="13"/>
  <c r="CD332" i="13"/>
  <c r="BU332" i="13"/>
  <c r="BX332" i="13"/>
  <c r="CG332" i="13"/>
  <c r="K443" i="12"/>
  <c r="L443" i="12" s="1"/>
  <c r="M443" i="12" s="1"/>
  <c r="V543" i="7"/>
  <c r="BQ334" i="13" l="1"/>
  <c r="I334" i="13"/>
  <c r="R334" i="13" s="1"/>
  <c r="AA335" i="13" s="1"/>
  <c r="BM334" i="13"/>
  <c r="AW334" i="13"/>
  <c r="AK335" i="13" s="1"/>
  <c r="BN334" i="13"/>
  <c r="BP334" i="13"/>
  <c r="S334" i="13"/>
  <c r="AB335" i="13" s="1"/>
  <c r="M334" i="13"/>
  <c r="L272" i="15" s="1"/>
  <c r="CJ332" i="13"/>
  <c r="CI333" i="13"/>
  <c r="BZ333" i="13"/>
  <c r="O443" i="12"/>
  <c r="CH333" i="13"/>
  <c r="BY333" i="13"/>
  <c r="N444" i="12"/>
  <c r="CA332" i="13"/>
  <c r="AR333" i="13"/>
  <c r="O543" i="7"/>
  <c r="J544" i="7"/>
  <c r="G544" i="7"/>
  <c r="I544" i="7"/>
  <c r="K544" i="7"/>
  <c r="H544" i="7"/>
  <c r="AY334" i="13"/>
  <c r="BB334" i="13" s="1"/>
  <c r="L334" i="13" l="1"/>
  <c r="K272" i="15" s="1"/>
  <c r="AZ334" i="13"/>
  <c r="BC334" i="13" s="1"/>
  <c r="P334" i="13"/>
  <c r="L544" i="7"/>
  <c r="H272" i="15" s="1"/>
  <c r="S544" i="7"/>
  <c r="R544" i="7"/>
  <c r="T544" i="7"/>
  <c r="Q544" i="7"/>
  <c r="P544" i="7"/>
  <c r="BL333" i="13"/>
  <c r="AU333" i="13"/>
  <c r="AI334" i="13" s="1"/>
  <c r="H333" i="13"/>
  <c r="CL332" i="13"/>
  <c r="CK332" i="13"/>
  <c r="CB332" i="13"/>
  <c r="CC332" i="13"/>
  <c r="O334" i="13" l="1"/>
  <c r="G444" i="12"/>
  <c r="H444" i="12" s="1"/>
  <c r="I444" i="12" s="1"/>
  <c r="CF334" i="13" s="1"/>
  <c r="AX333" i="13"/>
  <c r="BA333" i="13" s="1"/>
  <c r="BD333" i="13" s="1"/>
  <c r="U544" i="7"/>
  <c r="Q333" i="13"/>
  <c r="Z334" i="13" s="1"/>
  <c r="K333" i="13"/>
  <c r="J271" i="15" s="1"/>
  <c r="BR333" i="13"/>
  <c r="CE334" i="13" l="1"/>
  <c r="BV334" i="13"/>
  <c r="AS335" i="13" s="1"/>
  <c r="AV335" i="13" s="1"/>
  <c r="AJ336" i="13" s="1"/>
  <c r="BW334" i="13"/>
  <c r="AT335" i="13" s="1"/>
  <c r="BQ335" i="13" s="1"/>
  <c r="J445" i="12"/>
  <c r="N333" i="13"/>
  <c r="BU333" i="13"/>
  <c r="CD333" i="13"/>
  <c r="CG333" i="13"/>
  <c r="BX333" i="13"/>
  <c r="BO334" i="13"/>
  <c r="BT334" i="13"/>
  <c r="BH334" i="13"/>
  <c r="F544" i="7"/>
  <c r="K444" i="12"/>
  <c r="L444" i="12" s="1"/>
  <c r="M444" i="12" s="1"/>
  <c r="V544" i="7"/>
  <c r="BP335" i="13" l="1"/>
  <c r="BM335" i="13"/>
  <c r="I335" i="13"/>
  <c r="L335" i="13" s="1"/>
  <c r="K273" i="15" s="1"/>
  <c r="BN335" i="13"/>
  <c r="AW335" i="13"/>
  <c r="AK336" i="13" s="1"/>
  <c r="J335" i="13"/>
  <c r="S335" i="13" s="1"/>
  <c r="AB336" i="13" s="1"/>
  <c r="CI334" i="13"/>
  <c r="BZ334" i="13"/>
  <c r="O444" i="12"/>
  <c r="BY334" i="13"/>
  <c r="CH334" i="13"/>
  <c r="N445" i="12"/>
  <c r="CJ333" i="13"/>
  <c r="O544" i="7"/>
  <c r="I545" i="7"/>
  <c r="K545" i="7"/>
  <c r="G545" i="7"/>
  <c r="H545" i="7"/>
  <c r="J545" i="7"/>
  <c r="CA333" i="13"/>
  <c r="AR334" i="13"/>
  <c r="AY335" i="13"/>
  <c r="BB335" i="13" s="1"/>
  <c r="M335" i="13" l="1"/>
  <c r="L273" i="15" s="1"/>
  <c r="AZ335" i="13"/>
  <c r="BC335" i="13" s="1"/>
  <c r="R335" i="13"/>
  <c r="AA336" i="13" s="1"/>
  <c r="O335" i="13"/>
  <c r="P545" i="7"/>
  <c r="Q545" i="7"/>
  <c r="T545" i="7"/>
  <c r="R545" i="7"/>
  <c r="S545" i="7"/>
  <c r="CB333" i="13"/>
  <c r="CC333" i="13"/>
  <c r="CK333" i="13"/>
  <c r="CL333" i="13"/>
  <c r="H334" i="13"/>
  <c r="BL334" i="13"/>
  <c r="AU334" i="13"/>
  <c r="AI335" i="13" s="1"/>
  <c r="L545" i="7"/>
  <c r="H273" i="15" s="1"/>
  <c r="P335" i="13" l="1"/>
  <c r="G445" i="12"/>
  <c r="H445" i="12" s="1"/>
  <c r="I445" i="12" s="1"/>
  <c r="CF335" i="13" s="1"/>
  <c r="BR334" i="13"/>
  <c r="K334" i="13"/>
  <c r="J272" i="15" s="1"/>
  <c r="Q334" i="13"/>
  <c r="Z335" i="13" s="1"/>
  <c r="U545" i="7"/>
  <c r="AX334" i="13"/>
  <c r="BA334" i="13" s="1"/>
  <c r="BD334" i="13" s="1"/>
  <c r="J446" i="12" l="1"/>
  <c r="CE335" i="13"/>
  <c r="BV335" i="13"/>
  <c r="AS336" i="13" s="1"/>
  <c r="I336" i="13" s="1"/>
  <c r="BW335" i="13"/>
  <c r="AT336" i="13" s="1"/>
  <c r="AW336" i="13" s="1"/>
  <c r="AK337" i="13" s="1"/>
  <c r="V545" i="7"/>
  <c r="K445" i="12"/>
  <c r="L445" i="12" s="1"/>
  <c r="M445" i="12" s="1"/>
  <c r="N334" i="13"/>
  <c r="BU334" i="13"/>
  <c r="CD334" i="13"/>
  <c r="BX334" i="13"/>
  <c r="CG334" i="13"/>
  <c r="BH335" i="13"/>
  <c r="F545" i="7"/>
  <c r="BT335" i="13"/>
  <c r="BO335" i="13"/>
  <c r="BP336" i="13" l="1"/>
  <c r="AV336" i="13"/>
  <c r="AJ337" i="13" s="1"/>
  <c r="BM336" i="13"/>
  <c r="BN336" i="13"/>
  <c r="J336" i="13"/>
  <c r="M336" i="13" s="1"/>
  <c r="L274" i="15" s="1"/>
  <c r="BQ336" i="13"/>
  <c r="R336" i="13"/>
  <c r="AA337" i="13" s="1"/>
  <c r="L336" i="13"/>
  <c r="K274" i="15" s="1"/>
  <c r="CJ334" i="13"/>
  <c r="CA334" i="13"/>
  <c r="AR335" i="13"/>
  <c r="AZ336" i="13"/>
  <c r="BC336" i="13" s="1"/>
  <c r="O545" i="7"/>
  <c r="H546" i="7"/>
  <c r="K546" i="7"/>
  <c r="J546" i="7"/>
  <c r="G546" i="7"/>
  <c r="I546" i="7"/>
  <c r="BZ335" i="13"/>
  <c r="O445" i="12"/>
  <c r="CI335" i="13"/>
  <c r="CH335" i="13"/>
  <c r="BY335" i="13"/>
  <c r="N446" i="12"/>
  <c r="AY336" i="13" l="1"/>
  <c r="BB336" i="13" s="1"/>
  <c r="S336" i="13"/>
  <c r="AB337" i="13" s="1"/>
  <c r="O336" i="13"/>
  <c r="P336" i="13"/>
  <c r="CB334" i="13"/>
  <c r="CC334" i="13"/>
  <c r="AU335" i="13"/>
  <c r="AI336" i="13" s="1"/>
  <c r="H335" i="13"/>
  <c r="BL335" i="13"/>
  <c r="L546" i="7"/>
  <c r="H274" i="15" s="1"/>
  <c r="P546" i="7"/>
  <c r="S546" i="7"/>
  <c r="T546" i="7"/>
  <c r="Q546" i="7"/>
  <c r="R546" i="7"/>
  <c r="CL334" i="13"/>
  <c r="CK334" i="13"/>
  <c r="G446" i="12" l="1"/>
  <c r="H446" i="12" s="1"/>
  <c r="I446" i="12" s="1"/>
  <c r="CF336" i="13" s="1"/>
  <c r="BR335" i="13"/>
  <c r="Q335" i="13"/>
  <c r="Z336" i="13" s="1"/>
  <c r="K335" i="13"/>
  <c r="J273" i="15" s="1"/>
  <c r="AX335" i="13"/>
  <c r="BA335" i="13" s="1"/>
  <c r="BD335" i="13" s="1"/>
  <c r="U546" i="7"/>
  <c r="BV336" i="13" l="1"/>
  <c r="AS337" i="13" s="1"/>
  <c r="I337" i="13" s="1"/>
  <c r="CE336" i="13"/>
  <c r="BW336" i="13"/>
  <c r="AT337" i="13" s="1"/>
  <c r="BQ337" i="13" s="1"/>
  <c r="J447" i="12"/>
  <c r="K446" i="12"/>
  <c r="L446" i="12" s="1"/>
  <c r="M446" i="12" s="1"/>
  <c r="V546" i="7"/>
  <c r="N335" i="13"/>
  <c r="CD335" i="13"/>
  <c r="BU335" i="13"/>
  <c r="CG335" i="13"/>
  <c r="BX335" i="13"/>
  <c r="BH336" i="13"/>
  <c r="F546" i="7"/>
  <c r="BO336" i="13"/>
  <c r="BT336" i="13"/>
  <c r="AV337" i="13" l="1"/>
  <c r="AJ338" i="13" s="1"/>
  <c r="BM337" i="13"/>
  <c r="BP337" i="13"/>
  <c r="AW337" i="13"/>
  <c r="AK338" i="13" s="1"/>
  <c r="BN337" i="13"/>
  <c r="J337" i="13"/>
  <c r="S337" i="13" s="1"/>
  <c r="AB338" i="13" s="1"/>
  <c r="O446" i="12"/>
  <c r="BZ336" i="13"/>
  <c r="CI336" i="13"/>
  <c r="BY336" i="13"/>
  <c r="CH336" i="13"/>
  <c r="N447" i="12"/>
  <c r="O546" i="7"/>
  <c r="H547" i="7"/>
  <c r="I547" i="7"/>
  <c r="K547" i="7"/>
  <c r="J547" i="7"/>
  <c r="G547" i="7"/>
  <c r="CA335" i="13"/>
  <c r="AR336" i="13"/>
  <c r="CJ335" i="13"/>
  <c r="L337" i="13"/>
  <c r="K275" i="15" s="1"/>
  <c r="R337" i="13"/>
  <c r="AA338" i="13" s="1"/>
  <c r="AY337" i="13" l="1"/>
  <c r="BB337" i="13" s="1"/>
  <c r="AZ337" i="13"/>
  <c r="BC337" i="13" s="1"/>
  <c r="M337" i="13"/>
  <c r="L275" i="15" s="1"/>
  <c r="O337" i="13"/>
  <c r="CL335" i="13"/>
  <c r="CK335" i="13"/>
  <c r="CC335" i="13"/>
  <c r="CB335" i="13"/>
  <c r="AU336" i="13"/>
  <c r="AI337" i="13" s="1"/>
  <c r="BL336" i="13"/>
  <c r="H336" i="13"/>
  <c r="L547" i="7"/>
  <c r="H275" i="15" s="1"/>
  <c r="T547" i="7"/>
  <c r="Q547" i="7"/>
  <c r="S547" i="7"/>
  <c r="P547" i="7"/>
  <c r="R547" i="7"/>
  <c r="P337" i="13" l="1"/>
  <c r="G447" i="12"/>
  <c r="H447" i="12" s="1"/>
  <c r="I447" i="12" s="1"/>
  <c r="J448" i="12" s="1"/>
  <c r="Q336" i="13"/>
  <c r="Z337" i="13" s="1"/>
  <c r="BR336" i="13"/>
  <c r="K336" i="13"/>
  <c r="J274" i="15" s="1"/>
  <c r="U547" i="7"/>
  <c r="AX336" i="13"/>
  <c r="BA336" i="13" s="1"/>
  <c r="BD336" i="13" s="1"/>
  <c r="CE337" i="13" l="1"/>
  <c r="BV337" i="13"/>
  <c r="AS338" i="13" s="1"/>
  <c r="AV338" i="13" s="1"/>
  <c r="AJ339" i="13" s="1"/>
  <c r="CF337" i="13"/>
  <c r="BW337" i="13"/>
  <c r="AT338" i="13" s="1"/>
  <c r="BN338" i="13" s="1"/>
  <c r="N336" i="13"/>
  <c r="BU336" i="13"/>
  <c r="CD336" i="13"/>
  <c r="BX336" i="13"/>
  <c r="CG336" i="13"/>
  <c r="BO337" i="13"/>
  <c r="BT337" i="13"/>
  <c r="BH337" i="13"/>
  <c r="F547" i="7"/>
  <c r="K447" i="12"/>
  <c r="L447" i="12" s="1"/>
  <c r="M447" i="12" s="1"/>
  <c r="V547" i="7"/>
  <c r="I338" i="13" l="1"/>
  <c r="L338" i="13" s="1"/>
  <c r="K276" i="15" s="1"/>
  <c r="BP338" i="13"/>
  <c r="BM338" i="13"/>
  <c r="AW338" i="13"/>
  <c r="AK339" i="13" s="1"/>
  <c r="BQ338" i="13"/>
  <c r="J338" i="13"/>
  <c r="M338" i="13" s="1"/>
  <c r="L276" i="15" s="1"/>
  <c r="CI337" i="13"/>
  <c r="O447" i="12"/>
  <c r="BZ337" i="13"/>
  <c r="BY337" i="13"/>
  <c r="CH337" i="13"/>
  <c r="N448" i="12"/>
  <c r="O547" i="7"/>
  <c r="H548" i="7"/>
  <c r="K548" i="7"/>
  <c r="I548" i="7"/>
  <c r="J548" i="7"/>
  <c r="G548" i="7"/>
  <c r="CJ336" i="13"/>
  <c r="CA336" i="13"/>
  <c r="AR337" i="13"/>
  <c r="AY338" i="13"/>
  <c r="BB338" i="13" s="1"/>
  <c r="AZ338" i="13" l="1"/>
  <c r="BC338" i="13" s="1"/>
  <c r="R338" i="13"/>
  <c r="AA339" i="13" s="1"/>
  <c r="S338" i="13"/>
  <c r="AB339" i="13" s="1"/>
  <c r="O338" i="13"/>
  <c r="P338" i="13"/>
  <c r="CL336" i="13"/>
  <c r="CK336" i="13"/>
  <c r="L548" i="7"/>
  <c r="H276" i="15" s="1"/>
  <c r="H337" i="13"/>
  <c r="BL337" i="13"/>
  <c r="AU337" i="13"/>
  <c r="AI338" i="13" s="1"/>
  <c r="S548" i="7"/>
  <c r="P548" i="7"/>
  <c r="Q548" i="7"/>
  <c r="R548" i="7"/>
  <c r="T548" i="7"/>
  <c r="CB336" i="13"/>
  <c r="CC336" i="13"/>
  <c r="G448" i="12" l="1"/>
  <c r="H448" i="12" s="1"/>
  <c r="I448" i="12" s="1"/>
  <c r="CF338" i="13" s="1"/>
  <c r="Q337" i="13"/>
  <c r="Z338" i="13" s="1"/>
  <c r="K337" i="13"/>
  <c r="J275" i="15" s="1"/>
  <c r="BR337" i="13"/>
  <c r="AX337" i="13"/>
  <c r="BA337" i="13" s="1"/>
  <c r="BD337" i="13" s="1"/>
  <c r="U548" i="7"/>
  <c r="BV338" i="13" l="1"/>
  <c r="AS339" i="13" s="1"/>
  <c r="BP339" i="13" s="1"/>
  <c r="J449" i="12"/>
  <c r="BW338" i="13"/>
  <c r="AT339" i="13" s="1"/>
  <c r="BN339" i="13" s="1"/>
  <c r="CE338" i="13"/>
  <c r="BT338" i="13"/>
  <c r="BO338" i="13"/>
  <c r="V548" i="7"/>
  <c r="K448" i="12"/>
  <c r="L448" i="12" s="1"/>
  <c r="M448" i="12" s="1"/>
  <c r="N337" i="13"/>
  <c r="CD337" i="13"/>
  <c r="BU337" i="13"/>
  <c r="CG337" i="13"/>
  <c r="BX337" i="13"/>
  <c r="BH338" i="13"/>
  <c r="F548" i="7"/>
  <c r="AV339" i="13" l="1"/>
  <c r="AJ340" i="13" s="1"/>
  <c r="I339" i="13"/>
  <c r="R339" i="13" s="1"/>
  <c r="AA340" i="13" s="1"/>
  <c r="BM339" i="13"/>
  <c r="BQ339" i="13"/>
  <c r="J339" i="13"/>
  <c r="S339" i="13" s="1"/>
  <c r="AB340" i="13" s="1"/>
  <c r="AW339" i="13"/>
  <c r="AK340" i="13" s="1"/>
  <c r="CJ337" i="13"/>
  <c r="CK337" i="13" s="1"/>
  <c r="L339" i="13"/>
  <c r="K277" i="15" s="1"/>
  <c r="O548" i="7"/>
  <c r="J549" i="7"/>
  <c r="G549" i="7"/>
  <c r="K549" i="7"/>
  <c r="H549" i="7"/>
  <c r="I549" i="7"/>
  <c r="CA337" i="13"/>
  <c r="AR338" i="13"/>
  <c r="CI338" i="13"/>
  <c r="BZ338" i="13"/>
  <c r="O448" i="12"/>
  <c r="BY338" i="13"/>
  <c r="CH338" i="13"/>
  <c r="N449" i="12"/>
  <c r="AY339" i="13" l="1"/>
  <c r="BB339" i="13" s="1"/>
  <c r="M339" i="13"/>
  <c r="L277" i="15" s="1"/>
  <c r="CL337" i="13"/>
  <c r="AZ339" i="13"/>
  <c r="BC339" i="13" s="1"/>
  <c r="O339" i="13"/>
  <c r="L549" i="7"/>
  <c r="H277" i="15" s="1"/>
  <c r="T549" i="7"/>
  <c r="Q549" i="7"/>
  <c r="P549" i="7"/>
  <c r="R549" i="7"/>
  <c r="S549" i="7"/>
  <c r="BL338" i="13"/>
  <c r="AU338" i="13"/>
  <c r="AI339" i="13" s="1"/>
  <c r="H338" i="13"/>
  <c r="CC337" i="13"/>
  <c r="CB337" i="13"/>
  <c r="P339" i="13" l="1"/>
  <c r="G449" i="12"/>
  <c r="H449" i="12" s="1"/>
  <c r="I449" i="12" s="1"/>
  <c r="CF339" i="13" s="1"/>
  <c r="BR338" i="13"/>
  <c r="Q338" i="13"/>
  <c r="Z339" i="13" s="1"/>
  <c r="K338" i="13"/>
  <c r="J276" i="15" s="1"/>
  <c r="AX338" i="13"/>
  <c r="BA338" i="13" s="1"/>
  <c r="BD338" i="13" s="1"/>
  <c r="U549" i="7"/>
  <c r="J450" i="12" l="1"/>
  <c r="BV339" i="13"/>
  <c r="AS340" i="13" s="1"/>
  <c r="I340" i="13" s="1"/>
  <c r="CE339" i="13"/>
  <c r="BW339" i="13"/>
  <c r="AT340" i="13" s="1"/>
  <c r="J340" i="13" s="1"/>
  <c r="K449" i="12"/>
  <c r="L449" i="12" s="1"/>
  <c r="M449" i="12" s="1"/>
  <c r="V549" i="7"/>
  <c r="N338" i="13"/>
  <c r="CD338" i="13"/>
  <c r="BU338" i="13"/>
  <c r="BX338" i="13"/>
  <c r="CG338" i="13"/>
  <c r="BH339" i="13"/>
  <c r="F549" i="7"/>
  <c r="BO339" i="13"/>
  <c r="BT339" i="13"/>
  <c r="AV340" i="13" l="1"/>
  <c r="AJ341" i="13" s="1"/>
  <c r="BP340" i="13"/>
  <c r="BM340" i="13"/>
  <c r="BN340" i="13"/>
  <c r="BQ340" i="13"/>
  <c r="AW340" i="13"/>
  <c r="AK341" i="13" s="1"/>
  <c r="CJ338" i="13"/>
  <c r="CK338" i="13" s="1"/>
  <c r="CA338" i="13"/>
  <c r="AR339" i="13"/>
  <c r="L340" i="13"/>
  <c r="K278" i="15" s="1"/>
  <c r="R340" i="13"/>
  <c r="AA341" i="13" s="1"/>
  <c r="M340" i="13"/>
  <c r="L278" i="15" s="1"/>
  <c r="S340" i="13"/>
  <c r="AB341" i="13" s="1"/>
  <c r="O549" i="7"/>
  <c r="J550" i="7"/>
  <c r="K550" i="7"/>
  <c r="G550" i="7"/>
  <c r="H550" i="7"/>
  <c r="I550" i="7"/>
  <c r="BZ339" i="13"/>
  <c r="CI339" i="13"/>
  <c r="O449" i="12"/>
  <c r="BY339" i="13"/>
  <c r="CH339" i="13"/>
  <c r="N450" i="12"/>
  <c r="AY340" i="13" l="1"/>
  <c r="BB340" i="13" s="1"/>
  <c r="AZ340" i="13"/>
  <c r="BC340" i="13" s="1"/>
  <c r="CL338" i="13"/>
  <c r="P340" i="13"/>
  <c r="O340" i="13"/>
  <c r="H339" i="13"/>
  <c r="AU339" i="13"/>
  <c r="AI340" i="13" s="1"/>
  <c r="BL339" i="13"/>
  <c r="R550" i="7"/>
  <c r="S550" i="7"/>
  <c r="P550" i="7"/>
  <c r="Q550" i="7"/>
  <c r="T550" i="7"/>
  <c r="L550" i="7"/>
  <c r="H278" i="15" s="1"/>
  <c r="CB338" i="13"/>
  <c r="CC338" i="13"/>
  <c r="G450" i="12" l="1"/>
  <c r="H450" i="12" s="1"/>
  <c r="I450" i="12" s="1"/>
  <c r="BV340" i="13" s="1"/>
  <c r="AS341" i="13" s="1"/>
  <c r="BR339" i="13"/>
  <c r="K339" i="13"/>
  <c r="J277" i="15" s="1"/>
  <c r="Q339" i="13"/>
  <c r="Z340" i="13" s="1"/>
  <c r="U550" i="7"/>
  <c r="AX339" i="13"/>
  <c r="BA339" i="13" s="1"/>
  <c r="BD339" i="13" s="1"/>
  <c r="J451" i="12" l="1"/>
  <c r="CF340" i="13"/>
  <c r="BW340" i="13"/>
  <c r="AT341" i="13" s="1"/>
  <c r="J341" i="13" s="1"/>
  <c r="CE340" i="13"/>
  <c r="N339" i="13"/>
  <c r="BU339" i="13"/>
  <c r="CD339" i="13"/>
  <c r="CG339" i="13"/>
  <c r="BX339" i="13"/>
  <c r="K450" i="12"/>
  <c r="L450" i="12" s="1"/>
  <c r="M450" i="12" s="1"/>
  <c r="V550" i="7"/>
  <c r="BH340" i="13"/>
  <c r="F550" i="7"/>
  <c r="BP341" i="13"/>
  <c r="AV341" i="13"/>
  <c r="AJ342" i="13" s="1"/>
  <c r="I341" i="13"/>
  <c r="BM341" i="13"/>
  <c r="BO340" i="13"/>
  <c r="BT340" i="13"/>
  <c r="AW341" i="13" l="1"/>
  <c r="AK342" i="13" s="1"/>
  <c r="BN341" i="13"/>
  <c r="BQ341" i="13"/>
  <c r="AY341" i="13"/>
  <c r="BB341" i="13" s="1"/>
  <c r="S341" i="13"/>
  <c r="AB342" i="13" s="1"/>
  <c r="M341" i="13"/>
  <c r="L279" i="15" s="1"/>
  <c r="CI340" i="13"/>
  <c r="O450" i="12"/>
  <c r="BZ340" i="13"/>
  <c r="CH340" i="13"/>
  <c r="BY340" i="13"/>
  <c r="N451" i="12"/>
  <c r="O550" i="7"/>
  <c r="J551" i="7"/>
  <c r="I551" i="7"/>
  <c r="H551" i="7"/>
  <c r="G551" i="7"/>
  <c r="K551" i="7"/>
  <c r="CJ339" i="13"/>
  <c r="L341" i="13"/>
  <c r="K279" i="15" s="1"/>
  <c r="R341" i="13"/>
  <c r="AA342" i="13" s="1"/>
  <c r="CA339" i="13"/>
  <c r="AR340" i="13"/>
  <c r="AZ341" i="13" l="1"/>
  <c r="BC341" i="13" s="1"/>
  <c r="O341" i="13"/>
  <c r="P341" i="13"/>
  <c r="CL339" i="13"/>
  <c r="CK339" i="13"/>
  <c r="T551" i="7"/>
  <c r="R551" i="7"/>
  <c r="S551" i="7"/>
  <c r="Q551" i="7"/>
  <c r="P551" i="7"/>
  <c r="L551" i="7"/>
  <c r="H279" i="15" s="1"/>
  <c r="BL340" i="13"/>
  <c r="AU340" i="13"/>
  <c r="AI341" i="13" s="1"/>
  <c r="H340" i="13"/>
  <c r="CB339" i="13"/>
  <c r="CC339" i="13"/>
  <c r="G451" i="12" l="1"/>
  <c r="H451" i="12" s="1"/>
  <c r="I451" i="12" s="1"/>
  <c r="BW341" i="13" s="1"/>
  <c r="AT342" i="13" s="1"/>
  <c r="BR340" i="13"/>
  <c r="K340" i="13"/>
  <c r="J278" i="15" s="1"/>
  <c r="Q340" i="13"/>
  <c r="Z341" i="13" s="1"/>
  <c r="U551" i="7"/>
  <c r="AX340" i="13"/>
  <c r="BA340" i="13" s="1"/>
  <c r="BD340" i="13" s="1"/>
  <c r="J452" i="12" l="1"/>
  <c r="CF341" i="13"/>
  <c r="BV341" i="13"/>
  <c r="AS342" i="13" s="1"/>
  <c r="I342" i="13" s="1"/>
  <c r="CE341" i="13"/>
  <c r="V551" i="7"/>
  <c r="K451" i="12"/>
  <c r="L451" i="12" s="1"/>
  <c r="M451" i="12" s="1"/>
  <c r="AW342" i="13"/>
  <c r="AK343" i="13" s="1"/>
  <c r="BN342" i="13"/>
  <c r="J342" i="13"/>
  <c r="BQ342" i="13"/>
  <c r="BH341" i="13"/>
  <c r="F551" i="7"/>
  <c r="N340" i="13"/>
  <c r="BU340" i="13"/>
  <c r="CD340" i="13"/>
  <c r="CG340" i="13"/>
  <c r="BX340" i="13"/>
  <c r="BO341" i="13"/>
  <c r="BT341" i="13"/>
  <c r="BP342" i="13" l="1"/>
  <c r="AV342" i="13"/>
  <c r="AJ343" i="13" s="1"/>
  <c r="BM342" i="13"/>
  <c r="S342" i="13"/>
  <c r="AB343" i="13" s="1"/>
  <c r="M342" i="13"/>
  <c r="L280" i="15" s="1"/>
  <c r="AZ342" i="13"/>
  <c r="BC342" i="13" s="1"/>
  <c r="CJ340" i="13"/>
  <c r="CA340" i="13"/>
  <c r="AR341" i="13"/>
  <c r="L342" i="13"/>
  <c r="K280" i="15" s="1"/>
  <c r="R342" i="13"/>
  <c r="AA343" i="13" s="1"/>
  <c r="O551" i="7"/>
  <c r="I552" i="7"/>
  <c r="J552" i="7"/>
  <c r="G552" i="7"/>
  <c r="K552" i="7"/>
  <c r="H552" i="7"/>
  <c r="CI341" i="13"/>
  <c r="O451" i="12"/>
  <c r="BZ341" i="13"/>
  <c r="CH341" i="13"/>
  <c r="BY341" i="13"/>
  <c r="N452" i="12"/>
  <c r="AY342" i="13" l="1"/>
  <c r="BB342" i="13" s="1"/>
  <c r="O342" i="13"/>
  <c r="P342" i="13"/>
  <c r="CB340" i="13"/>
  <c r="CC340" i="13"/>
  <c r="H341" i="13"/>
  <c r="BL341" i="13"/>
  <c r="AU341" i="13"/>
  <c r="AI342" i="13" s="1"/>
  <c r="CK340" i="13"/>
  <c r="CL340" i="13"/>
  <c r="L552" i="7"/>
  <c r="H280" i="15" s="1"/>
  <c r="Q552" i="7"/>
  <c r="P552" i="7"/>
  <c r="S552" i="7"/>
  <c r="R552" i="7"/>
  <c r="T552" i="7"/>
  <c r="G452" i="12" l="1"/>
  <c r="H452" i="12" s="1"/>
  <c r="I452" i="12" s="1"/>
  <c r="BW342" i="13" s="1"/>
  <c r="AT343" i="13" s="1"/>
  <c r="Q341" i="13"/>
  <c r="Z342" i="13" s="1"/>
  <c r="K341" i="13"/>
  <c r="J279" i="15" s="1"/>
  <c r="BR341" i="13"/>
  <c r="AX341" i="13"/>
  <c r="BA341" i="13" s="1"/>
  <c r="BD341" i="13" s="1"/>
  <c r="U552" i="7"/>
  <c r="J453" i="12" l="1"/>
  <c r="BV342" i="13"/>
  <c r="AS343" i="13" s="1"/>
  <c r="AV343" i="13" s="1"/>
  <c r="AJ344" i="13" s="1"/>
  <c r="CF342" i="13"/>
  <c r="CE342" i="13"/>
  <c r="BH342" i="13"/>
  <c r="F552" i="7"/>
  <c r="N341" i="13"/>
  <c r="CD341" i="13"/>
  <c r="BU341" i="13"/>
  <c r="CG341" i="13"/>
  <c r="BX341" i="13"/>
  <c r="K452" i="12"/>
  <c r="L452" i="12" s="1"/>
  <c r="M452" i="12" s="1"/>
  <c r="V552" i="7"/>
  <c r="BQ343" i="13"/>
  <c r="AW343" i="13"/>
  <c r="AK344" i="13" s="1"/>
  <c r="J343" i="13"/>
  <c r="BN343" i="13"/>
  <c r="BT342" i="13"/>
  <c r="BO342" i="13"/>
  <c r="BP343" i="13" l="1"/>
  <c r="I343" i="13"/>
  <c r="BM343" i="13"/>
  <c r="AY343" i="13"/>
  <c r="BB343" i="13" s="1"/>
  <c r="S343" i="13"/>
  <c r="AB344" i="13" s="1"/>
  <c r="M343" i="13"/>
  <c r="L281" i="15" s="1"/>
  <c r="CA341" i="13"/>
  <c r="AR342" i="13"/>
  <c r="CJ341" i="13"/>
  <c r="AZ343" i="13"/>
  <c r="BC343" i="13" s="1"/>
  <c r="O452" i="12"/>
  <c r="CI342" i="13"/>
  <c r="BZ342" i="13"/>
  <c r="CH342" i="13"/>
  <c r="BY342" i="13"/>
  <c r="N453" i="12"/>
  <c r="O552" i="7"/>
  <c r="K553" i="7"/>
  <c r="J553" i="7"/>
  <c r="I553" i="7"/>
  <c r="G553" i="7"/>
  <c r="H553" i="7"/>
  <c r="L343" i="13"/>
  <c r="K281" i="15" s="1"/>
  <c r="R343" i="13"/>
  <c r="AA344" i="13" s="1"/>
  <c r="O343" i="13" l="1"/>
  <c r="P343" i="13"/>
  <c r="CK341" i="13"/>
  <c r="CL341" i="13"/>
  <c r="AU342" i="13"/>
  <c r="AI343" i="13" s="1"/>
  <c r="H342" i="13"/>
  <c r="BL342" i="13"/>
  <c r="Q553" i="7"/>
  <c r="R553" i="7"/>
  <c r="S553" i="7"/>
  <c r="P553" i="7"/>
  <c r="T553" i="7"/>
  <c r="CC341" i="13"/>
  <c r="CB341" i="13"/>
  <c r="L553" i="7"/>
  <c r="H281" i="15" s="1"/>
  <c r="G453" i="12" l="1"/>
  <c r="H453" i="12" s="1"/>
  <c r="I453" i="12" s="1"/>
  <c r="BW343" i="13" s="1"/>
  <c r="AT344" i="13" s="1"/>
  <c r="Q342" i="13"/>
  <c r="Z343" i="13" s="1"/>
  <c r="K342" i="13"/>
  <c r="J280" i="15" s="1"/>
  <c r="BR342" i="13"/>
  <c r="AX342" i="13"/>
  <c r="BA342" i="13" s="1"/>
  <c r="BD342" i="13" s="1"/>
  <c r="U553" i="7"/>
  <c r="J454" i="12" l="1"/>
  <c r="CE343" i="13"/>
  <c r="BV343" i="13"/>
  <c r="AS344" i="13" s="1"/>
  <c r="BM344" i="13" s="1"/>
  <c r="CF343" i="13"/>
  <c r="BO343" i="13"/>
  <c r="BT343" i="13"/>
  <c r="BH343" i="13"/>
  <c r="F553" i="7"/>
  <c r="N342" i="13"/>
  <c r="BU342" i="13"/>
  <c r="CD342" i="13"/>
  <c r="BX342" i="13"/>
  <c r="CG342" i="13"/>
  <c r="V553" i="7"/>
  <c r="K453" i="12"/>
  <c r="L453" i="12" s="1"/>
  <c r="M453" i="12" s="1"/>
  <c r="BQ344" i="13"/>
  <c r="BN344" i="13"/>
  <c r="AW344" i="13"/>
  <c r="AK345" i="13" s="1"/>
  <c r="J344" i="13"/>
  <c r="BP344" i="13" l="1"/>
  <c r="I344" i="13"/>
  <c r="L344" i="13" s="1"/>
  <c r="K282" i="15" s="1"/>
  <c r="AV344" i="13"/>
  <c r="AJ345" i="13" s="1"/>
  <c r="CJ342" i="13"/>
  <c r="CL342" i="13" s="1"/>
  <c r="CA342" i="13"/>
  <c r="AR343" i="13"/>
  <c r="M344" i="13"/>
  <c r="L282" i="15" s="1"/>
  <c r="S344" i="13"/>
  <c r="AB345" i="13" s="1"/>
  <c r="CI343" i="13"/>
  <c r="BZ343" i="13"/>
  <c r="O453" i="12"/>
  <c r="BY343" i="13"/>
  <c r="CH343" i="13"/>
  <c r="N454" i="12"/>
  <c r="R344" i="13"/>
  <c r="AA345" i="13" s="1"/>
  <c r="AZ344" i="13"/>
  <c r="BC344" i="13" s="1"/>
  <c r="O553" i="7"/>
  <c r="H554" i="7"/>
  <c r="K554" i="7"/>
  <c r="J554" i="7"/>
  <c r="I554" i="7"/>
  <c r="G554" i="7"/>
  <c r="AY344" i="13" l="1"/>
  <c r="BB344" i="13" s="1"/>
  <c r="CK342" i="13"/>
  <c r="P344" i="13"/>
  <c r="O344" i="13"/>
  <c r="L554" i="7"/>
  <c r="H282" i="15" s="1"/>
  <c r="Q554" i="7"/>
  <c r="R554" i="7"/>
  <c r="T554" i="7"/>
  <c r="P554" i="7"/>
  <c r="S554" i="7"/>
  <c r="H343" i="13"/>
  <c r="AU343" i="13"/>
  <c r="AI344" i="13" s="1"/>
  <c r="BL343" i="13"/>
  <c r="CC342" i="13"/>
  <c r="CB342" i="13"/>
  <c r="G454" i="12" l="1"/>
  <c r="H454" i="12" s="1"/>
  <c r="I454" i="12" s="1"/>
  <c r="BW344" i="13" s="1"/>
  <c r="AT345" i="13" s="1"/>
  <c r="AX343" i="13"/>
  <c r="BA343" i="13" s="1"/>
  <c r="BD343" i="13" s="1"/>
  <c r="U554" i="7"/>
  <c r="K343" i="13"/>
  <c r="J281" i="15" s="1"/>
  <c r="BR343" i="13"/>
  <c r="Q343" i="13"/>
  <c r="Z344" i="13" s="1"/>
  <c r="J455" i="12" l="1"/>
  <c r="CE344" i="13"/>
  <c r="BV344" i="13"/>
  <c r="AS345" i="13" s="1"/>
  <c r="BP345" i="13" s="1"/>
  <c r="CF344" i="13"/>
  <c r="BQ345" i="13"/>
  <c r="J345" i="13"/>
  <c r="BN345" i="13"/>
  <c r="AW345" i="13"/>
  <c r="AK346" i="13" s="1"/>
  <c r="BH344" i="13"/>
  <c r="F554" i="7"/>
  <c r="BT344" i="13"/>
  <c r="BO344" i="13"/>
  <c r="N343" i="13"/>
  <c r="BU343" i="13"/>
  <c r="CD343" i="13"/>
  <c r="CG343" i="13"/>
  <c r="BX343" i="13"/>
  <c r="V554" i="7"/>
  <c r="K454" i="12"/>
  <c r="L454" i="12" s="1"/>
  <c r="M454" i="12" s="1"/>
  <c r="I345" i="13" l="1"/>
  <c r="L345" i="13" s="1"/>
  <c r="K283" i="15" s="1"/>
  <c r="AV345" i="13"/>
  <c r="AJ346" i="13" s="1"/>
  <c r="BM345" i="13"/>
  <c r="CJ343" i="13"/>
  <c r="CL343" i="13" s="1"/>
  <c r="BZ344" i="13"/>
  <c r="O454" i="12"/>
  <c r="CI344" i="13"/>
  <c r="CH344" i="13"/>
  <c r="BY344" i="13"/>
  <c r="N455" i="12"/>
  <c r="CA343" i="13"/>
  <c r="AR344" i="13"/>
  <c r="R345" i="13"/>
  <c r="AA346" i="13" s="1"/>
  <c r="M345" i="13"/>
  <c r="L283" i="15" s="1"/>
  <c r="S345" i="13"/>
  <c r="AB346" i="13" s="1"/>
  <c r="O554" i="7"/>
  <c r="J555" i="7"/>
  <c r="G555" i="7"/>
  <c r="I555" i="7"/>
  <c r="K555" i="7"/>
  <c r="H555" i="7"/>
  <c r="AZ345" i="13"/>
  <c r="BC345" i="13" s="1"/>
  <c r="AY345" i="13" l="1"/>
  <c r="BB345" i="13" s="1"/>
  <c r="CK343" i="13"/>
  <c r="O345" i="13"/>
  <c r="P345" i="13"/>
  <c r="L555" i="7"/>
  <c r="H283" i="15" s="1"/>
  <c r="CC343" i="13"/>
  <c r="CB343" i="13"/>
  <c r="AU344" i="13"/>
  <c r="AI345" i="13" s="1"/>
  <c r="H344" i="13"/>
  <c r="BL344" i="13"/>
  <c r="S555" i="7"/>
  <c r="P555" i="7"/>
  <c r="T555" i="7"/>
  <c r="R555" i="7"/>
  <c r="Q555" i="7"/>
  <c r="G455" i="12" l="1"/>
  <c r="H455" i="12" s="1"/>
  <c r="I455" i="12" s="1"/>
  <c r="BV345" i="13" s="1"/>
  <c r="AS346" i="13" s="1"/>
  <c r="U555" i="7"/>
  <c r="AX344" i="13"/>
  <c r="BA344" i="13" s="1"/>
  <c r="BD344" i="13" s="1"/>
  <c r="K344" i="13"/>
  <c r="J282" i="15" s="1"/>
  <c r="BR344" i="13"/>
  <c r="Q344" i="13"/>
  <c r="Z345" i="13" s="1"/>
  <c r="CE345" i="13" l="1"/>
  <c r="CF345" i="13"/>
  <c r="BW345" i="13"/>
  <c r="AT346" i="13" s="1"/>
  <c r="BQ346" i="13" s="1"/>
  <c r="J456" i="12"/>
  <c r="AV346" i="13"/>
  <c r="AY346" i="13" s="1"/>
  <c r="BB346" i="13" s="1"/>
  <c r="BB1" i="13" s="1"/>
  <c r="I346" i="13"/>
  <c r="BM346" i="13"/>
  <c r="BP346" i="13"/>
  <c r="BH345" i="13"/>
  <c r="F555" i="7"/>
  <c r="BO345" i="13"/>
  <c r="BT345" i="13"/>
  <c r="N344" i="13"/>
  <c r="CD344" i="13"/>
  <c r="BU344" i="13"/>
  <c r="CG344" i="13"/>
  <c r="BX344" i="13"/>
  <c r="K455" i="12"/>
  <c r="L455" i="12" s="1"/>
  <c r="M455" i="12" s="1"/>
  <c r="V555" i="7"/>
  <c r="J346" i="13" l="1"/>
  <c r="BN346" i="13"/>
  <c r="AW346" i="13"/>
  <c r="AZ346" i="13" s="1"/>
  <c r="BC346" i="13" s="1"/>
  <c r="BC1" i="13" s="1"/>
  <c r="O555" i="7"/>
  <c r="G556" i="7"/>
  <c r="H556" i="7"/>
  <c r="K556" i="7"/>
  <c r="I556" i="7"/>
  <c r="J556" i="7"/>
  <c r="S346" i="13"/>
  <c r="M346" i="13"/>
  <c r="L284" i="15" s="1"/>
  <c r="CI345" i="13"/>
  <c r="O455" i="12"/>
  <c r="BZ345" i="13"/>
  <c r="BY345" i="13"/>
  <c r="CH345" i="13"/>
  <c r="N456" i="12"/>
  <c r="CA344" i="13"/>
  <c r="AR345" i="13"/>
  <c r="CJ344" i="13"/>
  <c r="L346" i="13"/>
  <c r="K284" i="15" s="1"/>
  <c r="R346" i="13"/>
  <c r="P346" i="13" l="1"/>
  <c r="O346" i="13"/>
  <c r="CK344" i="13"/>
  <c r="CL344" i="13"/>
  <c r="H345" i="13"/>
  <c r="BL345" i="13"/>
  <c r="AU345" i="13"/>
  <c r="AI346" i="13" s="1"/>
  <c r="CB344" i="13"/>
  <c r="CC344" i="13"/>
  <c r="L556" i="7"/>
  <c r="H284" i="15" s="1"/>
  <c r="P556" i="7"/>
  <c r="S556" i="7"/>
  <c r="R556" i="7"/>
  <c r="T556" i="7"/>
  <c r="Q556" i="7"/>
  <c r="G456" i="12" l="1"/>
  <c r="H456" i="12" s="1"/>
  <c r="I456" i="12" s="1"/>
  <c r="CF346" i="13" s="1"/>
  <c r="U556" i="7"/>
  <c r="K345" i="13"/>
  <c r="J283" i="15" s="1"/>
  <c r="Q345" i="13"/>
  <c r="Z346" i="13" s="1"/>
  <c r="BR345" i="13"/>
  <c r="AX345" i="13"/>
  <c r="BA345" i="13" s="1"/>
  <c r="BD345" i="13" s="1"/>
  <c r="BV346" i="13" l="1"/>
  <c r="CE346" i="13"/>
  <c r="BW346" i="13"/>
  <c r="BT346" i="13"/>
  <c r="BO346" i="13"/>
  <c r="BH346" i="13"/>
  <c r="F556" i="7"/>
  <c r="O556" i="7" s="1"/>
  <c r="N345" i="13"/>
  <c r="CD345" i="13"/>
  <c r="BU345" i="13"/>
  <c r="CG345" i="13"/>
  <c r="BX345" i="13"/>
  <c r="V556" i="7"/>
  <c r="K456" i="12"/>
  <c r="L456" i="12" s="1"/>
  <c r="M456" i="12" s="1"/>
  <c r="O456" i="12" l="1"/>
  <c r="CI346" i="13"/>
  <c r="BZ346" i="13"/>
  <c r="CH346" i="13"/>
  <c r="BY346" i="13"/>
  <c r="CA345" i="13"/>
  <c r="AR346" i="13"/>
  <c r="CJ345" i="13"/>
  <c r="CK345" i="13" l="1"/>
  <c r="CL345" i="13"/>
  <c r="BL346" i="13"/>
  <c r="H346" i="13"/>
  <c r="AU346" i="13"/>
  <c r="AX346" i="13" s="1"/>
  <c r="BA346" i="13" s="1"/>
  <c r="CB345" i="13"/>
  <c r="CC345" i="13"/>
  <c r="BD346" i="13" l="1"/>
  <c r="BD1" i="13" s="1"/>
  <c r="B8" i="15" s="1"/>
  <c r="BA1" i="13"/>
  <c r="BD3" i="13" s="1"/>
  <c r="BR346" i="13"/>
  <c r="K346" i="13"/>
  <c r="J284" i="15" s="1"/>
  <c r="Q346" i="13"/>
  <c r="N346" i="13" l="1"/>
  <c r="BU346" i="13"/>
  <c r="CD346" i="13"/>
  <c r="BX346" i="13"/>
  <c r="CG346" i="13"/>
  <c r="CJ346" i="13" l="1"/>
  <c r="CK346" i="13" s="1"/>
  <c r="CK4" i="13" s="1"/>
  <c r="CA346" i="13"/>
  <c r="CL346" i="13" l="1"/>
  <c r="CL4" i="13" s="1"/>
  <c r="CB346" i="13"/>
  <c r="CB4" i="13" s="1"/>
  <c r="CC346" i="13"/>
  <c r="CC4" i="13" s="1"/>
</calcChain>
</file>

<file path=xl/sharedStrings.xml><?xml version="1.0" encoding="utf-8"?>
<sst xmlns="http://schemas.openxmlformats.org/spreadsheetml/2006/main" count="261" uniqueCount="91">
  <si>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</si>
  <si>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</si>
  <si>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</si>
  <si>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</si>
  <si>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</si>
  <si>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</si>
  <si>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</si>
  <si>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</si>
  <si>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</si>
  <si>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</si>
  <si>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</si>
  <si>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</si>
  <si>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</si>
  <si>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</si>
  <si>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</si>
  <si>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</si>
  <si>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</si>
  <si>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</si>
  <si>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</si>
  <si>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</si>
  <si>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</si>
  <si>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</si>
  <si>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</si>
  <si>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</si>
  <si>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</si>
  <si>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</si>
  <si>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</si>
  <si>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</si>
  <si>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</si>
  <si>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</si>
  <si>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</si>
  <si>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</si>
  <si>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</si>
  <si>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</si>
  <si>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</si>
  <si>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</si>
  <si>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</si>
  <si>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</si>
  <si>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</si>
  <si>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</si>
  <si>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</si>
  <si>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</si>
  <si>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</si>
  <si>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</si>
  <si>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</si>
  <si>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</si>
  <si>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</si>
  <si>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</si>
  <si>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</si>
  <si>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reconstructed</t>
  </si>
  <si>
    <t>check</t>
  </si>
  <si>
    <t>use this to check your model</t>
  </si>
  <si>
    <t>Emission reduction</t>
  </si>
  <si>
    <t>Relative abatement costs</t>
  </si>
  <si>
    <t>Total abatement costs</t>
  </si>
  <si>
    <t>Marginal abatement costs</t>
  </si>
  <si>
    <t>Interest rate</t>
  </si>
  <si>
    <t>fraction</t>
  </si>
  <si>
    <t>fraction GDP</t>
  </si>
  <si>
    <t>billion dollar</t>
  </si>
  <si>
    <t>dollar per tonne of CO2</t>
  </si>
  <si>
    <t>World</t>
  </si>
  <si>
    <t>Impact of climate change</t>
  </si>
  <si>
    <t>Impact of climate change (2)</t>
  </si>
  <si>
    <t>Current</t>
  </si>
  <si>
    <t>Ramsey</t>
  </si>
  <si>
    <t>Perturbed</t>
  </si>
  <si>
    <t>perturbed</t>
  </si>
  <si>
    <t>perturbation</t>
  </si>
  <si>
    <t>difference</t>
  </si>
  <si>
    <t>Difference</t>
  </si>
  <si>
    <t>SCC</t>
  </si>
  <si>
    <t>Consumption</t>
  </si>
  <si>
    <t>Discount factor</t>
  </si>
  <si>
    <t>$/tCO2</t>
  </si>
  <si>
    <t>No policy</t>
  </si>
  <si>
    <t>Consumption per capita</t>
  </si>
  <si>
    <t>Utility</t>
  </si>
  <si>
    <t>NPV</t>
  </si>
  <si>
    <t>Conc</t>
  </si>
  <si>
    <t>Temp</t>
  </si>
  <si>
    <t>Income</t>
  </si>
  <si>
    <t>Optimal, PRTP = 1%</t>
  </si>
  <si>
    <t>Optimal, 4.5</t>
  </si>
  <si>
    <t>Optimal, 4.26</t>
  </si>
  <si>
    <t>Optimal, 3.0</t>
  </si>
  <si>
    <t>NP Welfare</t>
  </si>
  <si>
    <t>Optimal</t>
  </si>
  <si>
    <t>Gain</t>
  </si>
  <si>
    <t>Swapped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</si>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</sst>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1" fontId="18" fillId="0" borderId="0" xfId="0" applyNumberFormat="1" applyFont="1"/>
    <xf numFmtId="0" fontId="19" fillId="0" borderId="0" xfId="0" applyFont="1" applyAlignment="1">
      <alignment vertical="center"/>
    </xf>
    <xf numFmtId="167" fontId="0" fillId="0" borderId="0" xfId="0" applyNumberFormat="1"/>
    <xf numFmtId="165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31"/>
  <sheetViews>
    <sheetView workbookViewId="0">
      <pane xSplit="5" ySplit="5" topLeftCell="F292" activePane="bottomRight" state="frozen"/>
      <selection pane="topRight" activeCell="F1" sqref="F1"/>
      <selection pane="bottomLeft" activeCell="A6" sqref="A6"/>
      <selection pane="bottomRight" activeCell="A310" sqref="A310"/>
    </sheetView>
  </sheetViews>
  <sheetFormatPr defaultRowHeight="14.5"/>
  <cols>
    <col min="12" max="12" width="9.453125" customWidth="1"/>
  </cols>
  <sheetData>
    <row r="1" spans="1:38">
      <c r="A1" t="s">
        <v>49</v>
      </c>
      <c r="C1" t="s">
        <v>10</v>
      </c>
      <c r="E1" t="s">
        <v>10</v>
      </c>
      <c r="G1" t="s">
        <v>11</v>
      </c>
      <c r="P1" t="s">
        <v>67</v>
      </c>
    </row>
    <row r="2" spans="1:38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50</v>
      </c>
      <c r="N2" t="s">
        <v>68</v>
      </c>
      <c r="O2" t="s">
        <v>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69</v>
      </c>
    </row>
    <row r="3" spans="1:38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O3" t="s">
        <v>7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</row>
    <row r="4" spans="1:38">
      <c r="A4" s="3" t="s">
        <v>51</v>
      </c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  <c r="P4">
        <f>G4</f>
        <v>0.13</v>
      </c>
      <c r="Q4">
        <f t="shared" ref="Q4:U4" si="0">H4</f>
        <v>0.2</v>
      </c>
      <c r="R4">
        <f t="shared" si="0"/>
        <v>0.32</v>
      </c>
      <c r="S4">
        <f t="shared" si="0"/>
        <v>0.25</v>
      </c>
      <c r="T4">
        <f t="shared" si="0"/>
        <v>0.1</v>
      </c>
      <c r="U4">
        <f t="shared" si="0"/>
        <v>0.46948356807511737</v>
      </c>
    </row>
    <row r="5" spans="1:38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M5" s="2">
        <f>AVERAGE(B6:B77)</f>
        <v>279.35608006944443</v>
      </c>
      <c r="N5" s="2"/>
      <c r="Q5">
        <f t="shared" ref="Q5" si="1">H5</f>
        <v>2.7510298994511961E-3</v>
      </c>
      <c r="R5">
        <f t="shared" ref="R5" si="2">I5</f>
        <v>1.3422615899161938E-2</v>
      </c>
      <c r="S5">
        <f t="shared" ref="S5" si="3">J5</f>
        <v>5.7126856145125027E-2</v>
      </c>
      <c r="T5">
        <f t="shared" ref="T5" si="4">K5</f>
        <v>0.39346934028736658</v>
      </c>
      <c r="U5">
        <f t="shared" ref="U5" si="5">L5</f>
        <v>275</v>
      </c>
      <c r="V5" s="2"/>
    </row>
    <row r="6" spans="1:38">
      <c r="A6" s="5">
        <v>13.3</v>
      </c>
      <c r="B6" s="5">
        <v>276.74810000000002</v>
      </c>
      <c r="C6">
        <v>1958.2027</v>
      </c>
      <c r="D6">
        <v>315.7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O6">
        <f>F6+N6</f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f>SUM(P6:T6,U$5)</f>
        <v>275</v>
      </c>
      <c r="V6" s="13">
        <f>U6-L6</f>
        <v>0</v>
      </c>
      <c r="X6" s="2"/>
      <c r="Y6" s="2"/>
      <c r="Z6" s="2"/>
      <c r="AA6" s="2"/>
      <c r="AB6" s="2"/>
      <c r="AC6" s="2"/>
      <c r="AD6" s="2"/>
      <c r="AF6" s="2"/>
      <c r="AG6" s="2"/>
      <c r="AH6" s="2"/>
      <c r="AI6" s="2"/>
      <c r="AJ6" s="2"/>
      <c r="AK6" s="2"/>
      <c r="AL6" s="2"/>
    </row>
    <row r="7" spans="1:38">
      <c r="A7" s="5">
        <v>29.524057891659709</v>
      </c>
      <c r="B7" s="5">
        <v>277.88297</v>
      </c>
      <c r="C7">
        <v>1958.2877000000001</v>
      </c>
      <c r="D7">
        <v>317.45</v>
      </c>
      <c r="E7" s="1">
        <f t="shared" ref="E7:E70" si="6">1+E6</f>
        <v>1751</v>
      </c>
      <c r="F7">
        <v>3</v>
      </c>
      <c r="G7" s="2">
        <f t="shared" ref="G7:K22" si="7">G6*(1-G$5)+G$4*$F6*$L$4/1000</f>
        <v>0</v>
      </c>
      <c r="H7" s="2">
        <f t="shared" si="7"/>
        <v>0</v>
      </c>
      <c r="I7" s="2">
        <f t="shared" si="7"/>
        <v>0</v>
      </c>
      <c r="J7" s="2">
        <f t="shared" si="7"/>
        <v>0</v>
      </c>
      <c r="K7" s="2">
        <f t="shared" si="7"/>
        <v>0</v>
      </c>
      <c r="L7" s="2">
        <f t="shared" ref="L7:L70" si="8">SUM(G7:K7,L$5)</f>
        <v>275</v>
      </c>
      <c r="O7">
        <f t="shared" ref="O7:O70" si="9">F7+N7</f>
        <v>3</v>
      </c>
      <c r="P7" s="2">
        <f>P6*(1-P$5)+P$4*$O6*$L$4/1000</f>
        <v>0</v>
      </c>
      <c r="Q7" s="2">
        <f>Q6*(1-Q$5)+Q$4*$O6*$L$4/1000</f>
        <v>0</v>
      </c>
      <c r="R7" s="2">
        <f>R6*(1-R$5)+R$4*$O6*$L$4/1000</f>
        <v>0</v>
      </c>
      <c r="S7" s="2">
        <f>S6*(1-S$5)+S$4*$O6*$L$4/1000</f>
        <v>0</v>
      </c>
      <c r="T7" s="2">
        <f>T6*(1-T$5)+T$4*$O6*$L$4/1000</f>
        <v>0</v>
      </c>
      <c r="U7" s="2">
        <f t="shared" ref="U7:U70" si="10">SUM(P7:T7,U$5)</f>
        <v>275</v>
      </c>
      <c r="V7" s="13">
        <f t="shared" ref="V7:V70" si="11">U7-L7</f>
        <v>0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 s="5">
        <v>55.959143681423186</v>
      </c>
      <c r="B8" s="5">
        <v>277.37526500000001</v>
      </c>
      <c r="C8">
        <v>1958.3698999999999</v>
      </c>
      <c r="D8">
        <v>317.51</v>
      </c>
      <c r="E8" s="1">
        <f t="shared" si="6"/>
        <v>1752</v>
      </c>
      <c r="F8">
        <v>3</v>
      </c>
      <c r="G8" s="2">
        <f t="shared" si="7"/>
        <v>1.8309859154929577E-4</v>
      </c>
      <c r="H8" s="2">
        <f t="shared" si="7"/>
        <v>2.8169014084507049E-4</v>
      </c>
      <c r="I8" s="2">
        <f t="shared" si="7"/>
        <v>4.5070422535211269E-4</v>
      </c>
      <c r="J8" s="2">
        <f t="shared" si="7"/>
        <v>3.5211267605633799E-4</v>
      </c>
      <c r="K8" s="2">
        <f t="shared" si="7"/>
        <v>1.4084507042253525E-4</v>
      </c>
      <c r="L8" s="2">
        <f t="shared" si="8"/>
        <v>275.00140845070422</v>
      </c>
      <c r="O8">
        <f t="shared" si="9"/>
        <v>3</v>
      </c>
      <c r="P8" s="2">
        <f t="shared" ref="P8:P71" si="12">P7*(1-P$5)+P$4*$O7*$L$4/1000</f>
        <v>1.8309859154929577E-4</v>
      </c>
      <c r="Q8" s="2">
        <f t="shared" ref="Q8:Q71" si="13">Q7*(1-Q$5)+Q$4*$O7*$L$4/1000</f>
        <v>2.8169014084507049E-4</v>
      </c>
      <c r="R8" s="2">
        <f t="shared" ref="R8:R71" si="14">R7*(1-R$5)+R$4*$O7*$L$4/1000</f>
        <v>4.5070422535211269E-4</v>
      </c>
      <c r="S8" s="2">
        <f t="shared" ref="S8:S71" si="15">S7*(1-S$5)+S$4*$O7*$L$4/1000</f>
        <v>3.5211267605633799E-4</v>
      </c>
      <c r="T8" s="2">
        <f t="shared" ref="T8:T71" si="16">T7*(1-T$5)+T$4*$O7*$L$4/1000</f>
        <v>1.4084507042253525E-4</v>
      </c>
      <c r="U8" s="2">
        <f t="shared" si="10"/>
        <v>275.00140845070422</v>
      </c>
      <c r="V8" s="13">
        <f t="shared" si="11"/>
        <v>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 s="5">
        <v>104.48192862208691</v>
      </c>
      <c r="B9" s="5">
        <v>277.51463500000006</v>
      </c>
      <c r="C9">
        <v>1958.4548</v>
      </c>
      <c r="D9">
        <v>317.24</v>
      </c>
      <c r="E9" s="1">
        <f t="shared" si="6"/>
        <v>1753</v>
      </c>
      <c r="F9">
        <v>3</v>
      </c>
      <c r="G9" s="2">
        <f t="shared" si="7"/>
        <v>3.6619718309859154E-4</v>
      </c>
      <c r="H9" s="2">
        <f t="shared" si="7"/>
        <v>5.626053436902955E-4</v>
      </c>
      <c r="I9" s="2">
        <f t="shared" si="7"/>
        <v>8.9535882100319464E-4</v>
      </c>
      <c r="J9" s="2">
        <f t="shared" si="7"/>
        <v>6.8411026192073058E-4</v>
      </c>
      <c r="K9" s="2">
        <f t="shared" si="7"/>
        <v>2.2627192390318784E-4</v>
      </c>
      <c r="L9" s="2">
        <f t="shared" si="8"/>
        <v>275.00273454353362</v>
      </c>
      <c r="O9">
        <f t="shared" si="9"/>
        <v>3</v>
      </c>
      <c r="P9" s="2">
        <f t="shared" si="12"/>
        <v>3.6619718309859154E-4</v>
      </c>
      <c r="Q9" s="2">
        <f t="shared" si="13"/>
        <v>5.626053436902955E-4</v>
      </c>
      <c r="R9" s="2">
        <f t="shared" si="14"/>
        <v>8.9535882100319464E-4</v>
      </c>
      <c r="S9" s="2">
        <f t="shared" si="15"/>
        <v>6.8411026192073058E-4</v>
      </c>
      <c r="T9" s="2">
        <f t="shared" si="16"/>
        <v>2.2627192390318784E-4</v>
      </c>
      <c r="U9" s="2">
        <f t="shared" si="10"/>
        <v>275.00273454353362</v>
      </c>
      <c r="V9" s="13">
        <f t="shared" si="11"/>
        <v>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 s="5">
        <v>135.98307171747592</v>
      </c>
      <c r="B10" s="5">
        <v>278.131845</v>
      </c>
      <c r="C10">
        <v>1958.537</v>
      </c>
      <c r="D10">
        <v>315.86</v>
      </c>
      <c r="E10" s="1">
        <f t="shared" si="6"/>
        <v>1754</v>
      </c>
      <c r="F10">
        <v>3</v>
      </c>
      <c r="G10" s="2">
        <f t="shared" si="7"/>
        <v>5.4929577464788728E-4</v>
      </c>
      <c r="H10" s="2">
        <f t="shared" si="7"/>
        <v>8.4274774041328301E-4</v>
      </c>
      <c r="I10" s="2">
        <f t="shared" si="7"/>
        <v>1.334044988809055E-3</v>
      </c>
      <c r="J10" s="2">
        <f t="shared" si="7"/>
        <v>9.9714186945691922E-4</v>
      </c>
      <c r="K10" s="2">
        <f t="shared" si="7"/>
        <v>2.7808592970198257E-4</v>
      </c>
      <c r="L10" s="2">
        <f t="shared" si="8"/>
        <v>275.004001316303</v>
      </c>
      <c r="O10">
        <f t="shared" si="9"/>
        <v>3</v>
      </c>
      <c r="P10" s="2">
        <f t="shared" si="12"/>
        <v>5.4929577464788728E-4</v>
      </c>
      <c r="Q10" s="2">
        <f t="shared" si="13"/>
        <v>8.4274774041328301E-4</v>
      </c>
      <c r="R10" s="2">
        <f t="shared" si="14"/>
        <v>1.334044988809055E-3</v>
      </c>
      <c r="S10" s="2">
        <f t="shared" si="15"/>
        <v>9.9714186945691922E-4</v>
      </c>
      <c r="T10" s="2">
        <f t="shared" si="16"/>
        <v>2.7808592970198257E-4</v>
      </c>
      <c r="U10" s="2">
        <f t="shared" si="10"/>
        <v>275.004001316303</v>
      </c>
      <c r="V10" s="13">
        <f t="shared" si="11"/>
        <v>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5">
        <v>168.21349890930378</v>
      </c>
      <c r="B11" s="5">
        <v>280.05315999999999</v>
      </c>
      <c r="C11">
        <v>1958.6219000000001</v>
      </c>
      <c r="D11">
        <v>314.93</v>
      </c>
      <c r="E11" s="1">
        <f t="shared" si="6"/>
        <v>1755</v>
      </c>
      <c r="F11">
        <v>3</v>
      </c>
      <c r="G11" s="2">
        <f t="shared" si="7"/>
        <v>7.3239436619718307E-4</v>
      </c>
      <c r="H11" s="2">
        <f t="shared" si="7"/>
        <v>1.1221194570267816E-3</v>
      </c>
      <c r="I11" s="2">
        <f t="shared" si="7"/>
        <v>1.766842840684182E-3</v>
      </c>
      <c r="J11" s="2">
        <f t="shared" si="7"/>
        <v>1.2922909653805107E-3</v>
      </c>
      <c r="K11" s="2">
        <f t="shared" si="7"/>
        <v>3.0951271282147975E-4</v>
      </c>
      <c r="L11" s="2">
        <f t="shared" si="8"/>
        <v>275.0052231603421</v>
      </c>
      <c r="O11">
        <f t="shared" si="9"/>
        <v>3</v>
      </c>
      <c r="P11" s="2">
        <f t="shared" si="12"/>
        <v>7.3239436619718307E-4</v>
      </c>
      <c r="Q11" s="2">
        <f t="shared" si="13"/>
        <v>1.1221194570267816E-3</v>
      </c>
      <c r="R11" s="2">
        <f t="shared" si="14"/>
        <v>1.766842840684182E-3</v>
      </c>
      <c r="S11" s="2">
        <f t="shared" si="15"/>
        <v>1.2922909653805107E-3</v>
      </c>
      <c r="T11" s="2">
        <f t="shared" si="16"/>
        <v>3.0951271282147975E-4</v>
      </c>
      <c r="U11" s="2">
        <f t="shared" si="10"/>
        <v>275.0052231603421</v>
      </c>
      <c r="V11" s="13">
        <f t="shared" si="11"/>
        <v>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5">
        <v>202.4849869723617</v>
      </c>
      <c r="B12" s="5">
        <v>280.720145</v>
      </c>
      <c r="C12">
        <v>1958.7067999999999</v>
      </c>
      <c r="D12">
        <v>313.2</v>
      </c>
      <c r="E12" s="1">
        <f t="shared" si="6"/>
        <v>1756</v>
      </c>
      <c r="F12">
        <v>3</v>
      </c>
      <c r="G12" s="2">
        <f t="shared" si="7"/>
        <v>9.1549295774647887E-4</v>
      </c>
      <c r="H12" s="2">
        <f t="shared" si="7"/>
        <v>1.4007226136948155E-3</v>
      </c>
      <c r="I12" s="2">
        <f t="shared" si="7"/>
        <v>2.1938314132316067E-3</v>
      </c>
      <c r="J12" s="2">
        <f t="shared" si="7"/>
        <v>1.5705791213599116E-3</v>
      </c>
      <c r="K12" s="2">
        <f t="shared" si="7"/>
        <v>3.2857402031959419E-4</v>
      </c>
      <c r="L12" s="2">
        <f t="shared" si="8"/>
        <v>275.00640920012637</v>
      </c>
      <c r="O12">
        <f t="shared" si="9"/>
        <v>3</v>
      </c>
      <c r="P12" s="2">
        <f t="shared" si="12"/>
        <v>9.1549295774647887E-4</v>
      </c>
      <c r="Q12" s="2">
        <f t="shared" si="13"/>
        <v>1.4007226136948155E-3</v>
      </c>
      <c r="R12" s="2">
        <f t="shared" si="14"/>
        <v>2.1938314132316067E-3</v>
      </c>
      <c r="S12" s="2">
        <f t="shared" si="15"/>
        <v>1.5705791213599116E-3</v>
      </c>
      <c r="T12" s="2">
        <f t="shared" si="16"/>
        <v>3.2857402031959419E-4</v>
      </c>
      <c r="U12" s="2">
        <f t="shared" si="10"/>
        <v>275.00640920012637</v>
      </c>
      <c r="V12" s="13">
        <f t="shared" si="11"/>
        <v>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s="5">
        <v>227.90304089821478</v>
      </c>
      <c r="B13" s="5">
        <v>281.48667999999998</v>
      </c>
      <c r="C13">
        <v>1958.789</v>
      </c>
      <c r="D13">
        <v>312.43</v>
      </c>
      <c r="E13" s="1">
        <f t="shared" si="6"/>
        <v>1757</v>
      </c>
      <c r="F13">
        <v>3</v>
      </c>
      <c r="G13" s="2">
        <f t="shared" si="7"/>
        <v>1.0985915492957746E-3</v>
      </c>
      <c r="H13" s="2">
        <f t="shared" si="7"/>
        <v>1.6785593247487741E-3</v>
      </c>
      <c r="I13" s="2">
        <f t="shared" si="7"/>
        <v>2.6150886821763959E-3</v>
      </c>
      <c r="J13" s="2">
        <f t="shared" si="7"/>
        <v>1.832969549885785E-3</v>
      </c>
      <c r="K13" s="2">
        <f t="shared" si="7"/>
        <v>3.4013528773141094E-4</v>
      </c>
      <c r="L13" s="2">
        <f t="shared" si="8"/>
        <v>275.00756534439381</v>
      </c>
      <c r="O13">
        <f t="shared" si="9"/>
        <v>3</v>
      </c>
      <c r="P13" s="2">
        <f t="shared" si="12"/>
        <v>1.0985915492957746E-3</v>
      </c>
      <c r="Q13" s="2">
        <f t="shared" si="13"/>
        <v>1.6785593247487741E-3</v>
      </c>
      <c r="R13" s="2">
        <f t="shared" si="14"/>
        <v>2.6150886821763959E-3</v>
      </c>
      <c r="S13" s="2">
        <f t="shared" si="15"/>
        <v>1.832969549885785E-3</v>
      </c>
      <c r="T13" s="2">
        <f t="shared" si="16"/>
        <v>3.4013528773141094E-4</v>
      </c>
      <c r="U13" s="2">
        <f t="shared" si="10"/>
        <v>275.00756534439381</v>
      </c>
      <c r="V13" s="13">
        <f t="shared" si="11"/>
        <v>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 s="5">
        <v>274.1568772034243</v>
      </c>
      <c r="B14" s="5">
        <v>280.13280000000003</v>
      </c>
      <c r="C14">
        <v>1958.874</v>
      </c>
      <c r="D14">
        <v>313.33</v>
      </c>
      <c r="E14" s="1">
        <f t="shared" si="6"/>
        <v>1758</v>
      </c>
      <c r="F14">
        <v>3</v>
      </c>
      <c r="G14" s="2">
        <f t="shared" si="7"/>
        <v>1.2816901408450702E-3</v>
      </c>
      <c r="H14" s="2">
        <f t="shared" si="7"/>
        <v>1.9556316987034581E-3</v>
      </c>
      <c r="I14" s="2">
        <f t="shared" si="7"/>
        <v>3.0306915766054091E-3</v>
      </c>
      <c r="J14" s="2">
        <f t="shared" si="7"/>
        <v>2.0803704381474031E-3</v>
      </c>
      <c r="K14" s="2">
        <f t="shared" si="7"/>
        <v>3.4714755088181436E-4</v>
      </c>
      <c r="L14" s="2">
        <f t="shared" si="8"/>
        <v>275.00869553140518</v>
      </c>
      <c r="O14">
        <f t="shared" si="9"/>
        <v>3</v>
      </c>
      <c r="P14" s="2">
        <f t="shared" si="12"/>
        <v>1.2816901408450702E-3</v>
      </c>
      <c r="Q14" s="2">
        <f t="shared" si="13"/>
        <v>1.9556316987034581E-3</v>
      </c>
      <c r="R14" s="2">
        <f t="shared" si="14"/>
        <v>3.0306915766054091E-3</v>
      </c>
      <c r="S14" s="2">
        <f t="shared" si="15"/>
        <v>2.0803704381474031E-3</v>
      </c>
      <c r="T14" s="2">
        <f t="shared" si="16"/>
        <v>3.4714755088181436E-4</v>
      </c>
      <c r="U14" s="2">
        <f t="shared" si="10"/>
        <v>275.00869553140518</v>
      </c>
      <c r="V14" s="13">
        <f t="shared" si="11"/>
        <v>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 s="5">
        <v>302.34742552285286</v>
      </c>
      <c r="B15" s="5">
        <v>279.83415000000002</v>
      </c>
      <c r="C15">
        <v>1958.9562000000001</v>
      </c>
      <c r="D15">
        <v>314.67</v>
      </c>
      <c r="E15" s="1">
        <f t="shared" si="6"/>
        <v>1759</v>
      </c>
      <c r="F15">
        <v>3</v>
      </c>
      <c r="G15" s="2">
        <f t="shared" si="7"/>
        <v>1.4647887323943659E-3</v>
      </c>
      <c r="H15" s="2">
        <f t="shared" si="7"/>
        <v>2.231941838273081E-3</v>
      </c>
      <c r="I15" s="2">
        <f t="shared" si="7"/>
        <v>3.4407159930159217E-3</v>
      </c>
      <c r="J15" s="2">
        <f t="shared" si="7"/>
        <v>2.3136380914551237E-3</v>
      </c>
      <c r="K15" s="2">
        <f t="shared" si="7"/>
        <v>3.5140070347650706E-4</v>
      </c>
      <c r="L15" s="2">
        <f t="shared" si="8"/>
        <v>275.00980248535859</v>
      </c>
      <c r="O15">
        <f t="shared" si="9"/>
        <v>3</v>
      </c>
      <c r="P15" s="2">
        <f t="shared" si="12"/>
        <v>1.4647887323943659E-3</v>
      </c>
      <c r="Q15" s="2">
        <f t="shared" si="13"/>
        <v>2.231941838273081E-3</v>
      </c>
      <c r="R15" s="2">
        <f t="shared" si="14"/>
        <v>3.4407159930159217E-3</v>
      </c>
      <c r="S15" s="2">
        <f t="shared" si="15"/>
        <v>2.3136380914551237E-3</v>
      </c>
      <c r="T15" s="2">
        <f t="shared" si="16"/>
        <v>3.5140070347650706E-4</v>
      </c>
      <c r="U15" s="2">
        <f t="shared" si="10"/>
        <v>275.00980248535859</v>
      </c>
      <c r="V15" s="13">
        <f t="shared" si="11"/>
        <v>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 s="5">
        <v>329.24210070529784</v>
      </c>
      <c r="B16" s="5">
        <v>278.91829000000001</v>
      </c>
      <c r="C16">
        <v>1959.0410999999999</v>
      </c>
      <c r="D16">
        <v>315.58</v>
      </c>
      <c r="E16" s="1">
        <f t="shared" si="6"/>
        <v>1760</v>
      </c>
      <c r="F16">
        <v>3</v>
      </c>
      <c r="G16" s="2">
        <f t="shared" si="7"/>
        <v>1.6478873239436616E-3</v>
      </c>
      <c r="H16" s="2">
        <f t="shared" si="7"/>
        <v>2.5074918403872265E-3</v>
      </c>
      <c r="I16" s="2">
        <f t="shared" si="7"/>
        <v>3.845236809175678E-3</v>
      </c>
      <c r="J16" s="2">
        <f t="shared" si="7"/>
        <v>2.5335798970890231E-3</v>
      </c>
      <c r="K16" s="2">
        <f t="shared" si="7"/>
        <v>3.5398037092562458E-4</v>
      </c>
      <c r="L16" s="2">
        <f t="shared" si="8"/>
        <v>275.01088817624151</v>
      </c>
      <c r="O16">
        <f t="shared" si="9"/>
        <v>3</v>
      </c>
      <c r="P16" s="2">
        <f t="shared" si="12"/>
        <v>1.6478873239436616E-3</v>
      </c>
      <c r="Q16" s="2">
        <f t="shared" si="13"/>
        <v>2.5074918403872265E-3</v>
      </c>
      <c r="R16" s="2">
        <f t="shared" si="14"/>
        <v>3.845236809175678E-3</v>
      </c>
      <c r="S16" s="2">
        <f t="shared" si="15"/>
        <v>2.5335798970890231E-3</v>
      </c>
      <c r="T16" s="2">
        <f t="shared" si="16"/>
        <v>3.5398037092562458E-4</v>
      </c>
      <c r="U16" s="2">
        <f t="shared" si="10"/>
        <v>275.01088817624151</v>
      </c>
      <c r="V16" s="13">
        <f t="shared" si="11"/>
        <v>0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 s="5">
        <v>364.64069483611263</v>
      </c>
      <c r="B17" s="5">
        <v>277.04675000000003</v>
      </c>
      <c r="C17">
        <v>1959.126</v>
      </c>
      <c r="D17">
        <v>316.48</v>
      </c>
      <c r="E17" s="1">
        <f t="shared" si="6"/>
        <v>1761</v>
      </c>
      <c r="F17">
        <v>3</v>
      </c>
      <c r="G17" s="2">
        <f t="shared" si="7"/>
        <v>1.8309859154929573E-3</v>
      </c>
      <c r="H17" s="2">
        <f t="shared" si="7"/>
        <v>2.782283796206762E-3</v>
      </c>
      <c r="I17" s="2">
        <f t="shared" si="7"/>
        <v>4.2443278977969063E-3</v>
      </c>
      <c r="J17" s="2">
        <f t="shared" si="7"/>
        <v>2.7409571188321759E-3</v>
      </c>
      <c r="K17" s="2">
        <f t="shared" si="7"/>
        <v>3.5554501832537699E-4</v>
      </c>
      <c r="L17" s="2">
        <f t="shared" si="8"/>
        <v>275.01195409974667</v>
      </c>
      <c r="O17">
        <f t="shared" si="9"/>
        <v>3</v>
      </c>
      <c r="P17" s="2">
        <f t="shared" si="12"/>
        <v>1.8309859154929573E-3</v>
      </c>
      <c r="Q17" s="2">
        <f t="shared" si="13"/>
        <v>2.782283796206762E-3</v>
      </c>
      <c r="R17" s="2">
        <f t="shared" si="14"/>
        <v>4.2443278977969063E-3</v>
      </c>
      <c r="S17" s="2">
        <f t="shared" si="15"/>
        <v>2.7409571188321759E-3</v>
      </c>
      <c r="T17" s="2">
        <f t="shared" si="16"/>
        <v>3.5554501832537699E-4</v>
      </c>
      <c r="U17" s="2">
        <f t="shared" si="10"/>
        <v>275.01195409974667</v>
      </c>
      <c r="V17" s="13">
        <f t="shared" si="11"/>
        <v>0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 s="5">
        <v>428.38085402493795</v>
      </c>
      <c r="B18" s="5">
        <v>276.90738000000005</v>
      </c>
      <c r="C18">
        <v>1959.2027</v>
      </c>
      <c r="D18">
        <v>316.64999999999998</v>
      </c>
      <c r="E18" s="1">
        <f t="shared" si="6"/>
        <v>1762</v>
      </c>
      <c r="F18">
        <v>3</v>
      </c>
      <c r="G18" s="2">
        <f t="shared" si="7"/>
        <v>2.014084507042253E-3</v>
      </c>
      <c r="H18" s="2">
        <f t="shared" si="7"/>
        <v>3.0563197911397093E-3</v>
      </c>
      <c r="I18" s="2">
        <f t="shared" si="7"/>
        <v>4.6380621400267932E-3</v>
      </c>
      <c r="J18" s="2">
        <f t="shared" si="7"/>
        <v>2.936487531861032E-3</v>
      </c>
      <c r="K18" s="2">
        <f t="shared" si="7"/>
        <v>3.5649402494496651E-4</v>
      </c>
      <c r="L18" s="2">
        <f t="shared" si="8"/>
        <v>275.01300144799501</v>
      </c>
      <c r="O18">
        <f t="shared" si="9"/>
        <v>3</v>
      </c>
      <c r="P18" s="2">
        <f t="shared" si="12"/>
        <v>2.014084507042253E-3</v>
      </c>
      <c r="Q18" s="2">
        <f t="shared" si="13"/>
        <v>3.0563197911397093E-3</v>
      </c>
      <c r="R18" s="2">
        <f t="shared" si="14"/>
        <v>4.6380621400267932E-3</v>
      </c>
      <c r="S18" s="2">
        <f t="shared" si="15"/>
        <v>2.936487531861032E-3</v>
      </c>
      <c r="T18" s="2">
        <f t="shared" si="16"/>
        <v>3.5649402494496651E-4</v>
      </c>
      <c r="U18" s="2">
        <f t="shared" si="10"/>
        <v>275.01300144799501</v>
      </c>
      <c r="V18" s="13">
        <f t="shared" si="11"/>
        <v>0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 s="5">
        <v>461.23531057480534</v>
      </c>
      <c r="B19" s="5">
        <v>276.71823500000005</v>
      </c>
      <c r="C19">
        <v>1959.2877000000001</v>
      </c>
      <c r="D19">
        <v>317.72000000000003</v>
      </c>
      <c r="E19" s="1">
        <f t="shared" si="6"/>
        <v>1763</v>
      </c>
      <c r="F19">
        <v>3</v>
      </c>
      <c r="G19" s="2">
        <f t="shared" si="7"/>
        <v>2.1971830985915487E-3</v>
      </c>
      <c r="H19" s="2">
        <f t="shared" si="7"/>
        <v>3.3296019048570701E-3</v>
      </c>
      <c r="I19" s="2">
        <f t="shared" si="7"/>
        <v>5.0265114387568807E-3</v>
      </c>
      <c r="J19" s="2">
        <f t="shared" si="7"/>
        <v>3.1208479071127915E-3</v>
      </c>
      <c r="K19" s="2">
        <f t="shared" si="7"/>
        <v>3.570696265560178E-4</v>
      </c>
      <c r="L19" s="2">
        <f t="shared" si="8"/>
        <v>275.0140312139759</v>
      </c>
      <c r="O19">
        <f t="shared" si="9"/>
        <v>3</v>
      </c>
      <c r="P19" s="2">
        <f t="shared" si="12"/>
        <v>2.1971830985915487E-3</v>
      </c>
      <c r="Q19" s="2">
        <f t="shared" si="13"/>
        <v>3.3296019048570701E-3</v>
      </c>
      <c r="R19" s="2">
        <f t="shared" si="14"/>
        <v>5.0265114387568807E-3</v>
      </c>
      <c r="S19" s="2">
        <f t="shared" si="15"/>
        <v>3.1208479071127915E-3</v>
      </c>
      <c r="T19" s="2">
        <f t="shared" si="16"/>
        <v>3.570696265560178E-4</v>
      </c>
      <c r="U19" s="2">
        <f t="shared" si="10"/>
        <v>275.0140312139759</v>
      </c>
      <c r="V19" s="13">
        <f t="shared" si="11"/>
        <v>0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 s="5">
        <v>499.79633604650161</v>
      </c>
      <c r="B20" s="5">
        <v>276.35985500000004</v>
      </c>
      <c r="C20">
        <v>1959.3698999999999</v>
      </c>
      <c r="D20">
        <v>318.29000000000002</v>
      </c>
      <c r="E20" s="1">
        <f t="shared" si="6"/>
        <v>1764</v>
      </c>
      <c r="F20">
        <v>3</v>
      </c>
      <c r="G20" s="2">
        <f t="shared" si="7"/>
        <v>2.3802816901408444E-3</v>
      </c>
      <c r="H20" s="2">
        <f t="shared" si="7"/>
        <v>3.6021322113086091E-3</v>
      </c>
      <c r="I20" s="2">
        <f t="shared" si="7"/>
        <v>5.4097467317538155E-3</v>
      </c>
      <c r="J20" s="2">
        <f t="shared" si="7"/>
        <v>3.2946763537286825E-3</v>
      </c>
      <c r="K20" s="2">
        <f t="shared" si="7"/>
        <v>3.5741874658090037E-4</v>
      </c>
      <c r="L20" s="2">
        <f t="shared" si="8"/>
        <v>275.01504425573353</v>
      </c>
      <c r="O20">
        <f t="shared" si="9"/>
        <v>3</v>
      </c>
      <c r="P20" s="2">
        <f t="shared" si="12"/>
        <v>2.3802816901408444E-3</v>
      </c>
      <c r="Q20" s="2">
        <f t="shared" si="13"/>
        <v>3.6021322113086091E-3</v>
      </c>
      <c r="R20" s="2">
        <f t="shared" si="14"/>
        <v>5.4097467317538155E-3</v>
      </c>
      <c r="S20" s="2">
        <f t="shared" si="15"/>
        <v>3.2946763537286825E-3</v>
      </c>
      <c r="T20" s="2">
        <f t="shared" si="16"/>
        <v>3.5741874658090037E-4</v>
      </c>
      <c r="U20" s="2">
        <f t="shared" si="10"/>
        <v>275.01504425573353</v>
      </c>
      <c r="V20" s="13">
        <f t="shared" si="11"/>
        <v>0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 s="5">
        <v>536.67317783497401</v>
      </c>
      <c r="B21" s="5">
        <v>276.00147500000003</v>
      </c>
      <c r="C21">
        <v>1959.4548</v>
      </c>
      <c r="D21">
        <v>318.14999999999998</v>
      </c>
      <c r="E21" s="1">
        <f t="shared" si="6"/>
        <v>1765</v>
      </c>
      <c r="F21">
        <v>3</v>
      </c>
      <c r="G21" s="2">
        <f t="shared" si="7"/>
        <v>2.56338028169014E-3</v>
      </c>
      <c r="H21" s="2">
        <f t="shared" si="7"/>
        <v>3.8739127787385938E-3</v>
      </c>
      <c r="I21" s="2">
        <f t="shared" si="7"/>
        <v>5.7878380046138501E-3</v>
      </c>
      <c r="J21" s="2">
        <f t="shared" si="7"/>
        <v>3.4585745276808169E-3</v>
      </c>
      <c r="K21" s="2">
        <f t="shared" si="7"/>
        <v>3.576304985799113E-4</v>
      </c>
      <c r="L21" s="2">
        <f t="shared" si="8"/>
        <v>275.01604133609129</v>
      </c>
      <c r="O21">
        <f t="shared" si="9"/>
        <v>3</v>
      </c>
      <c r="P21" s="2">
        <f t="shared" si="12"/>
        <v>2.56338028169014E-3</v>
      </c>
      <c r="Q21" s="2">
        <f t="shared" si="13"/>
        <v>3.8739127787385938E-3</v>
      </c>
      <c r="R21" s="2">
        <f t="shared" si="14"/>
        <v>5.7878380046138501E-3</v>
      </c>
      <c r="S21" s="2">
        <f t="shared" si="15"/>
        <v>3.4585745276808169E-3</v>
      </c>
      <c r="T21" s="2">
        <f t="shared" si="16"/>
        <v>3.576304985799113E-4</v>
      </c>
      <c r="U21" s="2">
        <f t="shared" si="10"/>
        <v>275.01604133609129</v>
      </c>
      <c r="V21" s="13">
        <f t="shared" si="11"/>
        <v>0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 s="5">
        <v>572.00461163900115</v>
      </c>
      <c r="B22" s="5">
        <v>277.56441000000001</v>
      </c>
      <c r="C22">
        <v>1959.537</v>
      </c>
      <c r="D22">
        <v>316.54000000000002</v>
      </c>
      <c r="E22" s="1">
        <f t="shared" si="6"/>
        <v>1766</v>
      </c>
      <c r="F22">
        <v>3</v>
      </c>
      <c r="G22" s="2">
        <f t="shared" si="7"/>
        <v>2.7464788732394357E-3</v>
      </c>
      <c r="H22" s="2">
        <f t="shared" si="7"/>
        <v>4.1449456697014884E-3</v>
      </c>
      <c r="I22" s="2">
        <f t="shared" si="7"/>
        <v>6.1608543035434589E-3</v>
      </c>
      <c r="J22" s="2">
        <f t="shared" si="7"/>
        <v>3.613109714227139E-3</v>
      </c>
      <c r="K22" s="2">
        <f t="shared" si="7"/>
        <v>3.5775893265956689E-4</v>
      </c>
      <c r="L22" s="2">
        <f t="shared" si="8"/>
        <v>275.01702314749338</v>
      </c>
      <c r="O22">
        <f t="shared" si="9"/>
        <v>3</v>
      </c>
      <c r="P22" s="2">
        <f t="shared" si="12"/>
        <v>2.7464788732394357E-3</v>
      </c>
      <c r="Q22" s="2">
        <f t="shared" si="13"/>
        <v>4.1449456697014884E-3</v>
      </c>
      <c r="R22" s="2">
        <f t="shared" si="14"/>
        <v>6.1608543035434589E-3</v>
      </c>
      <c r="S22" s="2">
        <f t="shared" si="15"/>
        <v>3.613109714227139E-3</v>
      </c>
      <c r="T22" s="2">
        <f t="shared" si="16"/>
        <v>3.5775893265956689E-4</v>
      </c>
      <c r="U22" s="2">
        <f t="shared" si="10"/>
        <v>275.01702314749338</v>
      </c>
      <c r="V22" s="13">
        <f t="shared" si="11"/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 s="5">
        <v>595.63840159634913</v>
      </c>
      <c r="B23" s="5">
        <v>276.89742500000006</v>
      </c>
      <c r="C23">
        <v>1959.6219000000001</v>
      </c>
      <c r="D23">
        <v>314.8</v>
      </c>
      <c r="E23" s="1">
        <f t="shared" si="6"/>
        <v>1767</v>
      </c>
      <c r="F23">
        <v>3</v>
      </c>
      <c r="G23" s="2">
        <f t="shared" ref="G23:K38" si="17">G22*(1-G$5)+G$4*$F22*$L$4/1000</f>
        <v>2.9295774647887314E-3</v>
      </c>
      <c r="H23" s="2">
        <f t="shared" si="17"/>
        <v>4.4152329410776089E-3</v>
      </c>
      <c r="I23" s="2">
        <f t="shared" si="17"/>
        <v>6.5288637479684088E-3</v>
      </c>
      <c r="J23" s="2">
        <f t="shared" si="17"/>
        <v>3.7588167914022696E-3</v>
      </c>
      <c r="K23" s="2">
        <f t="shared" si="17"/>
        <v>3.5783683186662994E-4</v>
      </c>
      <c r="L23" s="2">
        <f t="shared" si="8"/>
        <v>275.01799032777711</v>
      </c>
      <c r="O23">
        <f t="shared" si="9"/>
        <v>3</v>
      </c>
      <c r="P23" s="2">
        <f t="shared" si="12"/>
        <v>2.9295774647887314E-3</v>
      </c>
      <c r="Q23" s="2">
        <f t="shared" si="13"/>
        <v>4.4152329410776089E-3</v>
      </c>
      <c r="R23" s="2">
        <f t="shared" si="14"/>
        <v>6.5288637479684088E-3</v>
      </c>
      <c r="S23" s="2">
        <f t="shared" si="15"/>
        <v>3.7588167914022696E-3</v>
      </c>
      <c r="T23" s="2">
        <f t="shared" si="16"/>
        <v>3.5783683186662994E-4</v>
      </c>
      <c r="U23" s="2">
        <f t="shared" si="10"/>
        <v>275.01799032777711</v>
      </c>
      <c r="V23" s="13">
        <f t="shared" si="11"/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 s="5">
        <v>631.98424029684861</v>
      </c>
      <c r="B24" s="5">
        <v>278.251305</v>
      </c>
      <c r="C24">
        <v>1959.7067999999999</v>
      </c>
      <c r="D24">
        <v>313.83999999999997</v>
      </c>
      <c r="E24" s="1">
        <f t="shared" si="6"/>
        <v>1768</v>
      </c>
      <c r="F24">
        <v>3</v>
      </c>
      <c r="G24" s="2">
        <f t="shared" si="17"/>
        <v>3.1126760563380271E-3</v>
      </c>
      <c r="H24" s="2">
        <f t="shared" si="17"/>
        <v>4.6847766440887327E-3</v>
      </c>
      <c r="I24" s="2">
        <f t="shared" si="17"/>
        <v>6.8919335429735787E-3</v>
      </c>
      <c r="J24" s="2">
        <f t="shared" si="17"/>
        <v>3.8962000813402898E-3</v>
      </c>
      <c r="K24" s="2">
        <f t="shared" si="17"/>
        <v>3.5788408012408103E-4</v>
      </c>
      <c r="L24" s="2">
        <f t="shared" si="8"/>
        <v>275.01894347040485</v>
      </c>
      <c r="O24">
        <f t="shared" si="9"/>
        <v>3</v>
      </c>
      <c r="P24" s="2">
        <f t="shared" si="12"/>
        <v>3.1126760563380271E-3</v>
      </c>
      <c r="Q24" s="2">
        <f t="shared" si="13"/>
        <v>4.6847766440887327E-3</v>
      </c>
      <c r="R24" s="2">
        <f t="shared" si="14"/>
        <v>6.8919335429735787E-3</v>
      </c>
      <c r="S24" s="2">
        <f t="shared" si="15"/>
        <v>3.8962000813402898E-3</v>
      </c>
      <c r="T24" s="2">
        <f t="shared" si="16"/>
        <v>3.5788408012408103E-4</v>
      </c>
      <c r="U24" s="2">
        <f t="shared" si="10"/>
        <v>275.01894347040485</v>
      </c>
      <c r="V24" s="13">
        <f t="shared" si="11"/>
        <v>0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 s="5">
        <v>667.93828448427166</v>
      </c>
      <c r="B25" s="5">
        <v>279.38617500000004</v>
      </c>
      <c r="C25">
        <v>1959.789</v>
      </c>
      <c r="D25">
        <v>313.33</v>
      </c>
      <c r="E25" s="1">
        <f t="shared" si="6"/>
        <v>1769</v>
      </c>
      <c r="F25">
        <v>3</v>
      </c>
      <c r="G25" s="2">
        <f t="shared" si="17"/>
        <v>3.2957746478873228E-3</v>
      </c>
      <c r="H25" s="2">
        <f t="shared" si="17"/>
        <v>4.9535788243136643E-3</v>
      </c>
      <c r="I25" s="2">
        <f t="shared" si="17"/>
        <v>7.2501299915758068E-3</v>
      </c>
      <c r="J25" s="2">
        <f t="shared" si="17"/>
        <v>4.0257350958372764E-3</v>
      </c>
      <c r="K25" s="2">
        <f t="shared" si="17"/>
        <v>3.579127376408431E-4</v>
      </c>
      <c r="L25" s="2">
        <f t="shared" si="8"/>
        <v>275.01988313129726</v>
      </c>
      <c r="O25">
        <f t="shared" si="9"/>
        <v>3</v>
      </c>
      <c r="P25" s="2">
        <f t="shared" si="12"/>
        <v>3.2957746478873228E-3</v>
      </c>
      <c r="Q25" s="2">
        <f t="shared" si="13"/>
        <v>4.9535788243136643E-3</v>
      </c>
      <c r="R25" s="2">
        <f t="shared" si="14"/>
        <v>7.2501299915758068E-3</v>
      </c>
      <c r="S25" s="2">
        <f t="shared" si="15"/>
        <v>4.0257350958372764E-3</v>
      </c>
      <c r="T25" s="2">
        <f t="shared" si="16"/>
        <v>3.579127376408431E-4</v>
      </c>
      <c r="U25" s="2">
        <f t="shared" si="10"/>
        <v>275.01988313129726</v>
      </c>
      <c r="V25" s="13">
        <f t="shared" si="11"/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 s="5">
        <v>698.42128056304807</v>
      </c>
      <c r="B26" s="5">
        <v>279.70473500000003</v>
      </c>
      <c r="C26">
        <v>1959.874</v>
      </c>
      <c r="D26">
        <v>314.81</v>
      </c>
      <c r="E26" s="1">
        <f t="shared" si="6"/>
        <v>1770</v>
      </c>
      <c r="F26">
        <v>3</v>
      </c>
      <c r="G26" s="2">
        <f t="shared" si="17"/>
        <v>3.4788732394366185E-3</v>
      </c>
      <c r="H26" s="2">
        <f t="shared" si="17"/>
        <v>5.2216415217037591E-3</v>
      </c>
      <c r="I26" s="2">
        <f t="shared" si="17"/>
        <v>7.6035185068320035E-3</v>
      </c>
      <c r="J26" s="2">
        <f t="shared" si="17"/>
        <v>4.1478701821953366E-3</v>
      </c>
      <c r="K26" s="2">
        <f t="shared" si="17"/>
        <v>3.5793011930339053E-4</v>
      </c>
      <c r="L26" s="2">
        <f t="shared" si="8"/>
        <v>275.02080983356944</v>
      </c>
      <c r="O26">
        <f t="shared" si="9"/>
        <v>3</v>
      </c>
      <c r="P26" s="2">
        <f t="shared" si="12"/>
        <v>3.4788732394366185E-3</v>
      </c>
      <c r="Q26" s="2">
        <f t="shared" si="13"/>
        <v>5.2216415217037591E-3</v>
      </c>
      <c r="R26" s="2">
        <f t="shared" si="14"/>
        <v>7.6035185068320035E-3</v>
      </c>
      <c r="S26" s="2">
        <f t="shared" si="15"/>
        <v>4.1478701821953366E-3</v>
      </c>
      <c r="T26" s="2">
        <f t="shared" si="16"/>
        <v>3.5793011930339053E-4</v>
      </c>
      <c r="U26" s="2">
        <f t="shared" si="10"/>
        <v>275.02080983356944</v>
      </c>
      <c r="V26" s="13">
        <f t="shared" si="11"/>
        <v>0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 s="5">
        <v>729.67119819346613</v>
      </c>
      <c r="B27" s="5">
        <v>278.52599499999997</v>
      </c>
      <c r="C27">
        <v>1959.9562000000001</v>
      </c>
      <c r="D27">
        <v>315.58</v>
      </c>
      <c r="E27" s="1">
        <f t="shared" si="6"/>
        <v>1771</v>
      </c>
      <c r="F27">
        <v>4</v>
      </c>
      <c r="G27" s="2">
        <f t="shared" si="17"/>
        <v>3.6619718309859142E-3</v>
      </c>
      <c r="H27" s="2">
        <f t="shared" si="17"/>
        <v>5.4889667705984068E-3</v>
      </c>
      <c r="I27" s="2">
        <f t="shared" si="17"/>
        <v>7.9521636237847408E-3</v>
      </c>
      <c r="J27" s="2">
        <f t="shared" si="17"/>
        <v>4.2630280750447485E-3</v>
      </c>
      <c r="K27" s="2">
        <f t="shared" si="17"/>
        <v>3.5794066181464232E-4</v>
      </c>
      <c r="L27" s="2">
        <f t="shared" si="8"/>
        <v>275.02172407096225</v>
      </c>
      <c r="O27">
        <f t="shared" si="9"/>
        <v>4</v>
      </c>
      <c r="P27" s="2">
        <f t="shared" si="12"/>
        <v>3.6619718309859142E-3</v>
      </c>
      <c r="Q27" s="2">
        <f t="shared" si="13"/>
        <v>5.4889667705984068E-3</v>
      </c>
      <c r="R27" s="2">
        <f t="shared" si="14"/>
        <v>7.9521636237847408E-3</v>
      </c>
      <c r="S27" s="2">
        <f t="shared" si="15"/>
        <v>4.2630280750447485E-3</v>
      </c>
      <c r="T27" s="2">
        <f t="shared" si="16"/>
        <v>3.5794066181464232E-4</v>
      </c>
      <c r="U27" s="2">
        <f t="shared" si="10"/>
        <v>275.02172407096225</v>
      </c>
      <c r="V27" s="13">
        <f t="shared" si="11"/>
        <v>0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 s="5">
        <v>764.49516100553888</v>
      </c>
      <c r="B28" s="5">
        <v>278.52599499999997</v>
      </c>
      <c r="C28">
        <v>1960.0409999999999</v>
      </c>
      <c r="D28">
        <v>316.43</v>
      </c>
      <c r="E28" s="1">
        <f t="shared" si="6"/>
        <v>1772</v>
      </c>
      <c r="F28">
        <v>4</v>
      </c>
      <c r="G28" s="2">
        <f t="shared" si="17"/>
        <v>3.9061032863849754E-3</v>
      </c>
      <c r="H28" s="2">
        <f t="shared" si="17"/>
        <v>5.8494533133554901E-3</v>
      </c>
      <c r="I28" s="2">
        <f t="shared" si="17"/>
        <v>8.44636375303154E-3</v>
      </c>
      <c r="J28" s="2">
        <f t="shared" si="17"/>
        <v>4.4889782515341549E-3</v>
      </c>
      <c r="K28" s="2">
        <f t="shared" si="17"/>
        <v>4.0489541297845856E-4</v>
      </c>
      <c r="L28" s="2">
        <f t="shared" si="8"/>
        <v>275.02309579401731</v>
      </c>
      <c r="O28">
        <f t="shared" si="9"/>
        <v>4</v>
      </c>
      <c r="P28" s="2">
        <f t="shared" si="12"/>
        <v>3.9061032863849754E-3</v>
      </c>
      <c r="Q28" s="2">
        <f t="shared" si="13"/>
        <v>5.8494533133554901E-3</v>
      </c>
      <c r="R28" s="2">
        <f t="shared" si="14"/>
        <v>8.44636375303154E-3</v>
      </c>
      <c r="S28" s="2">
        <f t="shared" si="15"/>
        <v>4.4889782515341549E-3</v>
      </c>
      <c r="T28" s="2">
        <f t="shared" si="16"/>
        <v>4.0489541297845856E-4</v>
      </c>
      <c r="U28" s="2">
        <f t="shared" si="10"/>
        <v>275.02309579401731</v>
      </c>
      <c r="V28" s="13">
        <f t="shared" si="11"/>
        <v>0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 s="5">
        <v>799.24277413704067</v>
      </c>
      <c r="B29" s="5">
        <v>278.54995500000001</v>
      </c>
      <c r="C29">
        <v>1960.1257000000001</v>
      </c>
      <c r="D29">
        <v>316.98</v>
      </c>
      <c r="E29" s="1">
        <f t="shared" si="6"/>
        <v>1773</v>
      </c>
      <c r="F29">
        <v>4</v>
      </c>
      <c r="G29" s="2">
        <f t="shared" si="17"/>
        <v>4.1502347417840361E-3</v>
      </c>
      <c r="H29" s="2">
        <f t="shared" si="17"/>
        <v>6.208948146855099E-3</v>
      </c>
      <c r="I29" s="2">
        <f t="shared" si="17"/>
        <v>8.9339304237661434E-3</v>
      </c>
      <c r="J29" s="2">
        <f t="shared" si="17"/>
        <v>4.7020206047952854E-3</v>
      </c>
      <c r="K29" s="2">
        <f t="shared" si="17"/>
        <v>4.3337490917849062E-4</v>
      </c>
      <c r="L29" s="2">
        <f t="shared" si="8"/>
        <v>275.02442850882636</v>
      </c>
      <c r="O29">
        <f t="shared" si="9"/>
        <v>4</v>
      </c>
      <c r="P29" s="2">
        <f t="shared" si="12"/>
        <v>4.1502347417840361E-3</v>
      </c>
      <c r="Q29" s="2">
        <f t="shared" si="13"/>
        <v>6.208948146855099E-3</v>
      </c>
      <c r="R29" s="2">
        <f t="shared" si="14"/>
        <v>8.9339304237661434E-3</v>
      </c>
      <c r="S29" s="2">
        <f t="shared" si="15"/>
        <v>4.7020206047952854E-3</v>
      </c>
      <c r="T29" s="2">
        <f t="shared" si="16"/>
        <v>4.3337490917849062E-4</v>
      </c>
      <c r="U29" s="2">
        <f t="shared" si="10"/>
        <v>275.02442850882636</v>
      </c>
      <c r="V29" s="13">
        <f t="shared" si="11"/>
        <v>0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 s="5">
        <v>857.30982198049514</v>
      </c>
      <c r="B30" s="5">
        <v>279.33640000000003</v>
      </c>
      <c r="C30">
        <v>1960.2049</v>
      </c>
      <c r="D30">
        <v>317.58</v>
      </c>
      <c r="E30" s="1">
        <f t="shared" si="6"/>
        <v>1774</v>
      </c>
      <c r="F30">
        <v>4</v>
      </c>
      <c r="G30" s="2">
        <f t="shared" si="17"/>
        <v>4.3943661971830974E-3</v>
      </c>
      <c r="H30" s="2">
        <f t="shared" si="17"/>
        <v>6.567453999319052E-3</v>
      </c>
      <c r="I30" s="2">
        <f t="shared" si="17"/>
        <v>9.4149526743542433E-3</v>
      </c>
      <c r="J30" s="2">
        <f t="shared" si="17"/>
        <v>4.9028925181888484E-3</v>
      </c>
      <c r="K30" s="2">
        <f t="shared" si="17"/>
        <v>4.5064859679697951E-4</v>
      </c>
      <c r="L30" s="2">
        <f t="shared" si="8"/>
        <v>275.02573031398583</v>
      </c>
      <c r="O30">
        <f t="shared" si="9"/>
        <v>4</v>
      </c>
      <c r="P30" s="2">
        <f t="shared" si="12"/>
        <v>4.3943661971830974E-3</v>
      </c>
      <c r="Q30" s="2">
        <f t="shared" si="13"/>
        <v>6.567453999319052E-3</v>
      </c>
      <c r="R30" s="2">
        <f t="shared" si="14"/>
        <v>9.4149526743542433E-3</v>
      </c>
      <c r="S30" s="2">
        <f t="shared" si="15"/>
        <v>4.9028925181888484E-3</v>
      </c>
      <c r="T30" s="2">
        <f t="shared" si="16"/>
        <v>4.5064859679697951E-4</v>
      </c>
      <c r="U30" s="2">
        <f t="shared" si="10"/>
        <v>275.02573031398583</v>
      </c>
      <c r="V30" s="13">
        <f t="shared" si="11"/>
        <v>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 s="5">
        <v>897.43654891130177</v>
      </c>
      <c r="B31" s="5">
        <v>278.91423999999995</v>
      </c>
      <c r="C31">
        <v>1960.2896000000001</v>
      </c>
      <c r="D31">
        <v>319.02999999999997</v>
      </c>
      <c r="E31" s="1">
        <f t="shared" si="6"/>
        <v>1775</v>
      </c>
      <c r="F31">
        <v>4</v>
      </c>
      <c r="G31" s="2">
        <f t="shared" si="17"/>
        <v>4.6384976525821586E-3</v>
      </c>
      <c r="H31" s="2">
        <f t="shared" si="17"/>
        <v>6.9249735914637487E-3</v>
      </c>
      <c r="I31" s="2">
        <f t="shared" si="17"/>
        <v>9.8895183480337476E-3</v>
      </c>
      <c r="J31" s="2">
        <f t="shared" si="17"/>
        <v>5.0922892506823809E-3</v>
      </c>
      <c r="K31" s="2">
        <f t="shared" si="17"/>
        <v>4.6112561794389148E-4</v>
      </c>
      <c r="L31" s="2">
        <f t="shared" si="8"/>
        <v>275.02700640446068</v>
      </c>
      <c r="O31">
        <f t="shared" si="9"/>
        <v>4</v>
      </c>
      <c r="P31" s="2">
        <f t="shared" si="12"/>
        <v>4.6384976525821586E-3</v>
      </c>
      <c r="Q31" s="2">
        <f t="shared" si="13"/>
        <v>6.9249735914637487E-3</v>
      </c>
      <c r="R31" s="2">
        <f t="shared" si="14"/>
        <v>9.8895183480337476E-3</v>
      </c>
      <c r="S31" s="2">
        <f t="shared" si="15"/>
        <v>5.0922892506823809E-3</v>
      </c>
      <c r="T31" s="2">
        <f t="shared" si="16"/>
        <v>4.6112561794389148E-4</v>
      </c>
      <c r="U31" s="2">
        <f t="shared" si="10"/>
        <v>275.02700640446068</v>
      </c>
      <c r="V31" s="13">
        <f t="shared" si="11"/>
        <v>0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 s="5">
        <v>944.23650758208908</v>
      </c>
      <c r="B32" s="5">
        <v>279.11739</v>
      </c>
      <c r="C32">
        <v>1960.3715999999999</v>
      </c>
      <c r="D32">
        <v>320.04000000000002</v>
      </c>
      <c r="E32" s="1">
        <f t="shared" si="6"/>
        <v>1776</v>
      </c>
      <c r="F32">
        <v>4</v>
      </c>
      <c r="G32" s="2">
        <f t="shared" si="17"/>
        <v>4.8826291079812198E-3</v>
      </c>
      <c r="H32" s="2">
        <f t="shared" si="17"/>
        <v>7.2815096365208155E-3</v>
      </c>
      <c r="I32" s="2">
        <f t="shared" si="17"/>
        <v>1.0357714108956525E-2</v>
      </c>
      <c r="J32" s="2">
        <f t="shared" si="17"/>
        <v>5.2708663432843991E-3</v>
      </c>
      <c r="K32" s="2">
        <f t="shared" si="17"/>
        <v>4.6748025249195122E-4</v>
      </c>
      <c r="L32" s="2">
        <f t="shared" si="8"/>
        <v>275.02826019944922</v>
      </c>
      <c r="O32">
        <f t="shared" si="9"/>
        <v>4</v>
      </c>
      <c r="P32" s="2">
        <f t="shared" si="12"/>
        <v>4.8826291079812198E-3</v>
      </c>
      <c r="Q32" s="2">
        <f t="shared" si="13"/>
        <v>7.2815096365208155E-3</v>
      </c>
      <c r="R32" s="2">
        <f t="shared" si="14"/>
        <v>1.0357714108956525E-2</v>
      </c>
      <c r="S32" s="2">
        <f t="shared" si="15"/>
        <v>5.2708663432843991E-3</v>
      </c>
      <c r="T32" s="2">
        <f t="shared" si="16"/>
        <v>4.6748025249195122E-4</v>
      </c>
      <c r="U32" s="2">
        <f t="shared" si="10"/>
        <v>275.02826019944922</v>
      </c>
      <c r="V32" s="13">
        <f t="shared" si="11"/>
        <v>0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 s="5">
        <v>968.20091040480986</v>
      </c>
      <c r="B33" s="5">
        <v>278.45946000000004</v>
      </c>
      <c r="C33">
        <v>1960.4563000000001</v>
      </c>
      <c r="D33">
        <v>319.58999999999997</v>
      </c>
      <c r="E33" s="1">
        <f t="shared" si="6"/>
        <v>1777</v>
      </c>
      <c r="F33">
        <v>4</v>
      </c>
      <c r="G33" s="2">
        <f t="shared" si="17"/>
        <v>5.126760563380281E-3</v>
      </c>
      <c r="H33" s="2">
        <f t="shared" si="17"/>
        <v>7.6370648402576983E-3</v>
      </c>
      <c r="I33" s="2">
        <f t="shared" si="17"/>
        <v>1.081962545801482E-2</v>
      </c>
      <c r="J33" s="2">
        <f t="shared" si="17"/>
        <v>5.4392418880065269E-3</v>
      </c>
      <c r="K33" s="2">
        <f t="shared" si="17"/>
        <v>4.7133453317661859E-4</v>
      </c>
      <c r="L33" s="2">
        <f t="shared" si="8"/>
        <v>275.02949402728285</v>
      </c>
      <c r="O33">
        <f t="shared" si="9"/>
        <v>4</v>
      </c>
      <c r="P33" s="2">
        <f t="shared" si="12"/>
        <v>5.126760563380281E-3</v>
      </c>
      <c r="Q33" s="2">
        <f t="shared" si="13"/>
        <v>7.6370648402576983E-3</v>
      </c>
      <c r="R33" s="2">
        <f t="shared" si="14"/>
        <v>1.081962545801482E-2</v>
      </c>
      <c r="S33" s="2">
        <f t="shared" si="15"/>
        <v>5.4392418880065269E-3</v>
      </c>
      <c r="T33" s="2">
        <f t="shared" si="16"/>
        <v>4.7133453317661859E-4</v>
      </c>
      <c r="U33" s="2">
        <f t="shared" si="10"/>
        <v>275.02949402728285</v>
      </c>
      <c r="V33" s="13">
        <f t="shared" si="11"/>
        <v>0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 s="5">
        <v>1004.9747775064998</v>
      </c>
      <c r="B34" s="5">
        <v>279.36356499999999</v>
      </c>
      <c r="C34">
        <v>1960.5382999999999</v>
      </c>
      <c r="D34">
        <v>318.18</v>
      </c>
      <c r="E34" s="1">
        <f t="shared" si="6"/>
        <v>1778</v>
      </c>
      <c r="F34">
        <v>4</v>
      </c>
      <c r="G34" s="2">
        <f t="shared" si="17"/>
        <v>5.3708920187793422E-3</v>
      </c>
      <c r="H34" s="2">
        <f t="shared" si="17"/>
        <v>7.9916419009981952E-3</v>
      </c>
      <c r="I34" s="2">
        <f t="shared" si="17"/>
        <v>1.1275336748455243E-2</v>
      </c>
      <c r="J34" s="2">
        <f t="shared" si="17"/>
        <v>5.5979986672069571E-3</v>
      </c>
      <c r="K34" s="2">
        <f t="shared" si="17"/>
        <v>4.7367227258300756E-4</v>
      </c>
      <c r="L34" s="2">
        <f t="shared" si="8"/>
        <v>275.03070954160802</v>
      </c>
      <c r="O34">
        <f t="shared" si="9"/>
        <v>4</v>
      </c>
      <c r="P34" s="2">
        <f t="shared" si="12"/>
        <v>5.3708920187793422E-3</v>
      </c>
      <c r="Q34" s="2">
        <f t="shared" si="13"/>
        <v>7.9916419009981952E-3</v>
      </c>
      <c r="R34" s="2">
        <f t="shared" si="14"/>
        <v>1.1275336748455243E-2</v>
      </c>
      <c r="S34" s="2">
        <f t="shared" si="15"/>
        <v>5.5979986672069571E-3</v>
      </c>
      <c r="T34" s="2">
        <f t="shared" si="16"/>
        <v>4.7367227258300756E-4</v>
      </c>
      <c r="U34" s="2">
        <f t="shared" si="10"/>
        <v>275.03070954160802</v>
      </c>
      <c r="V34" s="13">
        <f t="shared" si="11"/>
        <v>0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 s="5">
        <v>1005</v>
      </c>
      <c r="B35" s="5">
        <v>280.5</v>
      </c>
      <c r="C35">
        <v>1960.623</v>
      </c>
      <c r="D35">
        <v>315.89999999999998</v>
      </c>
      <c r="E35" s="1">
        <f t="shared" si="6"/>
        <v>1779</v>
      </c>
      <c r="F35">
        <v>4</v>
      </c>
      <c r="G35" s="2">
        <f t="shared" si="17"/>
        <v>5.6150234741784034E-3</v>
      </c>
      <c r="H35" s="2">
        <f t="shared" si="17"/>
        <v>8.3452435096429359E-3</v>
      </c>
      <c r="I35" s="2">
        <f t="shared" si="17"/>
        <v>1.1724931201283172E-2</v>
      </c>
      <c r="J35" s="2">
        <f t="shared" si="17"/>
        <v>5.7476861707199409E-3</v>
      </c>
      <c r="K35" s="2">
        <f t="shared" si="17"/>
        <v>4.7509018320740086E-4</v>
      </c>
      <c r="L35" s="2">
        <f t="shared" si="8"/>
        <v>275.03190797453902</v>
      </c>
      <c r="O35">
        <f t="shared" si="9"/>
        <v>4</v>
      </c>
      <c r="P35" s="2">
        <f t="shared" si="12"/>
        <v>5.6150234741784034E-3</v>
      </c>
      <c r="Q35" s="2">
        <f t="shared" si="13"/>
        <v>8.3452435096429359E-3</v>
      </c>
      <c r="R35" s="2">
        <f t="shared" si="14"/>
        <v>1.1724931201283172E-2</v>
      </c>
      <c r="S35" s="2">
        <f t="shared" si="15"/>
        <v>5.7476861707199409E-3</v>
      </c>
      <c r="T35" s="2">
        <f t="shared" si="16"/>
        <v>4.7509018320740086E-4</v>
      </c>
      <c r="U35" s="2">
        <f t="shared" si="10"/>
        <v>275.03190797453902</v>
      </c>
      <c r="V35" s="13">
        <f t="shared" si="11"/>
        <v>0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5">
        <v>1025.1723309203073</v>
      </c>
      <c r="B36" s="5">
        <v>280.82965000000002</v>
      </c>
      <c r="C36">
        <v>1960.7076999999999</v>
      </c>
      <c r="D36">
        <v>314.17</v>
      </c>
      <c r="E36" s="1">
        <f t="shared" si="6"/>
        <v>1780</v>
      </c>
      <c r="F36">
        <v>4</v>
      </c>
      <c r="G36" s="2">
        <f t="shared" si="17"/>
        <v>5.8591549295774646E-3</v>
      </c>
      <c r="H36" s="2">
        <f t="shared" si="17"/>
        <v>8.6978723496898003E-3</v>
      </c>
      <c r="I36" s="2">
        <f t="shared" si="17"/>
        <v>1.2168490920460398E-2</v>
      </c>
      <c r="J36" s="2">
        <f t="shared" si="17"/>
        <v>5.8888224977530152E-3</v>
      </c>
      <c r="K36" s="2">
        <f t="shared" si="17"/>
        <v>4.7595018947382768E-4</v>
      </c>
      <c r="L36" s="2">
        <f t="shared" si="8"/>
        <v>275.03309029088695</v>
      </c>
      <c r="O36">
        <f t="shared" si="9"/>
        <v>4</v>
      </c>
      <c r="P36" s="2">
        <f t="shared" si="12"/>
        <v>5.8591549295774646E-3</v>
      </c>
      <c r="Q36" s="2">
        <f t="shared" si="13"/>
        <v>8.6978723496898003E-3</v>
      </c>
      <c r="R36" s="2">
        <f t="shared" si="14"/>
        <v>1.2168490920460398E-2</v>
      </c>
      <c r="S36" s="2">
        <f t="shared" si="15"/>
        <v>5.8888224977530152E-3</v>
      </c>
      <c r="T36" s="2">
        <f t="shared" si="16"/>
        <v>4.7595018947382768E-4</v>
      </c>
      <c r="U36" s="2">
        <f t="shared" si="10"/>
        <v>275.03309029088695</v>
      </c>
      <c r="V36" s="13">
        <f t="shared" si="11"/>
        <v>0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 s="5">
        <v>1036.7968998901797</v>
      </c>
      <c r="B37" s="5">
        <v>280.26947000000001</v>
      </c>
      <c r="C37">
        <v>1960.7896000000001</v>
      </c>
      <c r="D37">
        <v>313.83</v>
      </c>
      <c r="E37" s="1">
        <f t="shared" si="6"/>
        <v>1781</v>
      </c>
      <c r="F37">
        <v>5</v>
      </c>
      <c r="G37" s="2">
        <f t="shared" si="17"/>
        <v>6.1032863849765258E-3</v>
      </c>
      <c r="H37" s="2">
        <f t="shared" si="17"/>
        <v>9.0495310972542875E-3</v>
      </c>
      <c r="I37" s="2">
        <f t="shared" si="17"/>
        <v>1.2606096907898767E-2</v>
      </c>
      <c r="J37" s="2">
        <f t="shared" si="17"/>
        <v>6.02189615013482E-3</v>
      </c>
      <c r="K37" s="2">
        <f t="shared" si="17"/>
        <v>4.7647180964196053E-4</v>
      </c>
      <c r="L37" s="2">
        <f t="shared" si="8"/>
        <v>275.03425728234993</v>
      </c>
      <c r="O37">
        <f t="shared" si="9"/>
        <v>5</v>
      </c>
      <c r="P37" s="2">
        <f t="shared" si="12"/>
        <v>6.1032863849765258E-3</v>
      </c>
      <c r="Q37" s="2">
        <f t="shared" si="13"/>
        <v>9.0495310972542875E-3</v>
      </c>
      <c r="R37" s="2">
        <f t="shared" si="14"/>
        <v>1.2606096907898767E-2</v>
      </c>
      <c r="S37" s="2">
        <f t="shared" si="15"/>
        <v>6.02189615013482E-3</v>
      </c>
      <c r="T37" s="2">
        <f t="shared" si="16"/>
        <v>4.7647180964196053E-4</v>
      </c>
      <c r="U37" s="2">
        <f t="shared" si="10"/>
        <v>275.03425728234993</v>
      </c>
      <c r="V37" s="13">
        <f t="shared" si="11"/>
        <v>0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 s="5">
        <v>1058.0112997238571</v>
      </c>
      <c r="B38" s="5">
        <v>282.76092</v>
      </c>
      <c r="C38">
        <v>1960.8742999999999</v>
      </c>
      <c r="D38">
        <v>315</v>
      </c>
      <c r="E38" s="1">
        <f t="shared" si="6"/>
        <v>1782</v>
      </c>
      <c r="F38">
        <v>5</v>
      </c>
      <c r="G38" s="2">
        <f t="shared" si="17"/>
        <v>6.4084507042253521E-3</v>
      </c>
      <c r="H38" s="2">
        <f t="shared" si="17"/>
        <v>9.494119134704845E-3</v>
      </c>
      <c r="I38" s="2">
        <f t="shared" si="17"/>
        <v>1.3188063820036617E-2</v>
      </c>
      <c r="J38" s="2">
        <f t="shared" si="17"/>
        <v>6.2647386151390826E-3</v>
      </c>
      <c r="K38" s="2">
        <f t="shared" si="17"/>
        <v>5.237365450741693E-4</v>
      </c>
      <c r="L38" s="2">
        <f t="shared" si="8"/>
        <v>275.03587910881919</v>
      </c>
      <c r="O38">
        <f t="shared" si="9"/>
        <v>5</v>
      </c>
      <c r="P38" s="2">
        <f t="shared" si="12"/>
        <v>6.4084507042253521E-3</v>
      </c>
      <c r="Q38" s="2">
        <f t="shared" si="13"/>
        <v>9.494119134704845E-3</v>
      </c>
      <c r="R38" s="2">
        <f t="shared" si="14"/>
        <v>1.3188063820036617E-2</v>
      </c>
      <c r="S38" s="2">
        <f t="shared" si="15"/>
        <v>6.2647386151390826E-3</v>
      </c>
      <c r="T38" s="2">
        <f t="shared" si="16"/>
        <v>5.237365450741693E-4</v>
      </c>
      <c r="U38" s="2">
        <f t="shared" si="10"/>
        <v>275.03587910881919</v>
      </c>
      <c r="V38" s="13">
        <f t="shared" si="11"/>
        <v>0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 s="5">
        <v>1087.5374858030018</v>
      </c>
      <c r="B39" s="5">
        <v>282.39983999999998</v>
      </c>
      <c r="C39">
        <v>1960.9563000000001</v>
      </c>
      <c r="D39">
        <v>316.19</v>
      </c>
      <c r="E39" s="1">
        <f t="shared" si="6"/>
        <v>1783</v>
      </c>
      <c r="F39">
        <v>5</v>
      </c>
      <c r="G39" s="2">
        <f t="shared" ref="G39:K54" si="18">G38*(1-G$5)+G$4*$F38*$L$4/1000</f>
        <v>6.7136150234741784E-3</v>
      </c>
      <c r="H39" s="2">
        <f t="shared" si="18"/>
        <v>9.9374840971714375E-3</v>
      </c>
      <c r="I39" s="2">
        <f t="shared" si="18"/>
        <v>1.3762219213846818E-2</v>
      </c>
      <c r="J39" s="2">
        <f t="shared" si="18"/>
        <v>6.4937082535791186E-3</v>
      </c>
      <c r="K39" s="2">
        <f t="shared" si="18"/>
        <v>5.5240405623700989E-4</v>
      </c>
      <c r="L39" s="2">
        <f t="shared" si="8"/>
        <v>275.03745943064433</v>
      </c>
      <c r="O39">
        <f t="shared" si="9"/>
        <v>5</v>
      </c>
      <c r="P39" s="2">
        <f t="shared" si="12"/>
        <v>6.7136150234741784E-3</v>
      </c>
      <c r="Q39" s="2">
        <f t="shared" si="13"/>
        <v>9.9374840971714375E-3</v>
      </c>
      <c r="R39" s="2">
        <f t="shared" si="14"/>
        <v>1.3762219213846818E-2</v>
      </c>
      <c r="S39" s="2">
        <f t="shared" si="15"/>
        <v>6.4937082535791186E-3</v>
      </c>
      <c r="T39" s="2">
        <f t="shared" si="16"/>
        <v>5.5240405623700989E-4</v>
      </c>
      <c r="U39" s="2">
        <f t="shared" si="10"/>
        <v>275.03745943064433</v>
      </c>
      <c r="V39" s="13">
        <f t="shared" si="11"/>
        <v>0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5">
        <v>1105.3739406361235</v>
      </c>
      <c r="B40" s="5">
        <v>282.75096500000001</v>
      </c>
      <c r="C40">
        <v>1961.0410999999999</v>
      </c>
      <c r="D40">
        <v>316.89</v>
      </c>
      <c r="E40" s="1">
        <f t="shared" si="6"/>
        <v>1784</v>
      </c>
      <c r="F40">
        <v>5</v>
      </c>
      <c r="G40" s="2">
        <f t="shared" si="18"/>
        <v>7.0187793427230047E-3</v>
      </c>
      <c r="H40" s="2">
        <f t="shared" si="18"/>
        <v>1.0379629349369916E-2</v>
      </c>
      <c r="I40" s="2">
        <f t="shared" si="18"/>
        <v>1.4328667940339473E-2</v>
      </c>
      <c r="J40" s="2">
        <f t="shared" si="18"/>
        <v>6.7095975764223893E-3</v>
      </c>
      <c r="K40" s="2">
        <f t="shared" si="18"/>
        <v>5.6979178069492694E-4</v>
      </c>
      <c r="L40" s="2">
        <f t="shared" si="8"/>
        <v>275.03900646598953</v>
      </c>
      <c r="O40">
        <f t="shared" si="9"/>
        <v>5</v>
      </c>
      <c r="P40" s="2">
        <f t="shared" si="12"/>
        <v>7.0187793427230047E-3</v>
      </c>
      <c r="Q40" s="2">
        <f t="shared" si="13"/>
        <v>1.0379629349369916E-2</v>
      </c>
      <c r="R40" s="2">
        <f t="shared" si="14"/>
        <v>1.4328667940339473E-2</v>
      </c>
      <c r="S40" s="2">
        <f t="shared" si="15"/>
        <v>6.7095975764223893E-3</v>
      </c>
      <c r="T40" s="2">
        <f t="shared" si="16"/>
        <v>5.6979178069492694E-4</v>
      </c>
      <c r="U40" s="2">
        <f t="shared" si="10"/>
        <v>275.03900646598953</v>
      </c>
      <c r="V40" s="13">
        <f t="shared" si="11"/>
        <v>0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 s="5">
        <v>1136.7946841810672</v>
      </c>
      <c r="B41" s="5">
        <v>283.81344999999999</v>
      </c>
      <c r="C41">
        <v>1961.126</v>
      </c>
      <c r="D41">
        <v>317.7</v>
      </c>
      <c r="E41" s="1">
        <f t="shared" si="6"/>
        <v>1785</v>
      </c>
      <c r="F41">
        <v>5</v>
      </c>
      <c r="G41" s="2">
        <f t="shared" si="18"/>
        <v>7.3239436619718309E-3</v>
      </c>
      <c r="H41" s="2">
        <f t="shared" si="18"/>
        <v>1.0820558246759697E-2</v>
      </c>
      <c r="I41" s="2">
        <f t="shared" si="18"/>
        <v>1.4887513443149848E-2</v>
      </c>
      <c r="J41" s="2">
        <f t="shared" si="18"/>
        <v>6.9131538209763243E-3</v>
      </c>
      <c r="K41" s="2">
        <f t="shared" si="18"/>
        <v>5.8033796868128882E-4</v>
      </c>
      <c r="L41" s="2">
        <f t="shared" si="8"/>
        <v>275.04052550714152</v>
      </c>
      <c r="O41">
        <f t="shared" si="9"/>
        <v>5</v>
      </c>
      <c r="P41" s="2">
        <f t="shared" si="12"/>
        <v>7.3239436619718309E-3</v>
      </c>
      <c r="Q41" s="2">
        <f t="shared" si="13"/>
        <v>1.0820558246759697E-2</v>
      </c>
      <c r="R41" s="2">
        <f t="shared" si="14"/>
        <v>1.4887513443149848E-2</v>
      </c>
      <c r="S41" s="2">
        <f t="shared" si="15"/>
        <v>6.9131538209763243E-3</v>
      </c>
      <c r="T41" s="2">
        <f t="shared" si="16"/>
        <v>5.8033796868128882E-4</v>
      </c>
      <c r="U41" s="2">
        <f t="shared" si="10"/>
        <v>275.04052550714152</v>
      </c>
      <c r="V41" s="13">
        <f t="shared" si="11"/>
        <v>0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 s="5">
        <v>1159.6127749214806</v>
      </c>
      <c r="B42" s="5">
        <v>283.87588000000005</v>
      </c>
      <c r="C42">
        <v>1961.2027</v>
      </c>
      <c r="D42">
        <v>318.54000000000002</v>
      </c>
      <c r="E42" s="1">
        <f t="shared" si="6"/>
        <v>1786</v>
      </c>
      <c r="F42">
        <v>5</v>
      </c>
      <c r="G42" s="2">
        <f t="shared" si="18"/>
        <v>7.6291079812206572E-3</v>
      </c>
      <c r="H42" s="2">
        <f t="shared" si="18"/>
        <v>1.1260274135569225E-2</v>
      </c>
      <c r="I42" s="2">
        <f t="shared" si="18"/>
        <v>1.5438857777429026E-2</v>
      </c>
      <c r="J42" s="2">
        <f t="shared" si="18"/>
        <v>7.1050815372301849E-3</v>
      </c>
      <c r="K42" s="2">
        <f t="shared" si="18"/>
        <v>5.867345550381103E-4</v>
      </c>
      <c r="L42" s="2">
        <f t="shared" si="8"/>
        <v>275.04202005598648</v>
      </c>
      <c r="O42">
        <f t="shared" si="9"/>
        <v>5</v>
      </c>
      <c r="P42" s="2">
        <f t="shared" si="12"/>
        <v>7.6291079812206572E-3</v>
      </c>
      <c r="Q42" s="2">
        <f t="shared" si="13"/>
        <v>1.1260274135569225E-2</v>
      </c>
      <c r="R42" s="2">
        <f t="shared" si="14"/>
        <v>1.5438857777429026E-2</v>
      </c>
      <c r="S42" s="2">
        <f t="shared" si="15"/>
        <v>7.1050815372301849E-3</v>
      </c>
      <c r="T42" s="2">
        <f t="shared" si="16"/>
        <v>5.867345550381103E-4</v>
      </c>
      <c r="U42" s="2">
        <f t="shared" si="10"/>
        <v>275.04202005598648</v>
      </c>
      <c r="V42" s="13">
        <f t="shared" si="11"/>
        <v>0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s="5">
        <v>1192.6199335903211</v>
      </c>
      <c r="B43" s="5">
        <v>283.85327000000001</v>
      </c>
      <c r="C43">
        <v>1961.2877000000001</v>
      </c>
      <c r="D43">
        <v>319.48</v>
      </c>
      <c r="E43" s="1">
        <f t="shared" si="6"/>
        <v>1787</v>
      </c>
      <c r="F43">
        <v>5</v>
      </c>
      <c r="G43" s="2">
        <f t="shared" si="18"/>
        <v>7.9342723004694835E-3</v>
      </c>
      <c r="H43" s="2">
        <f t="shared" si="18"/>
        <v>1.1698780352821375E-2</v>
      </c>
      <c r="I43" s="2">
        <f t="shared" si="18"/>
        <v>1.5982801628480994E-2</v>
      </c>
      <c r="J43" s="2">
        <f t="shared" si="18"/>
        <v>7.2860450264473492E-3</v>
      </c>
      <c r="K43" s="2">
        <f t="shared" si="18"/>
        <v>5.9061428078102207E-4</v>
      </c>
      <c r="L43" s="2">
        <f t="shared" si="8"/>
        <v>275.043492513589</v>
      </c>
      <c r="O43">
        <f t="shared" si="9"/>
        <v>5</v>
      </c>
      <c r="P43" s="2">
        <f t="shared" si="12"/>
        <v>7.9342723004694835E-3</v>
      </c>
      <c r="Q43" s="2">
        <f t="shared" si="13"/>
        <v>1.1698780352821375E-2</v>
      </c>
      <c r="R43" s="2">
        <f t="shared" si="14"/>
        <v>1.5982801628480994E-2</v>
      </c>
      <c r="S43" s="2">
        <f t="shared" si="15"/>
        <v>7.2860450264473492E-3</v>
      </c>
      <c r="T43" s="2">
        <f t="shared" si="16"/>
        <v>5.9061428078102207E-4</v>
      </c>
      <c r="U43" s="2">
        <f t="shared" si="10"/>
        <v>275.043492513589</v>
      </c>
      <c r="V43" s="13">
        <f t="shared" si="11"/>
        <v>0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s="5">
        <v>1207.4211739643513</v>
      </c>
      <c r="B44" s="5">
        <v>283.59713999999997</v>
      </c>
      <c r="C44">
        <v>1961.3698999999999</v>
      </c>
      <c r="D44">
        <v>320.58</v>
      </c>
      <c r="E44" s="1">
        <f t="shared" si="6"/>
        <v>1788</v>
      </c>
      <c r="F44">
        <v>5</v>
      </c>
      <c r="G44" s="2">
        <f t="shared" si="18"/>
        <v>8.2394366197183107E-3</v>
      </c>
      <c r="H44" s="2">
        <f t="shared" si="18"/>
        <v>1.2136080226358769E-2</v>
      </c>
      <c r="I44" s="2">
        <f t="shared" si="18"/>
        <v>1.6519444330149582E-2</v>
      </c>
      <c r="J44" s="2">
        <f t="shared" si="18"/>
        <v>7.4566706404484845E-3</v>
      </c>
      <c r="K44" s="2">
        <f t="shared" si="18"/>
        <v>5.9296745339537443E-4</v>
      </c>
      <c r="L44" s="2">
        <f t="shared" si="8"/>
        <v>275.04494459927008</v>
      </c>
      <c r="O44">
        <f t="shared" si="9"/>
        <v>5</v>
      </c>
      <c r="P44" s="2">
        <f t="shared" si="12"/>
        <v>8.2394366197183107E-3</v>
      </c>
      <c r="Q44" s="2">
        <f t="shared" si="13"/>
        <v>1.2136080226358769E-2</v>
      </c>
      <c r="R44" s="2">
        <f t="shared" si="14"/>
        <v>1.6519444330149582E-2</v>
      </c>
      <c r="S44" s="2">
        <f t="shared" si="15"/>
        <v>7.4566706404484845E-3</v>
      </c>
      <c r="T44" s="2">
        <f t="shared" si="16"/>
        <v>5.9296745339537443E-4</v>
      </c>
      <c r="U44" s="2">
        <f t="shared" si="10"/>
        <v>275.04494459927008</v>
      </c>
      <c r="V44" s="13">
        <f t="shared" si="11"/>
        <v>0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 s="5">
        <v>1246.2740771419012</v>
      </c>
      <c r="B45" s="5">
        <v>281.72289999999998</v>
      </c>
      <c r="C45">
        <v>1961.4548</v>
      </c>
      <c r="D45">
        <v>319.77</v>
      </c>
      <c r="E45" s="1">
        <f t="shared" si="6"/>
        <v>1789</v>
      </c>
      <c r="F45">
        <v>5</v>
      </c>
      <c r="G45" s="2">
        <f t="shared" si="18"/>
        <v>8.5446009389671361E-3</v>
      </c>
      <c r="H45" s="2">
        <f t="shared" si="18"/>
        <v>1.2572177074869035E-2</v>
      </c>
      <c r="I45" s="2">
        <f t="shared" si="18"/>
        <v>1.7048883882958582E-2</v>
      </c>
      <c r="J45" s="2">
        <f t="shared" si="18"/>
        <v>7.6175489495439027E-3</v>
      </c>
      <c r="K45" s="2">
        <f t="shared" si="18"/>
        <v>5.9439472473357528E-4</v>
      </c>
      <c r="L45" s="2">
        <f t="shared" si="8"/>
        <v>275.04637760557108</v>
      </c>
      <c r="O45">
        <f t="shared" si="9"/>
        <v>5</v>
      </c>
      <c r="P45" s="2">
        <f t="shared" si="12"/>
        <v>8.5446009389671361E-3</v>
      </c>
      <c r="Q45" s="2">
        <f t="shared" si="13"/>
        <v>1.2572177074869035E-2</v>
      </c>
      <c r="R45" s="2">
        <f t="shared" si="14"/>
        <v>1.7048883882958582E-2</v>
      </c>
      <c r="S45" s="2">
        <f t="shared" si="15"/>
        <v>7.6175489495439027E-3</v>
      </c>
      <c r="T45" s="2">
        <f t="shared" si="16"/>
        <v>5.9439472473357528E-4</v>
      </c>
      <c r="U45" s="2">
        <f t="shared" si="10"/>
        <v>275.04637760557108</v>
      </c>
      <c r="V45" s="13">
        <f t="shared" si="11"/>
        <v>0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 s="5">
        <v>1257.5572759254273</v>
      </c>
      <c r="B46" s="5">
        <v>282.11384499999997</v>
      </c>
      <c r="C46">
        <v>1961.537</v>
      </c>
      <c r="D46">
        <v>318.57</v>
      </c>
      <c r="E46" s="1">
        <f t="shared" si="6"/>
        <v>1790</v>
      </c>
      <c r="F46">
        <v>5</v>
      </c>
      <c r="G46" s="2">
        <f t="shared" si="18"/>
        <v>8.8497652582159615E-3</v>
      </c>
      <c r="H46" s="2">
        <f t="shared" si="18"/>
        <v>1.3007074207909993E-2</v>
      </c>
      <c r="I46" s="2">
        <f t="shared" si="18"/>
        <v>1.7571216972008405E-2</v>
      </c>
      <c r="J46" s="2">
        <f t="shared" si="18"/>
        <v>7.7692367866187568E-3</v>
      </c>
      <c r="K46" s="2">
        <f t="shared" si="18"/>
        <v>5.9526040855992321E-4</v>
      </c>
      <c r="L46" s="2">
        <f t="shared" si="8"/>
        <v>275.04779255363331</v>
      </c>
      <c r="O46">
        <f t="shared" si="9"/>
        <v>5</v>
      </c>
      <c r="P46" s="2">
        <f t="shared" si="12"/>
        <v>8.8497652582159615E-3</v>
      </c>
      <c r="Q46" s="2">
        <f t="shared" si="13"/>
        <v>1.3007074207909993E-2</v>
      </c>
      <c r="R46" s="2">
        <f t="shared" si="14"/>
        <v>1.7571216972008405E-2</v>
      </c>
      <c r="S46" s="2">
        <f t="shared" si="15"/>
        <v>7.7692367866187568E-3</v>
      </c>
      <c r="T46" s="2">
        <f t="shared" si="16"/>
        <v>5.9526040855992321E-4</v>
      </c>
      <c r="U46" s="2">
        <f t="shared" si="10"/>
        <v>275.04779255363331</v>
      </c>
      <c r="V46" s="13">
        <f t="shared" si="11"/>
        <v>0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 s="5">
        <v>1275.7548259945549</v>
      </c>
      <c r="B47" s="5">
        <v>281.12830000000002</v>
      </c>
      <c r="C47">
        <v>1961.6219000000001</v>
      </c>
      <c r="D47">
        <v>316.79000000000002</v>
      </c>
      <c r="E47" s="1">
        <f t="shared" si="6"/>
        <v>1791</v>
      </c>
      <c r="F47">
        <v>6</v>
      </c>
      <c r="G47" s="2">
        <f t="shared" si="18"/>
        <v>9.1549295774647869E-3</v>
      </c>
      <c r="H47" s="2">
        <f t="shared" si="18"/>
        <v>1.3440774925934771E-2</v>
      </c>
      <c r="I47" s="2">
        <f t="shared" si="18"/>
        <v>1.8086538984632489E-2</v>
      </c>
      <c r="J47" s="2">
        <f t="shared" si="18"/>
        <v>7.91225917444607E-3</v>
      </c>
      <c r="K47" s="2">
        <f t="shared" si="18"/>
        <v>5.9578547234222061E-4</v>
      </c>
      <c r="L47" s="2">
        <f t="shared" si="8"/>
        <v>275.04919028813481</v>
      </c>
      <c r="O47">
        <f t="shared" si="9"/>
        <v>6</v>
      </c>
      <c r="P47" s="2">
        <f t="shared" si="12"/>
        <v>9.1549295774647869E-3</v>
      </c>
      <c r="Q47" s="2">
        <f t="shared" si="13"/>
        <v>1.3440774925934771E-2</v>
      </c>
      <c r="R47" s="2">
        <f t="shared" si="14"/>
        <v>1.8086538984632489E-2</v>
      </c>
      <c r="S47" s="2">
        <f t="shared" si="15"/>
        <v>7.91225917444607E-3</v>
      </c>
      <c r="T47" s="2">
        <f t="shared" si="16"/>
        <v>5.9578547234222061E-4</v>
      </c>
      <c r="U47" s="2">
        <f t="shared" si="10"/>
        <v>275.04919028813481</v>
      </c>
      <c r="V47" s="13">
        <f t="shared" si="11"/>
        <v>0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 s="5">
        <v>1306.4533214161377</v>
      </c>
      <c r="B48" s="5">
        <v>281.49663500000003</v>
      </c>
      <c r="C48">
        <v>1961.7067999999999</v>
      </c>
      <c r="D48">
        <v>314.99</v>
      </c>
      <c r="E48" s="1">
        <f t="shared" si="6"/>
        <v>1792</v>
      </c>
      <c r="F48">
        <v>6</v>
      </c>
      <c r="G48" s="2">
        <f t="shared" si="18"/>
        <v>9.5211267605633792E-3</v>
      </c>
      <c r="H48" s="2">
        <f t="shared" si="18"/>
        <v>1.396717923393187E-2</v>
      </c>
      <c r="I48" s="2">
        <f t="shared" si="18"/>
        <v>1.8745178769600777E-2</v>
      </c>
      <c r="J48" s="2">
        <f t="shared" si="18"/>
        <v>8.1644820349172191E-3</v>
      </c>
      <c r="K48" s="2">
        <f t="shared" si="18"/>
        <v>6.4305229643200055E-4</v>
      </c>
      <c r="L48" s="2">
        <f t="shared" si="8"/>
        <v>275.05104101909546</v>
      </c>
      <c r="O48">
        <f t="shared" si="9"/>
        <v>6</v>
      </c>
      <c r="P48" s="2">
        <f t="shared" si="12"/>
        <v>9.5211267605633792E-3</v>
      </c>
      <c r="Q48" s="2">
        <f t="shared" si="13"/>
        <v>1.396717923393187E-2</v>
      </c>
      <c r="R48" s="2">
        <f t="shared" si="14"/>
        <v>1.8745178769600777E-2</v>
      </c>
      <c r="S48" s="2">
        <f t="shared" si="15"/>
        <v>8.1644820349172191E-3</v>
      </c>
      <c r="T48" s="2">
        <f t="shared" si="16"/>
        <v>6.4305229643200055E-4</v>
      </c>
      <c r="U48" s="2">
        <f t="shared" si="10"/>
        <v>275.05104101909546</v>
      </c>
      <c r="V48" s="13">
        <f t="shared" si="11"/>
        <v>0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 s="5">
        <v>1330.0781298190848</v>
      </c>
      <c r="B49" s="5">
        <v>283.41525000000001</v>
      </c>
      <c r="C49">
        <v>1961.789</v>
      </c>
      <c r="D49">
        <v>315.31</v>
      </c>
      <c r="E49" s="1">
        <f t="shared" si="6"/>
        <v>1793</v>
      </c>
      <c r="F49">
        <v>6</v>
      </c>
      <c r="G49" s="2">
        <f t="shared" si="18"/>
        <v>9.8873239436619714E-3</v>
      </c>
      <c r="H49" s="2">
        <f t="shared" si="18"/>
        <v>1.4492135387938469E-2</v>
      </c>
      <c r="I49" s="2">
        <f t="shared" si="18"/>
        <v>1.9394977885719526E-2</v>
      </c>
      <c r="J49" s="2">
        <f t="shared" si="18"/>
        <v>8.4022961963217211E-3</v>
      </c>
      <c r="K49" s="2">
        <f t="shared" si="18"/>
        <v>6.7172107442969571E-4</v>
      </c>
      <c r="L49" s="2">
        <f t="shared" si="8"/>
        <v>275.05284845448807</v>
      </c>
      <c r="O49">
        <f t="shared" si="9"/>
        <v>6</v>
      </c>
      <c r="P49" s="2">
        <f t="shared" si="12"/>
        <v>9.8873239436619714E-3</v>
      </c>
      <c r="Q49" s="2">
        <f t="shared" si="13"/>
        <v>1.4492135387938469E-2</v>
      </c>
      <c r="R49" s="2">
        <f t="shared" si="14"/>
        <v>1.9394977885719526E-2</v>
      </c>
      <c r="S49" s="2">
        <f t="shared" si="15"/>
        <v>8.4022961963217211E-3</v>
      </c>
      <c r="T49" s="2">
        <f t="shared" si="16"/>
        <v>6.7172107442969571E-4</v>
      </c>
      <c r="U49" s="2">
        <f t="shared" si="10"/>
        <v>275.05284845448807</v>
      </c>
      <c r="V49" s="13">
        <f t="shared" si="11"/>
        <v>0</v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 s="5">
        <v>1349.657371124722</v>
      </c>
      <c r="B50" s="5">
        <v>280.06311499999998</v>
      </c>
      <c r="C50">
        <v>1961.874</v>
      </c>
      <c r="D50">
        <v>316.10000000000002</v>
      </c>
      <c r="E50" s="1">
        <f t="shared" si="6"/>
        <v>1794</v>
      </c>
      <c r="F50">
        <v>6</v>
      </c>
      <c r="G50" s="2">
        <f t="shared" si="18"/>
        <v>1.0253521126760564E-2</v>
      </c>
      <c r="H50" s="2">
        <f t="shared" si="18"/>
        <v>1.5015647371869497E-2</v>
      </c>
      <c r="I50" s="2">
        <f t="shared" si="18"/>
        <v>2.0036054997891E-2</v>
      </c>
      <c r="J50" s="2">
        <f t="shared" si="18"/>
        <v>8.6265247823383955E-3</v>
      </c>
      <c r="K50" s="2">
        <f t="shared" si="18"/>
        <v>6.8910956726179269E-4</v>
      </c>
      <c r="L50" s="2">
        <f t="shared" si="8"/>
        <v>275.05462085784615</v>
      </c>
      <c r="O50">
        <f t="shared" si="9"/>
        <v>6</v>
      </c>
      <c r="P50" s="2">
        <f t="shared" si="12"/>
        <v>1.0253521126760564E-2</v>
      </c>
      <c r="Q50" s="2">
        <f t="shared" si="13"/>
        <v>1.5015647371869497E-2</v>
      </c>
      <c r="R50" s="2">
        <f t="shared" si="14"/>
        <v>2.0036054997891E-2</v>
      </c>
      <c r="S50" s="2">
        <f t="shared" si="15"/>
        <v>8.6265247823383955E-3</v>
      </c>
      <c r="T50" s="2">
        <f t="shared" si="16"/>
        <v>6.8910956726179269E-4</v>
      </c>
      <c r="U50" s="2">
        <f t="shared" si="10"/>
        <v>275.05462085784615</v>
      </c>
      <c r="V50" s="13">
        <f t="shared" si="11"/>
        <v>0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 s="5">
        <v>1390.4552610634835</v>
      </c>
      <c r="B51" s="5">
        <v>280.40884</v>
      </c>
      <c r="C51">
        <v>1961.9562000000001</v>
      </c>
      <c r="D51">
        <v>317.01</v>
      </c>
      <c r="E51" s="1">
        <f t="shared" si="6"/>
        <v>1795</v>
      </c>
      <c r="F51">
        <v>6</v>
      </c>
      <c r="G51" s="2">
        <f t="shared" si="18"/>
        <v>1.0619718309859156E-2</v>
      </c>
      <c r="H51" s="2">
        <f t="shared" si="18"/>
        <v>1.5537719158680009E-2</v>
      </c>
      <c r="I51" s="2">
        <f t="shared" si="18"/>
        <v>2.0668527178224053E-2</v>
      </c>
      <c r="J51" s="2">
        <f t="shared" si="18"/>
        <v>8.8379438941780693E-3</v>
      </c>
      <c r="K51" s="2">
        <f t="shared" si="18"/>
        <v>6.9965622129065301E-4</v>
      </c>
      <c r="L51" s="2">
        <f t="shared" si="8"/>
        <v>275.05636356476225</v>
      </c>
      <c r="O51">
        <f t="shared" si="9"/>
        <v>6</v>
      </c>
      <c r="P51" s="2">
        <f t="shared" si="12"/>
        <v>1.0619718309859156E-2</v>
      </c>
      <c r="Q51" s="2">
        <f t="shared" si="13"/>
        <v>1.5537719158680009E-2</v>
      </c>
      <c r="R51" s="2">
        <f t="shared" si="14"/>
        <v>2.0668527178224053E-2</v>
      </c>
      <c r="S51" s="2">
        <f t="shared" si="15"/>
        <v>8.8379438941780693E-3</v>
      </c>
      <c r="T51" s="2">
        <f t="shared" si="16"/>
        <v>6.9965622129065301E-4</v>
      </c>
      <c r="U51" s="2">
        <f t="shared" si="10"/>
        <v>275.05636356476225</v>
      </c>
      <c r="V51" s="13">
        <f t="shared" si="11"/>
        <v>0</v>
      </c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 s="5">
        <v>1390.5117738192309</v>
      </c>
      <c r="B52" s="5">
        <v>279.97579749999994</v>
      </c>
      <c r="C52">
        <v>1962.0410999999999</v>
      </c>
      <c r="D52">
        <v>317.94</v>
      </c>
      <c r="E52" s="1">
        <f t="shared" si="6"/>
        <v>1796</v>
      </c>
      <c r="F52">
        <v>6</v>
      </c>
      <c r="G52" s="2">
        <f t="shared" si="18"/>
        <v>1.0985915492957748E-2</v>
      </c>
      <c r="H52" s="2">
        <f t="shared" si="18"/>
        <v>1.6058354710395347E-2</v>
      </c>
      <c r="I52" s="2">
        <f t="shared" si="18"/>
        <v>2.1292509927413588E-2</v>
      </c>
      <c r="J52" s="2">
        <f t="shared" si="18"/>
        <v>9.0372852968293484E-3</v>
      </c>
      <c r="K52" s="2">
        <f t="shared" si="18"/>
        <v>7.0605309031653843E-4</v>
      </c>
      <c r="L52" s="2">
        <f t="shared" si="8"/>
        <v>275.05808011851792</v>
      </c>
      <c r="O52">
        <f t="shared" si="9"/>
        <v>6</v>
      </c>
      <c r="P52" s="2">
        <f t="shared" si="12"/>
        <v>1.0985915492957748E-2</v>
      </c>
      <c r="Q52" s="2">
        <f t="shared" si="13"/>
        <v>1.6058354710395347E-2</v>
      </c>
      <c r="R52" s="2">
        <f t="shared" si="14"/>
        <v>2.1292509927413588E-2</v>
      </c>
      <c r="S52" s="2">
        <f t="shared" si="15"/>
        <v>9.0372852968293484E-3</v>
      </c>
      <c r="T52" s="2">
        <f t="shared" si="16"/>
        <v>7.0605309031653843E-4</v>
      </c>
      <c r="U52" s="2">
        <f t="shared" si="10"/>
        <v>275.05808011851792</v>
      </c>
      <c r="V52" s="13">
        <f t="shared" si="11"/>
        <v>0</v>
      </c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 s="5">
        <v>1411.2538389565966</v>
      </c>
      <c r="B53" s="5">
        <v>279.61514</v>
      </c>
      <c r="C53">
        <v>1962.126</v>
      </c>
      <c r="D53">
        <v>318.55</v>
      </c>
      <c r="E53" s="1">
        <f t="shared" si="6"/>
        <v>1797</v>
      </c>
      <c r="F53">
        <v>7</v>
      </c>
      <c r="G53" s="2">
        <f t="shared" si="18"/>
        <v>1.135211267605634E-2</v>
      </c>
      <c r="H53" s="2">
        <f t="shared" si="18"/>
        <v>1.65775579781412E-2</v>
      </c>
      <c r="I53" s="2">
        <f t="shared" si="18"/>
        <v>2.1908117195833049E-2</v>
      </c>
      <c r="J53" s="2">
        <f t="shared" si="18"/>
        <v>9.2252389518476009E-3</v>
      </c>
      <c r="K53" s="2">
        <f t="shared" si="18"/>
        <v>7.0993298750690408E-4</v>
      </c>
      <c r="L53" s="2">
        <f t="shared" si="8"/>
        <v>275.05977295978937</v>
      </c>
      <c r="O53">
        <f t="shared" si="9"/>
        <v>7</v>
      </c>
      <c r="P53" s="2">
        <f t="shared" si="12"/>
        <v>1.135211267605634E-2</v>
      </c>
      <c r="Q53" s="2">
        <f t="shared" si="13"/>
        <v>1.65775579781412E-2</v>
      </c>
      <c r="R53" s="2">
        <f t="shared" si="14"/>
        <v>2.1908117195833049E-2</v>
      </c>
      <c r="S53" s="2">
        <f t="shared" si="15"/>
        <v>9.2252389518476009E-3</v>
      </c>
      <c r="T53" s="2">
        <f t="shared" si="16"/>
        <v>7.0993298750690408E-4</v>
      </c>
      <c r="U53" s="2">
        <f t="shared" si="10"/>
        <v>275.05977295978937</v>
      </c>
      <c r="V53" s="13">
        <f t="shared" si="11"/>
        <v>0</v>
      </c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5">
        <v>1429.3261215367718</v>
      </c>
      <c r="B54" s="5">
        <v>279.53550000000001</v>
      </c>
      <c r="C54">
        <v>1962.2027</v>
      </c>
      <c r="D54">
        <v>319.68</v>
      </c>
      <c r="E54" s="1">
        <f t="shared" si="6"/>
        <v>1798</v>
      </c>
      <c r="F54">
        <v>7</v>
      </c>
      <c r="G54" s="2">
        <f t="shared" si="18"/>
        <v>1.1779342723004698E-2</v>
      </c>
      <c r="H54" s="2">
        <f t="shared" si="18"/>
        <v>1.7189229615788611E-2</v>
      </c>
      <c r="I54" s="2">
        <f t="shared" si="18"/>
        <v>2.2665696146127821E-2</v>
      </c>
      <c r="J54" s="2">
        <f t="shared" si="18"/>
        <v>9.519826297472455E-3</v>
      </c>
      <c r="K54" s="2">
        <f t="shared" si="18"/>
        <v>7.5923462091690547E-4</v>
      </c>
      <c r="L54" s="2">
        <f t="shared" si="8"/>
        <v>275.0619133294033</v>
      </c>
      <c r="O54">
        <f t="shared" si="9"/>
        <v>7</v>
      </c>
      <c r="P54" s="2">
        <f t="shared" si="12"/>
        <v>1.1779342723004698E-2</v>
      </c>
      <c r="Q54" s="2">
        <f t="shared" si="13"/>
        <v>1.7189229615788611E-2</v>
      </c>
      <c r="R54" s="2">
        <f t="shared" si="14"/>
        <v>2.2665696146127821E-2</v>
      </c>
      <c r="S54" s="2">
        <f t="shared" si="15"/>
        <v>9.519826297472455E-3</v>
      </c>
      <c r="T54" s="2">
        <f t="shared" si="16"/>
        <v>7.5923462091690547E-4</v>
      </c>
      <c r="U54" s="2">
        <f t="shared" si="10"/>
        <v>275.0619133294033</v>
      </c>
      <c r="V54" s="13">
        <f t="shared" si="11"/>
        <v>0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 s="5">
        <v>1431</v>
      </c>
      <c r="B55" s="5">
        <v>282.51929999999999</v>
      </c>
      <c r="C55">
        <v>1962.2877000000001</v>
      </c>
      <c r="D55">
        <v>320.57</v>
      </c>
      <c r="E55" s="1">
        <f t="shared" si="6"/>
        <v>1799</v>
      </c>
      <c r="F55">
        <v>7</v>
      </c>
      <c r="G55" s="2">
        <f t="shared" ref="G55:K70" si="19">G54*(1-G$5)+G$4*$F54*$L$4/1000</f>
        <v>1.2206572769953055E-2</v>
      </c>
      <c r="H55" s="2">
        <f t="shared" si="19"/>
        <v>1.7799218526472208E-2</v>
      </c>
      <c r="I55" s="2">
        <f t="shared" si="19"/>
        <v>2.3413106405159496E-2</v>
      </c>
      <c r="J55" s="2">
        <f t="shared" si="19"/>
        <v>9.797584794181623E-3</v>
      </c>
      <c r="K55" s="2">
        <f t="shared" si="19"/>
        <v>7.8913757315398399E-4</v>
      </c>
      <c r="L55" s="2">
        <f t="shared" si="8"/>
        <v>275.06400562006894</v>
      </c>
      <c r="O55">
        <f t="shared" si="9"/>
        <v>7</v>
      </c>
      <c r="P55" s="2">
        <f t="shared" si="12"/>
        <v>1.2206572769953055E-2</v>
      </c>
      <c r="Q55" s="2">
        <f t="shared" si="13"/>
        <v>1.7799218526472208E-2</v>
      </c>
      <c r="R55" s="2">
        <f t="shared" si="14"/>
        <v>2.3413106405159496E-2</v>
      </c>
      <c r="S55" s="2">
        <f t="shared" si="15"/>
        <v>9.797584794181623E-3</v>
      </c>
      <c r="T55" s="2">
        <f t="shared" si="16"/>
        <v>7.8913757315398399E-4</v>
      </c>
      <c r="U55" s="2">
        <f t="shared" si="10"/>
        <v>275.06400562006894</v>
      </c>
      <c r="V55" s="13">
        <f t="shared" si="11"/>
        <v>0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 s="5">
        <v>1449.1350714777568</v>
      </c>
      <c r="B56" s="5">
        <v>281.66316999999998</v>
      </c>
      <c r="C56">
        <v>1962.3698999999999</v>
      </c>
      <c r="D56">
        <v>321.02</v>
      </c>
      <c r="E56" s="1">
        <f t="shared" si="6"/>
        <v>1800</v>
      </c>
      <c r="F56">
        <v>8</v>
      </c>
      <c r="G56" s="2">
        <f t="shared" si="19"/>
        <v>1.2633802816901412E-2</v>
      </c>
      <c r="H56" s="2">
        <f t="shared" si="19"/>
        <v>1.8407529339424182E-2</v>
      </c>
      <c r="I56" s="2">
        <f t="shared" si="19"/>
        <v>2.4150484463365096E-2</v>
      </c>
      <c r="J56" s="2">
        <f t="shared" si="19"/>
        <v>1.00594758212062E-2</v>
      </c>
      <c r="K56" s="2">
        <f t="shared" si="19"/>
        <v>8.0727463050169466E-4</v>
      </c>
      <c r="L56" s="2">
        <f t="shared" si="8"/>
        <v>275.06605856707142</v>
      </c>
      <c r="O56">
        <f t="shared" si="9"/>
        <v>8</v>
      </c>
      <c r="P56" s="2">
        <f t="shared" si="12"/>
        <v>1.2633802816901412E-2</v>
      </c>
      <c r="Q56" s="2">
        <f t="shared" si="13"/>
        <v>1.8407529339424182E-2</v>
      </c>
      <c r="R56" s="2">
        <f t="shared" si="14"/>
        <v>2.4150484463365096E-2</v>
      </c>
      <c r="S56" s="2">
        <f t="shared" si="15"/>
        <v>1.00594758212062E-2</v>
      </c>
      <c r="T56" s="2">
        <f t="shared" si="16"/>
        <v>8.0727463050169466E-4</v>
      </c>
      <c r="U56" s="2">
        <f t="shared" si="10"/>
        <v>275.06605856707142</v>
      </c>
      <c r="V56" s="13">
        <f t="shared" si="11"/>
        <v>0</v>
      </c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 s="5">
        <v>1469.472350000392</v>
      </c>
      <c r="B57" s="5">
        <v>279.63234999999997</v>
      </c>
      <c r="C57">
        <v>1962.4548</v>
      </c>
      <c r="D57">
        <v>320.62</v>
      </c>
      <c r="E57" s="1">
        <f t="shared" si="6"/>
        <v>1801</v>
      </c>
      <c r="F57">
        <v>8</v>
      </c>
      <c r="G57" s="2">
        <f t="shared" si="19"/>
        <v>1.3122065727699535E-2</v>
      </c>
      <c r="H57" s="2">
        <f t="shared" si="19"/>
        <v>1.9108063384756589E-2</v>
      </c>
      <c r="I57" s="2">
        <f t="shared" si="19"/>
        <v>2.5028199720906967E-2</v>
      </c>
      <c r="J57" s="2">
        <f t="shared" si="19"/>
        <v>1.0423776729223025E-2</v>
      </c>
      <c r="K57" s="2">
        <f t="shared" si="19"/>
        <v>8.6522366866755918E-4</v>
      </c>
      <c r="L57" s="2">
        <f t="shared" si="8"/>
        <v>275.06854732923125</v>
      </c>
      <c r="O57">
        <f t="shared" si="9"/>
        <v>8</v>
      </c>
      <c r="P57" s="2">
        <f t="shared" si="12"/>
        <v>1.3122065727699535E-2</v>
      </c>
      <c r="Q57" s="2">
        <f t="shared" si="13"/>
        <v>1.9108063384756589E-2</v>
      </c>
      <c r="R57" s="2">
        <f t="shared" si="14"/>
        <v>2.5028199720906967E-2</v>
      </c>
      <c r="S57" s="2">
        <f t="shared" si="15"/>
        <v>1.0423776729223025E-2</v>
      </c>
      <c r="T57" s="2">
        <f t="shared" si="16"/>
        <v>8.6522366866755918E-4</v>
      </c>
      <c r="U57" s="2">
        <f t="shared" si="10"/>
        <v>275.06854732923125</v>
      </c>
      <c r="V57" s="13">
        <f t="shared" si="11"/>
        <v>0</v>
      </c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 s="5">
        <v>1501.5236039760064</v>
      </c>
      <c r="B58" s="5">
        <v>282.40979499999997</v>
      </c>
      <c r="C58">
        <v>1962.537</v>
      </c>
      <c r="D58">
        <v>319.61</v>
      </c>
      <c r="E58" s="1">
        <f t="shared" si="6"/>
        <v>1802</v>
      </c>
      <c r="F58">
        <v>10</v>
      </c>
      <c r="G58" s="2">
        <f t="shared" si="19"/>
        <v>1.3610328638497657E-2</v>
      </c>
      <c r="H58" s="2">
        <f t="shared" si="19"/>
        <v>1.9806670239984704E-2</v>
      </c>
      <c r="I58" s="2">
        <f t="shared" si="19"/>
        <v>2.5894133743678018E-2</v>
      </c>
      <c r="J58" s="2">
        <f t="shared" si="19"/>
        <v>1.0767266271674033E-2</v>
      </c>
      <c r="K58" s="2">
        <f t="shared" si="19"/>
        <v>9.0037153701601354E-4</v>
      </c>
      <c r="L58" s="2">
        <f t="shared" si="8"/>
        <v>275.07097877043083</v>
      </c>
      <c r="O58">
        <f t="shared" si="9"/>
        <v>10</v>
      </c>
      <c r="P58" s="2">
        <f t="shared" si="12"/>
        <v>1.3610328638497657E-2</v>
      </c>
      <c r="Q58" s="2">
        <f t="shared" si="13"/>
        <v>1.9806670239984704E-2</v>
      </c>
      <c r="R58" s="2">
        <f t="shared" si="14"/>
        <v>2.5894133743678018E-2</v>
      </c>
      <c r="S58" s="2">
        <f t="shared" si="15"/>
        <v>1.0767266271674033E-2</v>
      </c>
      <c r="T58" s="2">
        <f t="shared" si="16"/>
        <v>9.0037153701601354E-4</v>
      </c>
      <c r="U58" s="2">
        <f t="shared" si="10"/>
        <v>275.07097877043083</v>
      </c>
      <c r="V58" s="13">
        <f t="shared" si="11"/>
        <v>0</v>
      </c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 s="5">
        <v>1529.6778032850689</v>
      </c>
      <c r="B59" s="5">
        <v>283.21615000000003</v>
      </c>
      <c r="C59">
        <v>1962.6219000000001</v>
      </c>
      <c r="D59">
        <v>317.39999999999998</v>
      </c>
      <c r="E59" s="1">
        <f t="shared" si="6"/>
        <v>1803</v>
      </c>
      <c r="F59">
        <v>9</v>
      </c>
      <c r="G59" s="2">
        <f t="shared" si="19"/>
        <v>1.422065727699531E-2</v>
      </c>
      <c r="H59" s="2">
        <f t="shared" si="19"/>
        <v>2.0691148634096171E-2</v>
      </c>
      <c r="I59" s="2">
        <f t="shared" si="19"/>
        <v>2.7048914150235474E-2</v>
      </c>
      <c r="J59" s="2">
        <f t="shared" si="19"/>
        <v>1.1325875120483647E-2</v>
      </c>
      <c r="K59" s="2">
        <f t="shared" si="19"/>
        <v>1.0155865104079179E-3</v>
      </c>
      <c r="L59" s="2">
        <f t="shared" si="8"/>
        <v>275.07430218169225</v>
      </c>
      <c r="O59">
        <f t="shared" si="9"/>
        <v>9</v>
      </c>
      <c r="P59" s="2">
        <f t="shared" si="12"/>
        <v>1.422065727699531E-2</v>
      </c>
      <c r="Q59" s="2">
        <f t="shared" si="13"/>
        <v>2.0691148634096171E-2</v>
      </c>
      <c r="R59" s="2">
        <f t="shared" si="14"/>
        <v>2.7048914150235474E-2</v>
      </c>
      <c r="S59" s="2">
        <f t="shared" si="15"/>
        <v>1.1325875120483647E-2</v>
      </c>
      <c r="T59" s="2">
        <f t="shared" si="16"/>
        <v>1.0155865104079179E-3</v>
      </c>
      <c r="U59" s="2">
        <f t="shared" si="10"/>
        <v>275.07430218169225</v>
      </c>
      <c r="V59" s="13">
        <f t="shared" si="11"/>
        <v>0</v>
      </c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 s="5">
        <v>1549.7130622291177</v>
      </c>
      <c r="B60" s="5">
        <v>282.81794999999994</v>
      </c>
      <c r="C60">
        <v>1962.7067999999999</v>
      </c>
      <c r="D60">
        <v>316.25</v>
      </c>
      <c r="E60" s="1">
        <f t="shared" si="6"/>
        <v>1804</v>
      </c>
      <c r="F60">
        <v>9</v>
      </c>
      <c r="G60" s="2">
        <f t="shared" si="19"/>
        <v>1.4769953051643197E-2</v>
      </c>
      <c r="H60" s="2">
        <f t="shared" si="19"/>
        <v>2.1479297088084996E-2</v>
      </c>
      <c r="I60" s="2">
        <f t="shared" si="19"/>
        <v>2.8037959641163793E-2</v>
      </c>
      <c r="J60" s="2">
        <f t="shared" si="19"/>
        <v>1.1735201509927141E-2</v>
      </c>
      <c r="K60" s="2">
        <f t="shared" si="19"/>
        <v>1.0385195674205714E-3</v>
      </c>
      <c r="L60" s="2">
        <f t="shared" si="8"/>
        <v>275.07706093085824</v>
      </c>
      <c r="O60">
        <f t="shared" si="9"/>
        <v>9</v>
      </c>
      <c r="P60" s="2">
        <f t="shared" si="12"/>
        <v>1.4769953051643197E-2</v>
      </c>
      <c r="Q60" s="2">
        <f t="shared" si="13"/>
        <v>2.1479297088084996E-2</v>
      </c>
      <c r="R60" s="2">
        <f t="shared" si="14"/>
        <v>2.8037959641163793E-2</v>
      </c>
      <c r="S60" s="2">
        <f t="shared" si="15"/>
        <v>1.1735201509927141E-2</v>
      </c>
      <c r="T60" s="2">
        <f t="shared" si="16"/>
        <v>1.0385195674205714E-3</v>
      </c>
      <c r="U60" s="2">
        <f t="shared" si="10"/>
        <v>275.07706093085824</v>
      </c>
      <c r="V60" s="13">
        <f t="shared" si="11"/>
        <v>0</v>
      </c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 s="5">
        <v>1560.4303488641633</v>
      </c>
      <c r="B61" s="5">
        <v>281.74551000000002</v>
      </c>
      <c r="C61">
        <v>1962.789</v>
      </c>
      <c r="D61">
        <v>315.42</v>
      </c>
      <c r="E61" s="1">
        <f t="shared" si="6"/>
        <v>1805</v>
      </c>
      <c r="F61">
        <v>9</v>
      </c>
      <c r="G61" s="2">
        <f t="shared" si="19"/>
        <v>1.5319248826291085E-2</v>
      </c>
      <c r="H61" s="2">
        <f t="shared" si="19"/>
        <v>2.2265277322111691E-2</v>
      </c>
      <c r="I61" s="2">
        <f t="shared" si="19"/>
        <v>2.9013729554360587E-2</v>
      </c>
      <c r="J61" s="2">
        <f t="shared" si="19"/>
        <v>1.2121144369604493E-2</v>
      </c>
      <c r="K61" s="2">
        <f t="shared" si="19"/>
        <v>1.0524291696196834E-3</v>
      </c>
      <c r="L61" s="2">
        <f t="shared" si="8"/>
        <v>275.07977182924196</v>
      </c>
      <c r="O61">
        <f t="shared" si="9"/>
        <v>9</v>
      </c>
      <c r="P61" s="2">
        <f t="shared" si="12"/>
        <v>1.5319248826291085E-2</v>
      </c>
      <c r="Q61" s="2">
        <f t="shared" si="13"/>
        <v>2.2265277322111691E-2</v>
      </c>
      <c r="R61" s="2">
        <f t="shared" si="14"/>
        <v>2.9013729554360587E-2</v>
      </c>
      <c r="S61" s="2">
        <f t="shared" si="15"/>
        <v>1.2121144369604493E-2</v>
      </c>
      <c r="T61" s="2">
        <f t="shared" si="16"/>
        <v>1.0524291696196834E-3</v>
      </c>
      <c r="U61" s="2">
        <f t="shared" si="10"/>
        <v>275.07977182924196</v>
      </c>
      <c r="V61" s="13">
        <f t="shared" si="11"/>
        <v>0</v>
      </c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5">
        <v>1572.9808941479982</v>
      </c>
      <c r="B62" s="5">
        <v>281.92199999999997</v>
      </c>
      <c r="C62">
        <v>1962.874</v>
      </c>
      <c r="D62">
        <v>316.69</v>
      </c>
      <c r="E62" s="1">
        <f t="shared" si="6"/>
        <v>1806</v>
      </c>
      <c r="F62">
        <v>10</v>
      </c>
      <c r="G62" s="2">
        <f t="shared" si="19"/>
        <v>1.5868544600938971E-2</v>
      </c>
      <c r="H62" s="2">
        <f t="shared" si="19"/>
        <v>2.3049095301014202E-2</v>
      </c>
      <c r="I62" s="2">
        <f t="shared" si="19"/>
        <v>2.997640208280658E-2</v>
      </c>
      <c r="J62" s="2">
        <f t="shared" si="19"/>
        <v>1.248503952705682E-2</v>
      </c>
      <c r="K62" s="2">
        <f t="shared" si="19"/>
        <v>1.0608657698178512E-3</v>
      </c>
      <c r="L62" s="2">
        <f t="shared" si="8"/>
        <v>275.08243994728161</v>
      </c>
      <c r="O62">
        <f t="shared" si="9"/>
        <v>10</v>
      </c>
      <c r="P62" s="2">
        <f t="shared" si="12"/>
        <v>1.5868544600938971E-2</v>
      </c>
      <c r="Q62" s="2">
        <f t="shared" si="13"/>
        <v>2.3049095301014202E-2</v>
      </c>
      <c r="R62" s="2">
        <f t="shared" si="14"/>
        <v>2.997640208280658E-2</v>
      </c>
      <c r="S62" s="2">
        <f t="shared" si="15"/>
        <v>1.248503952705682E-2</v>
      </c>
      <c r="T62" s="2">
        <f t="shared" si="16"/>
        <v>1.0608657698178512E-3</v>
      </c>
      <c r="U62" s="2">
        <f t="shared" si="10"/>
        <v>275.08243994728161</v>
      </c>
      <c r="V62" s="13">
        <f t="shared" si="11"/>
        <v>0</v>
      </c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5">
        <v>1588.2982673501078</v>
      </c>
      <c r="B63" s="5">
        <v>281.02875</v>
      </c>
      <c r="C63">
        <v>1962.9562000000001</v>
      </c>
      <c r="D63">
        <v>317.7</v>
      </c>
      <c r="E63" s="1">
        <f t="shared" si="6"/>
        <v>1807</v>
      </c>
      <c r="F63">
        <v>10</v>
      </c>
      <c r="G63" s="2">
        <f t="shared" si="19"/>
        <v>1.6478873239436621E-2</v>
      </c>
      <c r="H63" s="2">
        <f t="shared" si="19"/>
        <v>2.3924653686836047E-2</v>
      </c>
      <c r="I63" s="2">
        <f t="shared" si="19"/>
        <v>3.1076387769450604E-2</v>
      </c>
      <c r="J63" s="2">
        <f t="shared" si="19"/>
        <v>1.2945517390216238E-2</v>
      </c>
      <c r="K63" s="2">
        <f t="shared" si="19"/>
        <v>1.1129311833092894E-3</v>
      </c>
      <c r="L63" s="2">
        <f t="shared" si="8"/>
        <v>275.08553836326922</v>
      </c>
      <c r="O63">
        <f t="shared" si="9"/>
        <v>10</v>
      </c>
      <c r="P63" s="2">
        <f t="shared" si="12"/>
        <v>1.6478873239436621E-2</v>
      </c>
      <c r="Q63" s="2">
        <f t="shared" si="13"/>
        <v>2.3924653686836047E-2</v>
      </c>
      <c r="R63" s="2">
        <f t="shared" si="14"/>
        <v>3.1076387769450604E-2</v>
      </c>
      <c r="S63" s="2">
        <f t="shared" si="15"/>
        <v>1.2945517390216238E-2</v>
      </c>
      <c r="T63" s="2">
        <f t="shared" si="16"/>
        <v>1.1129311833092894E-3</v>
      </c>
      <c r="U63" s="2">
        <f t="shared" si="10"/>
        <v>275.08553836326922</v>
      </c>
      <c r="V63" s="13">
        <f t="shared" si="11"/>
        <v>0</v>
      </c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5">
        <v>1591.1074635134278</v>
      </c>
      <c r="B64" s="5">
        <v>278.65676000000002</v>
      </c>
      <c r="C64">
        <v>1963.0410999999999</v>
      </c>
      <c r="D64">
        <v>318.74</v>
      </c>
      <c r="E64" s="1">
        <f t="shared" si="6"/>
        <v>1808</v>
      </c>
      <c r="F64">
        <v>10</v>
      </c>
      <c r="G64" s="2">
        <f t="shared" si="19"/>
        <v>1.7089201877934272E-2</v>
      </c>
      <c r="H64" s="2">
        <f t="shared" si="19"/>
        <v>2.4797803385359782E-2</v>
      </c>
      <c r="I64" s="2">
        <f t="shared" si="19"/>
        <v>3.2161608770728232E-2</v>
      </c>
      <c r="J64" s="2">
        <f t="shared" si="19"/>
        <v>1.3379689600728934E-2</v>
      </c>
      <c r="K64" s="2">
        <f t="shared" si="19"/>
        <v>1.1445104529024626E-3</v>
      </c>
      <c r="L64" s="2">
        <f t="shared" si="8"/>
        <v>275.08857281408763</v>
      </c>
      <c r="O64">
        <f t="shared" si="9"/>
        <v>10</v>
      </c>
      <c r="P64" s="2">
        <f t="shared" si="12"/>
        <v>1.7089201877934272E-2</v>
      </c>
      <c r="Q64" s="2">
        <f t="shared" si="13"/>
        <v>2.4797803385359782E-2</v>
      </c>
      <c r="R64" s="2">
        <f t="shared" si="14"/>
        <v>3.2161608770728232E-2</v>
      </c>
      <c r="S64" s="2">
        <f t="shared" si="15"/>
        <v>1.3379689600728934E-2</v>
      </c>
      <c r="T64" s="2">
        <f t="shared" si="16"/>
        <v>1.1445104529024626E-3</v>
      </c>
      <c r="U64" s="2">
        <f t="shared" si="10"/>
        <v>275.08857281408763</v>
      </c>
      <c r="V64" s="13">
        <f t="shared" si="11"/>
        <v>0</v>
      </c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 s="5">
        <v>1603.4209810085183</v>
      </c>
      <c r="B65" s="5">
        <v>274.25664999999998</v>
      </c>
      <c r="C65">
        <v>1963.126</v>
      </c>
      <c r="D65">
        <v>319.07</v>
      </c>
      <c r="E65" s="1">
        <f t="shared" si="6"/>
        <v>1809</v>
      </c>
      <c r="F65">
        <v>10</v>
      </c>
      <c r="G65" s="2">
        <f t="shared" si="19"/>
        <v>1.7699530516431923E-2</v>
      </c>
      <c r="H65" s="2">
        <f t="shared" si="19"/>
        <v>2.566855102295618E-2</v>
      </c>
      <c r="I65" s="2">
        <f t="shared" si="19"/>
        <v>3.3232263267340002E-2</v>
      </c>
      <c r="J65" s="2">
        <f t="shared" si="19"/>
        <v>1.378905891782946E-2</v>
      </c>
      <c r="K65" s="2">
        <f t="shared" si="19"/>
        <v>1.1636642481220529E-3</v>
      </c>
      <c r="L65" s="2">
        <f t="shared" si="8"/>
        <v>275.09155306797265</v>
      </c>
      <c r="O65">
        <f t="shared" si="9"/>
        <v>10</v>
      </c>
      <c r="P65" s="2">
        <f t="shared" si="12"/>
        <v>1.7699530516431923E-2</v>
      </c>
      <c r="Q65" s="2">
        <f t="shared" si="13"/>
        <v>2.566855102295618E-2</v>
      </c>
      <c r="R65" s="2">
        <f t="shared" si="14"/>
        <v>3.3232263267340002E-2</v>
      </c>
      <c r="S65" s="2">
        <f t="shared" si="15"/>
        <v>1.378905891782946E-2</v>
      </c>
      <c r="T65" s="2">
        <f t="shared" si="16"/>
        <v>1.1636642481220529E-3</v>
      </c>
      <c r="U65" s="2">
        <f t="shared" si="10"/>
        <v>275.09155306797265</v>
      </c>
      <c r="V65" s="13">
        <f t="shared" si="11"/>
        <v>0</v>
      </c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 s="5">
        <v>1610.4072095287759</v>
      </c>
      <c r="B66" s="5">
        <v>271.83033</v>
      </c>
      <c r="C66">
        <v>1963.2027</v>
      </c>
      <c r="D66">
        <v>319.86</v>
      </c>
      <c r="E66" s="1">
        <f t="shared" si="6"/>
        <v>1810</v>
      </c>
      <c r="F66">
        <v>10</v>
      </c>
      <c r="G66" s="2">
        <f t="shared" si="19"/>
        <v>1.8309859154929574E-2</v>
      </c>
      <c r="H66" s="2">
        <f t="shared" si="19"/>
        <v>2.6536903207766676E-2</v>
      </c>
      <c r="I66" s="2">
        <f t="shared" si="19"/>
        <v>3.4288546779883043E-2</v>
      </c>
      <c r="J66" s="2">
        <f t="shared" si="19"/>
        <v>1.4175042252841757E-2</v>
      </c>
      <c r="K66" s="2">
        <f t="shared" si="19"/>
        <v>1.1752816121725915E-3</v>
      </c>
      <c r="L66" s="2">
        <f t="shared" si="8"/>
        <v>275.09448563300759</v>
      </c>
      <c r="O66">
        <f t="shared" si="9"/>
        <v>10</v>
      </c>
      <c r="P66" s="2">
        <f t="shared" si="12"/>
        <v>1.8309859154929574E-2</v>
      </c>
      <c r="Q66" s="2">
        <f t="shared" si="13"/>
        <v>2.6536903207766676E-2</v>
      </c>
      <c r="R66" s="2">
        <f t="shared" si="14"/>
        <v>3.4288546779883043E-2</v>
      </c>
      <c r="S66" s="2">
        <f t="shared" si="15"/>
        <v>1.4175042252841757E-2</v>
      </c>
      <c r="T66" s="2">
        <f t="shared" si="16"/>
        <v>1.1752816121725915E-3</v>
      </c>
      <c r="U66" s="2">
        <f t="shared" si="10"/>
        <v>275.09448563300759</v>
      </c>
      <c r="V66" s="13">
        <f t="shared" si="11"/>
        <v>0</v>
      </c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 s="5">
        <v>1628.9303455233619</v>
      </c>
      <c r="B67" s="5">
        <v>274.49826999999999</v>
      </c>
      <c r="C67">
        <v>1963.2877000000001</v>
      </c>
      <c r="D67">
        <v>321.38</v>
      </c>
      <c r="E67" s="1">
        <f t="shared" si="6"/>
        <v>1811</v>
      </c>
      <c r="F67">
        <v>11</v>
      </c>
      <c r="G67" s="2">
        <f t="shared" si="19"/>
        <v>1.8920187793427225E-2</v>
      </c>
      <c r="H67" s="2">
        <f t="shared" si="19"/>
        <v>2.7402866529753503E-2</v>
      </c>
      <c r="I67" s="2">
        <f t="shared" si="19"/>
        <v>3.5330652204556605E-2</v>
      </c>
      <c r="J67" s="2">
        <f t="shared" si="19"/>
        <v>1.4538975573400391E-2</v>
      </c>
      <c r="K67" s="2">
        <f t="shared" si="19"/>
        <v>1.1823278996542868E-3</v>
      </c>
      <c r="L67" s="2">
        <f t="shared" si="8"/>
        <v>275.0973750100008</v>
      </c>
      <c r="O67">
        <f t="shared" si="9"/>
        <v>11</v>
      </c>
      <c r="P67" s="2">
        <f t="shared" si="12"/>
        <v>1.8920187793427225E-2</v>
      </c>
      <c r="Q67" s="2">
        <f t="shared" si="13"/>
        <v>2.7402866529753503E-2</v>
      </c>
      <c r="R67" s="2">
        <f t="shared" si="14"/>
        <v>3.5330652204556605E-2</v>
      </c>
      <c r="S67" s="2">
        <f t="shared" si="15"/>
        <v>1.4538975573400391E-2</v>
      </c>
      <c r="T67" s="2">
        <f t="shared" si="16"/>
        <v>1.1823278996542868E-3</v>
      </c>
      <c r="U67" s="2">
        <f t="shared" si="10"/>
        <v>275.0973750100008</v>
      </c>
      <c r="V67" s="13">
        <f t="shared" si="11"/>
        <v>0</v>
      </c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5">
        <v>1640.0803605579961</v>
      </c>
      <c r="B68" s="5">
        <v>276.61868500000003</v>
      </c>
      <c r="C68">
        <v>1963.3698999999999</v>
      </c>
      <c r="D68">
        <v>322.25</v>
      </c>
      <c r="E68" s="1">
        <f t="shared" si="6"/>
        <v>1812</v>
      </c>
      <c r="F68">
        <v>11</v>
      </c>
      <c r="G68" s="2">
        <f t="shared" si="19"/>
        <v>1.9591549295774644E-2</v>
      </c>
      <c r="H68" s="2">
        <f t="shared" si="19"/>
        <v>2.8360344274364742E-2</v>
      </c>
      <c r="I68" s="2">
        <f t="shared" si="19"/>
        <v>3.6509004590172374E-2</v>
      </c>
      <c r="J68" s="2">
        <f t="shared" si="19"/>
        <v>1.4999489419527834E-2</v>
      </c>
      <c r="K68" s="2">
        <f t="shared" si="19"/>
        <v>1.233550045856596E-3</v>
      </c>
      <c r="L68" s="2">
        <f t="shared" si="8"/>
        <v>275.10069393762569</v>
      </c>
      <c r="O68">
        <f t="shared" si="9"/>
        <v>11</v>
      </c>
      <c r="P68" s="2">
        <f t="shared" si="12"/>
        <v>1.9591549295774644E-2</v>
      </c>
      <c r="Q68" s="2">
        <f t="shared" si="13"/>
        <v>2.8360344274364742E-2</v>
      </c>
      <c r="R68" s="2">
        <f t="shared" si="14"/>
        <v>3.6509004590172374E-2</v>
      </c>
      <c r="S68" s="2">
        <f t="shared" si="15"/>
        <v>1.4999489419527834E-2</v>
      </c>
      <c r="T68" s="2">
        <f t="shared" si="16"/>
        <v>1.233550045856596E-3</v>
      </c>
      <c r="U68" s="2">
        <f t="shared" si="10"/>
        <v>275.10069393762569</v>
      </c>
      <c r="V68" s="13">
        <f t="shared" si="11"/>
        <v>0</v>
      </c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s="5">
        <v>1649.1941028937104</v>
      </c>
      <c r="B69" s="5">
        <v>277.24315000000001</v>
      </c>
      <c r="C69">
        <v>1963.4548</v>
      </c>
      <c r="D69">
        <v>321.48</v>
      </c>
      <c r="E69" s="1">
        <f t="shared" si="6"/>
        <v>1813</v>
      </c>
      <c r="F69">
        <v>11</v>
      </c>
      <c r="G69" s="2">
        <f t="shared" si="19"/>
        <v>2.0262910798122064E-2</v>
      </c>
      <c r="H69" s="2">
        <f t="shared" si="19"/>
        <v>2.9315187969072495E-2</v>
      </c>
      <c r="I69" s="2">
        <f t="shared" si="19"/>
        <v>3.7671540404322162E-2</v>
      </c>
      <c r="J69" s="2">
        <f t="shared" si="19"/>
        <v>1.5433695557414716E-2</v>
      </c>
      <c r="K69" s="2">
        <f t="shared" si="19"/>
        <v>1.2646178479845797E-3</v>
      </c>
      <c r="L69" s="2">
        <f t="shared" si="8"/>
        <v>275.1039479525769</v>
      </c>
      <c r="O69">
        <f t="shared" si="9"/>
        <v>11</v>
      </c>
      <c r="P69" s="2">
        <f t="shared" si="12"/>
        <v>2.0262910798122064E-2</v>
      </c>
      <c r="Q69" s="2">
        <f t="shared" si="13"/>
        <v>2.9315187969072495E-2</v>
      </c>
      <c r="R69" s="2">
        <f t="shared" si="14"/>
        <v>3.7671540404322162E-2</v>
      </c>
      <c r="S69" s="2">
        <f t="shared" si="15"/>
        <v>1.5433695557414716E-2</v>
      </c>
      <c r="T69" s="2">
        <f t="shared" si="16"/>
        <v>1.2646178479845797E-3</v>
      </c>
      <c r="U69" s="2">
        <f t="shared" si="10"/>
        <v>275.1039479525769</v>
      </c>
      <c r="V69" s="13">
        <f t="shared" si="11"/>
        <v>0</v>
      </c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5">
        <v>1681.8876961189101</v>
      </c>
      <c r="B70" s="5">
        <v>275.91913500000004</v>
      </c>
      <c r="C70">
        <v>1963.537</v>
      </c>
      <c r="D70">
        <v>319.74</v>
      </c>
      <c r="E70" s="1">
        <f t="shared" si="6"/>
        <v>1814</v>
      </c>
      <c r="F70">
        <v>11</v>
      </c>
      <c r="G70" s="2">
        <f t="shared" si="19"/>
        <v>2.0934272300469483E-2</v>
      </c>
      <c r="H70" s="2">
        <f t="shared" si="19"/>
        <v>3.0267404860226804E-2</v>
      </c>
      <c r="I70" s="2">
        <f t="shared" si="19"/>
        <v>3.88184719467696E-2</v>
      </c>
      <c r="J70" s="2">
        <f t="shared" si="19"/>
        <v>1.5843096863725203E-2</v>
      </c>
      <c r="K70" s="2">
        <f t="shared" si="19"/>
        <v>1.283461422505087E-3</v>
      </c>
      <c r="L70" s="2">
        <f t="shared" si="8"/>
        <v>275.10714670739372</v>
      </c>
      <c r="O70">
        <f t="shared" si="9"/>
        <v>11</v>
      </c>
      <c r="P70" s="2">
        <f t="shared" si="12"/>
        <v>2.0934272300469483E-2</v>
      </c>
      <c r="Q70" s="2">
        <f t="shared" si="13"/>
        <v>3.0267404860226804E-2</v>
      </c>
      <c r="R70" s="2">
        <f t="shared" si="14"/>
        <v>3.88184719467696E-2</v>
      </c>
      <c r="S70" s="2">
        <f t="shared" si="15"/>
        <v>1.5843096863725203E-2</v>
      </c>
      <c r="T70" s="2">
        <f t="shared" si="16"/>
        <v>1.283461422505087E-3</v>
      </c>
      <c r="U70" s="2">
        <f t="shared" si="10"/>
        <v>275.10714670739372</v>
      </c>
      <c r="V70" s="13">
        <f t="shared" si="11"/>
        <v>0</v>
      </c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s="5">
        <v>1689.5911247320805</v>
      </c>
      <c r="B71" s="5">
        <v>276.25035000000003</v>
      </c>
      <c r="C71">
        <v>1963.6219000000001</v>
      </c>
      <c r="D71">
        <v>317.77</v>
      </c>
      <c r="E71" s="1">
        <f t="shared" ref="E71:E134" si="20">1+E70</f>
        <v>1815</v>
      </c>
      <c r="F71">
        <v>12</v>
      </c>
      <c r="G71" s="2">
        <f t="shared" ref="G71:K86" si="21">G70*(1-G$5)+G$4*$F70*$L$4/1000</f>
        <v>2.1605633802816902E-2</v>
      </c>
      <c r="H71" s="2">
        <f t="shared" si="21"/>
        <v>3.1217002174242788E-2</v>
      </c>
      <c r="I71" s="2">
        <f t="shared" si="21"/>
        <v>3.9950008667660131E-2</v>
      </c>
      <c r="J71" s="2">
        <f t="shared" si="21"/>
        <v>1.6229110360504465E-2</v>
      </c>
      <c r="K71" s="2">
        <f t="shared" si="21"/>
        <v>1.2948906281903545E-3</v>
      </c>
      <c r="L71" s="2">
        <f t="shared" ref="L71:L134" si="22">SUM(G71:K71,L$5)</f>
        <v>275.11029664563341</v>
      </c>
      <c r="O71">
        <f t="shared" ref="O71:O134" si="23">F71+N71</f>
        <v>12</v>
      </c>
      <c r="P71" s="2">
        <f t="shared" si="12"/>
        <v>2.1605633802816902E-2</v>
      </c>
      <c r="Q71" s="2">
        <f t="shared" si="13"/>
        <v>3.1217002174242788E-2</v>
      </c>
      <c r="R71" s="2">
        <f t="shared" si="14"/>
        <v>3.9950008667660131E-2</v>
      </c>
      <c r="S71" s="2">
        <f t="shared" si="15"/>
        <v>1.6229110360504465E-2</v>
      </c>
      <c r="T71" s="2">
        <f t="shared" si="16"/>
        <v>1.2948906281903545E-3</v>
      </c>
      <c r="U71" s="2">
        <f t="shared" ref="U71:U134" si="24">SUM(P71:T71,U$5)</f>
        <v>275.11029664563341</v>
      </c>
      <c r="V71" s="13">
        <f t="shared" ref="V71:V134" si="25">U71-L71</f>
        <v>0</v>
      </c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5">
        <v>1694.0641586920481</v>
      </c>
      <c r="B72" s="5">
        <v>276.54630000000003</v>
      </c>
      <c r="C72">
        <v>1963.7067999999999</v>
      </c>
      <c r="D72">
        <v>316.20999999999998</v>
      </c>
      <c r="E72" s="1">
        <f t="shared" si="20"/>
        <v>1816</v>
      </c>
      <c r="F72">
        <v>13</v>
      </c>
      <c r="G72" s="2">
        <f t="shared" si="21"/>
        <v>2.2338028169014087E-2</v>
      </c>
      <c r="H72" s="2">
        <f t="shared" si="21"/>
        <v>3.2257883831270498E-2</v>
      </c>
      <c r="I72" s="2">
        <f t="shared" si="21"/>
        <v>4.1216591947554393E-2</v>
      </c>
      <c r="J72" s="2">
        <f t="shared" si="21"/>
        <v>1.6710443011801919E-2</v>
      </c>
      <c r="K72" s="2">
        <f t="shared" si="21"/>
        <v>1.3487711486621431E-3</v>
      </c>
      <c r="L72" s="2">
        <f t="shared" si="22"/>
        <v>275.11387171810833</v>
      </c>
      <c r="O72">
        <f t="shared" si="23"/>
        <v>13</v>
      </c>
      <c r="P72" s="2">
        <f t="shared" ref="P72:P135" si="26">P71*(1-P$5)+P$4*$O71*$L$4/1000</f>
        <v>2.2338028169014087E-2</v>
      </c>
      <c r="Q72" s="2">
        <f t="shared" ref="Q72:Q135" si="27">Q71*(1-Q$5)+Q$4*$O71*$L$4/1000</f>
        <v>3.2257883831270498E-2</v>
      </c>
      <c r="R72" s="2">
        <f t="shared" ref="R72:R135" si="28">R71*(1-R$5)+R$4*$O71*$L$4/1000</f>
        <v>4.1216591947554393E-2</v>
      </c>
      <c r="S72" s="2">
        <f t="shared" ref="S72:S135" si="29">S71*(1-S$5)+S$4*$O71*$L$4/1000</f>
        <v>1.6710443011801919E-2</v>
      </c>
      <c r="T72" s="2">
        <f t="shared" ref="T72:T135" si="30">T71*(1-T$5)+T$4*$O71*$L$4/1000</f>
        <v>1.3487711486621431E-3</v>
      </c>
      <c r="U72" s="2">
        <f t="shared" si="24"/>
        <v>275.11387171810833</v>
      </c>
      <c r="V72" s="13">
        <f t="shared" si="25"/>
        <v>0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5">
        <v>1722.7948339536329</v>
      </c>
      <c r="B73" s="5">
        <v>276.93724500000002</v>
      </c>
      <c r="C73">
        <v>1963.789</v>
      </c>
      <c r="D73">
        <v>315.99</v>
      </c>
      <c r="E73" s="1">
        <f t="shared" si="20"/>
        <v>1817</v>
      </c>
      <c r="F73">
        <v>14</v>
      </c>
      <c r="G73" s="2">
        <f t="shared" si="21"/>
        <v>2.3131455399061036E-2</v>
      </c>
      <c r="H73" s="2">
        <f t="shared" si="21"/>
        <v>3.3389798705352955E-2</v>
      </c>
      <c r="I73" s="2">
        <f t="shared" si="21"/>
        <v>4.2616409108362369E-2</v>
      </c>
      <c r="J73" s="2">
        <f t="shared" si="21"/>
        <v>1.7281649533989533E-2</v>
      </c>
      <c r="K73" s="2">
        <f t="shared" si="21"/>
        <v>1.4283996930970686E-3</v>
      </c>
      <c r="L73" s="2">
        <f t="shared" si="22"/>
        <v>275.11784771243987</v>
      </c>
      <c r="O73">
        <f t="shared" si="23"/>
        <v>14</v>
      </c>
      <c r="P73" s="2">
        <f t="shared" si="26"/>
        <v>2.3131455399061036E-2</v>
      </c>
      <c r="Q73" s="2">
        <f t="shared" si="27"/>
        <v>3.3389798705352955E-2</v>
      </c>
      <c r="R73" s="2">
        <f t="shared" si="28"/>
        <v>4.2616409108362369E-2</v>
      </c>
      <c r="S73" s="2">
        <f t="shared" si="29"/>
        <v>1.7281649533989533E-2</v>
      </c>
      <c r="T73" s="2">
        <f t="shared" si="30"/>
        <v>1.4283996930970686E-3</v>
      </c>
      <c r="U73" s="2">
        <f t="shared" si="24"/>
        <v>275.11784771243987</v>
      </c>
      <c r="V73" s="13">
        <f t="shared" si="25"/>
        <v>0</v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5">
        <v>1722.9403332482652</v>
      </c>
      <c r="B74" s="5">
        <v>277.54180000000002</v>
      </c>
      <c r="C74">
        <v>1963.874</v>
      </c>
      <c r="D74">
        <v>317.07</v>
      </c>
      <c r="E74" s="1">
        <f t="shared" si="20"/>
        <v>1818</v>
      </c>
      <c r="F74">
        <v>14</v>
      </c>
      <c r="G74" s="2">
        <f t="shared" si="21"/>
        <v>2.3985915492957751E-2</v>
      </c>
      <c r="H74" s="2">
        <f t="shared" si="21"/>
        <v>3.4612496361388197E-2</v>
      </c>
      <c r="I74" s="2">
        <f t="shared" si="21"/>
        <v>4.41476718028758E-2</v>
      </c>
      <c r="J74" s="2">
        <f t="shared" si="21"/>
        <v>1.7937595715373757E-2</v>
      </c>
      <c r="K74" s="2">
        <f t="shared" si="21"/>
        <v>1.5236452034926525E-3</v>
      </c>
      <c r="L74" s="2">
        <f t="shared" si="22"/>
        <v>275.1222073245761</v>
      </c>
      <c r="O74">
        <f t="shared" si="23"/>
        <v>14</v>
      </c>
      <c r="P74" s="2">
        <f t="shared" si="26"/>
        <v>2.3985915492957751E-2</v>
      </c>
      <c r="Q74" s="2">
        <f t="shared" si="27"/>
        <v>3.4612496361388197E-2</v>
      </c>
      <c r="R74" s="2">
        <f t="shared" si="28"/>
        <v>4.41476718028758E-2</v>
      </c>
      <c r="S74" s="2">
        <f t="shared" si="29"/>
        <v>1.7937595715373757E-2</v>
      </c>
      <c r="T74" s="2">
        <f t="shared" si="30"/>
        <v>1.5236452034926525E-3</v>
      </c>
      <c r="U74" s="2">
        <f t="shared" si="24"/>
        <v>275.1222073245761</v>
      </c>
      <c r="V74" s="13">
        <f t="shared" si="25"/>
        <v>0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5">
        <v>1734.0939348733066</v>
      </c>
      <c r="B75" s="5">
        <v>278.23139500000002</v>
      </c>
      <c r="C75">
        <v>1963.9562000000001</v>
      </c>
      <c r="D75">
        <v>318.35000000000002</v>
      </c>
      <c r="E75" s="1">
        <f t="shared" si="20"/>
        <v>1819</v>
      </c>
      <c r="F75">
        <v>14</v>
      </c>
      <c r="G75" s="2">
        <f t="shared" si="21"/>
        <v>2.4840375586854466E-2</v>
      </c>
      <c r="H75" s="2">
        <f t="shared" si="21"/>
        <v>3.58318303396137E-2</v>
      </c>
      <c r="I75" s="2">
        <f t="shared" si="21"/>
        <v>4.5658380946400061E-2</v>
      </c>
      <c r="J75" s="2">
        <f t="shared" si="21"/>
        <v>1.8556069753615102E-2</v>
      </c>
      <c r="K75" s="2">
        <f t="shared" si="21"/>
        <v>1.5814145257475524E-3</v>
      </c>
      <c r="L75" s="2">
        <f t="shared" si="22"/>
        <v>275.1264680711522</v>
      </c>
      <c r="O75">
        <f t="shared" si="23"/>
        <v>14</v>
      </c>
      <c r="P75" s="2">
        <f t="shared" si="26"/>
        <v>2.4840375586854466E-2</v>
      </c>
      <c r="Q75" s="2">
        <f t="shared" si="27"/>
        <v>3.58318303396137E-2</v>
      </c>
      <c r="R75" s="2">
        <f t="shared" si="28"/>
        <v>4.5658380946400061E-2</v>
      </c>
      <c r="S75" s="2">
        <f t="shared" si="29"/>
        <v>1.8556069753615102E-2</v>
      </c>
      <c r="T75" s="2">
        <f t="shared" si="30"/>
        <v>1.5814145257475524E-3</v>
      </c>
      <c r="U75" s="2">
        <f t="shared" si="24"/>
        <v>275.1264680711522</v>
      </c>
      <c r="V75" s="13">
        <f t="shared" si="25"/>
        <v>0</v>
      </c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5">
        <v>1742.7269730444052</v>
      </c>
      <c r="B76" s="5">
        <v>276.73814500000003</v>
      </c>
      <c r="C76">
        <v>1964.0409999999999</v>
      </c>
      <c r="D76">
        <v>319.57</v>
      </c>
      <c r="E76" s="1">
        <f t="shared" si="20"/>
        <v>1820</v>
      </c>
      <c r="F76">
        <v>14</v>
      </c>
      <c r="G76" s="2">
        <f t="shared" si="21"/>
        <v>2.569483568075118E-2</v>
      </c>
      <c r="H76" s="2">
        <f t="shared" si="21"/>
        <v>3.7047809893607689E-2</v>
      </c>
      <c r="I76" s="2">
        <f t="shared" si="21"/>
        <v>4.7148812421355442E-2</v>
      </c>
      <c r="J76" s="2">
        <f t="shared" si="21"/>
        <v>1.9139212314444338E-2</v>
      </c>
      <c r="K76" s="2">
        <f t="shared" si="21"/>
        <v>1.6164533908859687E-3</v>
      </c>
      <c r="L76" s="2">
        <f t="shared" si="22"/>
        <v>275.13064712370107</v>
      </c>
      <c r="O76">
        <f t="shared" si="23"/>
        <v>14</v>
      </c>
      <c r="P76" s="2">
        <f t="shared" si="26"/>
        <v>2.569483568075118E-2</v>
      </c>
      <c r="Q76" s="2">
        <f t="shared" si="27"/>
        <v>3.7047809893607689E-2</v>
      </c>
      <c r="R76" s="2">
        <f t="shared" si="28"/>
        <v>4.7148812421355442E-2</v>
      </c>
      <c r="S76" s="2">
        <f t="shared" si="29"/>
        <v>1.9139212314444338E-2</v>
      </c>
      <c r="T76" s="2">
        <f t="shared" si="30"/>
        <v>1.6164533908859687E-3</v>
      </c>
      <c r="U76" s="2">
        <f t="shared" si="24"/>
        <v>275.13064712370107</v>
      </c>
      <c r="V76" s="13">
        <f t="shared" si="25"/>
        <v>0</v>
      </c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5">
        <v>1749.2367976916082</v>
      </c>
      <c r="B77" s="5">
        <v>276.85988249999997</v>
      </c>
      <c r="C77">
        <v>1964.1257000000001</v>
      </c>
      <c r="D77">
        <v>320.01</v>
      </c>
      <c r="E77" s="1">
        <f t="shared" si="20"/>
        <v>1821</v>
      </c>
      <c r="F77">
        <v>14</v>
      </c>
      <c r="G77" s="2">
        <f t="shared" si="21"/>
        <v>2.6549295774647895E-2</v>
      </c>
      <c r="H77" s="2">
        <f t="shared" si="21"/>
        <v>3.826044425149152E-2</v>
      </c>
      <c r="I77" s="2">
        <f t="shared" si="21"/>
        <v>4.8619238407098475E-2</v>
      </c>
      <c r="J77" s="2">
        <f t="shared" si="21"/>
        <v>1.9689041774088981E-2</v>
      </c>
      <c r="K77" s="2">
        <f t="shared" si="21"/>
        <v>1.6377055368739543E-3</v>
      </c>
      <c r="L77" s="2">
        <f t="shared" si="22"/>
        <v>275.13475572574418</v>
      </c>
      <c r="O77">
        <f t="shared" si="23"/>
        <v>14</v>
      </c>
      <c r="P77" s="2">
        <f t="shared" si="26"/>
        <v>2.6549295774647895E-2</v>
      </c>
      <c r="Q77" s="2">
        <f t="shared" si="27"/>
        <v>3.826044425149152E-2</v>
      </c>
      <c r="R77" s="2">
        <f t="shared" si="28"/>
        <v>4.8619238407098475E-2</v>
      </c>
      <c r="S77" s="2">
        <f t="shared" si="29"/>
        <v>1.9689041774088981E-2</v>
      </c>
      <c r="T77" s="2">
        <f t="shared" si="30"/>
        <v>1.6377055368739543E-3</v>
      </c>
      <c r="U77" s="2">
        <f t="shared" si="24"/>
        <v>275.13475572574418</v>
      </c>
      <c r="V77" s="13">
        <f t="shared" si="25"/>
        <v>0</v>
      </c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5">
        <v>1752.0162762002508</v>
      </c>
      <c r="B78" s="5">
        <v>276.38972000000001</v>
      </c>
      <c r="C78">
        <v>1964.2049</v>
      </c>
      <c r="D78">
        <v>320.74</v>
      </c>
      <c r="E78" s="1">
        <f t="shared" si="20"/>
        <v>1822</v>
      </c>
      <c r="F78">
        <v>15</v>
      </c>
      <c r="G78" s="2">
        <f t="shared" si="21"/>
        <v>2.740375586854461E-2</v>
      </c>
      <c r="H78" s="2">
        <f t="shared" si="21"/>
        <v>3.9469742615999705E-2</v>
      </c>
      <c r="I78" s="2">
        <f t="shared" si="21"/>
        <v>5.0069927429626737E-2</v>
      </c>
      <c r="J78" s="2">
        <f t="shared" si="21"/>
        <v>2.0207461205288154E-2</v>
      </c>
      <c r="K78" s="2">
        <f t="shared" si="21"/>
        <v>1.6505956150003566E-3</v>
      </c>
      <c r="L78" s="2">
        <f t="shared" si="22"/>
        <v>275.13880148273444</v>
      </c>
      <c r="O78">
        <f t="shared" si="23"/>
        <v>15</v>
      </c>
      <c r="P78" s="2">
        <f t="shared" si="26"/>
        <v>2.740375586854461E-2</v>
      </c>
      <c r="Q78" s="2">
        <f t="shared" si="27"/>
        <v>3.9469742615999705E-2</v>
      </c>
      <c r="R78" s="2">
        <f t="shared" si="28"/>
        <v>5.0069927429626737E-2</v>
      </c>
      <c r="S78" s="2">
        <f t="shared" si="29"/>
        <v>2.0207461205288154E-2</v>
      </c>
      <c r="T78" s="2">
        <f t="shared" si="30"/>
        <v>1.6505956150003566E-3</v>
      </c>
      <c r="U78" s="2">
        <f t="shared" si="24"/>
        <v>275.13880148273444</v>
      </c>
      <c r="V78" s="13">
        <f t="shared" si="25"/>
        <v>0</v>
      </c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5">
        <v>1752.2200533292632</v>
      </c>
      <c r="B79" s="5">
        <v>277.24315000000001</v>
      </c>
      <c r="C79">
        <v>1964.2896000000001</v>
      </c>
      <c r="D79">
        <v>321.83999999999997</v>
      </c>
      <c r="E79" s="1">
        <f t="shared" si="20"/>
        <v>1823</v>
      </c>
      <c r="F79">
        <v>16</v>
      </c>
      <c r="G79" s="2">
        <f t="shared" si="21"/>
        <v>2.8319248826291089E-2</v>
      </c>
      <c r="H79" s="2">
        <f t="shared" si="21"/>
        <v>4.0769610878164796E-2</v>
      </c>
      <c r="I79" s="2">
        <f t="shared" si="21"/>
        <v>5.1651379152400506E-2</v>
      </c>
      <c r="J79" s="2">
        <f t="shared" si="21"/>
        <v>2.0813635856237155E-2</v>
      </c>
      <c r="K79" s="2">
        <f t="shared" si="21"/>
        <v>1.7053621993976221E-3</v>
      </c>
      <c r="L79" s="2">
        <f t="shared" si="22"/>
        <v>275.14325923691251</v>
      </c>
      <c r="O79">
        <f t="shared" si="23"/>
        <v>16</v>
      </c>
      <c r="P79" s="2">
        <f t="shared" si="26"/>
        <v>2.8319248826291089E-2</v>
      </c>
      <c r="Q79" s="2">
        <f t="shared" si="27"/>
        <v>4.0769610878164796E-2</v>
      </c>
      <c r="R79" s="2">
        <f t="shared" si="28"/>
        <v>5.1651379152400506E-2</v>
      </c>
      <c r="S79" s="2">
        <f t="shared" si="29"/>
        <v>2.0813635856237155E-2</v>
      </c>
      <c r="T79" s="2">
        <f t="shared" si="30"/>
        <v>1.7053621993976221E-3</v>
      </c>
      <c r="U79" s="2">
        <f t="shared" si="24"/>
        <v>275.14325923691251</v>
      </c>
      <c r="V79" s="13">
        <f t="shared" si="25"/>
        <v>0</v>
      </c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5">
        <v>1762.8144271076649</v>
      </c>
      <c r="B80" s="5">
        <v>276.74540000000002</v>
      </c>
      <c r="C80">
        <v>1964.3715999999999</v>
      </c>
      <c r="D80">
        <v>322.26</v>
      </c>
      <c r="E80" s="1">
        <f t="shared" si="20"/>
        <v>1824</v>
      </c>
      <c r="F80">
        <v>16</v>
      </c>
      <c r="G80" s="2">
        <f t="shared" si="21"/>
        <v>2.9295774647887334E-2</v>
      </c>
      <c r="H80" s="2">
        <f t="shared" si="21"/>
        <v>4.2159799877490349E-2</v>
      </c>
      <c r="I80" s="2">
        <f t="shared" si="21"/>
        <v>5.3361838397920448E-2</v>
      </c>
      <c r="J80" s="2">
        <f t="shared" si="21"/>
        <v>2.1502552547121346E-2</v>
      </c>
      <c r="K80" s="2">
        <f t="shared" si="21"/>
        <v>1.7855281687698152E-3</v>
      </c>
      <c r="L80" s="2">
        <f t="shared" si="22"/>
        <v>275.14810549363921</v>
      </c>
      <c r="O80">
        <f t="shared" si="23"/>
        <v>16</v>
      </c>
      <c r="P80" s="2">
        <f t="shared" si="26"/>
        <v>2.9295774647887334E-2</v>
      </c>
      <c r="Q80" s="2">
        <f t="shared" si="27"/>
        <v>4.2159799877490349E-2</v>
      </c>
      <c r="R80" s="2">
        <f t="shared" si="28"/>
        <v>5.3361838397920448E-2</v>
      </c>
      <c r="S80" s="2">
        <f t="shared" si="29"/>
        <v>2.1502552547121346E-2</v>
      </c>
      <c r="T80" s="2">
        <f t="shared" si="30"/>
        <v>1.7855281687698152E-3</v>
      </c>
      <c r="U80" s="2">
        <f t="shared" si="24"/>
        <v>275.14810549363921</v>
      </c>
      <c r="V80" s="13">
        <f t="shared" si="25"/>
        <v>0</v>
      </c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5">
        <v>1763.4988310826725</v>
      </c>
      <c r="B81" s="5">
        <v>276.32003500000002</v>
      </c>
      <c r="C81">
        <v>1964.4563000000001</v>
      </c>
      <c r="D81">
        <v>321.89</v>
      </c>
      <c r="E81" s="1">
        <f t="shared" si="20"/>
        <v>1825</v>
      </c>
      <c r="F81">
        <v>17</v>
      </c>
      <c r="G81" s="2">
        <f t="shared" si="21"/>
        <v>3.0272300469483579E-2</v>
      </c>
      <c r="H81" s="2">
        <f t="shared" si="21"/>
        <v>4.3546164425312867E-2</v>
      </c>
      <c r="I81" s="2">
        <f t="shared" si="21"/>
        <v>5.5049338805976608E-2</v>
      </c>
      <c r="J81" s="2">
        <f t="shared" si="21"/>
        <v>2.215211359330942E-2</v>
      </c>
      <c r="K81" s="2">
        <f t="shared" si="21"/>
        <v>1.8341512870596341E-3</v>
      </c>
      <c r="L81" s="2">
        <f t="shared" si="22"/>
        <v>275.15285406858112</v>
      </c>
      <c r="O81">
        <f t="shared" si="23"/>
        <v>17</v>
      </c>
      <c r="P81" s="2">
        <f t="shared" si="26"/>
        <v>3.0272300469483579E-2</v>
      </c>
      <c r="Q81" s="2">
        <f t="shared" si="27"/>
        <v>4.3546164425312867E-2</v>
      </c>
      <c r="R81" s="2">
        <f t="shared" si="28"/>
        <v>5.5049338805976608E-2</v>
      </c>
      <c r="S81" s="2">
        <f t="shared" si="29"/>
        <v>2.215211359330942E-2</v>
      </c>
      <c r="T81" s="2">
        <f t="shared" si="30"/>
        <v>1.8341512870596341E-3</v>
      </c>
      <c r="U81" s="2">
        <f t="shared" si="24"/>
        <v>275.15285406858112</v>
      </c>
      <c r="V81" s="13">
        <f t="shared" si="25"/>
        <v>0</v>
      </c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5">
        <v>1773.7353531166873</v>
      </c>
      <c r="B82" s="5">
        <v>277.78342000000004</v>
      </c>
      <c r="C82">
        <v>1964.5382999999999</v>
      </c>
      <c r="D82">
        <v>320.44</v>
      </c>
      <c r="E82" s="1">
        <f t="shared" si="20"/>
        <v>1826</v>
      </c>
      <c r="F82">
        <v>17</v>
      </c>
      <c r="G82" s="2">
        <f t="shared" si="21"/>
        <v>3.1309859154929585E-2</v>
      </c>
      <c r="H82" s="2">
        <f t="shared" si="21"/>
        <v>4.5022611756427813E-2</v>
      </c>
      <c r="I82" s="2">
        <f t="shared" si="21"/>
        <v>5.6864423286009796E-2</v>
      </c>
      <c r="J82" s="2">
        <f t="shared" si="21"/>
        <v>2.2881938151073214E-2</v>
      </c>
      <c r="K82" s="2">
        <f t="shared" si="21"/>
        <v>1.9105910558807552E-3</v>
      </c>
      <c r="L82" s="2">
        <f t="shared" si="22"/>
        <v>275.15798942340433</v>
      </c>
      <c r="O82">
        <f t="shared" si="23"/>
        <v>17</v>
      </c>
      <c r="P82" s="2">
        <f t="shared" si="26"/>
        <v>3.1309859154929585E-2</v>
      </c>
      <c r="Q82" s="2">
        <f t="shared" si="27"/>
        <v>4.5022611756427813E-2</v>
      </c>
      <c r="R82" s="2">
        <f t="shared" si="28"/>
        <v>5.6864423286009796E-2</v>
      </c>
      <c r="S82" s="2">
        <f t="shared" si="29"/>
        <v>2.2881938151073214E-2</v>
      </c>
      <c r="T82" s="2">
        <f t="shared" si="30"/>
        <v>1.9105910558807552E-3</v>
      </c>
      <c r="U82" s="2">
        <f t="shared" si="24"/>
        <v>275.15798942340433</v>
      </c>
      <c r="V82" s="13">
        <f t="shared" si="25"/>
        <v>0</v>
      </c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5">
        <v>1779.61585700662</v>
      </c>
      <c r="B83" s="5">
        <v>279.50293499999998</v>
      </c>
      <c r="C83">
        <v>1964.623</v>
      </c>
      <c r="D83">
        <v>318.69</v>
      </c>
      <c r="E83" s="1">
        <f t="shared" si="20"/>
        <v>1827</v>
      </c>
      <c r="F83">
        <v>18</v>
      </c>
      <c r="G83" s="2">
        <f t="shared" si="21"/>
        <v>3.2347417840375592E-2</v>
      </c>
      <c r="H83" s="2">
        <f t="shared" si="21"/>
        <v>4.6494997336789898E-2</v>
      </c>
      <c r="I83" s="2">
        <f t="shared" si="21"/>
        <v>5.8655144584242966E-2</v>
      </c>
      <c r="J83" s="2">
        <f t="shared" si="21"/>
        <v>2.3570070126314454E-2</v>
      </c>
      <c r="K83" s="2">
        <f t="shared" si="21"/>
        <v>1.9569541192921112E-3</v>
      </c>
      <c r="L83" s="2">
        <f t="shared" si="22"/>
        <v>275.16302458400702</v>
      </c>
      <c r="O83">
        <f t="shared" si="23"/>
        <v>18</v>
      </c>
      <c r="P83" s="2">
        <f t="shared" si="26"/>
        <v>3.2347417840375592E-2</v>
      </c>
      <c r="Q83" s="2">
        <f t="shared" si="27"/>
        <v>4.6494997336789898E-2</v>
      </c>
      <c r="R83" s="2">
        <f t="shared" si="28"/>
        <v>5.8655144584242966E-2</v>
      </c>
      <c r="S83" s="2">
        <f t="shared" si="29"/>
        <v>2.3570070126314454E-2</v>
      </c>
      <c r="T83" s="2">
        <f t="shared" si="30"/>
        <v>1.9569541192921112E-3</v>
      </c>
      <c r="U83" s="2">
        <f t="shared" si="24"/>
        <v>275.16302458400702</v>
      </c>
      <c r="V83" s="13">
        <f t="shared" si="25"/>
        <v>0</v>
      </c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5">
        <v>1780.5946006281674</v>
      </c>
      <c r="B84" s="5">
        <v>276.77796500000005</v>
      </c>
      <c r="C84">
        <v>1964.7076999999999</v>
      </c>
      <c r="D84">
        <v>316.7</v>
      </c>
      <c r="E84" s="1">
        <f t="shared" si="20"/>
        <v>1828</v>
      </c>
      <c r="F84">
        <v>18</v>
      </c>
      <c r="G84" s="2">
        <f t="shared" si="21"/>
        <v>3.3446009389671363E-2</v>
      </c>
      <c r="H84" s="2">
        <f t="shared" si="21"/>
        <v>4.8057229054011906E-2</v>
      </c>
      <c r="I84" s="2">
        <f t="shared" si="21"/>
        <v>6.0572064460091543E-2</v>
      </c>
      <c r="J84" s="2">
        <f t="shared" si="21"/>
        <v>2.4336262177216007E-2</v>
      </c>
      <c r="K84" s="2">
        <f t="shared" si="21"/>
        <v>2.0320230955368111E-3</v>
      </c>
      <c r="L84" s="2">
        <f t="shared" si="22"/>
        <v>275.1684435881765</v>
      </c>
      <c r="O84">
        <f t="shared" si="23"/>
        <v>18</v>
      </c>
      <c r="P84" s="2">
        <f t="shared" si="26"/>
        <v>3.3446009389671363E-2</v>
      </c>
      <c r="Q84" s="2">
        <f t="shared" si="27"/>
        <v>4.8057229054011906E-2</v>
      </c>
      <c r="R84" s="2">
        <f t="shared" si="28"/>
        <v>6.0572064460091543E-2</v>
      </c>
      <c r="S84" s="2">
        <f t="shared" si="29"/>
        <v>2.4336262177216007E-2</v>
      </c>
      <c r="T84" s="2">
        <f t="shared" si="30"/>
        <v>2.0320230955368111E-3</v>
      </c>
      <c r="U84" s="2">
        <f t="shared" si="24"/>
        <v>275.1684435881765</v>
      </c>
      <c r="V84" s="13">
        <f t="shared" si="25"/>
        <v>0</v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5">
        <v>1794.4109867808286</v>
      </c>
      <c r="B85" s="5">
        <v>281.53645499999999</v>
      </c>
      <c r="C85">
        <v>1964.7896000000001</v>
      </c>
      <c r="D85">
        <v>316.87</v>
      </c>
      <c r="E85" s="1">
        <f t="shared" si="20"/>
        <v>1829</v>
      </c>
      <c r="F85">
        <v>18</v>
      </c>
      <c r="G85" s="2">
        <f t="shared" si="21"/>
        <v>3.4544600938967135E-2</v>
      </c>
      <c r="H85" s="2">
        <f t="shared" si="21"/>
        <v>4.9615163025069971E-2</v>
      </c>
      <c r="I85" s="2">
        <f t="shared" si="21"/>
        <v>6.2463254256737134E-2</v>
      </c>
      <c r="J85" s="2">
        <f t="shared" si="21"/>
        <v>2.5058684085046169E-2</v>
      </c>
      <c r="K85" s="2">
        <f t="shared" si="21"/>
        <v>2.0775547312224607E-3</v>
      </c>
      <c r="L85" s="2">
        <f t="shared" si="22"/>
        <v>275.17375925703703</v>
      </c>
      <c r="O85">
        <f t="shared" si="23"/>
        <v>18</v>
      </c>
      <c r="P85" s="2">
        <f t="shared" si="26"/>
        <v>3.4544600938967135E-2</v>
      </c>
      <c r="Q85" s="2">
        <f t="shared" si="27"/>
        <v>4.9615163025069971E-2</v>
      </c>
      <c r="R85" s="2">
        <f t="shared" si="28"/>
        <v>6.2463254256737134E-2</v>
      </c>
      <c r="S85" s="2">
        <f t="shared" si="29"/>
        <v>2.5058684085046169E-2</v>
      </c>
      <c r="T85" s="2">
        <f t="shared" si="30"/>
        <v>2.0775547312224607E-3</v>
      </c>
      <c r="U85" s="2">
        <f t="shared" si="24"/>
        <v>275.17375925703703</v>
      </c>
      <c r="V85" s="13">
        <f t="shared" si="25"/>
        <v>0</v>
      </c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5">
        <v>1796.0687260662141</v>
      </c>
      <c r="B86" s="5">
        <v>281.61339499999997</v>
      </c>
      <c r="C86">
        <v>1964.8742999999999</v>
      </c>
      <c r="D86">
        <v>317.68</v>
      </c>
      <c r="E86" s="1">
        <f t="shared" si="20"/>
        <v>1830</v>
      </c>
      <c r="F86">
        <v>24</v>
      </c>
      <c r="G86" s="2">
        <f t="shared" si="21"/>
        <v>3.5643192488262906E-2</v>
      </c>
      <c r="H86" s="2">
        <f t="shared" si="21"/>
        <v>5.116881107319228E-2</v>
      </c>
      <c r="I86" s="2">
        <f t="shared" si="21"/>
        <v>6.4329059339149938E-2</v>
      </c>
      <c r="J86" s="2">
        <f t="shared" si="21"/>
        <v>2.5739836300471632E-2</v>
      </c>
      <c r="K86" s="2">
        <f t="shared" si="21"/>
        <v>2.1051710642526729E-3</v>
      </c>
      <c r="L86" s="2">
        <f t="shared" si="22"/>
        <v>275.17898607026535</v>
      </c>
      <c r="O86">
        <f t="shared" si="23"/>
        <v>24</v>
      </c>
      <c r="P86" s="2">
        <f t="shared" si="26"/>
        <v>3.5643192488262906E-2</v>
      </c>
      <c r="Q86" s="2">
        <f t="shared" si="27"/>
        <v>5.116881107319228E-2</v>
      </c>
      <c r="R86" s="2">
        <f t="shared" si="28"/>
        <v>6.4329059339149938E-2</v>
      </c>
      <c r="S86" s="2">
        <f t="shared" si="29"/>
        <v>2.5739836300471632E-2</v>
      </c>
      <c r="T86" s="2">
        <f t="shared" si="30"/>
        <v>2.1051710642526729E-3</v>
      </c>
      <c r="U86" s="2">
        <f t="shared" si="24"/>
        <v>275.17898607026535</v>
      </c>
      <c r="V86" s="13">
        <f t="shared" si="25"/>
        <v>0</v>
      </c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5">
        <v>1799.3172594498767</v>
      </c>
      <c r="B87" s="5">
        <v>283.65417000000002</v>
      </c>
      <c r="C87">
        <v>1964.9563000000001</v>
      </c>
      <c r="D87">
        <v>318.70999999999998</v>
      </c>
      <c r="E87" s="1">
        <f t="shared" si="20"/>
        <v>1831</v>
      </c>
      <c r="F87">
        <v>23</v>
      </c>
      <c r="G87" s="2">
        <f t="shared" ref="G87:K102" si="31">G86*(1-G$5)+G$4*$F86*$L$4/1000</f>
        <v>3.7107981220657275E-2</v>
      </c>
      <c r="H87" s="2">
        <f t="shared" si="31"/>
        <v>5.3281565270771124E-2</v>
      </c>
      <c r="I87" s="2">
        <f t="shared" si="31"/>
        <v>6.7071228887303033E-2</v>
      </c>
      <c r="J87" s="2">
        <f t="shared" si="31"/>
        <v>2.7086301783386228E-2</v>
      </c>
      <c r="K87" s="2">
        <f t="shared" si="31"/>
        <v>2.4036113577894022E-3</v>
      </c>
      <c r="L87" s="2">
        <f t="shared" si="22"/>
        <v>275.18695068851991</v>
      </c>
      <c r="O87">
        <f t="shared" si="23"/>
        <v>23</v>
      </c>
      <c r="P87" s="2">
        <f t="shared" si="26"/>
        <v>3.7107981220657275E-2</v>
      </c>
      <c r="Q87" s="2">
        <f t="shared" si="27"/>
        <v>5.3281565270771124E-2</v>
      </c>
      <c r="R87" s="2">
        <f t="shared" si="28"/>
        <v>6.7071228887303033E-2</v>
      </c>
      <c r="S87" s="2">
        <f t="shared" si="29"/>
        <v>2.7086301783386228E-2</v>
      </c>
      <c r="T87" s="2">
        <f t="shared" si="30"/>
        <v>2.4036113577894022E-3</v>
      </c>
      <c r="U87" s="2">
        <f t="shared" si="24"/>
        <v>275.18695068851991</v>
      </c>
      <c r="V87" s="13">
        <f t="shared" si="25"/>
        <v>0</v>
      </c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5">
        <v>1799.5582892886305</v>
      </c>
      <c r="B88" s="5">
        <v>281.14821000000001</v>
      </c>
      <c r="C88">
        <v>1965.0410999999999</v>
      </c>
      <c r="D88">
        <v>319.44</v>
      </c>
      <c r="E88" s="1">
        <f t="shared" si="20"/>
        <v>1832</v>
      </c>
      <c r="F88">
        <v>23</v>
      </c>
      <c r="G88" s="2">
        <f t="shared" si="31"/>
        <v>3.8511737089201879E-2</v>
      </c>
      <c r="H88" s="2">
        <f t="shared" si="31"/>
        <v>5.5294610504767208E-2</v>
      </c>
      <c r="I88" s="2">
        <f t="shared" si="31"/>
        <v>6.9626356605096862E-2</v>
      </c>
      <c r="J88" s="2">
        <f t="shared" si="31"/>
        <v>2.8238477034335203E-2</v>
      </c>
      <c r="K88" s="2">
        <f t="shared" si="31"/>
        <v>2.537676189105555E-3</v>
      </c>
      <c r="L88" s="2">
        <f t="shared" si="22"/>
        <v>275.1942088574225</v>
      </c>
      <c r="O88">
        <f t="shared" si="23"/>
        <v>23</v>
      </c>
      <c r="P88" s="2">
        <f t="shared" si="26"/>
        <v>3.8511737089201879E-2</v>
      </c>
      <c r="Q88" s="2">
        <f t="shared" si="27"/>
        <v>5.5294610504767208E-2</v>
      </c>
      <c r="R88" s="2">
        <f t="shared" si="28"/>
        <v>6.9626356605096862E-2</v>
      </c>
      <c r="S88" s="2">
        <f t="shared" si="29"/>
        <v>2.8238477034335203E-2</v>
      </c>
      <c r="T88" s="2">
        <f t="shared" si="30"/>
        <v>2.537676189105555E-3</v>
      </c>
      <c r="U88" s="2">
        <f t="shared" si="24"/>
        <v>275.1942088574225</v>
      </c>
      <c r="V88" s="13">
        <f t="shared" si="25"/>
        <v>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5">
        <v>1814.2331866062311</v>
      </c>
      <c r="B89" s="5">
        <v>284.34376500000002</v>
      </c>
      <c r="C89">
        <v>1965.126</v>
      </c>
      <c r="D89">
        <v>320.44</v>
      </c>
      <c r="E89" s="1">
        <f t="shared" si="20"/>
        <v>1833</v>
      </c>
      <c r="F89">
        <v>24</v>
      </c>
      <c r="G89" s="2">
        <f t="shared" si="31"/>
        <v>3.9915492957746483E-2</v>
      </c>
      <c r="H89" s="2">
        <f t="shared" si="31"/>
        <v>5.7302117791135622E-2</v>
      </c>
      <c r="I89" s="2">
        <f t="shared" si="31"/>
        <v>7.2147187824961434E-2</v>
      </c>
      <c r="J89" s="2">
        <f t="shared" si="31"/>
        <v>2.9324832135469242E-2</v>
      </c>
      <c r="K89" s="2">
        <f t="shared" si="31"/>
        <v>2.6189906196880039E-3</v>
      </c>
      <c r="L89" s="2">
        <f t="shared" si="22"/>
        <v>275.20130862132902</v>
      </c>
      <c r="O89">
        <f t="shared" si="23"/>
        <v>24</v>
      </c>
      <c r="P89" s="2">
        <f t="shared" si="26"/>
        <v>3.9915492957746483E-2</v>
      </c>
      <c r="Q89" s="2">
        <f t="shared" si="27"/>
        <v>5.7302117791135622E-2</v>
      </c>
      <c r="R89" s="2">
        <f t="shared" si="28"/>
        <v>7.2147187824961434E-2</v>
      </c>
      <c r="S89" s="2">
        <f t="shared" si="29"/>
        <v>2.9324832135469242E-2</v>
      </c>
      <c r="T89" s="2">
        <f t="shared" si="30"/>
        <v>2.6189906196880039E-3</v>
      </c>
      <c r="U89" s="2">
        <f t="shared" si="24"/>
        <v>275.20130862132902</v>
      </c>
      <c r="V89" s="13">
        <f t="shared" si="25"/>
        <v>0</v>
      </c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5">
        <v>1826.1583955909055</v>
      </c>
      <c r="B90" s="5">
        <v>281.277625</v>
      </c>
      <c r="C90">
        <v>1965.2027</v>
      </c>
      <c r="D90">
        <v>320.89</v>
      </c>
      <c r="E90" s="1">
        <f t="shared" si="20"/>
        <v>1834</v>
      </c>
      <c r="F90">
        <v>24</v>
      </c>
      <c r="G90" s="2">
        <f t="shared" si="31"/>
        <v>4.1380281690140852E-2</v>
      </c>
      <c r="H90" s="2">
        <f t="shared" si="31"/>
        <v>5.9397999078550895E-2</v>
      </c>
      <c r="I90" s="2">
        <f t="shared" si="31"/>
        <v>7.4784417637399195E-2</v>
      </c>
      <c r="J90" s="2">
        <f t="shared" si="31"/>
        <v>3.0466498077037055E-2</v>
      </c>
      <c r="K90" s="2">
        <f t="shared" si="31"/>
        <v>2.7152586717208455E-3</v>
      </c>
      <c r="L90" s="2">
        <f t="shared" si="22"/>
        <v>275.20874445515483</v>
      </c>
      <c r="O90">
        <f t="shared" si="23"/>
        <v>24</v>
      </c>
      <c r="P90" s="2">
        <f t="shared" si="26"/>
        <v>4.1380281690140852E-2</v>
      </c>
      <c r="Q90" s="2">
        <f t="shared" si="27"/>
        <v>5.9397999078550895E-2</v>
      </c>
      <c r="R90" s="2">
        <f t="shared" si="28"/>
        <v>7.4784417637399195E-2</v>
      </c>
      <c r="S90" s="2">
        <f t="shared" si="29"/>
        <v>3.0466498077037055E-2</v>
      </c>
      <c r="T90" s="2">
        <f t="shared" si="30"/>
        <v>2.7152586717208455E-3</v>
      </c>
      <c r="U90" s="2">
        <f t="shared" si="24"/>
        <v>275.20874445515483</v>
      </c>
      <c r="V90" s="13">
        <f t="shared" si="25"/>
        <v>0</v>
      </c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5">
        <v>1826.8838349409536</v>
      </c>
      <c r="B91" s="5">
        <v>285.10759999999999</v>
      </c>
      <c r="C91">
        <v>1965.2877000000001</v>
      </c>
      <c r="D91">
        <v>322.14</v>
      </c>
      <c r="E91" s="1">
        <f t="shared" si="20"/>
        <v>1835</v>
      </c>
      <c r="F91">
        <v>25</v>
      </c>
      <c r="G91" s="2">
        <f t="shared" si="31"/>
        <v>4.2845070422535221E-2</v>
      </c>
      <c r="H91" s="2">
        <f t="shared" si="31"/>
        <v>6.1488114533878792E-2</v>
      </c>
      <c r="I91" s="2">
        <f t="shared" si="31"/>
        <v>7.7386248927026779E-2</v>
      </c>
      <c r="J91" s="2">
        <f t="shared" si="31"/>
        <v>3.1542944232595134E-2</v>
      </c>
      <c r="K91" s="2">
        <f t="shared" si="31"/>
        <v>2.7736481968295753E-3</v>
      </c>
      <c r="L91" s="2">
        <f t="shared" si="22"/>
        <v>275.21603602631285</v>
      </c>
      <c r="O91">
        <f t="shared" si="23"/>
        <v>25</v>
      </c>
      <c r="P91" s="2">
        <f t="shared" si="26"/>
        <v>4.2845070422535221E-2</v>
      </c>
      <c r="Q91" s="2">
        <f t="shared" si="27"/>
        <v>6.1488114533878792E-2</v>
      </c>
      <c r="R91" s="2">
        <f t="shared" si="28"/>
        <v>7.7386248927026779E-2</v>
      </c>
      <c r="S91" s="2">
        <f t="shared" si="29"/>
        <v>3.1542944232595134E-2</v>
      </c>
      <c r="T91" s="2">
        <f t="shared" si="30"/>
        <v>2.7736481968295753E-3</v>
      </c>
      <c r="U91" s="2">
        <f t="shared" si="24"/>
        <v>275.21603602631285</v>
      </c>
      <c r="V91" s="13">
        <f t="shared" si="25"/>
        <v>0</v>
      </c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5">
        <v>1833</v>
      </c>
      <c r="B92" s="5">
        <v>284.46052500000002</v>
      </c>
      <c r="C92">
        <v>1965.3698999999999</v>
      </c>
      <c r="D92">
        <v>322.17</v>
      </c>
      <c r="E92" s="1">
        <f t="shared" si="20"/>
        <v>1836</v>
      </c>
      <c r="F92">
        <v>29</v>
      </c>
      <c r="G92" s="2">
        <f t="shared" si="31"/>
        <v>4.4370892018779355E-2</v>
      </c>
      <c r="H92" s="2">
        <f t="shared" si="31"/>
        <v>6.3666376732710805E-2</v>
      </c>
      <c r="I92" s="2">
        <f t="shared" si="31"/>
        <v>8.010339157640331E-2</v>
      </c>
      <c r="J92" s="2">
        <f t="shared" si="31"/>
        <v>3.2675267295495455E-2</v>
      </c>
      <c r="K92" s="2">
        <f t="shared" si="31"/>
        <v>2.8560115908215916E-3</v>
      </c>
      <c r="L92" s="2">
        <f t="shared" si="22"/>
        <v>275.22367193921423</v>
      </c>
      <c r="O92">
        <f t="shared" si="23"/>
        <v>29</v>
      </c>
      <c r="P92" s="2">
        <f t="shared" si="26"/>
        <v>4.4370892018779355E-2</v>
      </c>
      <c r="Q92" s="2">
        <f t="shared" si="27"/>
        <v>6.3666376732710805E-2</v>
      </c>
      <c r="R92" s="2">
        <f t="shared" si="28"/>
        <v>8.010339157640331E-2</v>
      </c>
      <c r="S92" s="2">
        <f t="shared" si="29"/>
        <v>3.2675267295495455E-2</v>
      </c>
      <c r="T92" s="2">
        <f t="shared" si="30"/>
        <v>2.8560115908215916E-3</v>
      </c>
      <c r="U92" s="2">
        <f t="shared" si="24"/>
        <v>275.22367193921423</v>
      </c>
      <c r="V92" s="13">
        <f t="shared" si="25"/>
        <v>0</v>
      </c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5">
        <v>1834.5106230131994</v>
      </c>
      <c r="B93" s="5">
        <v>283.72655500000002</v>
      </c>
      <c r="C93">
        <v>1965.4548</v>
      </c>
      <c r="D93">
        <v>321.87</v>
      </c>
      <c r="E93" s="1">
        <f t="shared" si="20"/>
        <v>1837</v>
      </c>
      <c r="F93">
        <v>29</v>
      </c>
      <c r="G93" s="2">
        <f t="shared" si="31"/>
        <v>4.614084507042255E-2</v>
      </c>
      <c r="H93" s="2">
        <f t="shared" si="31"/>
        <v>6.6214233321565064E-2</v>
      </c>
      <c r="I93" s="2">
        <f t="shared" si="31"/>
        <v>8.3385002030790176E-2</v>
      </c>
      <c r="J93" s="2">
        <f t="shared" si="31"/>
        <v>3.4212387869746778E-2</v>
      </c>
      <c r="K93" s="2">
        <f t="shared" si="31"/>
        <v>3.0937609417457882E-3</v>
      </c>
      <c r="L93" s="2">
        <f t="shared" si="22"/>
        <v>275.23304622923428</v>
      </c>
      <c r="O93">
        <f t="shared" si="23"/>
        <v>29</v>
      </c>
      <c r="P93" s="2">
        <f t="shared" si="26"/>
        <v>4.614084507042255E-2</v>
      </c>
      <c r="Q93" s="2">
        <f t="shared" si="27"/>
        <v>6.6214233321565064E-2</v>
      </c>
      <c r="R93" s="2">
        <f t="shared" si="28"/>
        <v>8.3385002030790176E-2</v>
      </c>
      <c r="S93" s="2">
        <f t="shared" si="29"/>
        <v>3.4212387869746778E-2</v>
      </c>
      <c r="T93" s="2">
        <f t="shared" si="30"/>
        <v>3.0937609417457882E-3</v>
      </c>
      <c r="U93" s="2">
        <f t="shared" si="24"/>
        <v>275.23304622923428</v>
      </c>
      <c r="V93" s="13">
        <f t="shared" si="25"/>
        <v>0</v>
      </c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5">
        <v>1838.009354335828</v>
      </c>
      <c r="B94" s="5">
        <v>284.06502500000005</v>
      </c>
      <c r="C94">
        <v>1965.537</v>
      </c>
      <c r="D94">
        <v>321.20999999999998</v>
      </c>
      <c r="E94" s="1">
        <f t="shared" si="20"/>
        <v>1838</v>
      </c>
      <c r="F94">
        <v>30</v>
      </c>
      <c r="G94" s="2">
        <f t="shared" si="31"/>
        <v>4.7910798122065744E-2</v>
      </c>
      <c r="H94" s="2">
        <f t="shared" si="31"/>
        <v>6.8755080680763872E-2</v>
      </c>
      <c r="I94" s="2">
        <f t="shared" si="31"/>
        <v>8.6622564688517131E-2</v>
      </c>
      <c r="J94" s="2">
        <f t="shared" si="31"/>
        <v>3.5661697578075136E-2</v>
      </c>
      <c r="K94" s="2">
        <f t="shared" si="31"/>
        <v>3.2379632124080915E-3</v>
      </c>
      <c r="L94" s="2">
        <f t="shared" si="22"/>
        <v>275.24218810428181</v>
      </c>
      <c r="O94">
        <f t="shared" si="23"/>
        <v>30</v>
      </c>
      <c r="P94" s="2">
        <f t="shared" si="26"/>
        <v>4.7910798122065744E-2</v>
      </c>
      <c r="Q94" s="2">
        <f t="shared" si="27"/>
        <v>6.8755080680763872E-2</v>
      </c>
      <c r="R94" s="2">
        <f t="shared" si="28"/>
        <v>8.6622564688517131E-2</v>
      </c>
      <c r="S94" s="2">
        <f t="shared" si="29"/>
        <v>3.5661697578075136E-2</v>
      </c>
      <c r="T94" s="2">
        <f t="shared" si="30"/>
        <v>3.2379632124080915E-3</v>
      </c>
      <c r="U94" s="2">
        <f t="shared" si="24"/>
        <v>275.24218810428181</v>
      </c>
      <c r="V94" s="13">
        <f t="shared" si="25"/>
        <v>0</v>
      </c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6">
        <v>1841</v>
      </c>
      <c r="B95" s="6">
        <v>283.01704999999998</v>
      </c>
      <c r="C95">
        <v>1965.6219000000001</v>
      </c>
      <c r="D95">
        <v>318.87</v>
      </c>
      <c r="E95" s="1">
        <f t="shared" si="20"/>
        <v>1839</v>
      </c>
      <c r="F95">
        <v>31</v>
      </c>
      <c r="G95" s="2">
        <f t="shared" si="31"/>
        <v>4.9741784037558703E-2</v>
      </c>
      <c r="H95" s="2">
        <f t="shared" si="31"/>
        <v>7.1382834806522619E-2</v>
      </c>
      <c r="I95" s="2">
        <f t="shared" si="31"/>
        <v>8.9966905528023985E-2</v>
      </c>
      <c r="J95" s="2">
        <f t="shared" si="31"/>
        <v>3.7145583671204865E-2</v>
      </c>
      <c r="K95" s="2">
        <f t="shared" si="31"/>
        <v>3.3723746675724696E-3</v>
      </c>
      <c r="L95" s="2">
        <f t="shared" si="22"/>
        <v>275.25160948271088</v>
      </c>
      <c r="O95">
        <f t="shared" si="23"/>
        <v>31</v>
      </c>
      <c r="P95" s="2">
        <f t="shared" si="26"/>
        <v>4.9741784037558703E-2</v>
      </c>
      <c r="Q95" s="2">
        <f t="shared" si="27"/>
        <v>7.1382834806522619E-2</v>
      </c>
      <c r="R95" s="2">
        <f t="shared" si="28"/>
        <v>8.9966905528023985E-2</v>
      </c>
      <c r="S95" s="2">
        <f t="shared" si="29"/>
        <v>3.7145583671204865E-2</v>
      </c>
      <c r="T95" s="2">
        <f t="shared" si="30"/>
        <v>3.3723746675724696E-3</v>
      </c>
      <c r="U95" s="2">
        <f t="shared" si="24"/>
        <v>275.25160948271088</v>
      </c>
      <c r="V95" s="13">
        <f t="shared" si="25"/>
        <v>0</v>
      </c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5">
        <v>1844</v>
      </c>
      <c r="B96" s="5">
        <v>286.49905000000001</v>
      </c>
      <c r="C96">
        <v>1965.7067999999999</v>
      </c>
      <c r="D96">
        <v>317.81</v>
      </c>
      <c r="E96" s="1">
        <f t="shared" si="20"/>
        <v>1840</v>
      </c>
      <c r="F96">
        <v>33</v>
      </c>
      <c r="G96" s="2">
        <f t="shared" si="31"/>
        <v>5.1633802816901428E-2</v>
      </c>
      <c r="H96" s="2">
        <f t="shared" si="31"/>
        <v>7.409725661572801E-2</v>
      </c>
      <c r="I96" s="2">
        <f t="shared" si="31"/>
        <v>9.3416591306790295E-2</v>
      </c>
      <c r="J96" s="2">
        <f t="shared" si="31"/>
        <v>3.8662070908975402E-2</v>
      </c>
      <c r="K96" s="2">
        <f t="shared" si="31"/>
        <v>3.5008476929537669E-3</v>
      </c>
      <c r="L96" s="2">
        <f t="shared" si="22"/>
        <v>275.26131056934133</v>
      </c>
      <c r="O96">
        <f t="shared" si="23"/>
        <v>33</v>
      </c>
      <c r="P96" s="2">
        <f t="shared" si="26"/>
        <v>5.1633802816901428E-2</v>
      </c>
      <c r="Q96" s="2">
        <f t="shared" si="27"/>
        <v>7.409725661572801E-2</v>
      </c>
      <c r="R96" s="2">
        <f t="shared" si="28"/>
        <v>9.3416591306790295E-2</v>
      </c>
      <c r="S96" s="2">
        <f t="shared" si="29"/>
        <v>3.8662070908975402E-2</v>
      </c>
      <c r="T96" s="2">
        <f t="shared" si="30"/>
        <v>3.5008476929537669E-3</v>
      </c>
      <c r="U96" s="2">
        <f t="shared" si="24"/>
        <v>275.26131056934133</v>
      </c>
      <c r="V96" s="13">
        <f t="shared" si="25"/>
        <v>0</v>
      </c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5">
        <v>1846</v>
      </c>
      <c r="B97" s="5">
        <v>283.29579000000001</v>
      </c>
      <c r="C97">
        <v>1965.789</v>
      </c>
      <c r="D97">
        <v>317.3</v>
      </c>
      <c r="E97" s="1">
        <f t="shared" si="20"/>
        <v>1841</v>
      </c>
      <c r="F97">
        <v>34</v>
      </c>
      <c r="G97" s="2">
        <f t="shared" si="31"/>
        <v>5.3647887323943683E-2</v>
      </c>
      <c r="H97" s="2">
        <f t="shared" si="31"/>
        <v>7.6992004396606611E-2</v>
      </c>
      <c r="I97" s="2">
        <f t="shared" si="31"/>
        <v>9.712044276194351E-2</v>
      </c>
      <c r="J97" s="2">
        <f t="shared" si="31"/>
        <v>4.032666778250546E-2</v>
      </c>
      <c r="K97" s="2">
        <f t="shared" si="31"/>
        <v>3.6726672354085864E-3</v>
      </c>
      <c r="L97" s="2">
        <f t="shared" si="22"/>
        <v>275.2717596695004</v>
      </c>
      <c r="O97">
        <f t="shared" si="23"/>
        <v>34</v>
      </c>
      <c r="P97" s="2">
        <f t="shared" si="26"/>
        <v>5.3647887323943683E-2</v>
      </c>
      <c r="Q97" s="2">
        <f t="shared" si="27"/>
        <v>7.6992004396606611E-2</v>
      </c>
      <c r="R97" s="2">
        <f t="shared" si="28"/>
        <v>9.712044276194351E-2</v>
      </c>
      <c r="S97" s="2">
        <f t="shared" si="29"/>
        <v>4.032666778250546E-2</v>
      </c>
      <c r="T97" s="2">
        <f t="shared" si="30"/>
        <v>3.6726672354085864E-3</v>
      </c>
      <c r="U97" s="2">
        <f t="shared" si="24"/>
        <v>275.2717596695004</v>
      </c>
      <c r="V97" s="13">
        <f t="shared" si="25"/>
        <v>0</v>
      </c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5">
        <v>1846</v>
      </c>
      <c r="B98" s="5">
        <v>284.95827500000001</v>
      </c>
      <c r="C98">
        <v>1965.874</v>
      </c>
      <c r="D98">
        <v>318.87</v>
      </c>
      <c r="E98" s="1">
        <f t="shared" si="20"/>
        <v>1842</v>
      </c>
      <c r="F98">
        <v>36</v>
      </c>
      <c r="G98" s="2">
        <f t="shared" si="31"/>
        <v>5.5723004694835702E-2</v>
      </c>
      <c r="H98" s="2">
        <f t="shared" si="31"/>
        <v>7.9972685353403669E-2</v>
      </c>
      <c r="I98" s="2">
        <f t="shared" si="31"/>
        <v>0.10092481358345068</v>
      </c>
      <c r="J98" s="2">
        <f t="shared" si="31"/>
        <v>4.2013542361920522E-2</v>
      </c>
      <c r="K98" s="2">
        <f t="shared" si="31"/>
        <v>3.8238294126527426E-3</v>
      </c>
      <c r="L98" s="2">
        <f t="shared" si="22"/>
        <v>275.28245787540624</v>
      </c>
      <c r="O98">
        <f t="shared" si="23"/>
        <v>36</v>
      </c>
      <c r="P98" s="2">
        <f t="shared" si="26"/>
        <v>5.5723004694835702E-2</v>
      </c>
      <c r="Q98" s="2">
        <f t="shared" si="27"/>
        <v>7.9972685353403669E-2</v>
      </c>
      <c r="R98" s="2">
        <f t="shared" si="28"/>
        <v>0.10092481358345068</v>
      </c>
      <c r="S98" s="2">
        <f t="shared" si="29"/>
        <v>4.2013542361920522E-2</v>
      </c>
      <c r="T98" s="2">
        <f t="shared" si="30"/>
        <v>3.8238294126527426E-3</v>
      </c>
      <c r="U98" s="2">
        <f t="shared" si="24"/>
        <v>275.28245787540624</v>
      </c>
      <c r="V98" s="13">
        <f t="shared" si="25"/>
        <v>0</v>
      </c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5">
        <v>1847.5023593764215</v>
      </c>
      <c r="B99" s="5">
        <v>286.10309999999998</v>
      </c>
      <c r="C99">
        <v>1965.9562000000001</v>
      </c>
      <c r="D99">
        <v>319.42</v>
      </c>
      <c r="E99" s="1">
        <f t="shared" si="20"/>
        <v>1843</v>
      </c>
      <c r="F99">
        <v>37</v>
      </c>
      <c r="G99" s="2">
        <f t="shared" si="31"/>
        <v>5.7920187793427252E-2</v>
      </c>
      <c r="H99" s="2">
        <f t="shared" si="31"/>
        <v>8.3132959794997893E-2</v>
      </c>
      <c r="I99" s="2">
        <f t="shared" si="31"/>
        <v>0.10497858928025085</v>
      </c>
      <c r="J99" s="2">
        <f t="shared" si="31"/>
        <v>4.3838792883940027E-2</v>
      </c>
      <c r="K99" s="2">
        <f t="shared" si="31"/>
        <v>4.0094106213552621E-3</v>
      </c>
      <c r="L99" s="2">
        <f t="shared" si="22"/>
        <v>275.29387994037398</v>
      </c>
      <c r="O99">
        <f t="shared" si="23"/>
        <v>37</v>
      </c>
      <c r="P99" s="2">
        <f t="shared" si="26"/>
        <v>5.7920187793427252E-2</v>
      </c>
      <c r="Q99" s="2">
        <f t="shared" si="27"/>
        <v>8.3132959794997893E-2</v>
      </c>
      <c r="R99" s="2">
        <f t="shared" si="28"/>
        <v>0.10497858928025085</v>
      </c>
      <c r="S99" s="2">
        <f t="shared" si="29"/>
        <v>4.3838792883940027E-2</v>
      </c>
      <c r="T99" s="2">
        <f t="shared" si="30"/>
        <v>4.0094106213552621E-3</v>
      </c>
      <c r="U99" s="2">
        <f t="shared" si="24"/>
        <v>275.29387994037398</v>
      </c>
      <c r="V99" s="13">
        <f t="shared" si="25"/>
        <v>0</v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5">
        <v>1849</v>
      </c>
      <c r="B100" s="5">
        <v>287.73346999999995</v>
      </c>
      <c r="C100">
        <v>1966.0410999999999</v>
      </c>
      <c r="D100">
        <v>320.62</v>
      </c>
      <c r="E100" s="1">
        <f t="shared" si="20"/>
        <v>1844</v>
      </c>
      <c r="F100">
        <v>39</v>
      </c>
      <c r="G100" s="2">
        <f t="shared" si="31"/>
        <v>6.0178403755868567E-2</v>
      </c>
      <c r="H100" s="2">
        <f t="shared" si="31"/>
        <v>8.6378436940727846E-2</v>
      </c>
      <c r="I100" s="2">
        <f t="shared" si="31"/>
        <v>0.10912818744471556</v>
      </c>
      <c r="J100" s="2">
        <f t="shared" si="31"/>
        <v>4.5677143473978089E-2</v>
      </c>
      <c r="K100" s="2">
        <f t="shared" si="31"/>
        <v>4.1689196711073816E-3</v>
      </c>
      <c r="L100" s="2">
        <f t="shared" si="22"/>
        <v>275.30553109128641</v>
      </c>
      <c r="O100">
        <f t="shared" si="23"/>
        <v>39</v>
      </c>
      <c r="P100" s="2">
        <f t="shared" si="26"/>
        <v>6.0178403755868567E-2</v>
      </c>
      <c r="Q100" s="2">
        <f t="shared" si="27"/>
        <v>8.6378436940727846E-2</v>
      </c>
      <c r="R100" s="2">
        <f t="shared" si="28"/>
        <v>0.10912818744471556</v>
      </c>
      <c r="S100" s="2">
        <f t="shared" si="29"/>
        <v>4.5677143473978089E-2</v>
      </c>
      <c r="T100" s="2">
        <f t="shared" si="30"/>
        <v>4.1689196711073816E-3</v>
      </c>
      <c r="U100" s="2">
        <f t="shared" si="24"/>
        <v>275.30553109128641</v>
      </c>
      <c r="V100" s="13">
        <f t="shared" si="25"/>
        <v>0</v>
      </c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5">
        <v>1851</v>
      </c>
      <c r="B101" s="5">
        <v>285.17396666666662</v>
      </c>
      <c r="C101">
        <v>1966.126</v>
      </c>
      <c r="D101">
        <v>321.60000000000002</v>
      </c>
      <c r="E101" s="1">
        <f t="shared" si="20"/>
        <v>1845</v>
      </c>
      <c r="F101">
        <v>43</v>
      </c>
      <c r="G101" s="2">
        <f t="shared" si="31"/>
        <v>6.2558685446009413E-2</v>
      </c>
      <c r="H101" s="2">
        <f t="shared" si="31"/>
        <v>8.9802779109021957E-2</v>
      </c>
      <c r="I101" s="2">
        <f t="shared" si="31"/>
        <v>0.11352255663045085</v>
      </c>
      <c r="J101" s="2">
        <f t="shared" si="31"/>
        <v>4.76452166583523E-2</v>
      </c>
      <c r="K101" s="2">
        <f t="shared" si="31"/>
        <v>4.359563513898693E-3</v>
      </c>
      <c r="L101" s="2">
        <f t="shared" si="22"/>
        <v>275.31788880135775</v>
      </c>
      <c r="O101">
        <f t="shared" si="23"/>
        <v>43</v>
      </c>
      <c r="P101" s="2">
        <f t="shared" si="26"/>
        <v>6.2558685446009413E-2</v>
      </c>
      <c r="Q101" s="2">
        <f t="shared" si="27"/>
        <v>8.9802779109021957E-2</v>
      </c>
      <c r="R101" s="2">
        <f t="shared" si="28"/>
        <v>0.11352255663045085</v>
      </c>
      <c r="S101" s="2">
        <f t="shared" si="29"/>
        <v>4.76452166583523E-2</v>
      </c>
      <c r="T101" s="2">
        <f t="shared" si="30"/>
        <v>4.359563513898693E-3</v>
      </c>
      <c r="U101" s="2">
        <f t="shared" si="24"/>
        <v>275.31788880135775</v>
      </c>
      <c r="V101" s="13">
        <f t="shared" si="25"/>
        <v>0</v>
      </c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5">
        <v>1852.2881866570406</v>
      </c>
      <c r="B102" s="5">
        <v>288.57463999999999</v>
      </c>
      <c r="C102">
        <v>1966.2027</v>
      </c>
      <c r="D102">
        <v>322.39</v>
      </c>
      <c r="E102" s="1">
        <f t="shared" si="20"/>
        <v>1846</v>
      </c>
      <c r="F102">
        <v>43</v>
      </c>
      <c r="G102" s="2">
        <f t="shared" si="31"/>
        <v>6.5183098591549318E-2</v>
      </c>
      <c r="H102" s="2">
        <f t="shared" si="31"/>
        <v>9.3593287664085228E-2</v>
      </c>
      <c r="I102" s="2">
        <f t="shared" si="31"/>
        <v>0.11845888085362308</v>
      </c>
      <c r="J102" s="2">
        <f t="shared" si="31"/>
        <v>4.9970343577114801E-2</v>
      </c>
      <c r="K102" s="2">
        <f t="shared" si="31"/>
        <v>4.6629882768671055E-3</v>
      </c>
      <c r="L102" s="2">
        <f t="shared" si="22"/>
        <v>275.33186859896324</v>
      </c>
      <c r="O102">
        <f t="shared" si="23"/>
        <v>43</v>
      </c>
      <c r="P102" s="2">
        <f t="shared" si="26"/>
        <v>6.5183098591549318E-2</v>
      </c>
      <c r="Q102" s="2">
        <f t="shared" si="27"/>
        <v>9.3593287664085228E-2</v>
      </c>
      <c r="R102" s="2">
        <f t="shared" si="28"/>
        <v>0.11845888085362308</v>
      </c>
      <c r="S102" s="2">
        <f t="shared" si="29"/>
        <v>4.9970343577114801E-2</v>
      </c>
      <c r="T102" s="2">
        <f t="shared" si="30"/>
        <v>4.6629882768671055E-3</v>
      </c>
      <c r="U102" s="2">
        <f t="shared" si="24"/>
        <v>275.33186859896324</v>
      </c>
      <c r="V102" s="13">
        <f t="shared" si="25"/>
        <v>0</v>
      </c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5">
        <v>1854</v>
      </c>
      <c r="B103" s="5">
        <v>287.02756499999998</v>
      </c>
      <c r="C103">
        <v>1966.2877000000001</v>
      </c>
      <c r="D103">
        <v>323.7</v>
      </c>
      <c r="E103" s="1">
        <f t="shared" si="20"/>
        <v>1847</v>
      </c>
      <c r="F103">
        <v>46</v>
      </c>
      <c r="G103" s="2">
        <f t="shared" ref="G103:K118" si="32">G102*(1-G$5)+G$4*$F102*$L$4/1000</f>
        <v>6.7807511737089224E-2</v>
      </c>
      <c r="H103" s="2">
        <f t="shared" si="32"/>
        <v>9.7373368416779404E-2</v>
      </c>
      <c r="I103" s="2">
        <f t="shared" si="32"/>
        <v>0.12332894669279393</v>
      </c>
      <c r="J103" s="2">
        <f t="shared" si="32"/>
        <v>5.2162643304869999E-2</v>
      </c>
      <c r="K103" s="2">
        <f t="shared" si="32"/>
        <v>4.8470246985234857E-3</v>
      </c>
      <c r="L103" s="2">
        <f t="shared" si="22"/>
        <v>275.34551949485007</v>
      </c>
      <c r="O103">
        <f t="shared" si="23"/>
        <v>46</v>
      </c>
      <c r="P103" s="2">
        <f t="shared" si="26"/>
        <v>6.7807511737089224E-2</v>
      </c>
      <c r="Q103" s="2">
        <f t="shared" si="27"/>
        <v>9.7373368416779404E-2</v>
      </c>
      <c r="R103" s="2">
        <f t="shared" si="28"/>
        <v>0.12332894669279393</v>
      </c>
      <c r="S103" s="2">
        <f t="shared" si="29"/>
        <v>5.2162643304869999E-2</v>
      </c>
      <c r="T103" s="2">
        <f t="shared" si="30"/>
        <v>4.8470246985234857E-3</v>
      </c>
      <c r="U103" s="2">
        <f t="shared" si="24"/>
        <v>275.34551949485007</v>
      </c>
      <c r="V103" s="13">
        <f t="shared" si="25"/>
        <v>0</v>
      </c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5">
        <v>1855</v>
      </c>
      <c r="B104" s="5">
        <v>284.9085</v>
      </c>
      <c r="C104">
        <v>1966.3698999999999</v>
      </c>
      <c r="D104">
        <v>324.08</v>
      </c>
      <c r="E104" s="1">
        <f t="shared" si="20"/>
        <v>1848</v>
      </c>
      <c r="F104">
        <v>47</v>
      </c>
      <c r="G104" s="2">
        <f t="shared" si="32"/>
        <v>7.0615023474178432E-2</v>
      </c>
      <c r="H104" s="2">
        <f t="shared" si="32"/>
        <v>0.10142474019514565</v>
      </c>
      <c r="I104" s="2">
        <f t="shared" si="32"/>
        <v>0.12858434773415406</v>
      </c>
      <c r="J104" s="2">
        <f t="shared" si="32"/>
        <v>5.458181651750707E-2</v>
      </c>
      <c r="K104" s="2">
        <f t="shared" si="32"/>
        <v>5.0994935011844178E-3</v>
      </c>
      <c r="L104" s="2">
        <f t="shared" si="22"/>
        <v>275.3603054214222</v>
      </c>
      <c r="O104">
        <f t="shared" si="23"/>
        <v>47</v>
      </c>
      <c r="P104" s="2">
        <f t="shared" si="26"/>
        <v>7.0615023474178432E-2</v>
      </c>
      <c r="Q104" s="2">
        <f t="shared" si="27"/>
        <v>0.10142474019514565</v>
      </c>
      <c r="R104" s="2">
        <f t="shared" si="28"/>
        <v>0.12858434773415406</v>
      </c>
      <c r="S104" s="2">
        <f t="shared" si="29"/>
        <v>5.458181651750707E-2</v>
      </c>
      <c r="T104" s="2">
        <f t="shared" si="30"/>
        <v>5.0994935011844178E-3</v>
      </c>
      <c r="U104" s="2">
        <f t="shared" si="24"/>
        <v>275.3603054214222</v>
      </c>
      <c r="V104" s="13">
        <f t="shared" si="25"/>
        <v>0</v>
      </c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5">
        <v>1859</v>
      </c>
      <c r="B105" s="5">
        <v>286.48409000000004</v>
      </c>
      <c r="C105">
        <v>1966.4548</v>
      </c>
      <c r="D105">
        <v>323.75</v>
      </c>
      <c r="E105" s="1">
        <f t="shared" si="20"/>
        <v>1849</v>
      </c>
      <c r="F105">
        <v>50</v>
      </c>
      <c r="G105" s="2">
        <f t="shared" si="32"/>
        <v>7.3483568075117398E-2</v>
      </c>
      <c r="H105" s="2">
        <f t="shared" si="32"/>
        <v>0.10555886324223084</v>
      </c>
      <c r="I105" s="2">
        <f t="shared" si="32"/>
        <v>0.13391944228772401</v>
      </c>
      <c r="J105" s="2">
        <f t="shared" si="32"/>
        <v>5.6980160862054464E-2</v>
      </c>
      <c r="K105" s="2">
        <f t="shared" si="32"/>
        <v>5.2995719274267234E-3</v>
      </c>
      <c r="L105" s="2">
        <f t="shared" si="22"/>
        <v>275.37524160639458</v>
      </c>
      <c r="O105">
        <f t="shared" si="23"/>
        <v>50</v>
      </c>
      <c r="P105" s="2">
        <f t="shared" si="26"/>
        <v>7.3483568075117398E-2</v>
      </c>
      <c r="Q105" s="2">
        <f t="shared" si="27"/>
        <v>0.10555886324223084</v>
      </c>
      <c r="R105" s="2">
        <f t="shared" si="28"/>
        <v>0.13391944228772401</v>
      </c>
      <c r="S105" s="2">
        <f t="shared" si="29"/>
        <v>5.6980160862054464E-2</v>
      </c>
      <c r="T105" s="2">
        <f t="shared" si="30"/>
        <v>5.2995719274267234E-3</v>
      </c>
      <c r="U105" s="2">
        <f t="shared" si="24"/>
        <v>275.37524160639458</v>
      </c>
      <c r="V105" s="13">
        <f t="shared" si="25"/>
        <v>0</v>
      </c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5">
        <v>1862</v>
      </c>
      <c r="B106" s="5">
        <v>286.55107499999997</v>
      </c>
      <c r="C106">
        <v>1966.537</v>
      </c>
      <c r="D106">
        <v>322.38</v>
      </c>
      <c r="E106" s="1">
        <f t="shared" si="20"/>
        <v>1850</v>
      </c>
      <c r="F106">
        <v>54</v>
      </c>
      <c r="G106" s="2">
        <f t="shared" si="32"/>
        <v>7.6535211267605666E-2</v>
      </c>
      <c r="H106" s="2">
        <f t="shared" si="32"/>
        <v>0.10996330333405055</v>
      </c>
      <c r="I106" s="2">
        <f t="shared" si="32"/>
        <v>0.1396336301416678</v>
      </c>
      <c r="J106" s="2">
        <f t="shared" si="32"/>
        <v>5.9593608010300766E-2</v>
      </c>
      <c r="K106" s="2">
        <f t="shared" si="32"/>
        <v>5.5617706977122696E-3</v>
      </c>
      <c r="L106" s="2">
        <f t="shared" si="22"/>
        <v>275.39128752345135</v>
      </c>
      <c r="M106" s="2">
        <f>B100</f>
        <v>287.73346999999995</v>
      </c>
      <c r="N106" s="2"/>
      <c r="O106">
        <f t="shared" si="23"/>
        <v>54</v>
      </c>
      <c r="P106" s="2">
        <f t="shared" si="26"/>
        <v>7.6535211267605666E-2</v>
      </c>
      <c r="Q106" s="2">
        <f t="shared" si="27"/>
        <v>0.10996330333405055</v>
      </c>
      <c r="R106" s="2">
        <f t="shared" si="28"/>
        <v>0.1396336301416678</v>
      </c>
      <c r="S106" s="2">
        <f t="shared" si="29"/>
        <v>5.9593608010300766E-2</v>
      </c>
      <c r="T106" s="2">
        <f t="shared" si="30"/>
        <v>5.5617706977122696E-3</v>
      </c>
      <c r="U106" s="2">
        <f t="shared" si="24"/>
        <v>275.39128752345135</v>
      </c>
      <c r="V106" s="13">
        <f t="shared" si="25"/>
        <v>0</v>
      </c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5">
        <v>1864</v>
      </c>
      <c r="B107" s="5">
        <v>285.40895</v>
      </c>
      <c r="C107">
        <v>1966.6219000000001</v>
      </c>
      <c r="D107">
        <v>320.36</v>
      </c>
      <c r="E107" s="1">
        <f t="shared" si="20"/>
        <v>1851</v>
      </c>
      <c r="F107">
        <v>54</v>
      </c>
      <c r="G107" s="2">
        <f t="shared" si="32"/>
        <v>7.9830985915492994E-2</v>
      </c>
      <c r="H107" s="2">
        <f t="shared" si="32"/>
        <v>0.11473121353394743</v>
      </c>
      <c r="I107" s="2">
        <f t="shared" si="32"/>
        <v>0.14587205761400859</v>
      </c>
      <c r="J107" s="2">
        <f t="shared" si="32"/>
        <v>6.2527240707341433E-2</v>
      </c>
      <c r="K107" s="2">
        <f t="shared" si="32"/>
        <v>5.9085957180594504E-3</v>
      </c>
      <c r="L107" s="2">
        <f t="shared" si="22"/>
        <v>275.40887009348887</v>
      </c>
      <c r="O107">
        <f t="shared" si="23"/>
        <v>54</v>
      </c>
      <c r="P107" s="2">
        <f t="shared" si="26"/>
        <v>7.9830985915492994E-2</v>
      </c>
      <c r="Q107" s="2">
        <f t="shared" si="27"/>
        <v>0.11473121353394743</v>
      </c>
      <c r="R107" s="2">
        <f t="shared" si="28"/>
        <v>0.14587205761400859</v>
      </c>
      <c r="S107" s="2">
        <f t="shared" si="29"/>
        <v>6.2527240707341433E-2</v>
      </c>
      <c r="T107" s="2">
        <f t="shared" si="30"/>
        <v>5.9085957180594504E-3</v>
      </c>
      <c r="U107" s="2">
        <f t="shared" si="24"/>
        <v>275.40887009348887</v>
      </c>
      <c r="V107" s="13">
        <f t="shared" si="25"/>
        <v>0</v>
      </c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5">
        <v>1867</v>
      </c>
      <c r="B108" s="5">
        <v>285.217105</v>
      </c>
      <c r="C108">
        <v>1966.7067999999999</v>
      </c>
      <c r="D108">
        <v>318.64</v>
      </c>
      <c r="E108" s="1">
        <f t="shared" si="20"/>
        <v>1852</v>
      </c>
      <c r="F108">
        <v>57</v>
      </c>
      <c r="G108" s="2">
        <f t="shared" si="32"/>
        <v>8.3126760563380322E-2</v>
      </c>
      <c r="H108" s="2">
        <f t="shared" si="32"/>
        <v>0.11948600707032649</v>
      </c>
      <c r="I108" s="2">
        <f t="shared" si="32"/>
        <v>0.15202674907057337</v>
      </c>
      <c r="J108" s="2">
        <f t="shared" si="32"/>
        <v>6.5293284191315623E-2</v>
      </c>
      <c r="K108" s="2">
        <f t="shared" si="32"/>
        <v>6.1189557264554736E-3</v>
      </c>
      <c r="L108" s="2">
        <f t="shared" si="22"/>
        <v>275.42605175662203</v>
      </c>
      <c r="M108" s="2">
        <f>B101</f>
        <v>285.17396666666662</v>
      </c>
      <c r="N108" s="2"/>
      <c r="O108">
        <f t="shared" si="23"/>
        <v>57</v>
      </c>
      <c r="P108" s="2">
        <f t="shared" si="26"/>
        <v>8.3126760563380322E-2</v>
      </c>
      <c r="Q108" s="2">
        <f t="shared" si="27"/>
        <v>0.11948600707032649</v>
      </c>
      <c r="R108" s="2">
        <f t="shared" si="28"/>
        <v>0.15202674907057337</v>
      </c>
      <c r="S108" s="2">
        <f t="shared" si="29"/>
        <v>6.5293284191315623E-2</v>
      </c>
      <c r="T108" s="2">
        <f t="shared" si="30"/>
        <v>6.1189557264554736E-3</v>
      </c>
      <c r="U108" s="2">
        <f t="shared" si="24"/>
        <v>275.42605175662203</v>
      </c>
      <c r="V108" s="13">
        <f t="shared" si="25"/>
        <v>0</v>
      </c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5">
        <v>1869.092161647889</v>
      </c>
      <c r="B109" s="5">
        <v>287.68864500000001</v>
      </c>
      <c r="C109">
        <v>1966.789</v>
      </c>
      <c r="D109">
        <v>318.10000000000002</v>
      </c>
      <c r="E109" s="1">
        <f t="shared" si="20"/>
        <v>1853</v>
      </c>
      <c r="F109">
        <v>59</v>
      </c>
      <c r="G109" s="2">
        <f t="shared" si="32"/>
        <v>8.6605633802816939E-2</v>
      </c>
      <c r="H109" s="2">
        <f t="shared" si="32"/>
        <v>0.12450941016836632</v>
      </c>
      <c r="I109" s="2">
        <f t="shared" si="32"/>
        <v>0.15854953269309094</v>
      </c>
      <c r="J109" s="2">
        <f t="shared" si="32"/>
        <v>6.8253424983145988E-2</v>
      </c>
      <c r="K109" s="2">
        <f t="shared" si="32"/>
        <v>6.3873905915476032E-3</v>
      </c>
      <c r="L109" s="2">
        <f t="shared" si="22"/>
        <v>275.44430539223896</v>
      </c>
      <c r="O109">
        <f t="shared" si="23"/>
        <v>59</v>
      </c>
      <c r="P109" s="2">
        <f t="shared" si="26"/>
        <v>8.6605633802816939E-2</v>
      </c>
      <c r="Q109" s="2">
        <f t="shared" si="27"/>
        <v>0.12450941016836632</v>
      </c>
      <c r="R109" s="2">
        <f t="shared" si="28"/>
        <v>0.15854953269309094</v>
      </c>
      <c r="S109" s="2">
        <f t="shared" si="29"/>
        <v>6.8253424983145988E-2</v>
      </c>
      <c r="T109" s="2">
        <f t="shared" si="30"/>
        <v>6.3873905915476032E-3</v>
      </c>
      <c r="U109" s="2">
        <f t="shared" si="24"/>
        <v>275.44430539223896</v>
      </c>
      <c r="V109" s="13">
        <f t="shared" si="25"/>
        <v>0</v>
      </c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5">
        <v>1870</v>
      </c>
      <c r="B110" s="5">
        <v>287.39724999999999</v>
      </c>
      <c r="C110">
        <v>1966.874</v>
      </c>
      <c r="D110">
        <v>319.77999999999997</v>
      </c>
      <c r="E110" s="1">
        <f t="shared" si="20"/>
        <v>1854</v>
      </c>
      <c r="F110">
        <v>69</v>
      </c>
      <c r="G110" s="2">
        <f t="shared" si="32"/>
        <v>9.0206572769953086E-2</v>
      </c>
      <c r="H110" s="2">
        <f t="shared" si="32"/>
        <v>0.12970678716151648</v>
      </c>
      <c r="I110" s="2">
        <f t="shared" si="32"/>
        <v>0.16528523298001818</v>
      </c>
      <c r="J110" s="2">
        <f t="shared" si="32"/>
        <v>7.1279204021829703E-2</v>
      </c>
      <c r="K110" s="2">
        <f t="shared" si="32"/>
        <v>6.6441012809768281E-3</v>
      </c>
      <c r="L110" s="2">
        <f t="shared" si="22"/>
        <v>275.4631218982143</v>
      </c>
      <c r="O110">
        <f t="shared" si="23"/>
        <v>69</v>
      </c>
      <c r="P110" s="2">
        <f t="shared" si="26"/>
        <v>9.0206572769953086E-2</v>
      </c>
      <c r="Q110" s="2">
        <f t="shared" si="27"/>
        <v>0.12970678716151648</v>
      </c>
      <c r="R110" s="2">
        <f t="shared" si="28"/>
        <v>0.16528523298001818</v>
      </c>
      <c r="S110" s="2">
        <f t="shared" si="29"/>
        <v>7.1279204021829703E-2</v>
      </c>
      <c r="T110" s="2">
        <f t="shared" si="30"/>
        <v>6.6441012809768281E-3</v>
      </c>
      <c r="U110" s="2">
        <f t="shared" si="24"/>
        <v>275.4631218982143</v>
      </c>
      <c r="V110" s="13">
        <f t="shared" si="25"/>
        <v>0</v>
      </c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5">
        <v>1873</v>
      </c>
      <c r="B111" s="5">
        <v>287.16828499999997</v>
      </c>
      <c r="C111">
        <v>1966.9562000000001</v>
      </c>
      <c r="D111">
        <v>321.02999999999997</v>
      </c>
      <c r="E111" s="1">
        <f t="shared" si="20"/>
        <v>1855</v>
      </c>
      <c r="F111">
        <v>71</v>
      </c>
      <c r="G111" s="2">
        <f t="shared" si="32"/>
        <v>9.4417840375586884E-2</v>
      </c>
      <c r="H111" s="2">
        <f t="shared" si="32"/>
        <v>0.13582883315131003</v>
      </c>
      <c r="I111" s="2">
        <f t="shared" si="32"/>
        <v>0.17343286996702248</v>
      </c>
      <c r="J111" s="2">
        <f t="shared" si="32"/>
        <v>7.5305838736831401E-2</v>
      </c>
      <c r="K111" s="2">
        <f t="shared" si="32"/>
        <v>7.2692877528667387E-3</v>
      </c>
      <c r="L111" s="2">
        <f t="shared" si="22"/>
        <v>275.48625466998362</v>
      </c>
      <c r="O111">
        <f t="shared" si="23"/>
        <v>71</v>
      </c>
      <c r="P111" s="2">
        <f t="shared" si="26"/>
        <v>9.4417840375586884E-2</v>
      </c>
      <c r="Q111" s="2">
        <f t="shared" si="27"/>
        <v>0.13582883315131003</v>
      </c>
      <c r="R111" s="2">
        <f t="shared" si="28"/>
        <v>0.17343286996702248</v>
      </c>
      <c r="S111" s="2">
        <f t="shared" si="29"/>
        <v>7.5305838736831401E-2</v>
      </c>
      <c r="T111" s="2">
        <f t="shared" si="30"/>
        <v>7.2692877528667387E-3</v>
      </c>
      <c r="U111" s="2">
        <f t="shared" si="24"/>
        <v>275.48625466998362</v>
      </c>
      <c r="V111" s="13">
        <f t="shared" si="25"/>
        <v>0</v>
      </c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5">
        <v>1874</v>
      </c>
      <c r="B112" s="5">
        <v>290.52176999999995</v>
      </c>
      <c r="C112">
        <v>1967.0410999999999</v>
      </c>
      <c r="D112">
        <v>322.33</v>
      </c>
      <c r="E112" s="1">
        <f t="shared" si="20"/>
        <v>1856</v>
      </c>
      <c r="F112">
        <v>76</v>
      </c>
      <c r="G112" s="2">
        <f t="shared" si="32"/>
        <v>9.8751173708920212E-2</v>
      </c>
      <c r="H112" s="2">
        <f t="shared" si="32"/>
        <v>0.14212183063676986</v>
      </c>
      <c r="I112" s="2">
        <f t="shared" si="32"/>
        <v>0.18177161383583249</v>
      </c>
      <c r="J112" s="2">
        <f t="shared" si="32"/>
        <v>7.9337186253757783E-2</v>
      </c>
      <c r="K112" s="2">
        <f t="shared" si="32"/>
        <v>7.7423792297205626E-3</v>
      </c>
      <c r="L112" s="2">
        <f t="shared" si="22"/>
        <v>275.50972418366501</v>
      </c>
      <c r="O112">
        <f t="shared" si="23"/>
        <v>76</v>
      </c>
      <c r="P112" s="2">
        <f t="shared" si="26"/>
        <v>9.8751173708920212E-2</v>
      </c>
      <c r="Q112" s="2">
        <f t="shared" si="27"/>
        <v>0.14212183063676986</v>
      </c>
      <c r="R112" s="2">
        <f t="shared" si="28"/>
        <v>0.18177161383583249</v>
      </c>
      <c r="S112" s="2">
        <f t="shared" si="29"/>
        <v>7.9337186253757783E-2</v>
      </c>
      <c r="T112" s="2">
        <f t="shared" si="30"/>
        <v>7.7423792297205626E-3</v>
      </c>
      <c r="U112" s="2">
        <f t="shared" si="24"/>
        <v>275.50972418366501</v>
      </c>
      <c r="V112" s="13">
        <f t="shared" si="25"/>
        <v>0</v>
      </c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5">
        <v>1878</v>
      </c>
      <c r="B113" s="5">
        <v>288.79094999999995</v>
      </c>
      <c r="C113">
        <v>1967.126</v>
      </c>
      <c r="D113">
        <v>322.5</v>
      </c>
      <c r="E113" s="1">
        <f t="shared" si="20"/>
        <v>1857</v>
      </c>
      <c r="F113">
        <v>77</v>
      </c>
      <c r="G113" s="2">
        <f t="shared" si="32"/>
        <v>0.10338967136150237</v>
      </c>
      <c r="H113" s="2">
        <f t="shared" si="32"/>
        <v>0.14886699946606516</v>
      </c>
      <c r="I113" s="2">
        <f t="shared" si="32"/>
        <v>0.19074960365753016</v>
      </c>
      <c r="J113" s="2">
        <f t="shared" si="32"/>
        <v>8.372509002110759E-2</v>
      </c>
      <c r="K113" s="2">
        <f t="shared" si="32"/>
        <v>8.2640654993186968E-3</v>
      </c>
      <c r="L113" s="2">
        <f t="shared" si="22"/>
        <v>275.53499543000555</v>
      </c>
      <c r="O113">
        <f t="shared" si="23"/>
        <v>77</v>
      </c>
      <c r="P113" s="2">
        <f t="shared" si="26"/>
        <v>0.10338967136150237</v>
      </c>
      <c r="Q113" s="2">
        <f t="shared" si="27"/>
        <v>0.14886699946606516</v>
      </c>
      <c r="R113" s="2">
        <f t="shared" si="28"/>
        <v>0.19074960365753016</v>
      </c>
      <c r="S113" s="2">
        <f t="shared" si="29"/>
        <v>8.372509002110759E-2</v>
      </c>
      <c r="T113" s="2">
        <f t="shared" si="30"/>
        <v>8.2640654993186968E-3</v>
      </c>
      <c r="U113" s="2">
        <f t="shared" si="24"/>
        <v>275.53499543000555</v>
      </c>
      <c r="V113" s="13">
        <f t="shared" si="25"/>
        <v>0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5">
        <v>1883</v>
      </c>
      <c r="B114" s="5">
        <v>291.87700000000001</v>
      </c>
      <c r="C114">
        <v>1967.2027</v>
      </c>
      <c r="D114">
        <v>323.04000000000002</v>
      </c>
      <c r="E114" s="1">
        <f t="shared" si="20"/>
        <v>1858</v>
      </c>
      <c r="F114">
        <v>78</v>
      </c>
      <c r="G114" s="2">
        <f t="shared" si="32"/>
        <v>0.1080892018779343</v>
      </c>
      <c r="H114" s="2">
        <f t="shared" si="32"/>
        <v>0.15568750884784924</v>
      </c>
      <c r="I114" s="2">
        <f t="shared" si="32"/>
        <v>0.19975732011208866</v>
      </c>
      <c r="J114" s="2">
        <f t="shared" si="32"/>
        <v>8.7979697533180135E-2</v>
      </c>
      <c r="K114" s="2">
        <f t="shared" si="32"/>
        <v>8.6274325733885857E-3</v>
      </c>
      <c r="L114" s="2">
        <f t="shared" si="22"/>
        <v>275.56014116094445</v>
      </c>
      <c r="O114">
        <f t="shared" si="23"/>
        <v>78</v>
      </c>
      <c r="P114" s="2">
        <f t="shared" si="26"/>
        <v>0.1080892018779343</v>
      </c>
      <c r="Q114" s="2">
        <f t="shared" si="27"/>
        <v>0.15568750884784924</v>
      </c>
      <c r="R114" s="2">
        <f t="shared" si="28"/>
        <v>0.19975732011208866</v>
      </c>
      <c r="S114" s="2">
        <f t="shared" si="29"/>
        <v>8.7979697533180135E-2</v>
      </c>
      <c r="T114" s="2">
        <f t="shared" si="30"/>
        <v>8.6274325733885857E-3</v>
      </c>
      <c r="U114" s="2">
        <f t="shared" si="24"/>
        <v>275.56014116094445</v>
      </c>
      <c r="V114" s="13">
        <f t="shared" si="25"/>
        <v>0</v>
      </c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5">
        <v>1884</v>
      </c>
      <c r="B115" s="5">
        <v>289.80905999999999</v>
      </c>
      <c r="C115">
        <v>1967.2877000000001</v>
      </c>
      <c r="D115">
        <v>324.42</v>
      </c>
      <c r="E115" s="1">
        <f t="shared" si="20"/>
        <v>1859</v>
      </c>
      <c r="F115">
        <v>83</v>
      </c>
      <c r="G115" s="2">
        <f t="shared" si="32"/>
        <v>0.11284976525821599</v>
      </c>
      <c r="H115" s="2">
        <f t="shared" si="32"/>
        <v>0.16258315151800956</v>
      </c>
      <c r="I115" s="2">
        <f t="shared" si="32"/>
        <v>0.20879436419033309</v>
      </c>
      <c r="J115" s="2">
        <f t="shared" si="32"/>
        <v>9.2108623585975338E-2</v>
      </c>
      <c r="K115" s="2">
        <f t="shared" si="32"/>
        <v>8.8947742013495579E-3</v>
      </c>
      <c r="L115" s="2">
        <f t="shared" si="22"/>
        <v>275.58523067875387</v>
      </c>
      <c r="O115">
        <f t="shared" si="23"/>
        <v>83</v>
      </c>
      <c r="P115" s="2">
        <f t="shared" si="26"/>
        <v>0.11284976525821599</v>
      </c>
      <c r="Q115" s="2">
        <f t="shared" si="27"/>
        <v>0.16258315151800956</v>
      </c>
      <c r="R115" s="2">
        <f t="shared" si="28"/>
        <v>0.20879436419033309</v>
      </c>
      <c r="S115" s="2">
        <f t="shared" si="29"/>
        <v>9.2108623585975338E-2</v>
      </c>
      <c r="T115" s="2">
        <f t="shared" si="30"/>
        <v>8.8947742013495579E-3</v>
      </c>
      <c r="U115" s="2">
        <f t="shared" si="24"/>
        <v>275.58523067875387</v>
      </c>
      <c r="V115" s="13">
        <f t="shared" si="25"/>
        <v>0</v>
      </c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5">
        <v>1884.3545217441565</v>
      </c>
      <c r="B116" s="5">
        <v>289.01265999999998</v>
      </c>
      <c r="C116">
        <v>1967.3698999999999</v>
      </c>
      <c r="D116">
        <v>325</v>
      </c>
      <c r="E116" s="1">
        <f t="shared" si="20"/>
        <v>1860</v>
      </c>
      <c r="F116">
        <v>91</v>
      </c>
      <c r="G116" s="2">
        <f t="shared" si="32"/>
        <v>0.11791549295774652</v>
      </c>
      <c r="H116" s="2">
        <f t="shared" si="32"/>
        <v>0.16992930763708347</v>
      </c>
      <c r="I116" s="2">
        <f t="shared" si="32"/>
        <v>0.21846128120597164</v>
      </c>
      <c r="J116" s="2">
        <f t="shared" si="32"/>
        <v>9.6588531534212541E-2</v>
      </c>
      <c r="K116" s="2">
        <f t="shared" si="32"/>
        <v>9.2916668793629337E-3</v>
      </c>
      <c r="L116" s="2">
        <f t="shared" si="22"/>
        <v>275.61218628021436</v>
      </c>
      <c r="O116">
        <f t="shared" si="23"/>
        <v>91</v>
      </c>
      <c r="P116" s="2">
        <f t="shared" si="26"/>
        <v>0.11791549295774652</v>
      </c>
      <c r="Q116" s="2">
        <f t="shared" si="27"/>
        <v>0.16992930763708347</v>
      </c>
      <c r="R116" s="2">
        <f t="shared" si="28"/>
        <v>0.21846128120597164</v>
      </c>
      <c r="S116" s="2">
        <f t="shared" si="29"/>
        <v>9.6588531534212541E-2</v>
      </c>
      <c r="T116" s="2">
        <f t="shared" si="30"/>
        <v>9.2916668793629337E-3</v>
      </c>
      <c r="U116" s="2">
        <f t="shared" si="24"/>
        <v>275.61218628021436</v>
      </c>
      <c r="V116" s="13">
        <f t="shared" si="25"/>
        <v>0</v>
      </c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5">
        <v>1886</v>
      </c>
      <c r="B117" s="5">
        <v>290.62266999999997</v>
      </c>
      <c r="C117">
        <v>1967.4548</v>
      </c>
      <c r="D117">
        <v>324.08999999999997</v>
      </c>
      <c r="E117" s="1">
        <f t="shared" si="20"/>
        <v>1861</v>
      </c>
      <c r="F117">
        <v>95</v>
      </c>
      <c r="G117" s="2">
        <f t="shared" si="32"/>
        <v>0.12346948356807516</v>
      </c>
      <c r="H117" s="2">
        <f t="shared" si="32"/>
        <v>0.17800642796994795</v>
      </c>
      <c r="I117" s="2">
        <f t="shared" si="32"/>
        <v>0.22920032084185249</v>
      </c>
      <c r="J117" s="2">
        <f t="shared" si="32"/>
        <v>0.10175148356169764</v>
      </c>
      <c r="K117" s="2">
        <f t="shared" si="32"/>
        <v>9.907981311653595E-3</v>
      </c>
      <c r="L117" s="2">
        <f t="shared" si="22"/>
        <v>275.6423356972532</v>
      </c>
      <c r="O117">
        <f t="shared" si="23"/>
        <v>95</v>
      </c>
      <c r="P117" s="2">
        <f t="shared" si="26"/>
        <v>0.12346948356807516</v>
      </c>
      <c r="Q117" s="2">
        <f t="shared" si="27"/>
        <v>0.17800642796994795</v>
      </c>
      <c r="R117" s="2">
        <f t="shared" si="28"/>
        <v>0.22920032084185249</v>
      </c>
      <c r="S117" s="2">
        <f t="shared" si="29"/>
        <v>0.10175148356169764</v>
      </c>
      <c r="T117" s="2">
        <f t="shared" si="30"/>
        <v>9.907981311653595E-3</v>
      </c>
      <c r="U117" s="2">
        <f t="shared" si="24"/>
        <v>275.6423356972532</v>
      </c>
      <c r="V117" s="13">
        <f t="shared" si="25"/>
        <v>0</v>
      </c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5">
        <v>1887</v>
      </c>
      <c r="B118" s="5">
        <v>293.71867500000002</v>
      </c>
      <c r="C118">
        <v>1967.537</v>
      </c>
      <c r="D118">
        <v>322.54000000000002</v>
      </c>
      <c r="E118" s="1">
        <f t="shared" si="20"/>
        <v>1862</v>
      </c>
      <c r="F118">
        <v>97</v>
      </c>
      <c r="G118" s="2">
        <f t="shared" si="32"/>
        <v>0.12926760563380285</v>
      </c>
      <c r="H118" s="2">
        <f t="shared" si="32"/>
        <v>0.18643691475773536</v>
      </c>
      <c r="I118" s="2">
        <f t="shared" si="32"/>
        <v>0.24039615344071119</v>
      </c>
      <c r="J118" s="2">
        <f t="shared" si="32"/>
        <v>0.10708897593949951</v>
      </c>
      <c r="K118" s="2">
        <f t="shared" si="32"/>
        <v>1.0469588338091314E-2</v>
      </c>
      <c r="L118" s="2">
        <f t="shared" si="22"/>
        <v>275.67365923810985</v>
      </c>
      <c r="O118">
        <f t="shared" si="23"/>
        <v>97</v>
      </c>
      <c r="P118" s="2">
        <f t="shared" si="26"/>
        <v>0.12926760563380285</v>
      </c>
      <c r="Q118" s="2">
        <f t="shared" si="27"/>
        <v>0.18643691475773536</v>
      </c>
      <c r="R118" s="2">
        <f t="shared" si="28"/>
        <v>0.24039615344071119</v>
      </c>
      <c r="S118" s="2">
        <f t="shared" si="29"/>
        <v>0.10708897593949951</v>
      </c>
      <c r="T118" s="2">
        <f t="shared" si="30"/>
        <v>1.0469588338091314E-2</v>
      </c>
      <c r="U118" s="2">
        <f t="shared" si="24"/>
        <v>275.67365923810985</v>
      </c>
      <c r="V118" s="13">
        <f t="shared" si="25"/>
        <v>0</v>
      </c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5">
        <v>1889</v>
      </c>
      <c r="B119" s="5">
        <v>291.51727</v>
      </c>
      <c r="C119">
        <v>1967.6219000000001</v>
      </c>
      <c r="D119">
        <v>320.92</v>
      </c>
      <c r="E119" s="1">
        <f t="shared" si="20"/>
        <v>1863</v>
      </c>
      <c r="F119">
        <v>104</v>
      </c>
      <c r="G119" s="2">
        <f t="shared" ref="G119:K134" si="33">G118*(1-G$5)+G$4*$F118*$L$4/1000</f>
        <v>0.13518779342723009</v>
      </c>
      <c r="H119" s="2">
        <f t="shared" si="33"/>
        <v>0.19503200245153268</v>
      </c>
      <c r="I119" s="2">
        <f t="shared" si="33"/>
        <v>0.25174217816249217</v>
      </c>
      <c r="J119" s="2">
        <f t="shared" si="33"/>
        <v>0.11235629594209656</v>
      </c>
      <c r="K119" s="2">
        <f t="shared" si="33"/>
        <v>1.0904116931950857E-2</v>
      </c>
      <c r="L119" s="2">
        <f t="shared" si="22"/>
        <v>275.7052223869153</v>
      </c>
      <c r="O119">
        <f t="shared" si="23"/>
        <v>104</v>
      </c>
      <c r="P119" s="2">
        <f t="shared" si="26"/>
        <v>0.13518779342723009</v>
      </c>
      <c r="Q119" s="2">
        <f t="shared" si="27"/>
        <v>0.19503200245153268</v>
      </c>
      <c r="R119" s="2">
        <f t="shared" si="28"/>
        <v>0.25174217816249217</v>
      </c>
      <c r="S119" s="2">
        <f t="shared" si="29"/>
        <v>0.11235629594209656</v>
      </c>
      <c r="T119" s="2">
        <f t="shared" si="30"/>
        <v>1.0904116931950857E-2</v>
      </c>
      <c r="U119" s="2">
        <f t="shared" si="24"/>
        <v>275.7052223869153</v>
      </c>
      <c r="V119" s="13">
        <f t="shared" si="25"/>
        <v>0</v>
      </c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5">
        <v>1889</v>
      </c>
      <c r="B120" s="5">
        <v>292.22812499999998</v>
      </c>
      <c r="C120">
        <v>1967.7067999999999</v>
      </c>
      <c r="D120">
        <v>319.25</v>
      </c>
      <c r="E120" s="1">
        <f t="shared" si="20"/>
        <v>1864</v>
      </c>
      <c r="F120">
        <v>112</v>
      </c>
      <c r="G120" s="2">
        <f t="shared" si="33"/>
        <v>0.14153521126760568</v>
      </c>
      <c r="H120" s="2">
        <f t="shared" si="33"/>
        <v>0.20426072179740112</v>
      </c>
      <c r="I120" s="2">
        <f t="shared" si="33"/>
        <v>0.26398755274493857</v>
      </c>
      <c r="J120" s="2">
        <f t="shared" si="33"/>
        <v>0.11814430675676638</v>
      </c>
      <c r="K120" s="2">
        <f t="shared" si="33"/>
        <v>1.1496310344301069E-2</v>
      </c>
      <c r="L120" s="2">
        <f t="shared" si="22"/>
        <v>275.73942410291102</v>
      </c>
      <c r="O120">
        <f t="shared" si="23"/>
        <v>112</v>
      </c>
      <c r="P120" s="2">
        <f t="shared" si="26"/>
        <v>0.14153521126760568</v>
      </c>
      <c r="Q120" s="2">
        <f t="shared" si="27"/>
        <v>0.20426072179740112</v>
      </c>
      <c r="R120" s="2">
        <f t="shared" si="28"/>
        <v>0.26398755274493857</v>
      </c>
      <c r="S120" s="2">
        <f t="shared" si="29"/>
        <v>0.11814430675676638</v>
      </c>
      <c r="T120" s="2">
        <f t="shared" si="30"/>
        <v>1.1496310344301069E-2</v>
      </c>
      <c r="U120" s="2">
        <f t="shared" si="24"/>
        <v>275.73942410291102</v>
      </c>
      <c r="V120" s="13">
        <f t="shared" si="25"/>
        <v>0</v>
      </c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5">
        <v>1892.0852779669451</v>
      </c>
      <c r="B121" s="5">
        <v>294.65444500000001</v>
      </c>
      <c r="C121">
        <v>1967.789</v>
      </c>
      <c r="D121">
        <v>319.39</v>
      </c>
      <c r="E121" s="1">
        <f t="shared" si="20"/>
        <v>1865</v>
      </c>
      <c r="F121">
        <v>119</v>
      </c>
      <c r="G121" s="2">
        <f t="shared" si="33"/>
        <v>0.1483708920187794</v>
      </c>
      <c r="H121" s="2">
        <f t="shared" si="33"/>
        <v>0.21421522636933563</v>
      </c>
      <c r="I121" s="2">
        <f t="shared" si="33"/>
        <v>0.27727044030209569</v>
      </c>
      <c r="J121" s="2">
        <f t="shared" si="33"/>
        <v>0.12454063384641034</v>
      </c>
      <c r="K121" s="2">
        <f t="shared" si="33"/>
        <v>1.2231080659831414E-2</v>
      </c>
      <c r="L121" s="2">
        <f t="shared" si="22"/>
        <v>275.77662827319648</v>
      </c>
      <c r="O121">
        <f t="shared" si="23"/>
        <v>119</v>
      </c>
      <c r="P121" s="2">
        <f t="shared" si="26"/>
        <v>0.1483708920187794</v>
      </c>
      <c r="Q121" s="2">
        <f t="shared" si="27"/>
        <v>0.21421522636933563</v>
      </c>
      <c r="R121" s="2">
        <f t="shared" si="28"/>
        <v>0.27727044030209569</v>
      </c>
      <c r="S121" s="2">
        <f t="shared" si="29"/>
        <v>0.12454063384641034</v>
      </c>
      <c r="T121" s="2">
        <f t="shared" si="30"/>
        <v>1.2231080659831414E-2</v>
      </c>
      <c r="U121" s="2">
        <f t="shared" si="24"/>
        <v>275.77662827319648</v>
      </c>
      <c r="V121" s="13">
        <f t="shared" si="25"/>
        <v>0</v>
      </c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5">
        <v>1893</v>
      </c>
      <c r="B122" s="5">
        <v>294.59803333333332</v>
      </c>
      <c r="C122">
        <v>1967.874</v>
      </c>
      <c r="D122">
        <v>320.73</v>
      </c>
      <c r="E122" s="1">
        <f t="shared" si="20"/>
        <v>1866</v>
      </c>
      <c r="F122">
        <v>122</v>
      </c>
      <c r="G122" s="2">
        <f t="shared" si="33"/>
        <v>0.15563380281690148</v>
      </c>
      <c r="H122" s="2">
        <f t="shared" si="33"/>
        <v>0.22479962279686366</v>
      </c>
      <c r="I122" s="2">
        <f t="shared" si="33"/>
        <v>0.2914266799540296</v>
      </c>
      <c r="J122" s="2">
        <f t="shared" si="33"/>
        <v>0.13139315512267852</v>
      </c>
      <c r="K122" s="2">
        <f t="shared" si="33"/>
        <v>1.3005379881699876E-2</v>
      </c>
      <c r="L122" s="2">
        <f t="shared" si="22"/>
        <v>275.81625864057219</v>
      </c>
      <c r="O122">
        <f t="shared" si="23"/>
        <v>122</v>
      </c>
      <c r="P122" s="2">
        <f t="shared" si="26"/>
        <v>0.15563380281690148</v>
      </c>
      <c r="Q122" s="2">
        <f t="shared" si="27"/>
        <v>0.22479962279686366</v>
      </c>
      <c r="R122" s="2">
        <f t="shared" si="28"/>
        <v>0.2914266799540296</v>
      </c>
      <c r="S122" s="2">
        <f t="shared" si="29"/>
        <v>0.13139315512267852</v>
      </c>
      <c r="T122" s="2">
        <f t="shared" si="30"/>
        <v>1.3005379881699876E-2</v>
      </c>
      <c r="U122" s="2">
        <f t="shared" si="24"/>
        <v>275.81625864057219</v>
      </c>
      <c r="V122" s="13">
        <f t="shared" si="25"/>
        <v>0</v>
      </c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5">
        <v>1894</v>
      </c>
      <c r="B123" s="5">
        <v>293.84083500000003</v>
      </c>
      <c r="C123">
        <v>1967.9562000000001</v>
      </c>
      <c r="D123">
        <v>321.95999999999998</v>
      </c>
      <c r="E123" s="1">
        <f t="shared" si="20"/>
        <v>1867</v>
      </c>
      <c r="F123">
        <v>130</v>
      </c>
      <c r="G123" s="2">
        <f t="shared" si="33"/>
        <v>0.16307981220657283</v>
      </c>
      <c r="H123" s="2">
        <f t="shared" si="33"/>
        <v>0.23563659137419701</v>
      </c>
      <c r="I123" s="2">
        <f t="shared" si="33"/>
        <v>0.30584361006389127</v>
      </c>
      <c r="J123" s="2">
        <f t="shared" si="33"/>
        <v>0.13820632607782224</v>
      </c>
      <c r="K123" s="2">
        <f t="shared" si="33"/>
        <v>1.3615861169977268E-2</v>
      </c>
      <c r="L123" s="2">
        <f t="shared" si="22"/>
        <v>275.85638220089248</v>
      </c>
      <c r="O123">
        <f t="shared" si="23"/>
        <v>130</v>
      </c>
      <c r="P123" s="2">
        <f t="shared" si="26"/>
        <v>0.16307981220657283</v>
      </c>
      <c r="Q123" s="2">
        <f t="shared" si="27"/>
        <v>0.23563659137419701</v>
      </c>
      <c r="R123" s="2">
        <f t="shared" si="28"/>
        <v>0.30584361006389127</v>
      </c>
      <c r="S123" s="2">
        <f t="shared" si="29"/>
        <v>0.13820632607782224</v>
      </c>
      <c r="T123" s="2">
        <f t="shared" si="30"/>
        <v>1.3615861169977268E-2</v>
      </c>
      <c r="U123" s="2">
        <f t="shared" si="24"/>
        <v>275.85638220089248</v>
      </c>
      <c r="V123" s="13">
        <f t="shared" si="25"/>
        <v>0</v>
      </c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5">
        <v>1896</v>
      </c>
      <c r="B124" s="5">
        <v>298.15635500000002</v>
      </c>
      <c r="C124">
        <v>1968.0409999999999</v>
      </c>
      <c r="D124">
        <v>322.57</v>
      </c>
      <c r="E124" s="1">
        <f t="shared" si="20"/>
        <v>1868</v>
      </c>
      <c r="F124">
        <v>135</v>
      </c>
      <c r="G124" s="2">
        <f t="shared" si="33"/>
        <v>0.17101408450704231</v>
      </c>
      <c r="H124" s="2">
        <f t="shared" si="33"/>
        <v>0.24719492083587488</v>
      </c>
      <c r="I124" s="2">
        <f t="shared" si="33"/>
        <v>0.3212689051927155</v>
      </c>
      <c r="J124" s="2">
        <f t="shared" si="33"/>
        <v>0.14556924913206956</v>
      </c>
      <c r="K124" s="2">
        <f t="shared" si="33"/>
        <v>1.4361723642958468E-2</v>
      </c>
      <c r="L124" s="2">
        <f t="shared" si="22"/>
        <v>275.89940888331068</v>
      </c>
      <c r="O124">
        <f t="shared" si="23"/>
        <v>135</v>
      </c>
      <c r="P124" s="2">
        <f t="shared" si="26"/>
        <v>0.17101408450704231</v>
      </c>
      <c r="Q124" s="2">
        <f t="shared" si="27"/>
        <v>0.24719492083587488</v>
      </c>
      <c r="R124" s="2">
        <f t="shared" si="28"/>
        <v>0.3212689051927155</v>
      </c>
      <c r="S124" s="2">
        <f t="shared" si="29"/>
        <v>0.14556924913206956</v>
      </c>
      <c r="T124" s="2">
        <f t="shared" si="30"/>
        <v>1.4361723642958468E-2</v>
      </c>
      <c r="U124" s="2">
        <f t="shared" si="24"/>
        <v>275.89940888331068</v>
      </c>
      <c r="V124" s="13">
        <f t="shared" si="25"/>
        <v>0</v>
      </c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5">
        <v>1899</v>
      </c>
      <c r="B125" s="5">
        <v>294.71417500000001</v>
      </c>
      <c r="C125">
        <v>1968.1257000000001</v>
      </c>
      <c r="D125">
        <v>323.14999999999998</v>
      </c>
      <c r="E125" s="1">
        <f t="shared" si="20"/>
        <v>1869</v>
      </c>
      <c r="F125">
        <v>142</v>
      </c>
      <c r="G125" s="2">
        <f t="shared" si="33"/>
        <v>0.17925352112676063</v>
      </c>
      <c r="H125" s="2">
        <f t="shared" si="33"/>
        <v>0.25919093655569109</v>
      </c>
      <c r="I125" s="2">
        <f t="shared" si="33"/>
        <v>0.3372383262188145</v>
      </c>
      <c r="J125" s="2">
        <f t="shared" si="33"/>
        <v>0.15309840600028318</v>
      </c>
      <c r="K125" s="2">
        <f t="shared" si="33"/>
        <v>1.5048853884788209E-2</v>
      </c>
      <c r="L125" s="2">
        <f t="shared" si="22"/>
        <v>275.94383004378636</v>
      </c>
      <c r="O125">
        <f t="shared" si="23"/>
        <v>142</v>
      </c>
      <c r="P125" s="2">
        <f t="shared" si="26"/>
        <v>0.17925352112676063</v>
      </c>
      <c r="Q125" s="2">
        <f t="shared" si="27"/>
        <v>0.25919093655569109</v>
      </c>
      <c r="R125" s="2">
        <f t="shared" si="28"/>
        <v>0.3372383262188145</v>
      </c>
      <c r="S125" s="2">
        <f t="shared" si="29"/>
        <v>0.15309840600028318</v>
      </c>
      <c r="T125" s="2">
        <f t="shared" si="30"/>
        <v>1.5048853884788209E-2</v>
      </c>
      <c r="U125" s="2">
        <f t="shared" si="24"/>
        <v>275.94383004378636</v>
      </c>
      <c r="V125" s="13">
        <f t="shared" si="25"/>
        <v>0</v>
      </c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5">
        <v>1899</v>
      </c>
      <c r="B126" s="5">
        <v>295.99701999999996</v>
      </c>
      <c r="C126">
        <v>1968.2049</v>
      </c>
      <c r="D126">
        <v>323.89</v>
      </c>
      <c r="E126" s="1">
        <f t="shared" si="20"/>
        <v>1870</v>
      </c>
      <c r="F126">
        <v>147</v>
      </c>
      <c r="G126" s="2">
        <f t="shared" si="33"/>
        <v>0.18792018779342728</v>
      </c>
      <c r="H126" s="2">
        <f t="shared" si="33"/>
        <v>0.27181122787289291</v>
      </c>
      <c r="I126" s="2">
        <f t="shared" si="33"/>
        <v>0.35404503903283641</v>
      </c>
      <c r="J126" s="2">
        <f t="shared" si="33"/>
        <v>0.16101904205132372</v>
      </c>
      <c r="K126" s="2">
        <f t="shared" si="33"/>
        <v>1.5794257941326287E-2</v>
      </c>
      <c r="L126" s="2">
        <f t="shared" si="22"/>
        <v>275.99058975469183</v>
      </c>
      <c r="O126">
        <f t="shared" si="23"/>
        <v>147</v>
      </c>
      <c r="P126" s="2">
        <f t="shared" si="26"/>
        <v>0.18792018779342728</v>
      </c>
      <c r="Q126" s="2">
        <f t="shared" si="27"/>
        <v>0.27181122787289291</v>
      </c>
      <c r="R126" s="2">
        <f t="shared" si="28"/>
        <v>0.35404503903283641</v>
      </c>
      <c r="S126" s="2">
        <f t="shared" si="29"/>
        <v>0.16101904205132372</v>
      </c>
      <c r="T126" s="2">
        <f t="shared" si="30"/>
        <v>1.5794257941326287E-2</v>
      </c>
      <c r="U126" s="2">
        <f t="shared" si="24"/>
        <v>275.99058975469183</v>
      </c>
      <c r="V126" s="13">
        <f t="shared" si="25"/>
        <v>0</v>
      </c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5">
        <v>1899</v>
      </c>
      <c r="B127" s="5">
        <v>296.207425</v>
      </c>
      <c r="C127">
        <v>1968.2896000000001</v>
      </c>
      <c r="D127">
        <v>325.02</v>
      </c>
      <c r="E127" s="1">
        <f t="shared" si="20"/>
        <v>1871</v>
      </c>
      <c r="F127">
        <v>156</v>
      </c>
      <c r="G127" s="2">
        <f t="shared" si="33"/>
        <v>0.19689201877934279</v>
      </c>
      <c r="H127" s="2">
        <f t="shared" si="33"/>
        <v>0.28486628395941649</v>
      </c>
      <c r="I127" s="2">
        <f t="shared" si="33"/>
        <v>0.37137733550514834</v>
      </c>
      <c r="J127" s="2">
        <f t="shared" si="33"/>
        <v>0.16907405152619248</v>
      </c>
      <c r="K127" s="2">
        <f t="shared" si="33"/>
        <v>1.6481110139528358E-2</v>
      </c>
      <c r="L127" s="2">
        <f t="shared" si="22"/>
        <v>276.0386907999096</v>
      </c>
      <c r="O127">
        <f t="shared" si="23"/>
        <v>156</v>
      </c>
      <c r="P127" s="2">
        <f t="shared" si="26"/>
        <v>0.19689201877934279</v>
      </c>
      <c r="Q127" s="2">
        <f t="shared" si="27"/>
        <v>0.28486628395941649</v>
      </c>
      <c r="R127" s="2">
        <f t="shared" si="28"/>
        <v>0.37137733550514834</v>
      </c>
      <c r="S127" s="2">
        <f t="shared" si="29"/>
        <v>0.16907405152619248</v>
      </c>
      <c r="T127" s="2">
        <f t="shared" si="30"/>
        <v>1.6481110139528358E-2</v>
      </c>
      <c r="U127" s="2">
        <f t="shared" si="24"/>
        <v>276.0386907999096</v>
      </c>
      <c r="V127" s="13">
        <f t="shared" si="25"/>
        <v>0</v>
      </c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5">
        <v>1900.7815002589052</v>
      </c>
      <c r="B128" s="5">
        <v>296.4563</v>
      </c>
      <c r="C128">
        <v>1968.3715999999999</v>
      </c>
      <c r="D128">
        <v>325.57</v>
      </c>
      <c r="E128" s="1">
        <f t="shared" si="20"/>
        <v>1872</v>
      </c>
      <c r="F128">
        <v>173</v>
      </c>
      <c r="G128" s="2">
        <f t="shared" si="33"/>
        <v>0.20641314553990617</v>
      </c>
      <c r="H128" s="2">
        <f t="shared" si="33"/>
        <v>0.29873049561884224</v>
      </c>
      <c r="I128" s="2">
        <f t="shared" si="33"/>
        <v>0.38982909989531839</v>
      </c>
      <c r="J128" s="2">
        <f t="shared" si="33"/>
        <v>0.1777252416617118</v>
      </c>
      <c r="K128" s="2">
        <f t="shared" si="33"/>
        <v>1.7320242267696538E-2</v>
      </c>
      <c r="L128" s="2">
        <f t="shared" si="22"/>
        <v>276.09001822498345</v>
      </c>
      <c r="O128">
        <f t="shared" si="23"/>
        <v>173</v>
      </c>
      <c r="P128" s="2">
        <f t="shared" si="26"/>
        <v>0.20641314553990617</v>
      </c>
      <c r="Q128" s="2">
        <f t="shared" si="27"/>
        <v>0.29873049561884224</v>
      </c>
      <c r="R128" s="2">
        <f t="shared" si="28"/>
        <v>0.38982909989531839</v>
      </c>
      <c r="S128" s="2">
        <f t="shared" si="29"/>
        <v>0.1777252416617118</v>
      </c>
      <c r="T128" s="2">
        <f t="shared" si="30"/>
        <v>1.7320242267696538E-2</v>
      </c>
      <c r="U128" s="2">
        <f t="shared" si="24"/>
        <v>276.09001822498345</v>
      </c>
      <c r="V128" s="13">
        <f t="shared" si="25"/>
        <v>0</v>
      </c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5">
        <v>1902</v>
      </c>
      <c r="B129" s="5">
        <v>295.67980999999997</v>
      </c>
      <c r="C129">
        <v>1968.4563000000001</v>
      </c>
      <c r="D129">
        <v>325.36</v>
      </c>
      <c r="E129" s="1">
        <f t="shared" si="20"/>
        <v>1873</v>
      </c>
      <c r="F129">
        <v>184</v>
      </c>
      <c r="G129" s="2">
        <f t="shared" si="33"/>
        <v>0.21697183098591555</v>
      </c>
      <c r="H129" s="2">
        <f t="shared" si="33"/>
        <v>0.31415281054891597</v>
      </c>
      <c r="I129" s="2">
        <f t="shared" si="33"/>
        <v>0.41058718394974597</v>
      </c>
      <c r="J129" s="2">
        <f t="shared" si="33"/>
        <v>0.18787752166719446</v>
      </c>
      <c r="K129" s="2">
        <f t="shared" si="33"/>
        <v>1.8627323696708151E-2</v>
      </c>
      <c r="L129" s="2">
        <f t="shared" si="22"/>
        <v>276.14821667084846</v>
      </c>
      <c r="O129">
        <f t="shared" si="23"/>
        <v>184</v>
      </c>
      <c r="P129" s="2">
        <f t="shared" si="26"/>
        <v>0.21697183098591555</v>
      </c>
      <c r="Q129" s="2">
        <f t="shared" si="27"/>
        <v>0.31415281054891597</v>
      </c>
      <c r="R129" s="2">
        <f t="shared" si="28"/>
        <v>0.41058718394974597</v>
      </c>
      <c r="S129" s="2">
        <f t="shared" si="29"/>
        <v>0.18787752166719446</v>
      </c>
      <c r="T129" s="2">
        <f t="shared" si="30"/>
        <v>1.8627323696708151E-2</v>
      </c>
      <c r="U129" s="2">
        <f t="shared" si="24"/>
        <v>276.14821667084846</v>
      </c>
      <c r="V129" s="13">
        <f t="shared" si="25"/>
        <v>0</v>
      </c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5">
        <v>1902</v>
      </c>
      <c r="B130" s="5">
        <v>294.96305000000001</v>
      </c>
      <c r="C130">
        <v>1968.5382999999999</v>
      </c>
      <c r="D130">
        <v>324.14</v>
      </c>
      <c r="E130" s="1">
        <f t="shared" si="20"/>
        <v>1874</v>
      </c>
      <c r="F130">
        <v>174</v>
      </c>
      <c r="G130" s="2">
        <f t="shared" si="33"/>
        <v>0.22820187793427235</v>
      </c>
      <c r="H130" s="2">
        <f t="shared" si="33"/>
        <v>0.33056556207926358</v>
      </c>
      <c r="I130" s="2">
        <f t="shared" si="33"/>
        <v>0.43271922237473287</v>
      </c>
      <c r="J130" s="2">
        <f t="shared" si="33"/>
        <v>0.19874091364546542</v>
      </c>
      <c r="K130" s="2">
        <f t="shared" si="33"/>
        <v>1.9936540583027323E-2</v>
      </c>
      <c r="L130" s="2">
        <f t="shared" si="22"/>
        <v>276.21016411661674</v>
      </c>
      <c r="O130">
        <f t="shared" si="23"/>
        <v>174</v>
      </c>
      <c r="P130" s="2">
        <f t="shared" si="26"/>
        <v>0.22820187793427235</v>
      </c>
      <c r="Q130" s="2">
        <f t="shared" si="27"/>
        <v>0.33056556207926358</v>
      </c>
      <c r="R130" s="2">
        <f t="shared" si="28"/>
        <v>0.43271922237473287</v>
      </c>
      <c r="S130" s="2">
        <f t="shared" si="29"/>
        <v>0.19874091364546542</v>
      </c>
      <c r="T130" s="2">
        <f t="shared" si="30"/>
        <v>1.9936540583027323E-2</v>
      </c>
      <c r="U130" s="2">
        <f t="shared" si="24"/>
        <v>276.21016411661674</v>
      </c>
      <c r="V130" s="13">
        <f t="shared" si="25"/>
        <v>0</v>
      </c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5">
        <v>1904</v>
      </c>
      <c r="B131" s="5">
        <v>295.12097999999997</v>
      </c>
      <c r="C131">
        <v>1968.623</v>
      </c>
      <c r="D131">
        <v>322.11</v>
      </c>
      <c r="E131" s="1">
        <f t="shared" si="20"/>
        <v>1875</v>
      </c>
      <c r="F131">
        <v>188</v>
      </c>
      <c r="G131" s="2">
        <f t="shared" si="33"/>
        <v>0.23882159624413152</v>
      </c>
      <c r="H131" s="2">
        <f t="shared" si="33"/>
        <v>0.34599419450326874</v>
      </c>
      <c r="I131" s="2">
        <f t="shared" si="33"/>
        <v>0.45305184353103534</v>
      </c>
      <c r="J131" s="2">
        <f t="shared" si="33"/>
        <v>0.20781000527275781</v>
      </c>
      <c r="K131" s="2">
        <f t="shared" si="33"/>
        <v>2.0261137196718296E-2</v>
      </c>
      <c r="L131" s="2">
        <f t="shared" si="22"/>
        <v>276.26593877674793</v>
      </c>
      <c r="O131">
        <f t="shared" si="23"/>
        <v>188</v>
      </c>
      <c r="P131" s="2">
        <f t="shared" si="26"/>
        <v>0.23882159624413152</v>
      </c>
      <c r="Q131" s="2">
        <f t="shared" si="27"/>
        <v>0.34599419450326874</v>
      </c>
      <c r="R131" s="2">
        <f t="shared" si="28"/>
        <v>0.45305184353103534</v>
      </c>
      <c r="S131" s="2">
        <f t="shared" si="29"/>
        <v>0.20781000527275781</v>
      </c>
      <c r="T131" s="2">
        <f t="shared" si="30"/>
        <v>2.0261137196718296E-2</v>
      </c>
      <c r="U131" s="2">
        <f t="shared" si="24"/>
        <v>276.26593877674793</v>
      </c>
      <c r="V131" s="13">
        <f t="shared" si="25"/>
        <v>0</v>
      </c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5">
        <v>1904.7531922755438</v>
      </c>
      <c r="B132" s="5">
        <v>299.0446</v>
      </c>
      <c r="C132">
        <v>1968.7076999999999</v>
      </c>
      <c r="D132">
        <v>320.33</v>
      </c>
      <c r="E132" s="1">
        <f t="shared" si="20"/>
        <v>1876</v>
      </c>
      <c r="F132">
        <v>191</v>
      </c>
      <c r="G132" s="2">
        <f t="shared" si="33"/>
        <v>0.25029577464788738</v>
      </c>
      <c r="H132" s="2">
        <f t="shared" si="33"/>
        <v>0.36269493628877814</v>
      </c>
      <c r="I132" s="2">
        <f t="shared" si="33"/>
        <v>0.47521483410831011</v>
      </c>
      <c r="J132" s="2">
        <f t="shared" si="33"/>
        <v>0.21800420069555382</v>
      </c>
      <c r="K132" s="2">
        <f t="shared" si="33"/>
        <v>2.1115291990265933E-2</v>
      </c>
      <c r="L132" s="2">
        <f t="shared" si="22"/>
        <v>276.32732503773082</v>
      </c>
      <c r="O132">
        <f t="shared" si="23"/>
        <v>191</v>
      </c>
      <c r="P132" s="2">
        <f t="shared" si="26"/>
        <v>0.25029577464788738</v>
      </c>
      <c r="Q132" s="2">
        <f t="shared" si="27"/>
        <v>0.36269493628877814</v>
      </c>
      <c r="R132" s="2">
        <f t="shared" si="28"/>
        <v>0.47521483410831011</v>
      </c>
      <c r="S132" s="2">
        <f t="shared" si="29"/>
        <v>0.21800420069555382</v>
      </c>
      <c r="T132" s="2">
        <f t="shared" si="30"/>
        <v>2.1115291990265933E-2</v>
      </c>
      <c r="U132" s="2">
        <f t="shared" si="24"/>
        <v>276.32732503773082</v>
      </c>
      <c r="V132" s="13">
        <f t="shared" si="25"/>
        <v>0</v>
      </c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5">
        <v>1906</v>
      </c>
      <c r="B133" s="5">
        <v>296.85449999999997</v>
      </c>
      <c r="C133">
        <v>1968.7896000000001</v>
      </c>
      <c r="D133">
        <v>320.25</v>
      </c>
      <c r="E133" s="1">
        <f t="shared" si="20"/>
        <v>1877</v>
      </c>
      <c r="F133">
        <v>194</v>
      </c>
      <c r="G133" s="2">
        <f t="shared" si="33"/>
        <v>0.26195305164319255</v>
      </c>
      <c r="H133" s="2">
        <f t="shared" si="33"/>
        <v>0.37963142397513761</v>
      </c>
      <c r="I133" s="2">
        <f t="shared" si="33"/>
        <v>0.49753104360124145</v>
      </c>
      <c r="J133" s="2">
        <f t="shared" si="33"/>
        <v>0.22796814645897281</v>
      </c>
      <c r="K133" s="2">
        <f t="shared" si="33"/>
        <v>2.1774208131115622E-2</v>
      </c>
      <c r="L133" s="2">
        <f t="shared" si="22"/>
        <v>276.38885787380968</v>
      </c>
      <c r="O133">
        <f t="shared" si="23"/>
        <v>194</v>
      </c>
      <c r="P133" s="2">
        <f t="shared" si="26"/>
        <v>0.26195305164319255</v>
      </c>
      <c r="Q133" s="2">
        <f t="shared" si="27"/>
        <v>0.37963142397513761</v>
      </c>
      <c r="R133" s="2">
        <f t="shared" si="28"/>
        <v>0.49753104360124145</v>
      </c>
      <c r="S133" s="2">
        <f t="shared" si="29"/>
        <v>0.22796814645897281</v>
      </c>
      <c r="T133" s="2">
        <f t="shared" si="30"/>
        <v>2.1774208131115622E-2</v>
      </c>
      <c r="U133" s="2">
        <f t="shared" si="24"/>
        <v>276.38885787380968</v>
      </c>
      <c r="V133" s="13">
        <f t="shared" si="25"/>
        <v>0</v>
      </c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5">
        <v>1906</v>
      </c>
      <c r="B134" s="5">
        <v>298.54685000000001</v>
      </c>
      <c r="C134">
        <v>1968.8742999999999</v>
      </c>
      <c r="D134">
        <v>321.32</v>
      </c>
      <c r="E134" s="1">
        <f t="shared" si="20"/>
        <v>1878</v>
      </c>
      <c r="F134">
        <v>196</v>
      </c>
      <c r="G134" s="2">
        <f t="shared" si="33"/>
        <v>0.27379342723004702</v>
      </c>
      <c r="H134" s="2">
        <f t="shared" si="33"/>
        <v>0.39680300901832533</v>
      </c>
      <c r="I134" s="2">
        <f t="shared" si="33"/>
        <v>0.51999841541117608</v>
      </c>
      <c r="J134" s="2">
        <f t="shared" si="33"/>
        <v>0.23771499600218349</v>
      </c>
      <c r="K134" s="2">
        <f t="shared" si="33"/>
        <v>2.2314706043143024E-2</v>
      </c>
      <c r="L134" s="2">
        <f t="shared" si="22"/>
        <v>276.45062455370487</v>
      </c>
      <c r="O134">
        <f t="shared" si="23"/>
        <v>196</v>
      </c>
      <c r="P134" s="2">
        <f t="shared" si="26"/>
        <v>0.27379342723004702</v>
      </c>
      <c r="Q134" s="2">
        <f t="shared" si="27"/>
        <v>0.39680300901832533</v>
      </c>
      <c r="R134" s="2">
        <f t="shared" si="28"/>
        <v>0.51999841541117608</v>
      </c>
      <c r="S134" s="2">
        <f t="shared" si="29"/>
        <v>0.23771499600218349</v>
      </c>
      <c r="T134" s="2">
        <f t="shared" si="30"/>
        <v>2.2314706043143024E-2</v>
      </c>
      <c r="U134" s="2">
        <f t="shared" si="24"/>
        <v>276.45062455370487</v>
      </c>
      <c r="V134" s="13">
        <f t="shared" si="25"/>
        <v>0</v>
      </c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5">
        <v>1909</v>
      </c>
      <c r="B135" s="5">
        <v>300.44690500000002</v>
      </c>
      <c r="C135">
        <v>1968.9563000000001</v>
      </c>
      <c r="D135">
        <v>322.89</v>
      </c>
      <c r="E135" s="1">
        <f t="shared" ref="E135:E198" si="34">1+E134</f>
        <v>1879</v>
      </c>
      <c r="F135">
        <v>210</v>
      </c>
      <c r="G135" s="2">
        <f t="shared" ref="G135:K150" si="35">G134*(1-G$5)+G$4*$F134*$L$4/1000</f>
        <v>0.285755868544601</v>
      </c>
      <c r="H135" s="2">
        <f t="shared" si="35"/>
        <v>0.41411514794486831</v>
      </c>
      <c r="I135" s="2">
        <f t="shared" si="35"/>
        <v>0.54246468580261031</v>
      </c>
      <c r="J135" s="2">
        <f t="shared" si="35"/>
        <v>0.24713978045770851</v>
      </c>
      <c r="K135" s="2">
        <f t="shared" si="35"/>
        <v>2.273643131191333E-2</v>
      </c>
      <c r="L135" s="2">
        <f t="shared" ref="L135:L198" si="36">SUM(G135:K135,L$5)</f>
        <v>276.51221191406171</v>
      </c>
      <c r="O135">
        <f t="shared" ref="O135:O198" si="37">F135+N135</f>
        <v>210</v>
      </c>
      <c r="P135" s="2">
        <f t="shared" si="26"/>
        <v>0.285755868544601</v>
      </c>
      <c r="Q135" s="2">
        <f t="shared" si="27"/>
        <v>0.41411514794486831</v>
      </c>
      <c r="R135" s="2">
        <f t="shared" si="28"/>
        <v>0.54246468580261031</v>
      </c>
      <c r="S135" s="2">
        <f t="shared" si="29"/>
        <v>0.24713978045770851</v>
      </c>
      <c r="T135" s="2">
        <f t="shared" si="30"/>
        <v>2.273643131191333E-2</v>
      </c>
      <c r="U135" s="2">
        <f t="shared" ref="U135:U198" si="38">SUM(P135:T135,U$5)</f>
        <v>276.51221191406171</v>
      </c>
      <c r="V135" s="13">
        <f t="shared" ref="V135:V198" si="39">U135-L135</f>
        <v>0</v>
      </c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5">
        <v>1911.5</v>
      </c>
      <c r="B136" s="5">
        <v>298.39029749999997</v>
      </c>
      <c r="C136">
        <v>1969.0410999999999</v>
      </c>
      <c r="D136">
        <v>324</v>
      </c>
      <c r="E136" s="1">
        <f t="shared" si="34"/>
        <v>1880</v>
      </c>
      <c r="F136">
        <v>236</v>
      </c>
      <c r="G136" s="2">
        <f t="shared" si="35"/>
        <v>0.29857276995305171</v>
      </c>
      <c r="H136" s="2">
        <f t="shared" si="35"/>
        <v>0.43269421465021124</v>
      </c>
      <c r="I136" s="2">
        <f t="shared" si="35"/>
        <v>0.56673268646087027</v>
      </c>
      <c r="J136" s="2">
        <f t="shared" si="35"/>
        <v>0.25766934909570688</v>
      </c>
      <c r="K136" s="2">
        <f t="shared" si="35"/>
        <v>2.364949761270323E-2</v>
      </c>
      <c r="L136" s="2">
        <f t="shared" si="36"/>
        <v>276.57931851777255</v>
      </c>
      <c r="O136">
        <f t="shared" si="37"/>
        <v>236</v>
      </c>
      <c r="P136" s="2">
        <f t="shared" ref="P136:P199" si="40">P135*(1-P$5)+P$4*$O135*$L$4/1000</f>
        <v>0.29857276995305171</v>
      </c>
      <c r="Q136" s="2">
        <f t="shared" ref="Q136:Q199" si="41">Q135*(1-Q$5)+Q$4*$O135*$L$4/1000</f>
        <v>0.43269421465021124</v>
      </c>
      <c r="R136" s="2">
        <f t="shared" ref="R136:R199" si="42">R135*(1-R$5)+R$4*$O135*$L$4/1000</f>
        <v>0.56673268646087027</v>
      </c>
      <c r="S136" s="2">
        <f t="shared" ref="S136:S199" si="43">S135*(1-S$5)+S$4*$O135*$L$4/1000</f>
        <v>0.25766934909570688</v>
      </c>
      <c r="T136" s="2">
        <f t="shared" ref="T136:T199" si="44">T135*(1-T$5)+T$4*$O135*$L$4/1000</f>
        <v>2.364949761270323E-2</v>
      </c>
      <c r="U136" s="2">
        <f t="shared" si="38"/>
        <v>276.57931851777255</v>
      </c>
      <c r="V136" s="13">
        <f t="shared" si="39"/>
        <v>0</v>
      </c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5">
        <v>1913</v>
      </c>
      <c r="B137" s="5">
        <v>300.73694999999998</v>
      </c>
      <c r="C137">
        <v>1969.126</v>
      </c>
      <c r="D137">
        <v>324.42</v>
      </c>
      <c r="E137" s="1">
        <f t="shared" si="34"/>
        <v>1881</v>
      </c>
      <c r="F137">
        <v>243</v>
      </c>
      <c r="G137" s="2">
        <f t="shared" si="35"/>
        <v>0.3129765258215963</v>
      </c>
      <c r="H137" s="2">
        <f t="shared" si="35"/>
        <v>0.45366348434153453</v>
      </c>
      <c r="I137" s="2">
        <f t="shared" si="35"/>
        <v>0.59458105035403874</v>
      </c>
      <c r="J137" s="2">
        <f t="shared" si="35"/>
        <v>0.27064903977334032</v>
      </c>
      <c r="K137" s="2">
        <f t="shared" si="35"/>
        <v>2.5423957595478011E-2</v>
      </c>
      <c r="L137" s="2">
        <f t="shared" si="36"/>
        <v>276.65729405788596</v>
      </c>
      <c r="O137">
        <f t="shared" si="37"/>
        <v>243</v>
      </c>
      <c r="P137" s="2">
        <f t="shared" si="40"/>
        <v>0.3129765258215963</v>
      </c>
      <c r="Q137" s="2">
        <f t="shared" si="41"/>
        <v>0.45366348434153453</v>
      </c>
      <c r="R137" s="2">
        <f t="shared" si="42"/>
        <v>0.59458105035403874</v>
      </c>
      <c r="S137" s="2">
        <f t="shared" si="43"/>
        <v>0.27064903977334032</v>
      </c>
      <c r="T137" s="2">
        <f t="shared" si="44"/>
        <v>2.5423957595478011E-2</v>
      </c>
      <c r="U137" s="2">
        <f t="shared" si="38"/>
        <v>276.65729405788596</v>
      </c>
      <c r="V137" s="13">
        <f t="shared" si="39"/>
        <v>0</v>
      </c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5">
        <v>1914</v>
      </c>
      <c r="B138" s="5">
        <v>300.01884000000001</v>
      </c>
      <c r="C138">
        <v>1969.2027</v>
      </c>
      <c r="D138">
        <v>325.63</v>
      </c>
      <c r="E138" s="1">
        <f t="shared" si="34"/>
        <v>1882</v>
      </c>
      <c r="F138">
        <v>256</v>
      </c>
      <c r="G138" s="2">
        <f t="shared" si="35"/>
        <v>0.32780751173708927</v>
      </c>
      <c r="H138" s="2">
        <f t="shared" si="35"/>
        <v>0.47523234394027247</v>
      </c>
      <c r="I138" s="2">
        <f t="shared" si="35"/>
        <v>0.62310725954773727</v>
      </c>
      <c r="J138" s="2">
        <f t="shared" si="35"/>
        <v>0.28370883777295586</v>
      </c>
      <c r="K138" s="2">
        <f t="shared" si="35"/>
        <v>2.6828860477116648E-2</v>
      </c>
      <c r="L138" s="2">
        <f t="shared" si="36"/>
        <v>276.73668481347516</v>
      </c>
      <c r="O138">
        <f t="shared" si="37"/>
        <v>256</v>
      </c>
      <c r="P138" s="2">
        <f t="shared" si="40"/>
        <v>0.32780751173708927</v>
      </c>
      <c r="Q138" s="2">
        <f t="shared" si="41"/>
        <v>0.47523234394027247</v>
      </c>
      <c r="R138" s="2">
        <f t="shared" si="42"/>
        <v>0.62310725954773727</v>
      </c>
      <c r="S138" s="2">
        <f t="shared" si="43"/>
        <v>0.28370883777295586</v>
      </c>
      <c r="T138" s="2">
        <f t="shared" si="44"/>
        <v>2.6828860477116648E-2</v>
      </c>
      <c r="U138" s="2">
        <f t="shared" si="38"/>
        <v>276.73668481347516</v>
      </c>
      <c r="V138" s="13">
        <f t="shared" si="39"/>
        <v>0</v>
      </c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5">
        <v>1914</v>
      </c>
      <c r="B139" s="5">
        <v>300.68717500000002</v>
      </c>
      <c r="C139">
        <v>1969.2877000000001</v>
      </c>
      <c r="D139">
        <v>326.66000000000003</v>
      </c>
      <c r="E139" s="1">
        <f t="shared" si="34"/>
        <v>1883</v>
      </c>
      <c r="F139">
        <v>272</v>
      </c>
      <c r="G139" s="2">
        <f t="shared" si="35"/>
        <v>0.34343192488262919</v>
      </c>
      <c r="H139" s="2">
        <f t="shared" si="35"/>
        <v>0.49796252423835252</v>
      </c>
      <c r="I139" s="2">
        <f t="shared" si="35"/>
        <v>0.6532036240355622</v>
      </c>
      <c r="J139" s="2">
        <f t="shared" si="35"/>
        <v>0.29754839216720708</v>
      </c>
      <c r="K139" s="2">
        <f t="shared" si="35"/>
        <v>2.8291305787246764E-2</v>
      </c>
      <c r="L139" s="2">
        <f t="shared" si="36"/>
        <v>276.82043777111102</v>
      </c>
      <c r="O139">
        <f t="shared" si="37"/>
        <v>272</v>
      </c>
      <c r="P139" s="2">
        <f t="shared" si="40"/>
        <v>0.34343192488262919</v>
      </c>
      <c r="Q139" s="2">
        <f t="shared" si="41"/>
        <v>0.49796252423835252</v>
      </c>
      <c r="R139" s="2">
        <f t="shared" si="42"/>
        <v>0.6532036240355622</v>
      </c>
      <c r="S139" s="2">
        <f t="shared" si="43"/>
        <v>0.29754839216720708</v>
      </c>
      <c r="T139" s="2">
        <f t="shared" si="44"/>
        <v>2.8291305787246764E-2</v>
      </c>
      <c r="U139" s="2">
        <f t="shared" si="38"/>
        <v>276.82043777111102</v>
      </c>
      <c r="V139" s="13">
        <f t="shared" si="39"/>
        <v>0</v>
      </c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5">
        <v>1916</v>
      </c>
      <c r="B140" s="5">
        <v>301.33425</v>
      </c>
      <c r="C140">
        <v>1969.3698999999999</v>
      </c>
      <c r="D140">
        <v>327.38</v>
      </c>
      <c r="E140" s="1">
        <f t="shared" si="34"/>
        <v>1884</v>
      </c>
      <c r="F140">
        <v>275</v>
      </c>
      <c r="G140" s="2">
        <f t="shared" si="35"/>
        <v>0.36003286384976535</v>
      </c>
      <c r="H140" s="2">
        <f t="shared" si="35"/>
        <v>0.522132520548653</v>
      </c>
      <c r="I140" s="2">
        <f t="shared" si="35"/>
        <v>0.68529977245145057</v>
      </c>
      <c r="J140" s="2">
        <f t="shared" si="35"/>
        <v>0.31247527060076574</v>
      </c>
      <c r="K140" s="2">
        <f t="shared" si="35"/>
        <v>2.9929497414913818E-2</v>
      </c>
      <c r="L140" s="2">
        <f t="shared" si="36"/>
        <v>276.90986992486557</v>
      </c>
      <c r="O140">
        <f t="shared" si="37"/>
        <v>275</v>
      </c>
      <c r="P140" s="2">
        <f t="shared" si="40"/>
        <v>0.36003286384976535</v>
      </c>
      <c r="Q140" s="2">
        <f t="shared" si="41"/>
        <v>0.522132520548653</v>
      </c>
      <c r="R140" s="2">
        <f t="shared" si="42"/>
        <v>0.68529977245145057</v>
      </c>
      <c r="S140" s="2">
        <f t="shared" si="43"/>
        <v>0.31247527060076574</v>
      </c>
      <c r="T140" s="2">
        <f t="shared" si="44"/>
        <v>2.9929497414913818E-2</v>
      </c>
      <c r="U140" s="2">
        <f t="shared" si="38"/>
        <v>276.90986992486557</v>
      </c>
      <c r="V140" s="13">
        <f t="shared" si="39"/>
        <v>0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5">
        <v>1918.625</v>
      </c>
      <c r="B141" s="5">
        <v>303.26575874999997</v>
      </c>
      <c r="C141">
        <v>1969.4548</v>
      </c>
      <c r="D141">
        <v>326.70999999999998</v>
      </c>
      <c r="E141" s="1">
        <f t="shared" si="34"/>
        <v>1885</v>
      </c>
      <c r="F141">
        <v>277</v>
      </c>
      <c r="G141" s="2">
        <f t="shared" si="35"/>
        <v>0.37681690140845081</v>
      </c>
      <c r="H141" s="2">
        <f t="shared" si="35"/>
        <v>0.54651771461727938</v>
      </c>
      <c r="I141" s="2">
        <f t="shared" si="35"/>
        <v>0.71741581082066197</v>
      </c>
      <c r="J141" s="2">
        <f t="shared" si="35"/>
        <v>0.3269015360734111</v>
      </c>
      <c r="K141" s="2">
        <f t="shared" si="35"/>
        <v>3.1063955934000964E-2</v>
      </c>
      <c r="L141" s="2">
        <f t="shared" si="36"/>
        <v>276.9987159188538</v>
      </c>
      <c r="O141">
        <f t="shared" si="37"/>
        <v>277</v>
      </c>
      <c r="P141" s="2">
        <f t="shared" si="40"/>
        <v>0.37681690140845081</v>
      </c>
      <c r="Q141" s="2">
        <f t="shared" si="41"/>
        <v>0.54651771461727938</v>
      </c>
      <c r="R141" s="2">
        <f t="shared" si="42"/>
        <v>0.71741581082066197</v>
      </c>
      <c r="S141" s="2">
        <f t="shared" si="43"/>
        <v>0.3269015360734111</v>
      </c>
      <c r="T141" s="2">
        <f t="shared" si="44"/>
        <v>3.1063955934000964E-2</v>
      </c>
      <c r="U141" s="2">
        <f t="shared" si="38"/>
        <v>276.9987159188538</v>
      </c>
      <c r="V141" s="13">
        <f t="shared" si="39"/>
        <v>0</v>
      </c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5">
        <v>1919</v>
      </c>
      <c r="B142" s="5">
        <v>303.55286499999994</v>
      </c>
      <c r="C142">
        <v>1969.537</v>
      </c>
      <c r="D142">
        <v>325.88</v>
      </c>
      <c r="E142" s="1">
        <f t="shared" si="34"/>
        <v>1886</v>
      </c>
      <c r="F142">
        <v>281</v>
      </c>
      <c r="G142" s="2">
        <f t="shared" si="35"/>
        <v>0.39372300469483579</v>
      </c>
      <c r="H142" s="2">
        <f t="shared" si="35"/>
        <v>0.57102361771514898</v>
      </c>
      <c r="I142" s="2">
        <f t="shared" si="35"/>
        <v>0.7494012374262089</v>
      </c>
      <c r="J142" s="2">
        <f t="shared" si="35"/>
        <v>0.34073841613772682</v>
      </c>
      <c r="K142" s="2">
        <f t="shared" si="35"/>
        <v>3.1845936521614535E-2</v>
      </c>
      <c r="L142" s="2">
        <f t="shared" si="36"/>
        <v>277.08673221249552</v>
      </c>
      <c r="O142">
        <f t="shared" si="37"/>
        <v>281</v>
      </c>
      <c r="P142" s="2">
        <f t="shared" si="40"/>
        <v>0.39372300469483579</v>
      </c>
      <c r="Q142" s="2">
        <f t="shared" si="41"/>
        <v>0.57102361771514898</v>
      </c>
      <c r="R142" s="2">
        <f t="shared" si="42"/>
        <v>0.7494012374262089</v>
      </c>
      <c r="S142" s="2">
        <f t="shared" si="43"/>
        <v>0.34073841613772682</v>
      </c>
      <c r="T142" s="2">
        <f t="shared" si="44"/>
        <v>3.1845936521614535E-2</v>
      </c>
      <c r="U142" s="2">
        <f t="shared" si="38"/>
        <v>277.08673221249552</v>
      </c>
      <c r="V142" s="13">
        <f t="shared" si="39"/>
        <v>0</v>
      </c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5">
        <v>1923</v>
      </c>
      <c r="B143" s="5">
        <v>303.19853499999999</v>
      </c>
      <c r="C143">
        <v>1969.6219000000001</v>
      </c>
      <c r="D143">
        <v>323.66000000000003</v>
      </c>
      <c r="E143" s="1">
        <f t="shared" si="34"/>
        <v>1887</v>
      </c>
      <c r="F143">
        <v>295</v>
      </c>
      <c r="G143" s="2">
        <f t="shared" si="35"/>
        <v>0.41087323943661985</v>
      </c>
      <c r="H143" s="2">
        <f t="shared" si="35"/>
        <v>0.59583769119534347</v>
      </c>
      <c r="I143" s="2">
        <f t="shared" si="35"/>
        <v>0.78155827490319474</v>
      </c>
      <c r="J143" s="2">
        <f t="shared" si="35"/>
        <v>0.35425432231318615</v>
      </c>
      <c r="K143" s="2">
        <f t="shared" si="35"/>
        <v>3.2508025150532305E-2</v>
      </c>
      <c r="L143" s="2">
        <f t="shared" si="36"/>
        <v>277.17503155299886</v>
      </c>
      <c r="O143">
        <f t="shared" si="37"/>
        <v>295</v>
      </c>
      <c r="P143" s="2">
        <f t="shared" si="40"/>
        <v>0.41087323943661985</v>
      </c>
      <c r="Q143" s="2">
        <f t="shared" si="41"/>
        <v>0.59583769119534347</v>
      </c>
      <c r="R143" s="2">
        <f t="shared" si="42"/>
        <v>0.78155827490319474</v>
      </c>
      <c r="S143" s="2">
        <f t="shared" si="43"/>
        <v>0.35425432231318615</v>
      </c>
      <c r="T143" s="2">
        <f t="shared" si="44"/>
        <v>3.2508025150532305E-2</v>
      </c>
      <c r="U143" s="2">
        <f t="shared" si="38"/>
        <v>277.17503155299886</v>
      </c>
      <c r="V143" s="13">
        <f t="shared" si="39"/>
        <v>0</v>
      </c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5">
        <v>1923.5833333333333</v>
      </c>
      <c r="B144" s="5">
        <v>305.20449499999995</v>
      </c>
      <c r="C144">
        <v>1969.7067999999999</v>
      </c>
      <c r="D144">
        <v>322.38</v>
      </c>
      <c r="E144" s="1">
        <f t="shared" si="34"/>
        <v>1888</v>
      </c>
      <c r="F144">
        <v>327</v>
      </c>
      <c r="G144" s="2">
        <f t="shared" si="35"/>
        <v>0.42887793427230059</v>
      </c>
      <c r="H144" s="2">
        <f t="shared" si="35"/>
        <v>0.62189805440807699</v>
      </c>
      <c r="I144" s="2">
        <f t="shared" si="35"/>
        <v>0.81538696720264869</v>
      </c>
      <c r="J144" s="2">
        <f t="shared" si="35"/>
        <v>0.36864129974915194</v>
      </c>
      <c r="K144" s="2">
        <f t="shared" si="35"/>
        <v>3.3566879198723198E-2</v>
      </c>
      <c r="L144" s="2">
        <f t="shared" si="36"/>
        <v>277.26837113483089</v>
      </c>
      <c r="O144">
        <f t="shared" si="37"/>
        <v>327</v>
      </c>
      <c r="P144" s="2">
        <f t="shared" si="40"/>
        <v>0.42887793427230059</v>
      </c>
      <c r="Q144" s="2">
        <f t="shared" si="41"/>
        <v>0.62189805440807699</v>
      </c>
      <c r="R144" s="2">
        <f t="shared" si="42"/>
        <v>0.81538696720264869</v>
      </c>
      <c r="S144" s="2">
        <f t="shared" si="43"/>
        <v>0.36864129974915194</v>
      </c>
      <c r="T144" s="2">
        <f t="shared" si="44"/>
        <v>3.3566879198723198E-2</v>
      </c>
      <c r="U144" s="2">
        <f t="shared" si="38"/>
        <v>277.26837113483089</v>
      </c>
      <c r="V144" s="13">
        <f t="shared" si="39"/>
        <v>0</v>
      </c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5">
        <v>1925</v>
      </c>
      <c r="B145" s="5">
        <v>304.07187499999998</v>
      </c>
      <c r="C145">
        <v>1969.789</v>
      </c>
      <c r="D145">
        <v>321.77999999999997</v>
      </c>
      <c r="E145" s="1">
        <f t="shared" si="34"/>
        <v>1889</v>
      </c>
      <c r="F145">
        <v>327</v>
      </c>
      <c r="G145" s="2">
        <f t="shared" si="35"/>
        <v>0.4488356807511738</v>
      </c>
      <c r="H145" s="2">
        <f t="shared" si="35"/>
        <v>0.6508914196181026</v>
      </c>
      <c r="I145" s="2">
        <f t="shared" si="35"/>
        <v>0.85356910169608524</v>
      </c>
      <c r="J145" s="2">
        <f t="shared" si="35"/>
        <v>0.38596226293937108</v>
      </c>
      <c r="K145" s="2">
        <f t="shared" si="35"/>
        <v>3.5711454060952191E-2</v>
      </c>
      <c r="L145" s="2">
        <f t="shared" si="36"/>
        <v>277.37496991906568</v>
      </c>
      <c r="O145">
        <f t="shared" si="37"/>
        <v>327</v>
      </c>
      <c r="P145" s="2">
        <f t="shared" si="40"/>
        <v>0.4488356807511738</v>
      </c>
      <c r="Q145" s="2">
        <f t="shared" si="41"/>
        <v>0.6508914196181026</v>
      </c>
      <c r="R145" s="2">
        <f t="shared" si="42"/>
        <v>0.85356910169608524</v>
      </c>
      <c r="S145" s="2">
        <f t="shared" si="43"/>
        <v>0.38596226293937108</v>
      </c>
      <c r="T145" s="2">
        <f t="shared" si="44"/>
        <v>3.5711454060952191E-2</v>
      </c>
      <c r="U145" s="2">
        <f t="shared" si="38"/>
        <v>277.37496991906568</v>
      </c>
      <c r="V145" s="13">
        <f t="shared" si="39"/>
        <v>0</v>
      </c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5">
        <v>1925</v>
      </c>
      <c r="B146" s="5">
        <v>304.81849999999997</v>
      </c>
      <c r="C146">
        <v>1969.874</v>
      </c>
      <c r="D146">
        <v>322.86</v>
      </c>
      <c r="E146" s="1">
        <f t="shared" si="34"/>
        <v>1890</v>
      </c>
      <c r="F146">
        <v>356</v>
      </c>
      <c r="G146" s="2">
        <f t="shared" si="35"/>
        <v>0.46879342723004702</v>
      </c>
      <c r="H146" s="2">
        <f t="shared" si="35"/>
        <v>0.67980502321354963</v>
      </c>
      <c r="I146" s="2">
        <f t="shared" si="35"/>
        <v>0.89123873206400628</v>
      </c>
      <c r="J146" s="2">
        <f t="shared" si="35"/>
        <v>0.40229373395712759</v>
      </c>
      <c r="K146" s="2">
        <f t="shared" si="35"/>
        <v>3.7012204466943074E-2</v>
      </c>
      <c r="L146" s="2">
        <f t="shared" si="36"/>
        <v>277.47914312093167</v>
      </c>
      <c r="O146">
        <f t="shared" si="37"/>
        <v>356</v>
      </c>
      <c r="P146" s="2">
        <f t="shared" si="40"/>
        <v>0.46879342723004702</v>
      </c>
      <c r="Q146" s="2">
        <f t="shared" si="41"/>
        <v>0.67980502321354963</v>
      </c>
      <c r="R146" s="2">
        <f t="shared" si="42"/>
        <v>0.89123873206400628</v>
      </c>
      <c r="S146" s="2">
        <f t="shared" si="43"/>
        <v>0.40229373395712759</v>
      </c>
      <c r="T146" s="2">
        <f t="shared" si="44"/>
        <v>3.7012204466943074E-2</v>
      </c>
      <c r="U146" s="2">
        <f t="shared" si="38"/>
        <v>277.47914312093167</v>
      </c>
      <c r="V146" s="13">
        <f t="shared" si="39"/>
        <v>0</v>
      </c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5">
        <v>1927.1770631691543</v>
      </c>
      <c r="B147" s="5">
        <v>305.01759999999996</v>
      </c>
      <c r="C147">
        <v>1969.9562000000001</v>
      </c>
      <c r="D147">
        <v>324.12</v>
      </c>
      <c r="E147" s="1">
        <f t="shared" si="34"/>
        <v>1891</v>
      </c>
      <c r="F147">
        <v>372</v>
      </c>
      <c r="G147" s="2">
        <f t="shared" si="35"/>
        <v>0.49052112676056348</v>
      </c>
      <c r="H147" s="2">
        <f t="shared" si="35"/>
        <v>0.71136208931584044</v>
      </c>
      <c r="I147" s="2">
        <f t="shared" si="35"/>
        <v>0.93275954496417235</v>
      </c>
      <c r="J147" s="2">
        <f t="shared" si="35"/>
        <v>0.42109599524795899</v>
      </c>
      <c r="K147" s="2">
        <f t="shared" si="35"/>
        <v>3.9162651816228036E-2</v>
      </c>
      <c r="L147" s="2">
        <f t="shared" si="36"/>
        <v>277.59490140810476</v>
      </c>
      <c r="O147">
        <f t="shared" si="37"/>
        <v>372</v>
      </c>
      <c r="P147" s="2">
        <f t="shared" si="40"/>
        <v>0.49052112676056348</v>
      </c>
      <c r="Q147" s="2">
        <f t="shared" si="41"/>
        <v>0.71136208931584044</v>
      </c>
      <c r="R147" s="2">
        <f t="shared" si="42"/>
        <v>0.93275954496417235</v>
      </c>
      <c r="S147" s="2">
        <f t="shared" si="43"/>
        <v>0.42109599524795899</v>
      </c>
      <c r="T147" s="2">
        <f t="shared" si="44"/>
        <v>3.9162651816228036E-2</v>
      </c>
      <c r="U147" s="2">
        <f t="shared" si="38"/>
        <v>277.59490140810476</v>
      </c>
      <c r="V147" s="13">
        <f t="shared" si="39"/>
        <v>0</v>
      </c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5">
        <v>1927.7580148055886</v>
      </c>
      <c r="B148" s="5">
        <v>305.18683499999997</v>
      </c>
      <c r="C148">
        <v>1970.0410999999999</v>
      </c>
      <c r="D148">
        <v>325.06</v>
      </c>
      <c r="E148" s="1">
        <f t="shared" si="34"/>
        <v>1892</v>
      </c>
      <c r="F148">
        <v>374</v>
      </c>
      <c r="G148" s="2">
        <f t="shared" si="35"/>
        <v>0.51322535211267617</v>
      </c>
      <c r="H148" s="2">
        <f t="shared" si="35"/>
        <v>0.7443346884035853</v>
      </c>
      <c r="I148" s="2">
        <f t="shared" si="35"/>
        <v>0.97612679580950323</v>
      </c>
      <c r="J148" s="2">
        <f t="shared" si="35"/>
        <v>0.44070207673512651</v>
      </c>
      <c r="K148" s="2">
        <f t="shared" si="35"/>
        <v>4.1218137774587327E-2</v>
      </c>
      <c r="L148" s="2">
        <f t="shared" si="36"/>
        <v>277.7156070508355</v>
      </c>
      <c r="O148">
        <f t="shared" si="37"/>
        <v>374</v>
      </c>
      <c r="P148" s="2">
        <f t="shared" si="40"/>
        <v>0.51322535211267617</v>
      </c>
      <c r="Q148" s="2">
        <f t="shared" si="41"/>
        <v>0.7443346884035853</v>
      </c>
      <c r="R148" s="2">
        <f t="shared" si="42"/>
        <v>0.97612679580950323</v>
      </c>
      <c r="S148" s="2">
        <f t="shared" si="43"/>
        <v>0.44070207673512651</v>
      </c>
      <c r="T148" s="2">
        <f t="shared" si="44"/>
        <v>4.1218137774587327E-2</v>
      </c>
      <c r="U148" s="2">
        <f t="shared" si="38"/>
        <v>277.7156070508355</v>
      </c>
      <c r="V148" s="13">
        <f t="shared" si="39"/>
        <v>0</v>
      </c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5">
        <v>1928.75</v>
      </c>
      <c r="B149" s="5">
        <v>307.76790750000004</v>
      </c>
      <c r="C149">
        <v>1970.126</v>
      </c>
      <c r="D149">
        <v>325.98</v>
      </c>
      <c r="E149" s="1">
        <f t="shared" si="34"/>
        <v>1893</v>
      </c>
      <c r="F149">
        <v>370</v>
      </c>
      <c r="G149" s="2">
        <f t="shared" si="35"/>
        <v>0.53605164319248833</v>
      </c>
      <c r="H149" s="2">
        <f t="shared" si="35"/>
        <v>0.77740437231260717</v>
      </c>
      <c r="I149" s="2">
        <f t="shared" si="35"/>
        <v>1.0192124141877026</v>
      </c>
      <c r="J149" s="2">
        <f t="shared" si="35"/>
        <v>0.45942286620964456</v>
      </c>
      <c r="K149" s="2">
        <f t="shared" si="35"/>
        <v>4.2558749742556051E-2</v>
      </c>
      <c r="L149" s="2">
        <f t="shared" si="36"/>
        <v>277.83465004564499</v>
      </c>
      <c r="O149">
        <f t="shared" si="37"/>
        <v>370</v>
      </c>
      <c r="P149" s="2">
        <f t="shared" si="40"/>
        <v>0.53605164319248833</v>
      </c>
      <c r="Q149" s="2">
        <f t="shared" si="41"/>
        <v>0.77740437231260717</v>
      </c>
      <c r="R149" s="2">
        <f t="shared" si="42"/>
        <v>1.0192124141877026</v>
      </c>
      <c r="S149" s="2">
        <f t="shared" si="43"/>
        <v>0.45942286620964456</v>
      </c>
      <c r="T149" s="2">
        <f t="shared" si="44"/>
        <v>4.2558749742556051E-2</v>
      </c>
      <c r="U149" s="2">
        <f t="shared" si="38"/>
        <v>277.83465004564499</v>
      </c>
      <c r="V149" s="13">
        <f t="shared" si="39"/>
        <v>0</v>
      </c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5">
        <v>1929</v>
      </c>
      <c r="B150" s="5">
        <v>305.71715</v>
      </c>
      <c r="C150">
        <v>1970.2027</v>
      </c>
      <c r="D150">
        <v>326.93</v>
      </c>
      <c r="E150" s="1">
        <f t="shared" si="34"/>
        <v>1894</v>
      </c>
      <c r="F150">
        <v>383</v>
      </c>
      <c r="G150" s="2">
        <f t="shared" si="35"/>
        <v>0.55863380281690145</v>
      </c>
      <c r="H150" s="2">
        <f t="shared" si="35"/>
        <v>0.81000749367796976</v>
      </c>
      <c r="I150" s="2">
        <f t="shared" si="35"/>
        <v>1.0611187718924975</v>
      </c>
      <c r="J150" s="2">
        <f t="shared" si="35"/>
        <v>0.47660471226885354</v>
      </c>
      <c r="K150" s="2">
        <f t="shared" si="35"/>
        <v>4.3184078576676735E-2</v>
      </c>
      <c r="L150" s="2">
        <f t="shared" si="36"/>
        <v>277.94954885923289</v>
      </c>
      <c r="O150">
        <f t="shared" si="37"/>
        <v>383</v>
      </c>
      <c r="P150" s="2">
        <f t="shared" si="40"/>
        <v>0.55863380281690145</v>
      </c>
      <c r="Q150" s="2">
        <f t="shared" si="41"/>
        <v>0.81000749367796976</v>
      </c>
      <c r="R150" s="2">
        <f t="shared" si="42"/>
        <v>1.0611187718924975</v>
      </c>
      <c r="S150" s="2">
        <f t="shared" si="43"/>
        <v>0.47660471226885354</v>
      </c>
      <c r="T150" s="2">
        <f t="shared" si="44"/>
        <v>4.3184078576676735E-2</v>
      </c>
      <c r="U150" s="2">
        <f t="shared" si="38"/>
        <v>277.94954885923289</v>
      </c>
      <c r="V150" s="13">
        <f t="shared" si="39"/>
        <v>0</v>
      </c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5">
        <v>1933</v>
      </c>
      <c r="B151" s="5">
        <v>307.80500000000001</v>
      </c>
      <c r="C151">
        <v>1970.2877000000001</v>
      </c>
      <c r="D151">
        <v>328.13</v>
      </c>
      <c r="E151" s="1">
        <f t="shared" si="34"/>
        <v>1895</v>
      </c>
      <c r="F151">
        <v>406</v>
      </c>
      <c r="G151" s="2">
        <f t="shared" ref="G151:K166" si="45">G150*(1-G$5)+G$4*$F150*$L$4/1000</f>
        <v>0.58200938967136151</v>
      </c>
      <c r="H151" s="2">
        <f t="shared" si="45"/>
        <v>0.8437415801586361</v>
      </c>
      <c r="I151" s="2">
        <f t="shared" si="45"/>
        <v>1.1044156882972804</v>
      </c>
      <c r="J151" s="2">
        <f t="shared" si="45"/>
        <v>0.49433083507617448</v>
      </c>
      <c r="K151" s="2">
        <f t="shared" si="45"/>
        <v>4.4173688325470931E-2</v>
      </c>
      <c r="L151" s="2">
        <f t="shared" si="36"/>
        <v>278.06867118152894</v>
      </c>
      <c r="O151">
        <f t="shared" si="37"/>
        <v>406</v>
      </c>
      <c r="P151" s="2">
        <f t="shared" si="40"/>
        <v>0.58200938967136151</v>
      </c>
      <c r="Q151" s="2">
        <f t="shared" si="41"/>
        <v>0.8437415801586361</v>
      </c>
      <c r="R151" s="2">
        <f t="shared" si="42"/>
        <v>1.1044156882972804</v>
      </c>
      <c r="S151" s="2">
        <f t="shared" si="43"/>
        <v>0.49433083507617448</v>
      </c>
      <c r="T151" s="2">
        <f t="shared" si="44"/>
        <v>4.4173688325470931E-2</v>
      </c>
      <c r="U151" s="2">
        <f t="shared" si="38"/>
        <v>278.06867118152894</v>
      </c>
      <c r="V151" s="13">
        <f t="shared" si="39"/>
        <v>0</v>
      </c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5">
        <v>1933</v>
      </c>
      <c r="B152" s="5">
        <v>307.20634999999999</v>
      </c>
      <c r="C152">
        <v>1970.3698999999999</v>
      </c>
      <c r="D152">
        <v>328.08</v>
      </c>
      <c r="E152" s="1">
        <f t="shared" si="34"/>
        <v>1896</v>
      </c>
      <c r="F152">
        <v>419</v>
      </c>
      <c r="G152" s="2">
        <f t="shared" si="45"/>
        <v>0.60678873239436626</v>
      </c>
      <c r="H152" s="2">
        <f t="shared" si="45"/>
        <v>0.879542487571909</v>
      </c>
      <c r="I152" s="2">
        <f t="shared" si="45"/>
        <v>1.1505868458845767</v>
      </c>
      <c r="J152" s="2">
        <f t="shared" si="45"/>
        <v>0.51374385073230278</v>
      </c>
      <c r="K152" s="2">
        <f t="shared" si="45"/>
        <v>4.5853729185837903E-2</v>
      </c>
      <c r="L152" s="2">
        <f t="shared" si="36"/>
        <v>278.19651564576901</v>
      </c>
      <c r="O152">
        <f t="shared" si="37"/>
        <v>419</v>
      </c>
      <c r="P152" s="2">
        <f t="shared" si="40"/>
        <v>0.60678873239436626</v>
      </c>
      <c r="Q152" s="2">
        <f t="shared" si="41"/>
        <v>0.879542487571909</v>
      </c>
      <c r="R152" s="2">
        <f t="shared" si="42"/>
        <v>1.1505868458845767</v>
      </c>
      <c r="S152" s="2">
        <f t="shared" si="43"/>
        <v>0.51374385073230278</v>
      </c>
      <c r="T152" s="2">
        <f t="shared" si="44"/>
        <v>4.5853729185837903E-2</v>
      </c>
      <c r="U152" s="2">
        <f t="shared" si="38"/>
        <v>278.19651564576901</v>
      </c>
      <c r="V152" s="13">
        <f t="shared" si="39"/>
        <v>0</v>
      </c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5">
        <v>1934.5</v>
      </c>
      <c r="B153" s="5">
        <v>307.81867799999998</v>
      </c>
      <c r="C153">
        <v>1970.4548</v>
      </c>
      <c r="D153">
        <v>327.67</v>
      </c>
      <c r="E153" s="1">
        <f t="shared" si="34"/>
        <v>1897</v>
      </c>
      <c r="F153">
        <v>440</v>
      </c>
      <c r="G153" s="2">
        <f t="shared" si="45"/>
        <v>0.63236150234741795</v>
      </c>
      <c r="H153" s="2">
        <f t="shared" si="45"/>
        <v>0.91646556289545589</v>
      </c>
      <c r="I153" s="2">
        <f t="shared" si="45"/>
        <v>1.1980913174011516</v>
      </c>
      <c r="J153" s="2">
        <f t="shared" si="45"/>
        <v>0.53357368343194445</v>
      </c>
      <c r="K153" s="2">
        <f t="shared" si="45"/>
        <v>4.7483054115718112E-2</v>
      </c>
      <c r="L153" s="2">
        <f t="shared" si="36"/>
        <v>278.3279751201917</v>
      </c>
      <c r="O153">
        <f t="shared" si="37"/>
        <v>440</v>
      </c>
      <c r="P153" s="2">
        <f t="shared" si="40"/>
        <v>0.63236150234741795</v>
      </c>
      <c r="Q153" s="2">
        <f t="shared" si="41"/>
        <v>0.91646556289545589</v>
      </c>
      <c r="R153" s="2">
        <f t="shared" si="42"/>
        <v>1.1980913174011516</v>
      </c>
      <c r="S153" s="2">
        <f t="shared" si="43"/>
        <v>0.53357368343194445</v>
      </c>
      <c r="T153" s="2">
        <f t="shared" si="44"/>
        <v>4.7483054115718112E-2</v>
      </c>
      <c r="U153" s="2">
        <f t="shared" si="38"/>
        <v>278.3279751201917</v>
      </c>
      <c r="V153" s="13">
        <f t="shared" si="39"/>
        <v>0</v>
      </c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5">
        <v>1935</v>
      </c>
      <c r="B154" s="5">
        <v>309.18874499999998</v>
      </c>
      <c r="C154">
        <v>1970.537</v>
      </c>
      <c r="D154">
        <v>326.33999999999997</v>
      </c>
      <c r="E154" s="1">
        <f t="shared" si="34"/>
        <v>1898</v>
      </c>
      <c r="F154">
        <v>465</v>
      </c>
      <c r="G154" s="2">
        <f t="shared" si="45"/>
        <v>0.65921596244131464</v>
      </c>
      <c r="H154" s="2">
        <f t="shared" si="45"/>
        <v>0.95525889272072351</v>
      </c>
      <c r="I154" s="2">
        <f t="shared" si="45"/>
        <v>1.2481130842205315</v>
      </c>
      <c r="J154" s="2">
        <f t="shared" si="45"/>
        <v>0.55473548886396618</v>
      </c>
      <c r="K154" s="2">
        <f t="shared" si="45"/>
        <v>4.9457205133282348E-2</v>
      </c>
      <c r="L154" s="2">
        <f t="shared" si="36"/>
        <v>278.46678063337981</v>
      </c>
      <c r="O154">
        <f t="shared" si="37"/>
        <v>465</v>
      </c>
      <c r="P154" s="2">
        <f t="shared" si="40"/>
        <v>0.65921596244131464</v>
      </c>
      <c r="Q154" s="2">
        <f t="shared" si="41"/>
        <v>0.95525889272072351</v>
      </c>
      <c r="R154" s="2">
        <f t="shared" si="42"/>
        <v>1.2481130842205315</v>
      </c>
      <c r="S154" s="2">
        <f t="shared" si="43"/>
        <v>0.55473548886396618</v>
      </c>
      <c r="T154" s="2">
        <f t="shared" si="44"/>
        <v>4.9457205133282348E-2</v>
      </c>
      <c r="U154" s="2">
        <f t="shared" si="38"/>
        <v>278.46678063337981</v>
      </c>
      <c r="V154" s="13">
        <f t="shared" si="39"/>
        <v>0</v>
      </c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5">
        <v>1936.5</v>
      </c>
      <c r="B155" s="5">
        <v>308.99237250000004</v>
      </c>
      <c r="C155">
        <v>1970.6219000000001</v>
      </c>
      <c r="D155">
        <v>324.69</v>
      </c>
      <c r="E155" s="1">
        <f t="shared" si="34"/>
        <v>1899</v>
      </c>
      <c r="F155">
        <v>507</v>
      </c>
      <c r="G155" s="2">
        <f t="shared" si="45"/>
        <v>0.68759624413145548</v>
      </c>
      <c r="H155" s="2">
        <f t="shared" si="45"/>
        <v>0.99629291877611803</v>
      </c>
      <c r="I155" s="2">
        <f t="shared" si="45"/>
        <v>1.3012192966218985</v>
      </c>
      <c r="J155" s="2">
        <f t="shared" si="45"/>
        <v>0.57762265918177114</v>
      </c>
      <c r="K155" s="2">
        <f t="shared" si="45"/>
        <v>5.1828297172525739E-2</v>
      </c>
      <c r="L155" s="2">
        <f t="shared" si="36"/>
        <v>278.61455941588378</v>
      </c>
      <c r="O155">
        <f t="shared" si="37"/>
        <v>507</v>
      </c>
      <c r="P155" s="2">
        <f t="shared" si="40"/>
        <v>0.68759624413145548</v>
      </c>
      <c r="Q155" s="2">
        <f t="shared" si="41"/>
        <v>0.99629291877611803</v>
      </c>
      <c r="R155" s="2">
        <f t="shared" si="42"/>
        <v>1.3012192966218985</v>
      </c>
      <c r="S155" s="2">
        <f t="shared" si="43"/>
        <v>0.57762265918177114</v>
      </c>
      <c r="T155" s="2">
        <f t="shared" si="44"/>
        <v>5.1828297172525739E-2</v>
      </c>
      <c r="U155" s="2">
        <f t="shared" si="38"/>
        <v>278.61455941588378</v>
      </c>
      <c r="V155" s="13">
        <f t="shared" si="39"/>
        <v>0</v>
      </c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5">
        <v>1937.1576825081356</v>
      </c>
      <c r="B156" s="5">
        <v>307.874685</v>
      </c>
      <c r="C156">
        <v>1970.7067999999999</v>
      </c>
      <c r="D156">
        <v>323.10000000000002</v>
      </c>
      <c r="E156" s="1">
        <f t="shared" si="34"/>
        <v>1900</v>
      </c>
      <c r="F156">
        <v>534</v>
      </c>
      <c r="G156" s="2">
        <f t="shared" si="45"/>
        <v>0.71853990610328644</v>
      </c>
      <c r="H156" s="2">
        <f t="shared" si="45"/>
        <v>1.0411577209707703</v>
      </c>
      <c r="I156" s="2">
        <f t="shared" si="45"/>
        <v>1.3599225438872722</v>
      </c>
      <c r="J156" s="2">
        <f t="shared" si="45"/>
        <v>0.60413193487805061</v>
      </c>
      <c r="K156" s="2">
        <f t="shared" si="45"/>
        <v>5.5238268177242901E-2</v>
      </c>
      <c r="L156" s="2">
        <f t="shared" si="36"/>
        <v>278.77899037401664</v>
      </c>
      <c r="O156">
        <f t="shared" si="37"/>
        <v>534</v>
      </c>
      <c r="P156" s="2">
        <f t="shared" si="40"/>
        <v>0.71853990610328644</v>
      </c>
      <c r="Q156" s="2">
        <f t="shared" si="41"/>
        <v>1.0411577209707703</v>
      </c>
      <c r="R156" s="2">
        <f t="shared" si="42"/>
        <v>1.3599225438872722</v>
      </c>
      <c r="S156" s="2">
        <f t="shared" si="43"/>
        <v>0.60413193487805061</v>
      </c>
      <c r="T156" s="2">
        <f t="shared" si="44"/>
        <v>5.5238268177242901E-2</v>
      </c>
      <c r="U156" s="2">
        <f t="shared" si="38"/>
        <v>278.77899037401664</v>
      </c>
      <c r="V156" s="13">
        <f t="shared" si="39"/>
        <v>0</v>
      </c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5">
        <v>1938</v>
      </c>
      <c r="B157" s="5">
        <v>309.55572999999998</v>
      </c>
      <c r="C157">
        <v>1970.789</v>
      </c>
      <c r="D157">
        <v>323.06</v>
      </c>
      <c r="E157" s="1">
        <f t="shared" si="34"/>
        <v>1901</v>
      </c>
      <c r="F157">
        <v>552</v>
      </c>
      <c r="G157" s="2">
        <f t="shared" si="45"/>
        <v>0.75113145539906112</v>
      </c>
      <c r="H157" s="2">
        <f t="shared" si="45"/>
        <v>1.0884343100207579</v>
      </c>
      <c r="I157" s="2">
        <f t="shared" si="45"/>
        <v>1.4218941780407381</v>
      </c>
      <c r="J157" s="2">
        <f t="shared" si="45"/>
        <v>0.63229583307962434</v>
      </c>
      <c r="K157" s="2">
        <f t="shared" si="45"/>
        <v>5.8574125774137772E-2</v>
      </c>
      <c r="L157" s="2">
        <f t="shared" si="36"/>
        <v>278.95232990231432</v>
      </c>
      <c r="O157">
        <f t="shared" si="37"/>
        <v>552</v>
      </c>
      <c r="P157" s="2">
        <f t="shared" si="40"/>
        <v>0.75113145539906112</v>
      </c>
      <c r="Q157" s="2">
        <f t="shared" si="41"/>
        <v>1.0884343100207579</v>
      </c>
      <c r="R157" s="2">
        <f t="shared" si="42"/>
        <v>1.4218941780407381</v>
      </c>
      <c r="S157" s="2">
        <f t="shared" si="43"/>
        <v>0.63229583307962434</v>
      </c>
      <c r="T157" s="2">
        <f t="shared" si="44"/>
        <v>5.8574125774137772E-2</v>
      </c>
      <c r="U157" s="2">
        <f t="shared" si="38"/>
        <v>278.95232990231432</v>
      </c>
      <c r="V157" s="13">
        <f t="shared" si="39"/>
        <v>0</v>
      </c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5">
        <v>1939</v>
      </c>
      <c r="B158" s="5">
        <v>310.52603333333332</v>
      </c>
      <c r="C158">
        <v>1970.874</v>
      </c>
      <c r="D158">
        <v>324.01</v>
      </c>
      <c r="E158" s="1">
        <f t="shared" si="34"/>
        <v>1902</v>
      </c>
      <c r="F158">
        <v>566</v>
      </c>
      <c r="G158" s="2">
        <f t="shared" si="45"/>
        <v>0.7848215962441315</v>
      </c>
      <c r="H158" s="2">
        <f t="shared" si="45"/>
        <v>1.1372709806057952</v>
      </c>
      <c r="I158" s="2">
        <f t="shared" si="45"/>
        <v>1.4857382161044315</v>
      </c>
      <c r="J158" s="2">
        <f t="shared" si="45"/>
        <v>0.66096349237648888</v>
      </c>
      <c r="K158" s="2">
        <f t="shared" si="45"/>
        <v>6.1442496105625036E-2</v>
      </c>
      <c r="L158" s="2">
        <f t="shared" si="36"/>
        <v>279.13023678143645</v>
      </c>
      <c r="O158">
        <f t="shared" si="37"/>
        <v>566</v>
      </c>
      <c r="P158" s="2">
        <f t="shared" si="40"/>
        <v>0.7848215962441315</v>
      </c>
      <c r="Q158" s="2">
        <f t="shared" si="41"/>
        <v>1.1372709806057952</v>
      </c>
      <c r="R158" s="2">
        <f t="shared" si="42"/>
        <v>1.4857382161044315</v>
      </c>
      <c r="S158" s="2">
        <f t="shared" si="43"/>
        <v>0.66096349237648888</v>
      </c>
      <c r="T158" s="2">
        <f t="shared" si="44"/>
        <v>6.1442496105625036E-2</v>
      </c>
      <c r="U158" s="2">
        <f t="shared" si="38"/>
        <v>279.13023678143645</v>
      </c>
      <c r="V158" s="13">
        <f t="shared" si="39"/>
        <v>0</v>
      </c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5">
        <v>1939</v>
      </c>
      <c r="B159" s="5">
        <v>310.93947499999996</v>
      </c>
      <c r="C159">
        <v>1970.9562000000001</v>
      </c>
      <c r="D159">
        <v>325.13</v>
      </c>
      <c r="E159" s="1">
        <f t="shared" si="34"/>
        <v>1903</v>
      </c>
      <c r="F159">
        <v>617</v>
      </c>
      <c r="G159" s="2">
        <f t="shared" si="45"/>
        <v>0.81936619718309867</v>
      </c>
      <c r="H159" s="2">
        <f t="shared" si="45"/>
        <v>1.1872878540404739</v>
      </c>
      <c r="I159" s="2">
        <f t="shared" si="45"/>
        <v>1.5508285865527209</v>
      </c>
      <c r="J159" s="2">
        <f t="shared" si="45"/>
        <v>0.68963665091294679</v>
      </c>
      <c r="K159" s="2">
        <f t="shared" si="45"/>
        <v>6.3839527650387307E-2</v>
      </c>
      <c r="L159" s="2">
        <f t="shared" si="36"/>
        <v>279.31095881633962</v>
      </c>
      <c r="O159">
        <f t="shared" si="37"/>
        <v>617</v>
      </c>
      <c r="P159" s="2">
        <f t="shared" si="40"/>
        <v>0.81936619718309867</v>
      </c>
      <c r="Q159" s="2">
        <f t="shared" si="41"/>
        <v>1.1872878540404739</v>
      </c>
      <c r="R159" s="2">
        <f t="shared" si="42"/>
        <v>1.5508285865527209</v>
      </c>
      <c r="S159" s="2">
        <f t="shared" si="43"/>
        <v>0.68963665091294679</v>
      </c>
      <c r="T159" s="2">
        <f t="shared" si="44"/>
        <v>6.3839527650387307E-2</v>
      </c>
      <c r="U159" s="2">
        <f t="shared" si="38"/>
        <v>279.31095881633962</v>
      </c>
      <c r="V159" s="13">
        <f t="shared" si="39"/>
        <v>0</v>
      </c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5">
        <v>1939.0618319488251</v>
      </c>
      <c r="B160" s="5">
        <v>309.24847499999998</v>
      </c>
      <c r="C160">
        <v>1971.0410999999999</v>
      </c>
      <c r="D160">
        <v>326.17</v>
      </c>
      <c r="E160" s="1">
        <f t="shared" si="34"/>
        <v>1904</v>
      </c>
      <c r="F160">
        <v>624</v>
      </c>
      <c r="G160" s="2">
        <f t="shared" si="45"/>
        <v>0.85702347417840385</v>
      </c>
      <c r="H160" s="2">
        <f t="shared" si="45"/>
        <v>1.2419558619552227</v>
      </c>
      <c r="I160" s="2">
        <f t="shared" si="45"/>
        <v>1.6227072457907346</v>
      </c>
      <c r="J160" s="2">
        <f t="shared" si="45"/>
        <v>0.72265771753942387</v>
      </c>
      <c r="K160" s="2">
        <f t="shared" si="45"/>
        <v>6.7687766971767052E-2</v>
      </c>
      <c r="L160" s="2">
        <f t="shared" si="36"/>
        <v>279.51203206643555</v>
      </c>
      <c r="O160">
        <f t="shared" si="37"/>
        <v>624</v>
      </c>
      <c r="P160" s="2">
        <f t="shared" si="40"/>
        <v>0.85702347417840385</v>
      </c>
      <c r="Q160" s="2">
        <f t="shared" si="41"/>
        <v>1.2419558619552227</v>
      </c>
      <c r="R160" s="2">
        <f t="shared" si="42"/>
        <v>1.6227072457907346</v>
      </c>
      <c r="S160" s="2">
        <f t="shared" si="43"/>
        <v>0.72265771753942387</v>
      </c>
      <c r="T160" s="2">
        <f t="shared" si="44"/>
        <v>6.7687766971767052E-2</v>
      </c>
      <c r="U160" s="2">
        <f t="shared" si="38"/>
        <v>279.51203206643555</v>
      </c>
      <c r="V160" s="13">
        <f t="shared" si="39"/>
        <v>0</v>
      </c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5">
        <v>1940</v>
      </c>
      <c r="B161" s="5">
        <v>310.95575749999995</v>
      </c>
      <c r="C161">
        <v>1971.126</v>
      </c>
      <c r="D161">
        <v>326.68</v>
      </c>
      <c r="E161" s="1">
        <f t="shared" si="34"/>
        <v>1905</v>
      </c>
      <c r="F161">
        <v>663</v>
      </c>
      <c r="G161" s="2">
        <f t="shared" si="45"/>
        <v>0.89510798122065738</v>
      </c>
      <c r="H161" s="2">
        <f t="shared" si="45"/>
        <v>1.29713075354096</v>
      </c>
      <c r="I161" s="2">
        <f t="shared" si="45"/>
        <v>1.6946727485869379</v>
      </c>
      <c r="J161" s="2">
        <f t="shared" si="45"/>
        <v>0.75461399068710311</v>
      </c>
      <c r="K161" s="2">
        <f t="shared" si="45"/>
        <v>7.0350480603748197E-2</v>
      </c>
      <c r="L161" s="2">
        <f t="shared" si="36"/>
        <v>279.71187595463942</v>
      </c>
      <c r="O161">
        <f t="shared" si="37"/>
        <v>663</v>
      </c>
      <c r="P161" s="2">
        <f t="shared" si="40"/>
        <v>0.89510798122065738</v>
      </c>
      <c r="Q161" s="2">
        <f t="shared" si="41"/>
        <v>1.29713075354096</v>
      </c>
      <c r="R161" s="2">
        <f t="shared" si="42"/>
        <v>1.6946727485869379</v>
      </c>
      <c r="S161" s="2">
        <f t="shared" si="43"/>
        <v>0.75461399068710311</v>
      </c>
      <c r="T161" s="2">
        <f t="shared" si="44"/>
        <v>7.0350480603748197E-2</v>
      </c>
      <c r="U161" s="2">
        <f t="shared" si="38"/>
        <v>279.71187595463942</v>
      </c>
      <c r="V161" s="13">
        <f t="shared" si="39"/>
        <v>0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5">
        <v>1940</v>
      </c>
      <c r="B162" s="5">
        <v>311.89999999999998</v>
      </c>
      <c r="C162">
        <v>1971.2027</v>
      </c>
      <c r="D162">
        <v>327.17</v>
      </c>
      <c r="E162" s="1">
        <f t="shared" si="34"/>
        <v>1906</v>
      </c>
      <c r="F162">
        <v>707</v>
      </c>
      <c r="G162" s="2">
        <f t="shared" si="45"/>
        <v>0.93557276995305172</v>
      </c>
      <c r="H162" s="2">
        <f t="shared" si="45"/>
        <v>1.3558158291812317</v>
      </c>
      <c r="I162" s="2">
        <f t="shared" si="45"/>
        <v>1.7715314410106953</v>
      </c>
      <c r="J162" s="2">
        <f t="shared" si="45"/>
        <v>0.7893221672044729</v>
      </c>
      <c r="K162" s="2">
        <f t="shared" si="45"/>
        <v>7.3796483975072491E-2</v>
      </c>
      <c r="L162" s="2">
        <f t="shared" si="36"/>
        <v>279.92603869132455</v>
      </c>
      <c r="O162">
        <f t="shared" si="37"/>
        <v>707</v>
      </c>
      <c r="P162" s="2">
        <f t="shared" si="40"/>
        <v>0.93557276995305172</v>
      </c>
      <c r="Q162" s="2">
        <f t="shared" si="41"/>
        <v>1.3558158291812317</v>
      </c>
      <c r="R162" s="2">
        <f t="shared" si="42"/>
        <v>1.7715314410106953</v>
      </c>
      <c r="S162" s="2">
        <f t="shared" si="43"/>
        <v>0.7893221672044729</v>
      </c>
      <c r="T162" s="2">
        <f t="shared" si="44"/>
        <v>7.3796483975072491E-2</v>
      </c>
      <c r="U162" s="2">
        <f t="shared" si="38"/>
        <v>279.92603869132455</v>
      </c>
      <c r="V162" s="13">
        <f t="shared" si="39"/>
        <v>0</v>
      </c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5">
        <v>1941</v>
      </c>
      <c r="B163" s="5">
        <v>310.70055499999995</v>
      </c>
      <c r="C163">
        <v>1971.2877000000001</v>
      </c>
      <c r="D163">
        <v>327.79</v>
      </c>
      <c r="E163" s="1">
        <f t="shared" si="34"/>
        <v>1907</v>
      </c>
      <c r="F163">
        <v>784</v>
      </c>
      <c r="G163" s="2">
        <f t="shared" si="45"/>
        <v>0.97872300469483575</v>
      </c>
      <c r="H163" s="2">
        <f t="shared" si="45"/>
        <v>1.4184709158228264</v>
      </c>
      <c r="I163" s="2">
        <f t="shared" si="45"/>
        <v>1.8539688173660345</v>
      </c>
      <c r="J163" s="2">
        <f t="shared" si="45"/>
        <v>0.82721189396370165</v>
      </c>
      <c r="K163" s="2">
        <f t="shared" si="45"/>
        <v>7.7952318372784296E-2</v>
      </c>
      <c r="L163" s="2">
        <f t="shared" si="36"/>
        <v>280.1563269502202</v>
      </c>
      <c r="O163">
        <f t="shared" si="37"/>
        <v>784</v>
      </c>
      <c r="P163" s="2">
        <f t="shared" si="40"/>
        <v>0.97872300469483575</v>
      </c>
      <c r="Q163" s="2">
        <f t="shared" si="41"/>
        <v>1.4184709158228264</v>
      </c>
      <c r="R163" s="2">
        <f t="shared" si="42"/>
        <v>1.8539688173660345</v>
      </c>
      <c r="S163" s="2">
        <f t="shared" si="43"/>
        <v>0.82721189396370165</v>
      </c>
      <c r="T163" s="2">
        <f t="shared" si="44"/>
        <v>7.7952318372784296E-2</v>
      </c>
      <c r="U163" s="2">
        <f t="shared" si="38"/>
        <v>280.1563269502202</v>
      </c>
      <c r="V163" s="13">
        <f t="shared" si="39"/>
        <v>0</v>
      </c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5">
        <v>1941</v>
      </c>
      <c r="B164" s="5">
        <v>310.52271500000001</v>
      </c>
      <c r="C164">
        <v>1971.3698999999999</v>
      </c>
      <c r="D164">
        <v>328.93</v>
      </c>
      <c r="E164" s="1">
        <f t="shared" si="34"/>
        <v>1908</v>
      </c>
      <c r="F164">
        <v>750</v>
      </c>
      <c r="G164" s="2">
        <f t="shared" si="45"/>
        <v>1.0265727699530518</v>
      </c>
      <c r="H164" s="2">
        <f t="shared" si="45"/>
        <v>1.4881836833960742</v>
      </c>
      <c r="I164" s="2">
        <f t="shared" si="45"/>
        <v>1.946867743600192</v>
      </c>
      <c r="J164" s="2">
        <f t="shared" si="45"/>
        <v>0.87197465843842381</v>
      </c>
      <c r="K164" s="2">
        <f t="shared" si="45"/>
        <v>8.40879828258633E-2</v>
      </c>
      <c r="L164" s="2">
        <f t="shared" si="36"/>
        <v>280.41768683821363</v>
      </c>
      <c r="O164">
        <f t="shared" si="37"/>
        <v>750</v>
      </c>
      <c r="P164" s="2">
        <f t="shared" si="40"/>
        <v>1.0265727699530518</v>
      </c>
      <c r="Q164" s="2">
        <f t="shared" si="41"/>
        <v>1.4881836833960742</v>
      </c>
      <c r="R164" s="2">
        <f t="shared" si="42"/>
        <v>1.946867743600192</v>
      </c>
      <c r="S164" s="2">
        <f t="shared" si="43"/>
        <v>0.87197465843842381</v>
      </c>
      <c r="T164" s="2">
        <f t="shared" si="44"/>
        <v>8.40879828258633E-2</v>
      </c>
      <c r="U164" s="2">
        <f t="shared" si="38"/>
        <v>280.41768683821363</v>
      </c>
      <c r="V164" s="13">
        <f t="shared" si="39"/>
        <v>0</v>
      </c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5">
        <v>1941.5</v>
      </c>
      <c r="B165" s="5">
        <v>310.30370499999998</v>
      </c>
      <c r="C165">
        <v>1971.4548</v>
      </c>
      <c r="D165">
        <v>328.57</v>
      </c>
      <c r="E165" s="1">
        <f t="shared" si="34"/>
        <v>1909</v>
      </c>
      <c r="F165">
        <v>785</v>
      </c>
      <c r="G165" s="2">
        <f t="shared" si="45"/>
        <v>1.0723474178403758</v>
      </c>
      <c r="H165" s="2">
        <f t="shared" si="45"/>
        <v>1.5545121807984437</v>
      </c>
      <c r="I165" s="2">
        <f t="shared" si="45"/>
        <v>2.0334117420094064</v>
      </c>
      <c r="J165" s="2">
        <f t="shared" si="45"/>
        <v>0.9101896565777019</v>
      </c>
      <c r="K165" s="2">
        <f t="shared" si="45"/>
        <v>8.6213207302909253E-2</v>
      </c>
      <c r="L165" s="2">
        <f t="shared" si="36"/>
        <v>280.65667420452883</v>
      </c>
      <c r="O165">
        <f t="shared" si="37"/>
        <v>785</v>
      </c>
      <c r="P165" s="2">
        <f t="shared" si="40"/>
        <v>1.0723474178403758</v>
      </c>
      <c r="Q165" s="2">
        <f t="shared" si="41"/>
        <v>1.5545121807984437</v>
      </c>
      <c r="R165" s="2">
        <f t="shared" si="42"/>
        <v>2.0334117420094064</v>
      </c>
      <c r="S165" s="2">
        <f t="shared" si="43"/>
        <v>0.9101896565777019</v>
      </c>
      <c r="T165" s="2">
        <f t="shared" si="44"/>
        <v>8.6213207302909253E-2</v>
      </c>
      <c r="U165" s="2">
        <f t="shared" si="38"/>
        <v>280.65667420452883</v>
      </c>
      <c r="V165" s="13">
        <f t="shared" si="39"/>
        <v>0</v>
      </c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5">
        <v>1942</v>
      </c>
      <c r="B166" s="5">
        <v>310.94942999999995</v>
      </c>
      <c r="C166">
        <v>1971.537</v>
      </c>
      <c r="D166">
        <v>327.36</v>
      </c>
      <c r="E166" s="1">
        <f t="shared" si="34"/>
        <v>1910</v>
      </c>
      <c r="F166">
        <v>819</v>
      </c>
      <c r="G166" s="2">
        <f t="shared" si="45"/>
        <v>1.1202582159624415</v>
      </c>
      <c r="H166" s="2">
        <f t="shared" si="45"/>
        <v>1.6239445914977995</v>
      </c>
      <c r="I166" s="2">
        <f t="shared" si="45"/>
        <v>2.1240523095320381</v>
      </c>
      <c r="J166" s="2">
        <f t="shared" si="45"/>
        <v>0.9503295332363485</v>
      </c>
      <c r="K166" s="2">
        <f t="shared" si="45"/>
        <v>8.9145413595272283E-2</v>
      </c>
      <c r="L166" s="2">
        <f t="shared" si="36"/>
        <v>280.90773006382392</v>
      </c>
      <c r="O166">
        <f t="shared" si="37"/>
        <v>819</v>
      </c>
      <c r="P166" s="2">
        <f t="shared" si="40"/>
        <v>1.1202582159624415</v>
      </c>
      <c r="Q166" s="2">
        <f t="shared" si="41"/>
        <v>1.6239445914977995</v>
      </c>
      <c r="R166" s="2">
        <f t="shared" si="42"/>
        <v>2.1240523095320381</v>
      </c>
      <c r="S166" s="2">
        <f t="shared" si="43"/>
        <v>0.9503295332363485</v>
      </c>
      <c r="T166" s="2">
        <f t="shared" si="44"/>
        <v>8.9145413595272283E-2</v>
      </c>
      <c r="U166" s="2">
        <f t="shared" si="38"/>
        <v>280.90773006382392</v>
      </c>
      <c r="V166" s="13">
        <f t="shared" si="39"/>
        <v>0</v>
      </c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5">
        <v>1942</v>
      </c>
      <c r="B167" s="5">
        <v>311.62636999999995</v>
      </c>
      <c r="C167">
        <v>1971.6219000000001</v>
      </c>
      <c r="D167">
        <v>325.43</v>
      </c>
      <c r="E167" s="1">
        <f t="shared" si="34"/>
        <v>1911</v>
      </c>
      <c r="F167">
        <v>836</v>
      </c>
      <c r="G167" s="2">
        <f t="shared" ref="G167:K182" si="46">G166*(1-G$5)+G$4*$F166*$L$4/1000</f>
        <v>1.1702441314553993</v>
      </c>
      <c r="H167" s="2">
        <f t="shared" si="46"/>
        <v>1.6963784798222412</v>
      </c>
      <c r="I167" s="2">
        <f t="shared" si="46"/>
        <v>2.2185842247525884</v>
      </c>
      <c r="J167" s="2">
        <f t="shared" si="46"/>
        <v>0.99216695526407217</v>
      </c>
      <c r="K167" s="2">
        <f t="shared" si="46"/>
        <v>9.2520130743648177E-2</v>
      </c>
      <c r="L167" s="2">
        <f t="shared" si="36"/>
        <v>281.16989392203794</v>
      </c>
      <c r="O167">
        <f t="shared" si="37"/>
        <v>836</v>
      </c>
      <c r="P167" s="2">
        <f t="shared" si="40"/>
        <v>1.1702441314553993</v>
      </c>
      <c r="Q167" s="2">
        <f t="shared" si="41"/>
        <v>1.6963784798222412</v>
      </c>
      <c r="R167" s="2">
        <f t="shared" si="42"/>
        <v>2.2185842247525884</v>
      </c>
      <c r="S167" s="2">
        <f t="shared" si="43"/>
        <v>0.99216695526407217</v>
      </c>
      <c r="T167" s="2">
        <f t="shared" si="44"/>
        <v>9.2520130743648177E-2</v>
      </c>
      <c r="U167" s="2">
        <f t="shared" si="38"/>
        <v>281.16989392203794</v>
      </c>
      <c r="V167" s="13">
        <f t="shared" si="39"/>
        <v>0</v>
      </c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5">
        <v>1943</v>
      </c>
      <c r="B168" s="5">
        <v>310.51140999999996</v>
      </c>
      <c r="C168">
        <v>1971.7067999999999</v>
      </c>
      <c r="D168">
        <v>323.36</v>
      </c>
      <c r="E168" s="1">
        <f t="shared" si="34"/>
        <v>1912</v>
      </c>
      <c r="F168">
        <v>879</v>
      </c>
      <c r="G168" s="2">
        <f t="shared" si="46"/>
        <v>1.221267605633803</v>
      </c>
      <c r="H168" s="2">
        <f t="shared" si="46"/>
        <v>1.7702093444856244</v>
      </c>
      <c r="I168" s="2">
        <f t="shared" si="46"/>
        <v>2.3144012649952499</v>
      </c>
      <c r="J168" s="2">
        <f t="shared" si="46"/>
        <v>1.0336096420664542</v>
      </c>
      <c r="K168" s="2">
        <f t="shared" si="46"/>
        <v>9.5365122227723836E-2</v>
      </c>
      <c r="L168" s="2">
        <f t="shared" si="36"/>
        <v>281.43485297940884</v>
      </c>
      <c r="O168">
        <f t="shared" si="37"/>
        <v>879</v>
      </c>
      <c r="P168" s="2">
        <f t="shared" si="40"/>
        <v>1.221267605633803</v>
      </c>
      <c r="Q168" s="2">
        <f t="shared" si="41"/>
        <v>1.7702093444856244</v>
      </c>
      <c r="R168" s="2">
        <f t="shared" si="42"/>
        <v>2.3144012649952499</v>
      </c>
      <c r="S168" s="2">
        <f t="shared" si="43"/>
        <v>1.0336096420664542</v>
      </c>
      <c r="T168" s="2">
        <f t="shared" si="44"/>
        <v>9.5365122227723836E-2</v>
      </c>
      <c r="U168" s="2">
        <f t="shared" si="38"/>
        <v>281.43485297940884</v>
      </c>
      <c r="V168" s="13">
        <f t="shared" si="39"/>
        <v>0</v>
      </c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5">
        <v>1943</v>
      </c>
      <c r="B169" s="5">
        <v>311.02906999999999</v>
      </c>
      <c r="C169">
        <v>1971.789</v>
      </c>
      <c r="D169">
        <v>323.56</v>
      </c>
      <c r="E169" s="1">
        <f t="shared" si="34"/>
        <v>1913</v>
      </c>
      <c r="F169">
        <v>943</v>
      </c>
      <c r="G169" s="2">
        <f t="shared" si="46"/>
        <v>1.2749154929577466</v>
      </c>
      <c r="H169" s="2">
        <f t="shared" si="46"/>
        <v>1.8478746569182622</v>
      </c>
      <c r="I169" s="2">
        <f t="shared" si="46"/>
        <v>2.4153922838068533</v>
      </c>
      <c r="J169" s="2">
        <f t="shared" si="46"/>
        <v>1.0777317868184166</v>
      </c>
      <c r="K169" s="2">
        <f t="shared" si="46"/>
        <v>9.910947613216009E-2</v>
      </c>
      <c r="L169" s="2">
        <f t="shared" si="36"/>
        <v>281.71502369663347</v>
      </c>
      <c r="O169">
        <f t="shared" si="37"/>
        <v>943</v>
      </c>
      <c r="P169" s="2">
        <f t="shared" si="40"/>
        <v>1.2749154929577466</v>
      </c>
      <c r="Q169" s="2">
        <f t="shared" si="41"/>
        <v>1.8478746569182622</v>
      </c>
      <c r="R169" s="2">
        <f t="shared" si="42"/>
        <v>2.4153922838068533</v>
      </c>
      <c r="S169" s="2">
        <f t="shared" si="43"/>
        <v>1.0777317868184166</v>
      </c>
      <c r="T169" s="2">
        <f t="shared" si="44"/>
        <v>9.910947613216009E-2</v>
      </c>
      <c r="U169" s="2">
        <f t="shared" si="38"/>
        <v>281.71502369663347</v>
      </c>
      <c r="V169" s="13">
        <f t="shared" si="39"/>
        <v>0</v>
      </c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5">
        <v>1944</v>
      </c>
      <c r="B170" s="5">
        <v>311.28789999999998</v>
      </c>
      <c r="C170">
        <v>1971.874</v>
      </c>
      <c r="D170">
        <v>324.8</v>
      </c>
      <c r="E170" s="1">
        <f t="shared" si="34"/>
        <v>1914</v>
      </c>
      <c r="F170">
        <v>850</v>
      </c>
      <c r="G170" s="2">
        <f t="shared" si="46"/>
        <v>1.3324694835680753</v>
      </c>
      <c r="H170" s="2">
        <f t="shared" si="46"/>
        <v>1.9313356994256092</v>
      </c>
      <c r="I170" s="2">
        <f t="shared" si="46"/>
        <v>2.5246427624378618</v>
      </c>
      <c r="J170" s="2">
        <f t="shared" si="46"/>
        <v>1.1268451092435212</v>
      </c>
      <c r="K170" s="2">
        <f t="shared" si="46"/>
        <v>0.10438523641169614</v>
      </c>
      <c r="L170" s="2">
        <f t="shared" si="36"/>
        <v>282.01967829108679</v>
      </c>
      <c r="O170">
        <f t="shared" si="37"/>
        <v>850</v>
      </c>
      <c r="P170" s="2">
        <f t="shared" si="40"/>
        <v>1.3324694835680753</v>
      </c>
      <c r="Q170" s="2">
        <f t="shared" si="41"/>
        <v>1.9313356994256092</v>
      </c>
      <c r="R170" s="2">
        <f t="shared" si="42"/>
        <v>2.5246427624378618</v>
      </c>
      <c r="S170" s="2">
        <f t="shared" si="43"/>
        <v>1.1268451092435212</v>
      </c>
      <c r="T170" s="2">
        <f t="shared" si="44"/>
        <v>0.10438523641169614</v>
      </c>
      <c r="U170" s="2">
        <f t="shared" si="38"/>
        <v>282.01967829108679</v>
      </c>
      <c r="V170" s="13">
        <f t="shared" si="39"/>
        <v>0</v>
      </c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5">
        <v>1944</v>
      </c>
      <c r="B171" s="5">
        <v>311.35668499999997</v>
      </c>
      <c r="C171">
        <v>1971.9562000000001</v>
      </c>
      <c r="D171">
        <v>326.01</v>
      </c>
      <c r="E171" s="1">
        <f t="shared" si="34"/>
        <v>1915</v>
      </c>
      <c r="F171">
        <v>838</v>
      </c>
      <c r="G171" s="2">
        <f t="shared" si="46"/>
        <v>1.3843474178403756</v>
      </c>
      <c r="H171" s="2">
        <f t="shared" si="46"/>
        <v>2.0058347437433817</v>
      </c>
      <c r="I171" s="2">
        <f t="shared" si="46"/>
        <v>2.6184549828714911</v>
      </c>
      <c r="J171" s="2">
        <f t="shared" si="46"/>
        <v>1.1622372490058914</v>
      </c>
      <c r="K171" s="2">
        <f t="shared" si="46"/>
        <v>0.10321894959143024</v>
      </c>
      <c r="L171" s="2">
        <f t="shared" si="36"/>
        <v>282.27409334305258</v>
      </c>
      <c r="O171">
        <f t="shared" si="37"/>
        <v>838</v>
      </c>
      <c r="P171" s="2">
        <f t="shared" si="40"/>
        <v>1.3843474178403756</v>
      </c>
      <c r="Q171" s="2">
        <f t="shared" si="41"/>
        <v>2.0058347437433817</v>
      </c>
      <c r="R171" s="2">
        <f t="shared" si="42"/>
        <v>2.6184549828714911</v>
      </c>
      <c r="S171" s="2">
        <f t="shared" si="43"/>
        <v>1.1622372490058914</v>
      </c>
      <c r="T171" s="2">
        <f t="shared" si="44"/>
        <v>0.10321894959143024</v>
      </c>
      <c r="U171" s="2">
        <f t="shared" si="38"/>
        <v>282.27409334305258</v>
      </c>
      <c r="V171" s="13">
        <f t="shared" si="39"/>
        <v>0</v>
      </c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5">
        <v>1944</v>
      </c>
      <c r="B172" s="5">
        <v>312.13815249999999</v>
      </c>
      <c r="C172">
        <v>1972.0409999999999</v>
      </c>
      <c r="D172">
        <v>326.77</v>
      </c>
      <c r="E172" s="1">
        <f t="shared" si="34"/>
        <v>1916</v>
      </c>
      <c r="F172">
        <v>901</v>
      </c>
      <c r="G172" s="2">
        <f t="shared" si="46"/>
        <v>1.435492957746479</v>
      </c>
      <c r="H172" s="2">
        <f t="shared" si="46"/>
        <v>2.079002078399375</v>
      </c>
      <c r="I172" s="2">
        <f t="shared" si="46"/>
        <v>2.7092051810021838</v>
      </c>
      <c r="J172" s="2">
        <f t="shared" si="46"/>
        <v>1.1941990963871632</v>
      </c>
      <c r="K172" s="2">
        <f t="shared" si="46"/>
        <v>0.10194818059523007</v>
      </c>
      <c r="L172" s="2">
        <f t="shared" si="36"/>
        <v>282.51984749413043</v>
      </c>
      <c r="O172">
        <f t="shared" si="37"/>
        <v>901</v>
      </c>
      <c r="P172" s="2">
        <f t="shared" si="40"/>
        <v>1.435492957746479</v>
      </c>
      <c r="Q172" s="2">
        <f t="shared" si="41"/>
        <v>2.079002078399375</v>
      </c>
      <c r="R172" s="2">
        <f t="shared" si="42"/>
        <v>2.7092051810021838</v>
      </c>
      <c r="S172" s="2">
        <f t="shared" si="43"/>
        <v>1.1941990963871632</v>
      </c>
      <c r="T172" s="2">
        <f t="shared" si="44"/>
        <v>0.10194818059523007</v>
      </c>
      <c r="U172" s="2">
        <f t="shared" si="38"/>
        <v>282.51984749413043</v>
      </c>
      <c r="V172" s="13">
        <f t="shared" si="39"/>
        <v>0</v>
      </c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5">
        <v>1945</v>
      </c>
      <c r="B173" s="5">
        <v>309.57969000000003</v>
      </c>
      <c r="C173">
        <v>1972.1257000000001</v>
      </c>
      <c r="D173">
        <v>327.63</v>
      </c>
      <c r="E173" s="1">
        <f t="shared" si="34"/>
        <v>1917</v>
      </c>
      <c r="F173">
        <v>955</v>
      </c>
      <c r="G173" s="2">
        <f t="shared" si="46"/>
        <v>1.4904835680751174</v>
      </c>
      <c r="H173" s="2">
        <f t="shared" si="46"/>
        <v>2.1578836204878131</v>
      </c>
      <c r="I173" s="2">
        <f t="shared" si="46"/>
        <v>2.80820206281299</v>
      </c>
      <c r="J173" s="2">
        <f t="shared" si="46"/>
        <v>1.2317294301081356</v>
      </c>
      <c r="K173" s="2">
        <f t="shared" si="46"/>
        <v>0.10413516671649567</v>
      </c>
      <c r="L173" s="2">
        <f t="shared" si="36"/>
        <v>282.79243384820057</v>
      </c>
      <c r="O173">
        <f t="shared" si="37"/>
        <v>955</v>
      </c>
      <c r="P173" s="2">
        <f t="shared" si="40"/>
        <v>1.4904835680751174</v>
      </c>
      <c r="Q173" s="2">
        <f t="shared" si="41"/>
        <v>2.1578836204878131</v>
      </c>
      <c r="R173" s="2">
        <f t="shared" si="42"/>
        <v>2.80820206281299</v>
      </c>
      <c r="S173" s="2">
        <f t="shared" si="43"/>
        <v>1.2317294301081356</v>
      </c>
      <c r="T173" s="2">
        <f t="shared" si="44"/>
        <v>0.10413516671649567</v>
      </c>
      <c r="U173" s="2">
        <f t="shared" si="38"/>
        <v>282.79243384820057</v>
      </c>
      <c r="V173" s="13">
        <f t="shared" si="39"/>
        <v>0</v>
      </c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5">
        <v>1945</v>
      </c>
      <c r="B174" s="5">
        <v>309.74622499999998</v>
      </c>
      <c r="C174">
        <v>1972.2049</v>
      </c>
      <c r="D174">
        <v>327.75</v>
      </c>
      <c r="E174" s="1">
        <f t="shared" si="34"/>
        <v>1918</v>
      </c>
      <c r="F174">
        <v>936</v>
      </c>
      <c r="G174" s="2">
        <f t="shared" si="46"/>
        <v>1.5487699530516432</v>
      </c>
      <c r="H174" s="2">
        <f t="shared" si="46"/>
        <v>2.2416185796306625</v>
      </c>
      <c r="I174" s="2">
        <f t="shared" si="46"/>
        <v>2.9139828235603726</v>
      </c>
      <c r="J174" s="2">
        <f t="shared" si="46"/>
        <v>1.2734538020225656</v>
      </c>
      <c r="K174" s="2">
        <f t="shared" si="46"/>
        <v>0.1079968521190149</v>
      </c>
      <c r="L174" s="2">
        <f t="shared" si="36"/>
        <v>283.08582201038428</v>
      </c>
      <c r="O174">
        <f t="shared" si="37"/>
        <v>936</v>
      </c>
      <c r="P174" s="2">
        <f t="shared" si="40"/>
        <v>1.5487699530516432</v>
      </c>
      <c r="Q174" s="2">
        <f t="shared" si="41"/>
        <v>2.2416185796306625</v>
      </c>
      <c r="R174" s="2">
        <f t="shared" si="42"/>
        <v>2.9139828235603726</v>
      </c>
      <c r="S174" s="2">
        <f t="shared" si="43"/>
        <v>1.2734538020225656</v>
      </c>
      <c r="T174" s="2">
        <f t="shared" si="44"/>
        <v>0.1079968521190149</v>
      </c>
      <c r="U174" s="2">
        <f t="shared" si="38"/>
        <v>283.08582201038428</v>
      </c>
      <c r="V174" s="13">
        <f t="shared" si="39"/>
        <v>0</v>
      </c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5">
        <v>1946</v>
      </c>
      <c r="B175" s="5">
        <v>311.45713499999999</v>
      </c>
      <c r="C175">
        <v>1972.2896000000001</v>
      </c>
      <c r="D175">
        <v>329.72</v>
      </c>
      <c r="E175" s="1">
        <f t="shared" si="34"/>
        <v>1919</v>
      </c>
      <c r="F175">
        <v>806</v>
      </c>
      <c r="G175" s="2">
        <f t="shared" si="46"/>
        <v>1.6058967136150235</v>
      </c>
      <c r="H175" s="2">
        <f t="shared" si="46"/>
        <v>2.3233391438385951</v>
      </c>
      <c r="I175" s="2">
        <f t="shared" si="46"/>
        <v>3.0154892696928255</v>
      </c>
      <c r="J175" s="2">
        <f t="shared" si="46"/>
        <v>1.3105645447965375</v>
      </c>
      <c r="K175" s="2">
        <f t="shared" si="46"/>
        <v>0.10944706393446482</v>
      </c>
      <c r="L175" s="2">
        <f t="shared" si="36"/>
        <v>283.36473673587744</v>
      </c>
      <c r="O175">
        <f t="shared" si="37"/>
        <v>806</v>
      </c>
      <c r="P175" s="2">
        <f t="shared" si="40"/>
        <v>1.6058967136150235</v>
      </c>
      <c r="Q175" s="2">
        <f t="shared" si="41"/>
        <v>2.3233391438385951</v>
      </c>
      <c r="R175" s="2">
        <f t="shared" si="42"/>
        <v>3.0154892696928255</v>
      </c>
      <c r="S175" s="2">
        <f t="shared" si="43"/>
        <v>1.3105645447965375</v>
      </c>
      <c r="T175" s="2">
        <f t="shared" si="44"/>
        <v>0.10944706393446482</v>
      </c>
      <c r="U175" s="2">
        <f t="shared" si="38"/>
        <v>283.36473673587744</v>
      </c>
      <c r="V175" s="13">
        <f t="shared" si="39"/>
        <v>0</v>
      </c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5">
        <v>1947</v>
      </c>
      <c r="B176" s="5">
        <v>309.98379499999999</v>
      </c>
      <c r="C176">
        <v>1972.3715999999999</v>
      </c>
      <c r="D176">
        <v>330.07</v>
      </c>
      <c r="E176" s="1">
        <f t="shared" si="34"/>
        <v>1920</v>
      </c>
      <c r="F176">
        <v>932</v>
      </c>
      <c r="G176" s="2">
        <f t="shared" si="46"/>
        <v>1.6550892018779344</v>
      </c>
      <c r="H176" s="2">
        <f t="shared" si="46"/>
        <v>2.3926283195610387</v>
      </c>
      <c r="I176" s="2">
        <f t="shared" si="46"/>
        <v>3.0961027173556288</v>
      </c>
      <c r="J176" s="2">
        <f t="shared" si="46"/>
        <v>1.3302970515441805</v>
      </c>
      <c r="K176" s="2">
        <f t="shared" si="46"/>
        <v>0.10422337547863618</v>
      </c>
      <c r="L176" s="2">
        <f t="shared" si="36"/>
        <v>283.57834066581739</v>
      </c>
      <c r="O176">
        <f t="shared" si="37"/>
        <v>932</v>
      </c>
      <c r="P176" s="2">
        <f t="shared" si="40"/>
        <v>1.6550892018779344</v>
      </c>
      <c r="Q176" s="2">
        <f t="shared" si="41"/>
        <v>2.3926283195610387</v>
      </c>
      <c r="R176" s="2">
        <f t="shared" si="42"/>
        <v>3.0961027173556288</v>
      </c>
      <c r="S176" s="2">
        <f t="shared" si="43"/>
        <v>1.3302970515441805</v>
      </c>
      <c r="T176" s="2">
        <f t="shared" si="44"/>
        <v>0.10422337547863618</v>
      </c>
      <c r="U176" s="2">
        <f t="shared" si="38"/>
        <v>283.57834066581739</v>
      </c>
      <c r="V176" s="13">
        <f t="shared" si="39"/>
        <v>0</v>
      </c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5">
        <v>1947</v>
      </c>
      <c r="B177" s="5">
        <v>311.45713499999999</v>
      </c>
      <c r="C177">
        <v>1972.4563000000001</v>
      </c>
      <c r="D177">
        <v>329.09</v>
      </c>
      <c r="E177" s="1">
        <f t="shared" si="34"/>
        <v>1921</v>
      </c>
      <c r="F177">
        <v>803</v>
      </c>
      <c r="G177" s="2">
        <f t="shared" si="46"/>
        <v>1.7119718309859155</v>
      </c>
      <c r="H177" s="2">
        <f t="shared" si="46"/>
        <v>2.4735578646048544</v>
      </c>
      <c r="I177" s="2">
        <f t="shared" si="46"/>
        <v>3.1945636991389357</v>
      </c>
      <c r="J177" s="2">
        <f t="shared" si="46"/>
        <v>1.3636910346118345</v>
      </c>
      <c r="K177" s="2">
        <f t="shared" si="46"/>
        <v>0.10697054123113564</v>
      </c>
      <c r="L177" s="2">
        <f t="shared" si="36"/>
        <v>283.85075497057267</v>
      </c>
      <c r="O177">
        <f t="shared" si="37"/>
        <v>803</v>
      </c>
      <c r="P177" s="2">
        <f t="shared" si="40"/>
        <v>1.7119718309859155</v>
      </c>
      <c r="Q177" s="2">
        <f t="shared" si="41"/>
        <v>2.4735578646048544</v>
      </c>
      <c r="R177" s="2">
        <f t="shared" si="42"/>
        <v>3.1945636991389357</v>
      </c>
      <c r="S177" s="2">
        <f t="shared" si="43"/>
        <v>1.3636910346118345</v>
      </c>
      <c r="T177" s="2">
        <f t="shared" si="44"/>
        <v>0.10697054123113564</v>
      </c>
      <c r="U177" s="2">
        <f t="shared" si="38"/>
        <v>283.85075497057267</v>
      </c>
      <c r="V177" s="13">
        <f t="shared" si="39"/>
        <v>0</v>
      </c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5">
        <v>1947</v>
      </c>
      <c r="B178" s="5">
        <v>310.79920499999997</v>
      </c>
      <c r="C178">
        <v>1972.5382999999999</v>
      </c>
      <c r="D178">
        <v>328.04</v>
      </c>
      <c r="E178" s="1">
        <f t="shared" si="34"/>
        <v>1922</v>
      </c>
      <c r="F178">
        <v>845</v>
      </c>
      <c r="G178" s="2">
        <f t="shared" si="46"/>
        <v>1.760981220657277</v>
      </c>
      <c r="H178" s="2">
        <f t="shared" si="46"/>
        <v>2.5421520939941673</v>
      </c>
      <c r="I178" s="2">
        <f t="shared" si="46"/>
        <v>3.27232279529257</v>
      </c>
      <c r="J178" s="2">
        <f t="shared" si="46"/>
        <v>1.3800364793422475</v>
      </c>
      <c r="K178" s="2">
        <f t="shared" si="46"/>
        <v>0.10258044345917008</v>
      </c>
      <c r="L178" s="2">
        <f t="shared" si="36"/>
        <v>284.05807303274543</v>
      </c>
      <c r="O178">
        <f t="shared" si="37"/>
        <v>845</v>
      </c>
      <c r="P178" s="2">
        <f t="shared" si="40"/>
        <v>1.760981220657277</v>
      </c>
      <c r="Q178" s="2">
        <f t="shared" si="41"/>
        <v>2.5421520939941673</v>
      </c>
      <c r="R178" s="2">
        <f t="shared" si="42"/>
        <v>3.27232279529257</v>
      </c>
      <c r="S178" s="2">
        <f t="shared" si="43"/>
        <v>1.3800364793422475</v>
      </c>
      <c r="T178" s="2">
        <f t="shared" si="44"/>
        <v>0.10258044345917008</v>
      </c>
      <c r="U178" s="2">
        <f t="shared" si="38"/>
        <v>284.05807303274543</v>
      </c>
      <c r="V178" s="13">
        <f t="shared" si="39"/>
        <v>0</v>
      </c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5">
        <v>1948</v>
      </c>
      <c r="B179" s="5">
        <v>310.47158999999999</v>
      </c>
      <c r="C179">
        <v>1972.623</v>
      </c>
      <c r="D179">
        <v>326.32</v>
      </c>
      <c r="E179" s="1">
        <f t="shared" si="34"/>
        <v>1923</v>
      </c>
      <c r="F179">
        <v>970</v>
      </c>
      <c r="G179" s="2">
        <f t="shared" si="46"/>
        <v>1.8125539906103287</v>
      </c>
      <c r="H179" s="2">
        <f t="shared" si="46"/>
        <v>2.6145012805793315</v>
      </c>
      <c r="I179" s="2">
        <f t="shared" si="46"/>
        <v>3.3553480201207977</v>
      </c>
      <c r="J179" s="2">
        <f t="shared" si="46"/>
        <v>1.4003777376677067</v>
      </c>
      <c r="K179" s="2">
        <f t="shared" si="46"/>
        <v>0.10188954554725234</v>
      </c>
      <c r="L179" s="2">
        <f t="shared" si="36"/>
        <v>284.28467057452542</v>
      </c>
      <c r="O179">
        <f t="shared" si="37"/>
        <v>970</v>
      </c>
      <c r="P179" s="2">
        <f t="shared" si="40"/>
        <v>1.8125539906103287</v>
      </c>
      <c r="Q179" s="2">
        <f t="shared" si="41"/>
        <v>2.6145012805793315</v>
      </c>
      <c r="R179" s="2">
        <f t="shared" si="42"/>
        <v>3.3553480201207977</v>
      </c>
      <c r="S179" s="2">
        <f t="shared" si="43"/>
        <v>1.4003777376677067</v>
      </c>
      <c r="T179" s="2">
        <f t="shared" si="44"/>
        <v>0.10188954554725234</v>
      </c>
      <c r="U179" s="2">
        <f t="shared" si="38"/>
        <v>284.28467057452542</v>
      </c>
      <c r="V179" s="13">
        <f t="shared" si="39"/>
        <v>0</v>
      </c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5">
        <v>1949</v>
      </c>
      <c r="B180" s="5">
        <v>311.15258</v>
      </c>
      <c r="C180">
        <v>1972.7076999999999</v>
      </c>
      <c r="D180">
        <v>324.83999999999997</v>
      </c>
      <c r="E180" s="1">
        <f t="shared" si="34"/>
        <v>1924</v>
      </c>
      <c r="F180">
        <v>963</v>
      </c>
      <c r="G180" s="2">
        <f t="shared" si="46"/>
        <v>1.871755868544601</v>
      </c>
      <c r="H180" s="2">
        <f t="shared" si="46"/>
        <v>2.6983885215908772</v>
      </c>
      <c r="I180" s="2">
        <f t="shared" si="46"/>
        <v>3.4560381719692193</v>
      </c>
      <c r="J180" s="2">
        <f t="shared" si="46"/>
        <v>1.434228325357344</v>
      </c>
      <c r="K180" s="2">
        <f t="shared" si="46"/>
        <v>0.10733903938188176</v>
      </c>
      <c r="L180" s="2">
        <f t="shared" si="36"/>
        <v>284.56774992684393</v>
      </c>
      <c r="O180">
        <f t="shared" si="37"/>
        <v>963</v>
      </c>
      <c r="P180" s="2">
        <f t="shared" si="40"/>
        <v>1.871755868544601</v>
      </c>
      <c r="Q180" s="2">
        <f t="shared" si="41"/>
        <v>2.6983885215908772</v>
      </c>
      <c r="R180" s="2">
        <f t="shared" si="42"/>
        <v>3.4560381719692193</v>
      </c>
      <c r="S180" s="2">
        <f t="shared" si="43"/>
        <v>1.434228325357344</v>
      </c>
      <c r="T180" s="2">
        <f t="shared" si="44"/>
        <v>0.10733903938188176</v>
      </c>
      <c r="U180" s="2">
        <f t="shared" si="38"/>
        <v>284.56774992684393</v>
      </c>
      <c r="V180" s="13">
        <f t="shared" si="39"/>
        <v>0</v>
      </c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5">
        <v>1949</v>
      </c>
      <c r="B181" s="5">
        <v>309.88559499999997</v>
      </c>
      <c r="C181">
        <v>1972.7896000000001</v>
      </c>
      <c r="D181">
        <v>325.2</v>
      </c>
      <c r="E181" s="1">
        <f t="shared" si="34"/>
        <v>1925</v>
      </c>
      <c r="F181">
        <v>975</v>
      </c>
      <c r="G181" s="2">
        <f t="shared" si="46"/>
        <v>1.9305305164319249</v>
      </c>
      <c r="H181" s="2">
        <f t="shared" si="46"/>
        <v>2.7813877092989121</v>
      </c>
      <c r="I181" s="2">
        <f t="shared" si="46"/>
        <v>3.5543251553920627</v>
      </c>
      <c r="J181" s="2">
        <f t="shared" si="46"/>
        <v>1.4653235391494759</v>
      </c>
      <c r="K181" s="2">
        <f t="shared" si="46"/>
        <v>0.11031568597484689</v>
      </c>
      <c r="L181" s="2">
        <f t="shared" si="36"/>
        <v>284.84188260624722</v>
      </c>
      <c r="O181">
        <f t="shared" si="37"/>
        <v>975</v>
      </c>
      <c r="P181" s="2">
        <f t="shared" si="40"/>
        <v>1.9305305164319249</v>
      </c>
      <c r="Q181" s="2">
        <f t="shared" si="41"/>
        <v>2.7813877092989121</v>
      </c>
      <c r="R181" s="2">
        <f t="shared" si="42"/>
        <v>3.5543251553920627</v>
      </c>
      <c r="S181" s="2">
        <f t="shared" si="43"/>
        <v>1.4653235391494759</v>
      </c>
      <c r="T181" s="2">
        <f t="shared" si="44"/>
        <v>0.11031568597484689</v>
      </c>
      <c r="U181" s="2">
        <f t="shared" si="38"/>
        <v>284.84188260624722</v>
      </c>
      <c r="V181" s="13">
        <f t="shared" si="39"/>
        <v>0</v>
      </c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5">
        <v>1949.3243294617719</v>
      </c>
      <c r="B182" s="5">
        <v>311.41866499999998</v>
      </c>
      <c r="C182">
        <v>1972.8742999999999</v>
      </c>
      <c r="D182">
        <v>326.5</v>
      </c>
      <c r="E182" s="1">
        <f t="shared" si="34"/>
        <v>1926</v>
      </c>
      <c r="F182">
        <v>983</v>
      </c>
      <c r="G182" s="2">
        <f t="shared" si="46"/>
        <v>1.990037558685446</v>
      </c>
      <c r="H182" s="2">
        <f t="shared" si="46"/>
        <v>2.8652853243233127</v>
      </c>
      <c r="I182" s="2">
        <f t="shared" si="46"/>
        <v>3.6530956872899423</v>
      </c>
      <c r="J182" s="2">
        <f t="shared" si="46"/>
        <v>1.496050831840728</v>
      </c>
      <c r="K182" s="2">
        <f t="shared" si="46"/>
        <v>0.11268449367829952</v>
      </c>
      <c r="L182" s="2">
        <f t="shared" si="36"/>
        <v>285.11715389581775</v>
      </c>
      <c r="O182">
        <f t="shared" si="37"/>
        <v>983</v>
      </c>
      <c r="P182" s="2">
        <f t="shared" si="40"/>
        <v>1.990037558685446</v>
      </c>
      <c r="Q182" s="2">
        <f t="shared" si="41"/>
        <v>2.8652853243233127</v>
      </c>
      <c r="R182" s="2">
        <f t="shared" si="42"/>
        <v>3.6530956872899423</v>
      </c>
      <c r="S182" s="2">
        <f t="shared" si="43"/>
        <v>1.496050831840728</v>
      </c>
      <c r="T182" s="2">
        <f t="shared" si="44"/>
        <v>0.11268449367829952</v>
      </c>
      <c r="U182" s="2">
        <f t="shared" si="38"/>
        <v>285.11715389581775</v>
      </c>
      <c r="V182" s="13">
        <f t="shared" si="39"/>
        <v>0</v>
      </c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5">
        <v>1950</v>
      </c>
      <c r="B183" s="5">
        <v>312.55218499999995</v>
      </c>
      <c r="C183">
        <v>1972.9563000000001</v>
      </c>
      <c r="D183">
        <v>327.55</v>
      </c>
      <c r="E183" s="1">
        <f t="shared" si="34"/>
        <v>1927</v>
      </c>
      <c r="F183">
        <v>1062</v>
      </c>
      <c r="G183" s="2">
        <f t="shared" ref="G183:K198" si="47">G182*(1-G$5)+G$4*$F182*$L$4/1000</f>
        <v>2.0500328638497654</v>
      </c>
      <c r="H183" s="2">
        <f t="shared" si="47"/>
        <v>2.9497033082092088</v>
      </c>
      <c r="I183" s="2">
        <f t="shared" si="47"/>
        <v>3.7517423382102733</v>
      </c>
      <c r="J183" s="2">
        <f t="shared" si="47"/>
        <v>1.5259617380388282</v>
      </c>
      <c r="K183" s="2">
        <f t="shared" si="47"/>
        <v>0.11449683503186711</v>
      </c>
      <c r="L183" s="2">
        <f t="shared" si="36"/>
        <v>285.39193708333994</v>
      </c>
      <c r="O183">
        <f t="shared" si="37"/>
        <v>1062</v>
      </c>
      <c r="P183" s="2">
        <f t="shared" si="40"/>
        <v>2.0500328638497654</v>
      </c>
      <c r="Q183" s="2">
        <f t="shared" si="41"/>
        <v>2.9497033082092088</v>
      </c>
      <c r="R183" s="2">
        <f t="shared" si="42"/>
        <v>3.7517423382102733</v>
      </c>
      <c r="S183" s="2">
        <f t="shared" si="43"/>
        <v>1.5259617380388282</v>
      </c>
      <c r="T183" s="2">
        <f t="shared" si="44"/>
        <v>0.11449683503186711</v>
      </c>
      <c r="U183" s="2">
        <f t="shared" si="38"/>
        <v>285.39193708333994</v>
      </c>
      <c r="V183" s="13">
        <f t="shared" si="39"/>
        <v>0</v>
      </c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5">
        <v>1953</v>
      </c>
      <c r="B184" s="5">
        <v>312.05848500000002</v>
      </c>
      <c r="C184">
        <v>1973.0410999999999</v>
      </c>
      <c r="D184">
        <v>328.55</v>
      </c>
      <c r="E184" s="1">
        <f t="shared" si="34"/>
        <v>1928</v>
      </c>
      <c r="F184">
        <v>1065</v>
      </c>
      <c r="G184" s="2">
        <f t="shared" si="47"/>
        <v>2.1148497652582159</v>
      </c>
      <c r="H184" s="2">
        <f t="shared" si="47"/>
        <v>3.0413068960729701</v>
      </c>
      <c r="I184" s="2">
        <f t="shared" si="47"/>
        <v>3.860933437626501</v>
      </c>
      <c r="J184" s="2">
        <f t="shared" si="47"/>
        <v>1.5634362286708627</v>
      </c>
      <c r="K184" s="2">
        <f t="shared" si="47"/>
        <v>0.11930499581646439</v>
      </c>
      <c r="L184" s="2">
        <f t="shared" si="36"/>
        <v>285.69983132344504</v>
      </c>
      <c r="O184">
        <f t="shared" si="37"/>
        <v>1065</v>
      </c>
      <c r="P184" s="2">
        <f t="shared" si="40"/>
        <v>2.1148497652582159</v>
      </c>
      <c r="Q184" s="2">
        <f t="shared" si="41"/>
        <v>3.0413068960729701</v>
      </c>
      <c r="R184" s="2">
        <f t="shared" si="42"/>
        <v>3.860933437626501</v>
      </c>
      <c r="S184" s="2">
        <f t="shared" si="43"/>
        <v>1.5634362286708627</v>
      </c>
      <c r="T184" s="2">
        <f t="shared" si="44"/>
        <v>0.11930499581646439</v>
      </c>
      <c r="U184" s="2">
        <f t="shared" si="38"/>
        <v>285.69983132344504</v>
      </c>
      <c r="V184" s="13">
        <f t="shared" si="39"/>
        <v>0</v>
      </c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5">
        <v>1954</v>
      </c>
      <c r="B185" s="5">
        <v>310.99059999999997</v>
      </c>
      <c r="C185">
        <v>1973.126</v>
      </c>
      <c r="D185">
        <v>329.56</v>
      </c>
      <c r="E185" s="1">
        <f t="shared" si="34"/>
        <v>1929</v>
      </c>
      <c r="F185">
        <v>1145</v>
      </c>
      <c r="G185" s="2">
        <f t="shared" si="47"/>
        <v>2.1798497652582158</v>
      </c>
      <c r="H185" s="2">
        <f t="shared" si="47"/>
        <v>3.1329401698684665</v>
      </c>
      <c r="I185" s="2">
        <f t="shared" si="47"/>
        <v>3.9691096110810098</v>
      </c>
      <c r="J185" s="2">
        <f t="shared" si="47"/>
        <v>1.5991220321435056</v>
      </c>
      <c r="K185" s="2">
        <f t="shared" si="47"/>
        <v>0.12236213781957313</v>
      </c>
      <c r="L185" s="2">
        <f t="shared" si="36"/>
        <v>286.00338371617079</v>
      </c>
      <c r="O185">
        <f t="shared" si="37"/>
        <v>1145</v>
      </c>
      <c r="P185" s="2">
        <f t="shared" si="40"/>
        <v>2.1798497652582158</v>
      </c>
      <c r="Q185" s="2">
        <f t="shared" si="41"/>
        <v>3.1329401698684665</v>
      </c>
      <c r="R185" s="2">
        <f t="shared" si="42"/>
        <v>3.9691096110810098</v>
      </c>
      <c r="S185" s="2">
        <f t="shared" si="43"/>
        <v>1.5991220321435056</v>
      </c>
      <c r="T185" s="2">
        <f t="shared" si="44"/>
        <v>0.12236213781957313</v>
      </c>
      <c r="U185" s="2">
        <f t="shared" si="38"/>
        <v>286.00338371617079</v>
      </c>
      <c r="V185" s="13">
        <f t="shared" si="39"/>
        <v>0</v>
      </c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5">
        <v>1954</v>
      </c>
      <c r="B186" s="5">
        <v>311.88655</v>
      </c>
      <c r="C186">
        <v>1973.2027</v>
      </c>
      <c r="D186">
        <v>330.3</v>
      </c>
      <c r="E186" s="1">
        <f t="shared" si="34"/>
        <v>1930</v>
      </c>
      <c r="F186">
        <v>1053</v>
      </c>
      <c r="G186" s="2">
        <f t="shared" si="47"/>
        <v>2.2497323943661969</v>
      </c>
      <c r="H186" s="2">
        <f t="shared" si="47"/>
        <v>3.2318330948771683</v>
      </c>
      <c r="I186" s="2">
        <f t="shared" si="47"/>
        <v>4.0878525566525203</v>
      </c>
      <c r="J186" s="2">
        <f t="shared" si="47"/>
        <v>1.6421588892162458</v>
      </c>
      <c r="K186" s="2">
        <f t="shared" si="47"/>
        <v>0.1279722567201548</v>
      </c>
      <c r="L186" s="2">
        <f t="shared" si="36"/>
        <v>286.3395491918323</v>
      </c>
      <c r="O186">
        <f t="shared" si="37"/>
        <v>1053</v>
      </c>
      <c r="P186" s="2">
        <f t="shared" si="40"/>
        <v>2.2497323943661969</v>
      </c>
      <c r="Q186" s="2">
        <f t="shared" si="41"/>
        <v>3.2318330948771683</v>
      </c>
      <c r="R186" s="2">
        <f t="shared" si="42"/>
        <v>4.0878525566525203</v>
      </c>
      <c r="S186" s="2">
        <f t="shared" si="43"/>
        <v>1.6421588892162458</v>
      </c>
      <c r="T186" s="2">
        <f t="shared" si="44"/>
        <v>0.1279722567201548</v>
      </c>
      <c r="U186" s="2">
        <f t="shared" si="38"/>
        <v>286.3395491918323</v>
      </c>
      <c r="V186" s="13">
        <f t="shared" si="39"/>
        <v>0</v>
      </c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5">
        <v>1954</v>
      </c>
      <c r="B187" s="5">
        <v>312.68294999999995</v>
      </c>
      <c r="C187">
        <v>1973.2877000000001</v>
      </c>
      <c r="D187">
        <v>331.5</v>
      </c>
      <c r="E187" s="1">
        <f t="shared" si="34"/>
        <v>1931</v>
      </c>
      <c r="F187">
        <v>940</v>
      </c>
      <c r="G187" s="2">
        <f t="shared" si="47"/>
        <v>2.3139999999999996</v>
      </c>
      <c r="H187" s="2">
        <f t="shared" si="47"/>
        <v>3.3218154648397449</v>
      </c>
      <c r="I187" s="2">
        <f t="shared" si="47"/>
        <v>4.1911800650307578</v>
      </c>
      <c r="J187" s="2">
        <f t="shared" si="47"/>
        <v>1.6719390638803255</v>
      </c>
      <c r="K187" s="2">
        <f t="shared" si="47"/>
        <v>0.12705571701169985</v>
      </c>
      <c r="L187" s="2">
        <f t="shared" si="36"/>
        <v>286.62599031076252</v>
      </c>
      <c r="O187">
        <f t="shared" si="37"/>
        <v>940</v>
      </c>
      <c r="P187" s="2">
        <f t="shared" si="40"/>
        <v>2.3139999999999996</v>
      </c>
      <c r="Q187" s="2">
        <f t="shared" si="41"/>
        <v>3.3218154648397449</v>
      </c>
      <c r="R187" s="2">
        <f t="shared" si="42"/>
        <v>4.1911800650307578</v>
      </c>
      <c r="S187" s="2">
        <f t="shared" si="43"/>
        <v>1.6719390638803255</v>
      </c>
      <c r="T187" s="2">
        <f t="shared" si="44"/>
        <v>0.12705571701169985</v>
      </c>
      <c r="U187" s="2">
        <f t="shared" si="38"/>
        <v>286.62599031076252</v>
      </c>
      <c r="V187" s="13">
        <f t="shared" si="39"/>
        <v>0</v>
      </c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5">
        <v>1954</v>
      </c>
      <c r="B188" s="5">
        <v>311.67614499999996</v>
      </c>
      <c r="C188">
        <v>1973.3698999999999</v>
      </c>
      <c r="D188">
        <v>332.48</v>
      </c>
      <c r="E188" s="1">
        <f t="shared" si="34"/>
        <v>1932</v>
      </c>
      <c r="F188">
        <v>847</v>
      </c>
      <c r="G188" s="2">
        <f t="shared" si="47"/>
        <v>2.371370892018779</v>
      </c>
      <c r="H188" s="2">
        <f t="shared" si="47"/>
        <v>3.4009399619736334</v>
      </c>
      <c r="I188" s="2">
        <f t="shared" si="47"/>
        <v>4.2761441221306207</v>
      </c>
      <c r="J188" s="2">
        <f t="shared" si="47"/>
        <v>1.6867550799922717</v>
      </c>
      <c r="K188" s="2">
        <f t="shared" si="47"/>
        <v>0.12119464325842901</v>
      </c>
      <c r="L188" s="2">
        <f t="shared" si="36"/>
        <v>286.85640469937374</v>
      </c>
      <c r="O188">
        <f t="shared" si="37"/>
        <v>847</v>
      </c>
      <c r="P188" s="2">
        <f t="shared" si="40"/>
        <v>2.371370892018779</v>
      </c>
      <c r="Q188" s="2">
        <f t="shared" si="41"/>
        <v>3.4009399619736334</v>
      </c>
      <c r="R188" s="2">
        <f t="shared" si="42"/>
        <v>4.2761441221306207</v>
      </c>
      <c r="S188" s="2">
        <f t="shared" si="43"/>
        <v>1.6867550799922717</v>
      </c>
      <c r="T188" s="2">
        <f t="shared" si="44"/>
        <v>0.12119464325842901</v>
      </c>
      <c r="U188" s="2">
        <f t="shared" si="38"/>
        <v>286.85640469937374</v>
      </c>
      <c r="V188" s="13">
        <f t="shared" si="39"/>
        <v>0</v>
      </c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5">
        <v>1955</v>
      </c>
      <c r="B189" s="5">
        <v>313.48795499999994</v>
      </c>
      <c r="C189">
        <v>1973.4548</v>
      </c>
      <c r="D189">
        <v>332.07</v>
      </c>
      <c r="E189" s="1">
        <f t="shared" si="34"/>
        <v>1933</v>
      </c>
      <c r="F189">
        <v>893</v>
      </c>
      <c r="G189" s="2">
        <f t="shared" si="47"/>
        <v>2.4230657276995302</v>
      </c>
      <c r="H189" s="2">
        <f t="shared" si="47"/>
        <v>3.4711143908839301</v>
      </c>
      <c r="I189" s="2">
        <f t="shared" si="47"/>
        <v>4.3459959083408819</v>
      </c>
      <c r="J189" s="2">
        <f t="shared" si="47"/>
        <v>1.6898092107254004</v>
      </c>
      <c r="K189" s="2">
        <f t="shared" si="47"/>
        <v>0.11327352514513464</v>
      </c>
      <c r="L189" s="2">
        <f t="shared" si="36"/>
        <v>287.04325876279489</v>
      </c>
      <c r="O189">
        <f t="shared" si="37"/>
        <v>893</v>
      </c>
      <c r="P189" s="2">
        <f t="shared" si="40"/>
        <v>2.4230657276995302</v>
      </c>
      <c r="Q189" s="2">
        <f t="shared" si="41"/>
        <v>3.4711143908839301</v>
      </c>
      <c r="R189" s="2">
        <f t="shared" si="42"/>
        <v>4.3459959083408819</v>
      </c>
      <c r="S189" s="2">
        <f t="shared" si="43"/>
        <v>1.6898092107254004</v>
      </c>
      <c r="T189" s="2">
        <f t="shared" si="44"/>
        <v>0.11327352514513464</v>
      </c>
      <c r="U189" s="2">
        <f t="shared" si="38"/>
        <v>287.04325876279489</v>
      </c>
      <c r="V189" s="13">
        <f t="shared" si="39"/>
        <v>0</v>
      </c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5">
        <v>1955</v>
      </c>
      <c r="B190" s="5">
        <v>313.79655999999994</v>
      </c>
      <c r="C190">
        <v>1973.537</v>
      </c>
      <c r="D190">
        <v>330.87</v>
      </c>
      <c r="E190" s="1">
        <f t="shared" si="34"/>
        <v>1934</v>
      </c>
      <c r="F190">
        <v>973</v>
      </c>
      <c r="G190" s="2">
        <f t="shared" si="47"/>
        <v>2.4775680751173708</v>
      </c>
      <c r="H190" s="2">
        <f t="shared" si="47"/>
        <v>3.5454150166684091</v>
      </c>
      <c r="I190" s="2">
        <f t="shared" si="47"/>
        <v>4.421820898977038</v>
      </c>
      <c r="J190" s="2">
        <f t="shared" si="47"/>
        <v>1.698087929604353</v>
      </c>
      <c r="K190" s="2">
        <f t="shared" si="47"/>
        <v>0.11062874856336206</v>
      </c>
      <c r="L190" s="2">
        <f t="shared" si="36"/>
        <v>287.25352066893055</v>
      </c>
      <c r="O190">
        <f t="shared" si="37"/>
        <v>973</v>
      </c>
      <c r="P190" s="2">
        <f t="shared" si="40"/>
        <v>2.4775680751173708</v>
      </c>
      <c r="Q190" s="2">
        <f t="shared" si="41"/>
        <v>3.5454150166684091</v>
      </c>
      <c r="R190" s="2">
        <f t="shared" si="42"/>
        <v>4.421820898977038</v>
      </c>
      <c r="S190" s="2">
        <f t="shared" si="43"/>
        <v>1.698087929604353</v>
      </c>
      <c r="T190" s="2">
        <f t="shared" si="44"/>
        <v>0.11062874856336206</v>
      </c>
      <c r="U190" s="2">
        <f t="shared" si="38"/>
        <v>287.25352066893055</v>
      </c>
      <c r="V190" s="13">
        <f t="shared" si="39"/>
        <v>0</v>
      </c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5">
        <v>1955.1946053516383</v>
      </c>
      <c r="B191" s="5">
        <v>313.6452666666666</v>
      </c>
      <c r="C191">
        <v>1973.6219000000001</v>
      </c>
      <c r="D191">
        <v>329.31</v>
      </c>
      <c r="E191" s="1">
        <f t="shared" si="34"/>
        <v>1935</v>
      </c>
      <c r="F191">
        <v>1027</v>
      </c>
      <c r="G191" s="2">
        <f t="shared" si="47"/>
        <v>2.5369530516431924</v>
      </c>
      <c r="H191" s="2">
        <f t="shared" si="47"/>
        <v>3.6270229762990089</v>
      </c>
      <c r="I191" s="2">
        <f t="shared" si="47"/>
        <v>4.5086468992310511</v>
      </c>
      <c r="J191" s="2">
        <f t="shared" si="47"/>
        <v>1.7152833826623444</v>
      </c>
      <c r="K191" s="2">
        <f t="shared" si="47"/>
        <v>0.11278047902302797</v>
      </c>
      <c r="L191" s="2">
        <f t="shared" si="36"/>
        <v>287.50068678885862</v>
      </c>
      <c r="O191">
        <f t="shared" si="37"/>
        <v>1027</v>
      </c>
      <c r="P191" s="2">
        <f t="shared" si="40"/>
        <v>2.5369530516431924</v>
      </c>
      <c r="Q191" s="2">
        <f t="shared" si="41"/>
        <v>3.6270229762990089</v>
      </c>
      <c r="R191" s="2">
        <f t="shared" si="42"/>
        <v>4.5086468992310511</v>
      </c>
      <c r="S191" s="2">
        <f t="shared" si="43"/>
        <v>1.7152833826623444</v>
      </c>
      <c r="T191" s="2">
        <f t="shared" si="44"/>
        <v>0.11278047902302797</v>
      </c>
      <c r="U191" s="2">
        <f t="shared" si="38"/>
        <v>287.50068678885862</v>
      </c>
      <c r="V191" s="13">
        <f t="shared" si="39"/>
        <v>0</v>
      </c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5">
        <v>1955.1946053516383</v>
      </c>
      <c r="B192" s="5">
        <v>314.10153749999995</v>
      </c>
      <c r="C192">
        <v>1973.7067999999999</v>
      </c>
      <c r="D192">
        <v>327.51</v>
      </c>
      <c r="E192" s="1">
        <f t="shared" si="34"/>
        <v>1936</v>
      </c>
      <c r="F192">
        <v>1130</v>
      </c>
      <c r="G192" s="2">
        <f t="shared" si="47"/>
        <v>2.5996338028169013</v>
      </c>
      <c r="H192" s="2">
        <f t="shared" si="47"/>
        <v>3.713476852527843</v>
      </c>
      <c r="I192" s="2">
        <f t="shared" si="47"/>
        <v>4.6024201434899314</v>
      </c>
      <c r="J192" s="2">
        <f t="shared" si="47"/>
        <v>1.7378345417161556</v>
      </c>
      <c r="K192" s="2">
        <f t="shared" si="47"/>
        <v>0.11662078078585852</v>
      </c>
      <c r="L192" s="2">
        <f t="shared" si="36"/>
        <v>287.76998612133667</v>
      </c>
      <c r="O192">
        <f t="shared" si="37"/>
        <v>1130</v>
      </c>
      <c r="P192" s="2">
        <f t="shared" si="40"/>
        <v>2.5996338028169013</v>
      </c>
      <c r="Q192" s="2">
        <f t="shared" si="41"/>
        <v>3.713476852527843</v>
      </c>
      <c r="R192" s="2">
        <f t="shared" si="42"/>
        <v>4.6024201434899314</v>
      </c>
      <c r="S192" s="2">
        <f t="shared" si="43"/>
        <v>1.7378345417161556</v>
      </c>
      <c r="T192" s="2">
        <f t="shared" si="44"/>
        <v>0.11662078078585852</v>
      </c>
      <c r="U192" s="2">
        <f t="shared" si="38"/>
        <v>287.76998612133667</v>
      </c>
      <c r="V192" s="13">
        <f t="shared" si="39"/>
        <v>0</v>
      </c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5">
        <v>1955.1946053516383</v>
      </c>
      <c r="B193" s="5">
        <v>314.723725</v>
      </c>
      <c r="C193">
        <v>1973.789</v>
      </c>
      <c r="D193">
        <v>327.18</v>
      </c>
      <c r="E193" s="1">
        <f t="shared" si="34"/>
        <v>1937</v>
      </c>
      <c r="F193">
        <v>1209</v>
      </c>
      <c r="G193" s="2">
        <f t="shared" si="47"/>
        <v>2.6686009389671361</v>
      </c>
      <c r="H193" s="2">
        <f t="shared" si="47"/>
        <v>3.8093642530605956</v>
      </c>
      <c r="I193" s="2">
        <f t="shared" si="47"/>
        <v>4.7104088839132627</v>
      </c>
      <c r="J193" s="2">
        <f t="shared" si="47"/>
        <v>1.7711866258287283</v>
      </c>
      <c r="K193" s="2">
        <f t="shared" si="47"/>
        <v>0.12378572229873744</v>
      </c>
      <c r="L193" s="2">
        <f t="shared" si="36"/>
        <v>288.08334642406845</v>
      </c>
      <c r="O193">
        <f t="shared" si="37"/>
        <v>1209</v>
      </c>
      <c r="P193" s="2">
        <f t="shared" si="40"/>
        <v>2.6686009389671361</v>
      </c>
      <c r="Q193" s="2">
        <f t="shared" si="41"/>
        <v>3.8093642530605956</v>
      </c>
      <c r="R193" s="2">
        <f t="shared" si="42"/>
        <v>4.7104088839132627</v>
      </c>
      <c r="S193" s="2">
        <f t="shared" si="43"/>
        <v>1.7711866258287283</v>
      </c>
      <c r="T193" s="2">
        <f t="shared" si="44"/>
        <v>0.12378572229873744</v>
      </c>
      <c r="U193" s="2">
        <f t="shared" si="38"/>
        <v>288.08334642406845</v>
      </c>
      <c r="V193" s="13">
        <f t="shared" si="39"/>
        <v>0</v>
      </c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5">
        <v>1957</v>
      </c>
      <c r="B194" s="5">
        <v>314.03953000000001</v>
      </c>
      <c r="C194">
        <v>1973.874</v>
      </c>
      <c r="D194">
        <v>328.16</v>
      </c>
      <c r="E194" s="1">
        <f t="shared" si="34"/>
        <v>1938</v>
      </c>
      <c r="F194">
        <v>1142</v>
      </c>
      <c r="G194" s="2">
        <f t="shared" si="47"/>
        <v>2.7423896713615021</v>
      </c>
      <c r="H194" s="2">
        <f t="shared" si="47"/>
        <v>3.9124057048630885</v>
      </c>
      <c r="I194" s="2">
        <f t="shared" si="47"/>
        <v>4.8288166775533963</v>
      </c>
      <c r="J194" s="2">
        <f t="shared" si="47"/>
        <v>1.8119057106995453</v>
      </c>
      <c r="K194" s="2">
        <f t="shared" si="47"/>
        <v>0.13184039918913976</v>
      </c>
      <c r="L194" s="2">
        <f t="shared" si="36"/>
        <v>288.42735816366667</v>
      </c>
      <c r="O194">
        <f t="shared" si="37"/>
        <v>1142</v>
      </c>
      <c r="P194" s="2">
        <f t="shared" si="40"/>
        <v>2.7423896713615021</v>
      </c>
      <c r="Q194" s="2">
        <f t="shared" si="41"/>
        <v>3.9124057048630885</v>
      </c>
      <c r="R194" s="2">
        <f t="shared" si="42"/>
        <v>4.8288166775533963</v>
      </c>
      <c r="S194" s="2">
        <f t="shared" si="43"/>
        <v>1.8119057106995453</v>
      </c>
      <c r="T194" s="2">
        <f t="shared" si="44"/>
        <v>0.13184039918913976</v>
      </c>
      <c r="U194" s="2">
        <f t="shared" si="38"/>
        <v>288.42735816366667</v>
      </c>
      <c r="V194" s="13">
        <f t="shared" si="39"/>
        <v>0</v>
      </c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5">
        <v>1958</v>
      </c>
      <c r="B195" s="5">
        <v>314.37799999999999</v>
      </c>
      <c r="C195">
        <v>1973.9562000000001</v>
      </c>
      <c r="D195">
        <v>328.64</v>
      </c>
      <c r="E195" s="1">
        <f t="shared" si="34"/>
        <v>1939</v>
      </c>
      <c r="F195">
        <v>1192</v>
      </c>
      <c r="G195" s="2">
        <f t="shared" si="47"/>
        <v>2.8120892018779342</v>
      </c>
      <c r="H195" s="2">
        <f t="shared" si="47"/>
        <v>4.008872606738584</v>
      </c>
      <c r="I195" s="2">
        <f t="shared" si="47"/>
        <v>4.9355694011605005</v>
      </c>
      <c r="J195" s="2">
        <f t="shared" si="47"/>
        <v>1.842434792501328</v>
      </c>
      <c r="K195" s="2">
        <f t="shared" si="47"/>
        <v>0.13358026777114429</v>
      </c>
      <c r="L195" s="2">
        <f t="shared" si="36"/>
        <v>288.73254627004951</v>
      </c>
      <c r="O195">
        <f t="shared" si="37"/>
        <v>1192</v>
      </c>
      <c r="P195" s="2">
        <f t="shared" si="40"/>
        <v>2.8120892018779342</v>
      </c>
      <c r="Q195" s="2">
        <f t="shared" si="41"/>
        <v>4.008872606738584</v>
      </c>
      <c r="R195" s="2">
        <f t="shared" si="42"/>
        <v>4.9355694011605005</v>
      </c>
      <c r="S195" s="2">
        <f t="shared" si="43"/>
        <v>1.842434792501328</v>
      </c>
      <c r="T195" s="2">
        <f t="shared" si="44"/>
        <v>0.13358026777114429</v>
      </c>
      <c r="U195" s="2">
        <f t="shared" si="38"/>
        <v>288.73254627004951</v>
      </c>
      <c r="V195" s="13">
        <f t="shared" si="39"/>
        <v>0</v>
      </c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5">
        <v>1959</v>
      </c>
      <c r="B196" s="5">
        <v>316.26945000000001</v>
      </c>
      <c r="C196">
        <v>1974.0410999999999</v>
      </c>
      <c r="D196">
        <v>329.35</v>
      </c>
      <c r="E196" s="1">
        <f t="shared" si="34"/>
        <v>1940</v>
      </c>
      <c r="F196">
        <v>1299</v>
      </c>
      <c r="G196" s="2">
        <f t="shared" si="47"/>
        <v>2.8848403755868546</v>
      </c>
      <c r="H196" s="2">
        <f t="shared" si="47"/>
        <v>4.1097689609634633</v>
      </c>
      <c r="I196" s="2">
        <f t="shared" si="47"/>
        <v>5.0484009610516392</v>
      </c>
      <c r="J196" s="2">
        <f t="shared" si="47"/>
        <v>1.8770883884397165</v>
      </c>
      <c r="K196" s="2">
        <f t="shared" si="47"/>
        <v>0.13698296925037637</v>
      </c>
      <c r="L196" s="2">
        <f t="shared" si="36"/>
        <v>289.05708165529205</v>
      </c>
      <c r="O196">
        <f t="shared" si="37"/>
        <v>1299</v>
      </c>
      <c r="P196" s="2">
        <f t="shared" si="40"/>
        <v>2.8848403755868546</v>
      </c>
      <c r="Q196" s="2">
        <f t="shared" si="41"/>
        <v>4.1097689609634633</v>
      </c>
      <c r="R196" s="2">
        <f t="shared" si="42"/>
        <v>5.0484009610516392</v>
      </c>
      <c r="S196" s="2">
        <f t="shared" si="43"/>
        <v>1.8770883884397165</v>
      </c>
      <c r="T196" s="2">
        <f t="shared" si="44"/>
        <v>0.13698296925037637</v>
      </c>
      <c r="U196" s="2">
        <f t="shared" si="38"/>
        <v>289.05708165529205</v>
      </c>
      <c r="V196" s="13">
        <f t="shared" si="39"/>
        <v>0</v>
      </c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5">
        <v>1960.7390289576404</v>
      </c>
      <c r="B197" s="5">
        <v>315.71922500000005</v>
      </c>
      <c r="C197">
        <v>1974.126</v>
      </c>
      <c r="D197">
        <v>330.71</v>
      </c>
      <c r="E197" s="1">
        <f t="shared" si="34"/>
        <v>1941</v>
      </c>
      <c r="F197">
        <v>1334</v>
      </c>
      <c r="G197" s="2">
        <f t="shared" si="47"/>
        <v>2.9641220657276994</v>
      </c>
      <c r="H197" s="2">
        <f t="shared" si="47"/>
        <v>4.2204346946579321</v>
      </c>
      <c r="I197" s="2">
        <f t="shared" si="47"/>
        <v>5.175793143623947</v>
      </c>
      <c r="J197" s="2">
        <f t="shared" si="47"/>
        <v>1.9223210188340307</v>
      </c>
      <c r="K197" s="2">
        <f t="shared" si="47"/>
        <v>0.14407028620178391</v>
      </c>
      <c r="L197" s="2">
        <f t="shared" si="36"/>
        <v>289.42674120904542</v>
      </c>
      <c r="O197">
        <f t="shared" si="37"/>
        <v>1334</v>
      </c>
      <c r="P197" s="2">
        <f t="shared" si="40"/>
        <v>2.9641220657276994</v>
      </c>
      <c r="Q197" s="2">
        <f t="shared" si="41"/>
        <v>4.2204346946579321</v>
      </c>
      <c r="R197" s="2">
        <f t="shared" si="42"/>
        <v>5.175793143623947</v>
      </c>
      <c r="S197" s="2">
        <f t="shared" si="43"/>
        <v>1.9223210188340307</v>
      </c>
      <c r="T197" s="2">
        <f t="shared" si="44"/>
        <v>0.14407028620178391</v>
      </c>
      <c r="U197" s="2">
        <f t="shared" si="38"/>
        <v>289.42674120904542</v>
      </c>
      <c r="V197" s="13">
        <f t="shared" si="39"/>
        <v>0</v>
      </c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5">
        <v>1963</v>
      </c>
      <c r="B198" s="5">
        <v>317.0083975</v>
      </c>
      <c r="C198">
        <v>1974.2027</v>
      </c>
      <c r="D198">
        <v>331.48</v>
      </c>
      <c r="E198" s="1">
        <f t="shared" si="34"/>
        <v>1942</v>
      </c>
      <c r="F198">
        <v>1342</v>
      </c>
      <c r="G198" s="2">
        <f t="shared" si="47"/>
        <v>3.0455399061032864</v>
      </c>
      <c r="H198" s="2">
        <f t="shared" si="47"/>
        <v>4.3340823685866887</v>
      </c>
      <c r="I198" s="2">
        <f t="shared" si="47"/>
        <v>5.3067336058234735</v>
      </c>
      <c r="J198" s="2">
        <f t="shared" si="47"/>
        <v>1.9690776324794006</v>
      </c>
      <c r="K198" s="2">
        <f t="shared" si="47"/>
        <v>0.15001215371617657</v>
      </c>
      <c r="L198" s="2">
        <f t="shared" si="36"/>
        <v>289.80544566670903</v>
      </c>
      <c r="O198">
        <f t="shared" si="37"/>
        <v>1342</v>
      </c>
      <c r="P198" s="2">
        <f t="shared" si="40"/>
        <v>3.0455399061032864</v>
      </c>
      <c r="Q198" s="2">
        <f t="shared" si="41"/>
        <v>4.3340823685866887</v>
      </c>
      <c r="R198" s="2">
        <f t="shared" si="42"/>
        <v>5.3067336058234735</v>
      </c>
      <c r="S198" s="2">
        <f t="shared" si="43"/>
        <v>1.9690776324794006</v>
      </c>
      <c r="T198" s="2">
        <f t="shared" si="44"/>
        <v>0.15001215371617657</v>
      </c>
      <c r="U198" s="2">
        <f t="shared" si="38"/>
        <v>289.80544566670903</v>
      </c>
      <c r="V198" s="13">
        <f t="shared" si="39"/>
        <v>0</v>
      </c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5">
        <v>1963</v>
      </c>
      <c r="B199" s="5">
        <v>317.013375</v>
      </c>
      <c r="C199">
        <v>1974.2877000000001</v>
      </c>
      <c r="D199">
        <v>332.65</v>
      </c>
      <c r="E199" s="1">
        <f t="shared" ref="E199:E262" si="48">1+E198</f>
        <v>1943</v>
      </c>
      <c r="F199">
        <v>1391</v>
      </c>
      <c r="G199" s="2">
        <f t="shared" ref="G199:K214" si="49">G198*(1-G$5)+G$4*$F198*$L$4/1000</f>
        <v>3.1274460093896712</v>
      </c>
      <c r="H199" s="2">
        <f t="shared" si="49"/>
        <v>4.448168568075384</v>
      </c>
      <c r="I199" s="2">
        <f t="shared" si="49"/>
        <v>5.4371183824275091</v>
      </c>
      <c r="J199" s="2">
        <f t="shared" si="49"/>
        <v>2.0141021549193683</v>
      </c>
      <c r="K199" s="2">
        <f t="shared" si="49"/>
        <v>0.15399166539406631</v>
      </c>
      <c r="L199" s="2">
        <f t="shared" ref="L199:L262" si="50">SUM(G199:K199,L$5)</f>
        <v>290.18082678020602</v>
      </c>
      <c r="O199">
        <f t="shared" ref="O199:O262" si="51">F199+N199</f>
        <v>1391</v>
      </c>
      <c r="P199" s="2">
        <f t="shared" si="40"/>
        <v>3.1274460093896712</v>
      </c>
      <c r="Q199" s="2">
        <f t="shared" si="41"/>
        <v>4.448168568075384</v>
      </c>
      <c r="R199" s="2">
        <f t="shared" si="42"/>
        <v>5.4371183824275091</v>
      </c>
      <c r="S199" s="2">
        <f t="shared" si="43"/>
        <v>2.0141021549193683</v>
      </c>
      <c r="T199" s="2">
        <f t="shared" si="44"/>
        <v>0.15399166539406631</v>
      </c>
      <c r="U199" s="2">
        <f t="shared" ref="U199:U262" si="52">SUM(P199:T199,U$5)</f>
        <v>290.18082678020602</v>
      </c>
      <c r="V199" s="13">
        <f t="shared" ref="V199:V262" si="53">U199-L199</f>
        <v>0</v>
      </c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5">
        <v>1963</v>
      </c>
      <c r="B200" s="5">
        <v>318.70572499999997</v>
      </c>
      <c r="C200">
        <v>1974.375</v>
      </c>
      <c r="D200">
        <v>333.19</v>
      </c>
      <c r="E200" s="1">
        <f t="shared" si="48"/>
        <v>1944</v>
      </c>
      <c r="F200">
        <v>1383</v>
      </c>
      <c r="G200" s="2">
        <f t="shared" si="49"/>
        <v>3.2123427230046948</v>
      </c>
      <c r="H200" s="2">
        <f t="shared" si="49"/>
        <v>4.5665418519853072</v>
      </c>
      <c r="I200" s="2">
        <f t="shared" si="49"/>
        <v>5.5731145566035076</v>
      </c>
      <c r="J200" s="2">
        <f t="shared" si="49"/>
        <v>2.0623057416518256</v>
      </c>
      <c r="K200" s="2">
        <f t="shared" si="49"/>
        <v>0.15870583072095895</v>
      </c>
      <c r="L200" s="2">
        <f t="shared" si="50"/>
        <v>290.5730107039663</v>
      </c>
      <c r="O200">
        <f t="shared" si="51"/>
        <v>1383</v>
      </c>
      <c r="P200" s="2">
        <f t="shared" ref="P200:P263" si="54">P199*(1-P$5)+P$4*$O199*$L$4/1000</f>
        <v>3.2123427230046948</v>
      </c>
      <c r="Q200" s="2">
        <f t="shared" ref="Q200:Q263" si="55">Q199*(1-Q$5)+Q$4*$O199*$L$4/1000</f>
        <v>4.5665418519853072</v>
      </c>
      <c r="R200" s="2">
        <f t="shared" ref="R200:R263" si="56">R199*(1-R$5)+R$4*$O199*$L$4/1000</f>
        <v>5.5731145566035076</v>
      </c>
      <c r="S200" s="2">
        <f t="shared" ref="S200:S263" si="57">S199*(1-S$5)+S$4*$O199*$L$4/1000</f>
        <v>2.0623057416518256</v>
      </c>
      <c r="T200" s="2">
        <f t="shared" ref="T200:T263" si="58">T199*(1-T$5)+T$4*$O199*$L$4/1000</f>
        <v>0.15870583072095895</v>
      </c>
      <c r="U200" s="2">
        <f t="shared" si="52"/>
        <v>290.5730107039663</v>
      </c>
      <c r="V200" s="13">
        <f t="shared" si="53"/>
        <v>0</v>
      </c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5">
        <v>1963</v>
      </c>
      <c r="B201" s="5">
        <v>319.3528</v>
      </c>
      <c r="C201">
        <v>1974.4583</v>
      </c>
      <c r="D201">
        <v>332.2</v>
      </c>
      <c r="E201" s="1">
        <f t="shared" si="48"/>
        <v>1945</v>
      </c>
      <c r="F201">
        <v>1160</v>
      </c>
      <c r="G201" s="2">
        <f t="shared" si="49"/>
        <v>3.2967511737089201</v>
      </c>
      <c r="H201" s="2">
        <f t="shared" si="49"/>
        <v>4.683838313742978</v>
      </c>
      <c r="I201" s="2">
        <f t="shared" si="49"/>
        <v>5.7060834284355142</v>
      </c>
      <c r="J201" s="2">
        <f t="shared" si="49"/>
        <v>2.1068166418831882</v>
      </c>
      <c r="K201" s="2">
        <f t="shared" si="49"/>
        <v>0.16118952967221351</v>
      </c>
      <c r="L201" s="2">
        <f t="shared" si="50"/>
        <v>290.9546790874428</v>
      </c>
      <c r="O201">
        <f t="shared" si="51"/>
        <v>1160</v>
      </c>
      <c r="P201" s="2">
        <f t="shared" si="54"/>
        <v>3.2967511737089201</v>
      </c>
      <c r="Q201" s="2">
        <f t="shared" si="55"/>
        <v>4.683838313742978</v>
      </c>
      <c r="R201" s="2">
        <f t="shared" si="56"/>
        <v>5.7060834284355142</v>
      </c>
      <c r="S201" s="2">
        <f t="shared" si="57"/>
        <v>2.1068166418831882</v>
      </c>
      <c r="T201" s="2">
        <f t="shared" si="58"/>
        <v>0.16118952967221351</v>
      </c>
      <c r="U201" s="2">
        <f t="shared" si="52"/>
        <v>290.9546790874428</v>
      </c>
      <c r="V201" s="13">
        <f t="shared" si="53"/>
        <v>0</v>
      </c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5">
        <v>1964</v>
      </c>
      <c r="B202" s="5">
        <v>318.15819999999997</v>
      </c>
      <c r="C202">
        <v>1974.5417</v>
      </c>
      <c r="D202">
        <v>331.07</v>
      </c>
      <c r="E202" s="1">
        <f t="shared" si="48"/>
        <v>1946</v>
      </c>
      <c r="F202">
        <v>1238</v>
      </c>
      <c r="G202" s="2">
        <f t="shared" si="49"/>
        <v>3.3675492957746478</v>
      </c>
      <c r="H202" s="2">
        <f t="shared" si="49"/>
        <v>4.7798731222911037</v>
      </c>
      <c r="I202" s="2">
        <f t="shared" si="49"/>
        <v>5.8037651627565348</v>
      </c>
      <c r="J202" s="2">
        <f t="shared" si="49"/>
        <v>2.1226110653999561</v>
      </c>
      <c r="K202" s="2">
        <f t="shared" si="49"/>
        <v>0.15222648566757038</v>
      </c>
      <c r="L202" s="2">
        <f t="shared" si="50"/>
        <v>291.2260251318898</v>
      </c>
      <c r="O202">
        <f t="shared" si="51"/>
        <v>1238</v>
      </c>
      <c r="P202" s="2">
        <f t="shared" si="54"/>
        <v>3.3675492957746478</v>
      </c>
      <c r="Q202" s="2">
        <f t="shared" si="55"/>
        <v>4.7798731222911037</v>
      </c>
      <c r="R202" s="2">
        <f t="shared" si="56"/>
        <v>5.8037651627565348</v>
      </c>
      <c r="S202" s="2">
        <f t="shared" si="57"/>
        <v>2.1226110653999561</v>
      </c>
      <c r="T202" s="2">
        <f t="shared" si="58"/>
        <v>0.15222648566757038</v>
      </c>
      <c r="U202" s="2">
        <f t="shared" si="52"/>
        <v>291.2260251318898</v>
      </c>
      <c r="V202" s="13">
        <f t="shared" si="53"/>
        <v>0</v>
      </c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5">
        <v>1964</v>
      </c>
      <c r="B203" s="5">
        <v>318.96725500000002</v>
      </c>
      <c r="C203">
        <v>1974.625</v>
      </c>
      <c r="D203">
        <v>329.15</v>
      </c>
      <c r="E203" s="1">
        <f t="shared" si="48"/>
        <v>1947</v>
      </c>
      <c r="F203">
        <v>1392</v>
      </c>
      <c r="G203" s="2">
        <f t="shared" si="49"/>
        <v>3.4431079812206571</v>
      </c>
      <c r="H203" s="2">
        <f t="shared" si="49"/>
        <v>4.8829676798714976</v>
      </c>
      <c r="I203" s="2">
        <f t="shared" si="49"/>
        <v>5.9118540625365554</v>
      </c>
      <c r="J203" s="2">
        <f t="shared" si="49"/>
        <v>2.1466581327340513</v>
      </c>
      <c r="K203" s="2">
        <f t="shared" si="49"/>
        <v>0.15045209650538674</v>
      </c>
      <c r="L203" s="2">
        <f t="shared" si="50"/>
        <v>291.53503995286815</v>
      </c>
      <c r="O203">
        <f t="shared" si="51"/>
        <v>1392</v>
      </c>
      <c r="P203" s="2">
        <f t="shared" si="54"/>
        <v>3.4431079812206571</v>
      </c>
      <c r="Q203" s="2">
        <f t="shared" si="55"/>
        <v>4.8829676798714976</v>
      </c>
      <c r="R203" s="2">
        <f t="shared" si="56"/>
        <v>5.9118540625365554</v>
      </c>
      <c r="S203" s="2">
        <f t="shared" si="57"/>
        <v>2.1466581327340513</v>
      </c>
      <c r="T203" s="2">
        <f t="shared" si="58"/>
        <v>0.15045209650538674</v>
      </c>
      <c r="U203" s="2">
        <f t="shared" si="52"/>
        <v>291.53503995286815</v>
      </c>
      <c r="V203" s="13">
        <f t="shared" si="53"/>
        <v>0</v>
      </c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5">
        <v>1966</v>
      </c>
      <c r="B204" s="5">
        <v>318.75549999999998</v>
      </c>
      <c r="C204">
        <v>1974.7083</v>
      </c>
      <c r="D204">
        <v>327.33</v>
      </c>
      <c r="E204" s="1">
        <f t="shared" si="48"/>
        <v>1948</v>
      </c>
      <c r="F204">
        <v>1469</v>
      </c>
      <c r="G204" s="2">
        <f t="shared" si="49"/>
        <v>3.5280657276995302</v>
      </c>
      <c r="H204" s="2">
        <f t="shared" si="49"/>
        <v>5.0002387151382299</v>
      </c>
      <c r="I204" s="2">
        <f t="shared" si="49"/>
        <v>6.0416282767666081</v>
      </c>
      <c r="J204" s="2">
        <f t="shared" si="49"/>
        <v>2.1874065840827313</v>
      </c>
      <c r="K204" s="2">
        <f t="shared" si="49"/>
        <v>0.15660592202461737</v>
      </c>
      <c r="L204" s="2">
        <f t="shared" si="50"/>
        <v>291.9139452257117</v>
      </c>
      <c r="O204">
        <f t="shared" si="51"/>
        <v>1469</v>
      </c>
      <c r="P204" s="2">
        <f t="shared" si="54"/>
        <v>3.5280657276995302</v>
      </c>
      <c r="Q204" s="2">
        <f t="shared" si="55"/>
        <v>5.0002387151382299</v>
      </c>
      <c r="R204" s="2">
        <f t="shared" si="56"/>
        <v>6.0416282767666081</v>
      </c>
      <c r="S204" s="2">
        <f t="shared" si="57"/>
        <v>2.1874065840827313</v>
      </c>
      <c r="T204" s="2">
        <f t="shared" si="58"/>
        <v>0.15660592202461737</v>
      </c>
      <c r="U204" s="2">
        <f t="shared" si="52"/>
        <v>291.9139452257117</v>
      </c>
      <c r="V204" s="13">
        <f t="shared" si="53"/>
        <v>0</v>
      </c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5">
        <v>1966</v>
      </c>
      <c r="B205" s="5">
        <v>319.45234999999997</v>
      </c>
      <c r="C205">
        <v>1974.7917</v>
      </c>
      <c r="D205">
        <v>327.27999999999997</v>
      </c>
      <c r="E205" s="1">
        <f t="shared" si="48"/>
        <v>1949</v>
      </c>
      <c r="F205">
        <v>1419</v>
      </c>
      <c r="G205" s="2">
        <f t="shared" si="49"/>
        <v>3.6177230046948354</v>
      </c>
      <c r="H205" s="2">
        <f t="shared" si="49"/>
        <v>5.1244171812289609</v>
      </c>
      <c r="I205" s="2">
        <f t="shared" si="49"/>
        <v>6.1812286566828059</v>
      </c>
      <c r="J205" s="2">
        <f t="shared" si="49"/>
        <v>2.2348647631985243</v>
      </c>
      <c r="K205" s="2">
        <f t="shared" si="49"/>
        <v>0.16395342935073115</v>
      </c>
      <c r="L205" s="2">
        <f t="shared" si="50"/>
        <v>292.32218703515588</v>
      </c>
      <c r="O205">
        <f t="shared" si="51"/>
        <v>1419</v>
      </c>
      <c r="P205" s="2">
        <f t="shared" si="54"/>
        <v>3.6177230046948354</v>
      </c>
      <c r="Q205" s="2">
        <f t="shared" si="55"/>
        <v>5.1244171812289609</v>
      </c>
      <c r="R205" s="2">
        <f t="shared" si="56"/>
        <v>6.1812286566828059</v>
      </c>
      <c r="S205" s="2">
        <f t="shared" si="57"/>
        <v>2.2348647631985243</v>
      </c>
      <c r="T205" s="2">
        <f t="shared" si="58"/>
        <v>0.16395342935073115</v>
      </c>
      <c r="U205" s="2">
        <f t="shared" si="52"/>
        <v>292.32218703515588</v>
      </c>
      <c r="V205" s="13">
        <f t="shared" si="53"/>
        <v>0</v>
      </c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5">
        <v>1967</v>
      </c>
      <c r="B206" s="5">
        <v>322.89999999999998</v>
      </c>
      <c r="C206">
        <v>1974.875</v>
      </c>
      <c r="D206">
        <v>328.31</v>
      </c>
      <c r="E206" s="1">
        <f t="shared" si="48"/>
        <v>1950</v>
      </c>
      <c r="F206">
        <v>1630</v>
      </c>
      <c r="G206" s="2">
        <f t="shared" si="49"/>
        <v>3.7043286384976524</v>
      </c>
      <c r="H206" s="2">
        <f t="shared" si="49"/>
        <v>5.2435591929658569</v>
      </c>
      <c r="I206" s="2">
        <f t="shared" si="49"/>
        <v>6.3114434972308091</v>
      </c>
      <c r="J206" s="2">
        <f t="shared" si="49"/>
        <v>2.2737432611421209</v>
      </c>
      <c r="K206" s="2">
        <f t="shared" si="49"/>
        <v>0.16606249997610675</v>
      </c>
      <c r="L206" s="2">
        <f t="shared" si="50"/>
        <v>292.69913708981255</v>
      </c>
      <c r="O206">
        <f t="shared" si="51"/>
        <v>1630</v>
      </c>
      <c r="P206" s="2">
        <f t="shared" si="54"/>
        <v>3.7043286384976524</v>
      </c>
      <c r="Q206" s="2">
        <f t="shared" si="55"/>
        <v>5.2435591929658569</v>
      </c>
      <c r="R206" s="2">
        <f t="shared" si="56"/>
        <v>6.3114434972308091</v>
      </c>
      <c r="S206" s="2">
        <f t="shared" si="57"/>
        <v>2.2737432611421209</v>
      </c>
      <c r="T206" s="2">
        <f t="shared" si="58"/>
        <v>0.16606249997610675</v>
      </c>
      <c r="U206" s="2">
        <f t="shared" si="52"/>
        <v>292.69913708981255</v>
      </c>
      <c r="V206" s="13">
        <f t="shared" si="53"/>
        <v>0</v>
      </c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5">
        <v>1969</v>
      </c>
      <c r="B207" s="5">
        <v>323.733</v>
      </c>
      <c r="C207">
        <v>1974.9583</v>
      </c>
      <c r="D207">
        <v>329.58</v>
      </c>
      <c r="E207" s="1">
        <f t="shared" si="48"/>
        <v>1951</v>
      </c>
      <c r="F207">
        <v>1767</v>
      </c>
      <c r="G207" s="2">
        <f t="shared" si="49"/>
        <v>3.8038122065727697</v>
      </c>
      <c r="H207" s="2">
        <f t="shared" si="49"/>
        <v>5.3821856480389538</v>
      </c>
      <c r="I207" s="2">
        <f t="shared" si="49"/>
        <v>6.4716100445061979</v>
      </c>
      <c r="J207" s="2">
        <f t="shared" si="49"/>
        <v>2.3351660109425181</v>
      </c>
      <c r="K207" s="2">
        <f t="shared" si="49"/>
        <v>0.17724781926028133</v>
      </c>
      <c r="L207" s="2">
        <f t="shared" si="50"/>
        <v>293.17002172932069</v>
      </c>
      <c r="O207">
        <f t="shared" si="51"/>
        <v>1767</v>
      </c>
      <c r="P207" s="2">
        <f t="shared" si="54"/>
        <v>3.8038122065727697</v>
      </c>
      <c r="Q207" s="2">
        <f t="shared" si="55"/>
        <v>5.3821856480389538</v>
      </c>
      <c r="R207" s="2">
        <f t="shared" si="56"/>
        <v>6.4716100445061979</v>
      </c>
      <c r="S207" s="2">
        <f t="shared" si="57"/>
        <v>2.3351660109425181</v>
      </c>
      <c r="T207" s="2">
        <f t="shared" si="58"/>
        <v>0.17724781926028133</v>
      </c>
      <c r="U207" s="2">
        <f t="shared" si="52"/>
        <v>293.17002172932069</v>
      </c>
      <c r="V207" s="13">
        <f t="shared" si="53"/>
        <v>0</v>
      </c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5">
        <v>1970</v>
      </c>
      <c r="B208" s="5">
        <v>323.16888333333333</v>
      </c>
      <c r="C208">
        <v>1975.0417</v>
      </c>
      <c r="D208">
        <v>330.73</v>
      </c>
      <c r="E208" s="1">
        <f t="shared" si="48"/>
        <v>1952</v>
      </c>
      <c r="F208">
        <v>1795</v>
      </c>
      <c r="G208" s="2">
        <f t="shared" si="49"/>
        <v>3.9116572769953049</v>
      </c>
      <c r="H208" s="2">
        <f t="shared" si="49"/>
        <v>5.5332945873545478</v>
      </c>
      <c r="I208" s="2">
        <f t="shared" si="49"/>
        <v>6.6502088973620275</v>
      </c>
      <c r="J208" s="2">
        <f t="shared" si="49"/>
        <v>2.4091596843576024</v>
      </c>
      <c r="K208" s="2">
        <f t="shared" si="49"/>
        <v>0.19046398322743729</v>
      </c>
      <c r="L208" s="2">
        <f t="shared" si="50"/>
        <v>293.69478442929693</v>
      </c>
      <c r="O208">
        <f t="shared" si="51"/>
        <v>1795</v>
      </c>
      <c r="P208" s="2">
        <f t="shared" si="54"/>
        <v>3.9116572769953049</v>
      </c>
      <c r="Q208" s="2">
        <f t="shared" si="55"/>
        <v>5.5332945873545478</v>
      </c>
      <c r="R208" s="2">
        <f t="shared" si="56"/>
        <v>6.6502088973620275</v>
      </c>
      <c r="S208" s="2">
        <f t="shared" si="57"/>
        <v>2.4091596843576024</v>
      </c>
      <c r="T208" s="2">
        <f t="shared" si="58"/>
        <v>0.19046398322743729</v>
      </c>
      <c r="U208" s="2">
        <f t="shared" si="52"/>
        <v>293.69478442929693</v>
      </c>
      <c r="V208" s="13">
        <f t="shared" si="53"/>
        <v>0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5">
        <v>1970.7</v>
      </c>
      <c r="B209" s="5">
        <v>324.7285</v>
      </c>
      <c r="C209">
        <v>1975.125</v>
      </c>
      <c r="D209">
        <v>331.46</v>
      </c>
      <c r="E209" s="1">
        <f t="shared" si="48"/>
        <v>1953</v>
      </c>
      <c r="F209">
        <v>1841</v>
      </c>
      <c r="G209" s="2">
        <f t="shared" si="49"/>
        <v>4.0212112676056337</v>
      </c>
      <c r="H209" s="2">
        <f t="shared" si="49"/>
        <v>5.6866169294412305</v>
      </c>
      <c r="I209" s="2">
        <f t="shared" si="49"/>
        <v>6.8306170591858955</v>
      </c>
      <c r="J209" s="2">
        <f t="shared" si="49"/>
        <v>2.4822127168123798</v>
      </c>
      <c r="K209" s="2">
        <f t="shared" si="49"/>
        <v>0.19979454586791706</v>
      </c>
      <c r="L209" s="2">
        <f t="shared" si="50"/>
        <v>294.22045251891308</v>
      </c>
      <c r="O209">
        <f t="shared" si="51"/>
        <v>1841</v>
      </c>
      <c r="P209" s="2">
        <f t="shared" si="54"/>
        <v>4.0212112676056337</v>
      </c>
      <c r="Q209" s="2">
        <f t="shared" si="55"/>
        <v>5.6866169294412305</v>
      </c>
      <c r="R209" s="2">
        <f t="shared" si="56"/>
        <v>6.8306170591858955</v>
      </c>
      <c r="S209" s="2">
        <f t="shared" si="57"/>
        <v>2.4822127168123798</v>
      </c>
      <c r="T209" s="2">
        <f t="shared" si="58"/>
        <v>0.19979454586791706</v>
      </c>
      <c r="U209" s="2">
        <f t="shared" si="52"/>
        <v>294.22045251891308</v>
      </c>
      <c r="V209" s="13">
        <f t="shared" si="53"/>
        <v>0</v>
      </c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5">
        <v>1971.2</v>
      </c>
      <c r="B210" s="5">
        <v>325.22624999999999</v>
      </c>
      <c r="C210">
        <v>1975.2083</v>
      </c>
      <c r="D210">
        <v>331.94</v>
      </c>
      <c r="E210" s="1">
        <f t="shared" si="48"/>
        <v>1954</v>
      </c>
      <c r="F210">
        <v>1865</v>
      </c>
      <c r="G210" s="2">
        <f t="shared" si="49"/>
        <v>4.1335727699530516</v>
      </c>
      <c r="H210" s="2">
        <f t="shared" si="49"/>
        <v>5.8438367260068711</v>
      </c>
      <c r="I210" s="2">
        <f t="shared" si="49"/>
        <v>7.0155144696705936</v>
      </c>
      <c r="J210" s="2">
        <f t="shared" si="49"/>
        <v>2.5564915202240117</v>
      </c>
      <c r="K210" s="2">
        <f t="shared" si="49"/>
        <v>0.20761344259488285</v>
      </c>
      <c r="L210" s="2">
        <f t="shared" si="50"/>
        <v>294.75702892844942</v>
      </c>
      <c r="O210">
        <f t="shared" si="51"/>
        <v>1865</v>
      </c>
      <c r="P210" s="2">
        <f t="shared" si="54"/>
        <v>4.1335727699530516</v>
      </c>
      <c r="Q210" s="2">
        <f t="shared" si="55"/>
        <v>5.8438367260068711</v>
      </c>
      <c r="R210" s="2">
        <f t="shared" si="56"/>
        <v>7.0155144696705936</v>
      </c>
      <c r="S210" s="2">
        <f t="shared" si="57"/>
        <v>2.5564915202240117</v>
      </c>
      <c r="T210" s="2">
        <f t="shared" si="58"/>
        <v>0.20761344259488285</v>
      </c>
      <c r="U210" s="2">
        <f t="shared" si="52"/>
        <v>294.75702892844942</v>
      </c>
      <c r="V210" s="13">
        <f t="shared" si="53"/>
        <v>0</v>
      </c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5">
        <v>1972</v>
      </c>
      <c r="B211" s="5">
        <v>324.13119999999998</v>
      </c>
      <c r="C211">
        <v>1975.2917</v>
      </c>
      <c r="D211">
        <v>333.11</v>
      </c>
      <c r="E211" s="1">
        <f t="shared" si="48"/>
        <v>1955</v>
      </c>
      <c r="F211">
        <v>2043</v>
      </c>
      <c r="G211" s="2">
        <f t="shared" si="49"/>
        <v>4.2473990610328638</v>
      </c>
      <c r="H211" s="2">
        <f t="shared" si="49"/>
        <v>6.0028775273381338</v>
      </c>
      <c r="I211" s="2">
        <f t="shared" si="49"/>
        <v>7.201535707036423</v>
      </c>
      <c r="J211" s="2">
        <f t="shared" si="49"/>
        <v>2.6293439105269663</v>
      </c>
      <c r="K211" s="2">
        <f t="shared" si="49"/>
        <v>0.21348260374829464</v>
      </c>
      <c r="L211" s="2">
        <f t="shared" si="50"/>
        <v>295.29463880968268</v>
      </c>
      <c r="O211">
        <f t="shared" si="51"/>
        <v>2043</v>
      </c>
      <c r="P211" s="2">
        <f t="shared" si="54"/>
        <v>4.2473990610328638</v>
      </c>
      <c r="Q211" s="2">
        <f t="shared" si="55"/>
        <v>6.0028775273381338</v>
      </c>
      <c r="R211" s="2">
        <f t="shared" si="56"/>
        <v>7.201535707036423</v>
      </c>
      <c r="S211" s="2">
        <f t="shared" si="57"/>
        <v>2.6293439105269663</v>
      </c>
      <c r="T211" s="2">
        <f t="shared" si="58"/>
        <v>0.21348260374829464</v>
      </c>
      <c r="U211" s="2">
        <f t="shared" si="52"/>
        <v>295.29463880968268</v>
      </c>
      <c r="V211" s="13">
        <f t="shared" si="53"/>
        <v>0</v>
      </c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5">
        <v>1973</v>
      </c>
      <c r="B212" s="5">
        <v>329.19694499999997</v>
      </c>
      <c r="C212">
        <v>1975.375</v>
      </c>
      <c r="D212">
        <v>333.95</v>
      </c>
      <c r="E212" s="1">
        <f t="shared" si="48"/>
        <v>1956</v>
      </c>
      <c r="F212">
        <v>2177</v>
      </c>
      <c r="G212" s="2">
        <f t="shared" si="49"/>
        <v>4.3720892018779338</v>
      </c>
      <c r="H212" s="2">
        <f t="shared" si="49"/>
        <v>6.1781944176931756</v>
      </c>
      <c r="I212" s="2">
        <f t="shared" si="49"/>
        <v>7.4118018368215628</v>
      </c>
      <c r="J212" s="2">
        <f t="shared" si="49"/>
        <v>2.718926491588598</v>
      </c>
      <c r="K212" s="2">
        <f t="shared" si="49"/>
        <v>0.22539923744637033</v>
      </c>
      <c r="L212" s="2">
        <f t="shared" si="50"/>
        <v>295.90641118542766</v>
      </c>
      <c r="O212">
        <f t="shared" si="51"/>
        <v>2177</v>
      </c>
      <c r="P212" s="2">
        <f t="shared" si="54"/>
        <v>4.3720892018779338</v>
      </c>
      <c r="Q212" s="2">
        <f t="shared" si="55"/>
        <v>6.1781944176931756</v>
      </c>
      <c r="R212" s="2">
        <f t="shared" si="56"/>
        <v>7.4118018368215628</v>
      </c>
      <c r="S212" s="2">
        <f t="shared" si="57"/>
        <v>2.718926491588598</v>
      </c>
      <c r="T212" s="2">
        <f t="shared" si="58"/>
        <v>0.22539923744637033</v>
      </c>
      <c r="U212" s="2">
        <f t="shared" si="52"/>
        <v>295.90641118542766</v>
      </c>
      <c r="V212" s="13">
        <f t="shared" si="53"/>
        <v>0</v>
      </c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5">
        <v>1973</v>
      </c>
      <c r="B213" s="5">
        <v>326.39999999999998</v>
      </c>
      <c r="C213">
        <v>1975.4583</v>
      </c>
      <c r="D213">
        <v>333.42</v>
      </c>
      <c r="E213" s="1">
        <f t="shared" si="48"/>
        <v>1957</v>
      </c>
      <c r="F213">
        <v>2270</v>
      </c>
      <c r="G213" s="2">
        <f t="shared" si="49"/>
        <v>4.5049577464788726</v>
      </c>
      <c r="H213" s="2">
        <f t="shared" si="49"/>
        <v>6.3656111656653849</v>
      </c>
      <c r="I213" s="2">
        <f t="shared" si="49"/>
        <v>7.6393771005090541</v>
      </c>
      <c r="J213" s="2">
        <f t="shared" si="49"/>
        <v>2.8191192009593293</v>
      </c>
      <c r="K213" s="2">
        <f t="shared" si="49"/>
        <v>0.23891812095702458</v>
      </c>
      <c r="L213" s="2">
        <f t="shared" si="50"/>
        <v>296.56798333456965</v>
      </c>
      <c r="O213">
        <f t="shared" si="51"/>
        <v>2270</v>
      </c>
      <c r="P213" s="2">
        <f t="shared" si="54"/>
        <v>4.5049577464788726</v>
      </c>
      <c r="Q213" s="2">
        <f t="shared" si="55"/>
        <v>6.3656111656653849</v>
      </c>
      <c r="R213" s="2">
        <f t="shared" si="56"/>
        <v>7.6393771005090541</v>
      </c>
      <c r="S213" s="2">
        <f t="shared" si="57"/>
        <v>2.8191192009593293</v>
      </c>
      <c r="T213" s="2">
        <f t="shared" si="58"/>
        <v>0.23891812095702458</v>
      </c>
      <c r="U213" s="2">
        <f t="shared" si="52"/>
        <v>296.56798333456965</v>
      </c>
      <c r="V213" s="13">
        <f t="shared" si="53"/>
        <v>0</v>
      </c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5">
        <v>1974</v>
      </c>
      <c r="B214" s="5">
        <v>328.063425</v>
      </c>
      <c r="C214">
        <v>1975.5417</v>
      </c>
      <c r="D214">
        <v>331.97</v>
      </c>
      <c r="E214" s="1">
        <f t="shared" si="48"/>
        <v>1958</v>
      </c>
      <c r="F214">
        <v>2330</v>
      </c>
      <c r="G214" s="2">
        <f t="shared" si="49"/>
        <v>4.6435023474178401</v>
      </c>
      <c r="H214" s="2">
        <f t="shared" si="49"/>
        <v>6.5612447189264618</v>
      </c>
      <c r="I214" s="2">
        <f t="shared" si="49"/>
        <v>7.8778695398298328</v>
      </c>
      <c r="J214" s="2">
        <f t="shared" si="49"/>
        <v>2.9245037087927948</v>
      </c>
      <c r="K214" s="2">
        <f t="shared" si="49"/>
        <v>0.2514839354744185</v>
      </c>
      <c r="L214" s="2">
        <f t="shared" si="50"/>
        <v>297.25860425044135</v>
      </c>
      <c r="M214">
        <f>AVERAGE(D6:D15)</f>
        <v>315.23200000000003</v>
      </c>
      <c r="O214">
        <f t="shared" si="51"/>
        <v>2330</v>
      </c>
      <c r="P214" s="2">
        <f t="shared" si="54"/>
        <v>4.6435023474178401</v>
      </c>
      <c r="Q214" s="2">
        <f t="shared" si="55"/>
        <v>6.5612447189264618</v>
      </c>
      <c r="R214" s="2">
        <f t="shared" si="56"/>
        <v>7.8778695398298328</v>
      </c>
      <c r="S214" s="2">
        <f t="shared" si="57"/>
        <v>2.9245037087927948</v>
      </c>
      <c r="T214" s="2">
        <f t="shared" si="58"/>
        <v>0.2514839354744185</v>
      </c>
      <c r="U214" s="2">
        <f t="shared" si="52"/>
        <v>297.25860425044135</v>
      </c>
      <c r="V214" s="13">
        <f t="shared" si="53"/>
        <v>0</v>
      </c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5">
        <v>1976</v>
      </c>
      <c r="B215" s="5">
        <v>331.19925000000001</v>
      </c>
      <c r="C215">
        <v>1975.625</v>
      </c>
      <c r="D215">
        <v>329.95</v>
      </c>
      <c r="E215" s="1">
        <f t="shared" si="48"/>
        <v>1959</v>
      </c>
      <c r="F215">
        <v>2454</v>
      </c>
      <c r="G215" s="2">
        <f t="shared" ref="G215:K230" si="59">G214*(1-G$5)+G$4*$F214*$L$4/1000</f>
        <v>4.7857089201877931</v>
      </c>
      <c r="H215" s="2">
        <f t="shared" si="59"/>
        <v>6.7619738812500838</v>
      </c>
      <c r="I215" s="2">
        <f t="shared" si="59"/>
        <v>8.122174871249797</v>
      </c>
      <c r="J215" s="2">
        <f t="shared" si="59"/>
        <v>3.0309101845284601</v>
      </c>
      <c r="K215" s="2">
        <f t="shared" si="59"/>
        <v>0.26192238865193074</v>
      </c>
      <c r="L215" s="2">
        <f t="shared" si="50"/>
        <v>297.96269024586809</v>
      </c>
      <c r="O215">
        <f t="shared" si="51"/>
        <v>2454</v>
      </c>
      <c r="P215" s="2">
        <f t="shared" si="54"/>
        <v>4.7857089201877931</v>
      </c>
      <c r="Q215" s="2">
        <f t="shared" si="55"/>
        <v>6.7619738812500838</v>
      </c>
      <c r="R215" s="2">
        <f t="shared" si="56"/>
        <v>8.122174871249797</v>
      </c>
      <c r="S215" s="2">
        <f t="shared" si="57"/>
        <v>3.0309101845284601</v>
      </c>
      <c r="T215" s="2">
        <f t="shared" si="58"/>
        <v>0.26192238865193074</v>
      </c>
      <c r="U215" s="2">
        <f t="shared" si="52"/>
        <v>297.96269024586809</v>
      </c>
      <c r="V215" s="13">
        <f t="shared" si="53"/>
        <v>0</v>
      </c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5">
        <v>1977</v>
      </c>
      <c r="B216" s="5">
        <v>331.73058329999998</v>
      </c>
      <c r="C216">
        <v>1975.7083</v>
      </c>
      <c r="D216">
        <v>328.5</v>
      </c>
      <c r="E216" s="1">
        <f t="shared" si="48"/>
        <v>1960</v>
      </c>
      <c r="F216">
        <v>2569</v>
      </c>
      <c r="G216" s="2">
        <f t="shared" si="59"/>
        <v>4.9354835680751172</v>
      </c>
      <c r="H216" s="2">
        <f t="shared" si="59"/>
        <v>6.9737940241347243</v>
      </c>
      <c r="I216" s="2">
        <f t="shared" si="59"/>
        <v>8.3818300940252133</v>
      </c>
      <c r="J216" s="2">
        <f t="shared" si="59"/>
        <v>3.1457919834421926</v>
      </c>
      <c r="K216" s="2">
        <f t="shared" si="59"/>
        <v>0.27407522678819812</v>
      </c>
      <c r="L216" s="2">
        <f t="shared" si="50"/>
        <v>298.71097489646547</v>
      </c>
      <c r="O216">
        <f t="shared" si="51"/>
        <v>2569</v>
      </c>
      <c r="P216" s="2">
        <f t="shared" si="54"/>
        <v>4.9354835680751172</v>
      </c>
      <c r="Q216" s="2">
        <f t="shared" si="55"/>
        <v>6.9737940241347243</v>
      </c>
      <c r="R216" s="2">
        <f t="shared" si="56"/>
        <v>8.3818300940252133</v>
      </c>
      <c r="S216" s="2">
        <f t="shared" si="57"/>
        <v>3.1457919834421926</v>
      </c>
      <c r="T216" s="2">
        <f t="shared" si="58"/>
        <v>0.27407522678819812</v>
      </c>
      <c r="U216" s="2">
        <f t="shared" si="52"/>
        <v>298.71097489646547</v>
      </c>
      <c r="V216" s="13">
        <f t="shared" si="53"/>
        <v>0</v>
      </c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5">
        <v>1978</v>
      </c>
      <c r="B217" s="5">
        <v>333.49275</v>
      </c>
      <c r="C217">
        <v>1975.7917</v>
      </c>
      <c r="D217">
        <v>328.36</v>
      </c>
      <c r="E217" s="1">
        <f t="shared" si="48"/>
        <v>1961</v>
      </c>
      <c r="F217">
        <v>2580</v>
      </c>
      <c r="G217" s="2">
        <f t="shared" si="59"/>
        <v>5.0922769953051645</v>
      </c>
      <c r="H217" s="2">
        <f t="shared" si="59"/>
        <v>7.1958295655387117</v>
      </c>
      <c r="I217" s="2">
        <f t="shared" si="59"/>
        <v>8.6552770597842681</v>
      </c>
      <c r="J217" s="2">
        <f t="shared" si="59"/>
        <v>3.2676085989378469</v>
      </c>
      <c r="K217" s="2">
        <f t="shared" si="59"/>
        <v>0.28684535675323308</v>
      </c>
      <c r="L217" s="2">
        <f t="shared" si="50"/>
        <v>299.49783757631923</v>
      </c>
      <c r="O217">
        <f t="shared" si="51"/>
        <v>2580</v>
      </c>
      <c r="P217" s="2">
        <f t="shared" si="54"/>
        <v>5.0922769953051645</v>
      </c>
      <c r="Q217" s="2">
        <f t="shared" si="55"/>
        <v>7.1958295655387117</v>
      </c>
      <c r="R217" s="2">
        <f t="shared" si="56"/>
        <v>8.6552770597842681</v>
      </c>
      <c r="S217" s="2">
        <f t="shared" si="57"/>
        <v>3.2676085989378469</v>
      </c>
      <c r="T217" s="2">
        <f t="shared" si="58"/>
        <v>0.28684535675323308</v>
      </c>
      <c r="U217" s="2">
        <f t="shared" si="52"/>
        <v>299.49783757631923</v>
      </c>
      <c r="V217" s="13">
        <f t="shared" si="53"/>
        <v>0</v>
      </c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5">
        <v>1979</v>
      </c>
      <c r="B218" s="5">
        <v>335.2824167</v>
      </c>
      <c r="C218">
        <v>1975.875</v>
      </c>
      <c r="D218">
        <v>329.38</v>
      </c>
      <c r="E218" s="1">
        <f t="shared" si="48"/>
        <v>1962</v>
      </c>
      <c r="F218">
        <v>2686</v>
      </c>
      <c r="G218" s="2">
        <f t="shared" si="59"/>
        <v>5.2497417840375586</v>
      </c>
      <c r="H218" s="2">
        <f t="shared" si="59"/>
        <v>7.4182871443793204</v>
      </c>
      <c r="I218" s="2">
        <f t="shared" si="59"/>
        <v>8.926706234112773</v>
      </c>
      <c r="J218" s="2">
        <f t="shared" si="59"/>
        <v>3.3837572939762017</v>
      </c>
      <c r="K218" s="2">
        <f t="shared" si="59"/>
        <v>0.29510726403042442</v>
      </c>
      <c r="L218" s="2">
        <f t="shared" si="50"/>
        <v>300.27359972053625</v>
      </c>
      <c r="O218">
        <f t="shared" si="51"/>
        <v>2686</v>
      </c>
      <c r="P218" s="2">
        <f t="shared" si="54"/>
        <v>5.2497417840375586</v>
      </c>
      <c r="Q218" s="2">
        <f t="shared" si="55"/>
        <v>7.4182871443793204</v>
      </c>
      <c r="R218" s="2">
        <f t="shared" si="56"/>
        <v>8.926706234112773</v>
      </c>
      <c r="S218" s="2">
        <f t="shared" si="57"/>
        <v>3.3837572939762017</v>
      </c>
      <c r="T218" s="2">
        <f t="shared" si="58"/>
        <v>0.29510726403042442</v>
      </c>
      <c r="U218" s="2">
        <f t="shared" si="52"/>
        <v>300.27359972053625</v>
      </c>
      <c r="V218" s="13">
        <f t="shared" si="53"/>
        <v>0</v>
      </c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5">
        <v>1979</v>
      </c>
      <c r="B219" s="5">
        <v>332.04542500000002</v>
      </c>
      <c r="C219">
        <v>1975.9583</v>
      </c>
      <c r="D219">
        <v>330.62</v>
      </c>
      <c r="E219" s="1">
        <f t="shared" si="48"/>
        <v>1963</v>
      </c>
      <c r="F219">
        <v>2833</v>
      </c>
      <c r="G219" s="2">
        <f t="shared" si="59"/>
        <v>5.4136760563380282</v>
      </c>
      <c r="H219" s="2">
        <f t="shared" si="59"/>
        <v>7.6500857874123716</v>
      </c>
      <c r="I219" s="2">
        <f t="shared" si="59"/>
        <v>9.2104170015195468</v>
      </c>
      <c r="J219" s="2">
        <f t="shared" si="59"/>
        <v>3.5057120937756472</v>
      </c>
      <c r="K219" s="2">
        <f t="shared" si="59"/>
        <v>0.30509488992334016</v>
      </c>
      <c r="L219" s="2">
        <f t="shared" si="50"/>
        <v>301.08498582896891</v>
      </c>
      <c r="O219">
        <f t="shared" si="51"/>
        <v>2833</v>
      </c>
      <c r="P219" s="2">
        <f t="shared" si="54"/>
        <v>5.4136760563380282</v>
      </c>
      <c r="Q219" s="2">
        <f t="shared" si="55"/>
        <v>7.6500857874123716</v>
      </c>
      <c r="R219" s="2">
        <f t="shared" si="56"/>
        <v>9.2104170015195468</v>
      </c>
      <c r="S219" s="2">
        <f t="shared" si="57"/>
        <v>3.5057120937756472</v>
      </c>
      <c r="T219" s="2">
        <f t="shared" si="58"/>
        <v>0.30509488992334016</v>
      </c>
      <c r="U219" s="2">
        <f t="shared" si="52"/>
        <v>301.08498582896891</v>
      </c>
      <c r="V219" s="13">
        <f t="shared" si="53"/>
        <v>0</v>
      </c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5">
        <v>1979</v>
      </c>
      <c r="B220" s="5">
        <v>335.24097999999998</v>
      </c>
      <c r="C220">
        <v>1976.0417</v>
      </c>
      <c r="D220">
        <v>331.56</v>
      </c>
      <c r="E220" s="1">
        <f t="shared" si="48"/>
        <v>1964</v>
      </c>
      <c r="F220">
        <v>2995</v>
      </c>
      <c r="G220" s="2">
        <f t="shared" si="59"/>
        <v>5.5865821596244132</v>
      </c>
      <c r="H220" s="2">
        <f t="shared" si="59"/>
        <v>7.895049562349195</v>
      </c>
      <c r="I220" s="2">
        <f t="shared" si="59"/>
        <v>9.5124041353112165</v>
      </c>
      <c r="J220" s="2">
        <f t="shared" si="59"/>
        <v>3.6379535203975024</v>
      </c>
      <c r="K220" s="2">
        <f t="shared" si="59"/>
        <v>0.31805409969583753</v>
      </c>
      <c r="L220" s="2">
        <f t="shared" si="50"/>
        <v>301.95004347737819</v>
      </c>
      <c r="O220">
        <f t="shared" si="51"/>
        <v>2995</v>
      </c>
      <c r="P220" s="2">
        <f t="shared" si="54"/>
        <v>5.5865821596244132</v>
      </c>
      <c r="Q220" s="2">
        <f t="shared" si="55"/>
        <v>7.895049562349195</v>
      </c>
      <c r="R220" s="2">
        <f t="shared" si="56"/>
        <v>9.5124041353112165</v>
      </c>
      <c r="S220" s="2">
        <f t="shared" si="57"/>
        <v>3.6379535203975024</v>
      </c>
      <c r="T220" s="2">
        <f t="shared" si="58"/>
        <v>0.31805409969583753</v>
      </c>
      <c r="U220" s="2">
        <f t="shared" si="52"/>
        <v>301.95004347737819</v>
      </c>
      <c r="V220" s="13">
        <f t="shared" si="53"/>
        <v>0</v>
      </c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5">
        <v>1980</v>
      </c>
      <c r="B221" s="5">
        <v>336.58983330000001</v>
      </c>
      <c r="C221">
        <v>1976.125</v>
      </c>
      <c r="D221">
        <v>332.74</v>
      </c>
      <c r="E221" s="1">
        <f t="shared" si="48"/>
        <v>1965</v>
      </c>
      <c r="F221">
        <v>3130</v>
      </c>
      <c r="G221" s="2">
        <f t="shared" si="59"/>
        <v>5.7693755868544603</v>
      </c>
      <c r="H221" s="2">
        <f t="shared" si="59"/>
        <v>8.1545507022225188</v>
      </c>
      <c r="I221" s="2">
        <f t="shared" si="59"/>
        <v>9.8346758399685257</v>
      </c>
      <c r="J221" s="2">
        <f t="shared" si="59"/>
        <v>3.7816544945713471</v>
      </c>
      <c r="K221" s="2">
        <f t="shared" si="59"/>
        <v>0.33351989155132167</v>
      </c>
      <c r="L221" s="2">
        <f t="shared" si="50"/>
        <v>302.87377651516817</v>
      </c>
      <c r="O221">
        <f t="shared" si="51"/>
        <v>3130</v>
      </c>
      <c r="P221" s="2">
        <f t="shared" si="54"/>
        <v>5.7693755868544603</v>
      </c>
      <c r="Q221" s="2">
        <f t="shared" si="55"/>
        <v>8.1545507022225188</v>
      </c>
      <c r="R221" s="2">
        <f t="shared" si="56"/>
        <v>9.8346758399685257</v>
      </c>
      <c r="S221" s="2">
        <f t="shared" si="57"/>
        <v>3.7816544945713471</v>
      </c>
      <c r="T221" s="2">
        <f t="shared" si="58"/>
        <v>0.33351989155132167</v>
      </c>
      <c r="U221" s="2">
        <f t="shared" si="52"/>
        <v>302.87377651516817</v>
      </c>
      <c r="V221" s="13">
        <f t="shared" si="53"/>
        <v>0</v>
      </c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5">
        <v>1981</v>
      </c>
      <c r="B222" s="5">
        <v>337.63400000000001</v>
      </c>
      <c r="C222">
        <v>1976.2083</v>
      </c>
      <c r="D222">
        <v>333.36</v>
      </c>
      <c r="E222" s="1">
        <f t="shared" si="48"/>
        <v>1966</v>
      </c>
      <c r="F222">
        <v>3288</v>
      </c>
      <c r="G222" s="2">
        <f t="shared" si="59"/>
        <v>5.9604084507042252</v>
      </c>
      <c r="H222" s="2">
        <f t="shared" si="59"/>
        <v>8.4260140030391373</v>
      </c>
      <c r="I222" s="2">
        <f t="shared" si="59"/>
        <v>10.172903505459898</v>
      </c>
      <c r="J222" s="2">
        <f t="shared" si="59"/>
        <v>3.9329913542881836</v>
      </c>
      <c r="K222" s="2">
        <f t="shared" si="59"/>
        <v>0.34923839665742085</v>
      </c>
      <c r="L222" s="2">
        <f t="shared" si="50"/>
        <v>303.84155571014884</v>
      </c>
      <c r="O222">
        <f t="shared" si="51"/>
        <v>3288</v>
      </c>
      <c r="P222" s="2">
        <f t="shared" si="54"/>
        <v>5.9604084507042252</v>
      </c>
      <c r="Q222" s="2">
        <f t="shared" si="55"/>
        <v>8.4260140030391373</v>
      </c>
      <c r="R222" s="2">
        <f t="shared" si="56"/>
        <v>10.172903505459898</v>
      </c>
      <c r="S222" s="2">
        <f t="shared" si="57"/>
        <v>3.9329913542881836</v>
      </c>
      <c r="T222" s="2">
        <f t="shared" si="58"/>
        <v>0.34923839665742085</v>
      </c>
      <c r="U222" s="2">
        <f t="shared" si="52"/>
        <v>303.84155571014884</v>
      </c>
      <c r="V222" s="13">
        <f t="shared" si="53"/>
        <v>0</v>
      </c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5">
        <v>1982</v>
      </c>
      <c r="B223" s="5">
        <v>338.11783329999997</v>
      </c>
      <c r="C223">
        <v>1976.2917</v>
      </c>
      <c r="D223">
        <v>334.74</v>
      </c>
      <c r="E223" s="1">
        <f t="shared" si="48"/>
        <v>1967</v>
      </c>
      <c r="F223">
        <v>3393</v>
      </c>
      <c r="G223" s="2">
        <f t="shared" si="59"/>
        <v>6.1610845070422533</v>
      </c>
      <c r="H223" s="2">
        <f t="shared" si="59"/>
        <v>8.7115661809497791</v>
      </c>
      <c r="I223" s="2">
        <f t="shared" si="59"/>
        <v>10.530328360112787</v>
      </c>
      <c r="J223" s="2">
        <f t="shared" si="59"/>
        <v>4.0942274159294891</v>
      </c>
      <c r="K223" s="2">
        <f t="shared" si="59"/>
        <v>0.36618999230470639</v>
      </c>
      <c r="L223" s="2">
        <f t="shared" si="50"/>
        <v>304.86339645633899</v>
      </c>
      <c r="O223">
        <f t="shared" si="51"/>
        <v>3393</v>
      </c>
      <c r="P223" s="2">
        <f t="shared" si="54"/>
        <v>6.1610845070422533</v>
      </c>
      <c r="Q223" s="2">
        <f t="shared" si="55"/>
        <v>8.7115661809497791</v>
      </c>
      <c r="R223" s="2">
        <f t="shared" si="56"/>
        <v>10.530328360112787</v>
      </c>
      <c r="S223" s="2">
        <f t="shared" si="57"/>
        <v>4.0942274159294891</v>
      </c>
      <c r="T223" s="2">
        <f t="shared" si="58"/>
        <v>0.36618999230470639</v>
      </c>
      <c r="U223" s="2">
        <f t="shared" si="52"/>
        <v>304.86339645633899</v>
      </c>
      <c r="V223" s="13">
        <f t="shared" si="53"/>
        <v>0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5">
        <v>1983</v>
      </c>
      <c r="B224" s="5">
        <v>340.06866669999999</v>
      </c>
      <c r="C224">
        <v>1976.375</v>
      </c>
      <c r="D224">
        <v>334.72</v>
      </c>
      <c r="E224" s="1">
        <f t="shared" si="48"/>
        <v>1968</v>
      </c>
      <c r="F224">
        <v>3566</v>
      </c>
      <c r="G224" s="2">
        <f t="shared" si="59"/>
        <v>6.3681690140845069</v>
      </c>
      <c r="H224" s="2">
        <f t="shared" si="59"/>
        <v>9.0061919512107131</v>
      </c>
      <c r="I224" s="2">
        <f t="shared" si="59"/>
        <v>10.89873028611618</v>
      </c>
      <c r="J224" s="2">
        <f t="shared" si="59"/>
        <v>4.2585765119339767</v>
      </c>
      <c r="K224" s="2">
        <f t="shared" si="59"/>
        <v>0.38140123226062506</v>
      </c>
      <c r="L224" s="2">
        <f t="shared" si="50"/>
        <v>305.91306899560601</v>
      </c>
      <c r="O224">
        <f t="shared" si="51"/>
        <v>3566</v>
      </c>
      <c r="P224" s="2">
        <f t="shared" si="54"/>
        <v>6.3681690140845069</v>
      </c>
      <c r="Q224" s="2">
        <f t="shared" si="55"/>
        <v>9.0061919512107131</v>
      </c>
      <c r="R224" s="2">
        <f t="shared" si="56"/>
        <v>10.89873028611618</v>
      </c>
      <c r="S224" s="2">
        <f t="shared" si="57"/>
        <v>4.2585765119339767</v>
      </c>
      <c r="T224" s="2">
        <f t="shared" si="58"/>
        <v>0.38140123226062506</v>
      </c>
      <c r="U224" s="2">
        <f t="shared" si="52"/>
        <v>305.91306899560601</v>
      </c>
      <c r="V224" s="13">
        <f t="shared" si="53"/>
        <v>0</v>
      </c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5">
        <v>1984</v>
      </c>
      <c r="B225" s="5">
        <v>341.84866670000002</v>
      </c>
      <c r="C225">
        <v>1976.4583</v>
      </c>
      <c r="D225">
        <v>333.98</v>
      </c>
      <c r="E225" s="1">
        <f t="shared" si="48"/>
        <v>1969</v>
      </c>
      <c r="F225">
        <v>3780</v>
      </c>
      <c r="G225" s="2">
        <f t="shared" si="59"/>
        <v>6.5858122065727702</v>
      </c>
      <c r="H225" s="2">
        <f t="shared" si="59"/>
        <v>9.3162513286239097</v>
      </c>
      <c r="I225" s="2">
        <f t="shared" si="59"/>
        <v>11.288177904898959</v>
      </c>
      <c r="J225" s="2">
        <f t="shared" si="59"/>
        <v>4.4338420250926829</v>
      </c>
      <c r="K225" s="2">
        <f t="shared" si="59"/>
        <v>0.39874938139383509</v>
      </c>
      <c r="L225" s="2">
        <f t="shared" si="50"/>
        <v>307.02283284658216</v>
      </c>
      <c r="O225">
        <f t="shared" si="51"/>
        <v>3780</v>
      </c>
      <c r="P225" s="2">
        <f t="shared" si="54"/>
        <v>6.5858122065727702</v>
      </c>
      <c r="Q225" s="2">
        <f t="shared" si="55"/>
        <v>9.3162513286239097</v>
      </c>
      <c r="R225" s="2">
        <f t="shared" si="56"/>
        <v>11.288177904898959</v>
      </c>
      <c r="S225" s="2">
        <f t="shared" si="57"/>
        <v>4.4338420250926829</v>
      </c>
      <c r="T225" s="2">
        <f t="shared" si="58"/>
        <v>0.39874938139383509</v>
      </c>
      <c r="U225" s="2">
        <f t="shared" si="52"/>
        <v>307.02283284658216</v>
      </c>
      <c r="V225" s="13">
        <f t="shared" si="53"/>
        <v>0</v>
      </c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5">
        <v>1985</v>
      </c>
      <c r="B226" s="5">
        <v>343.24783330000002</v>
      </c>
      <c r="C226">
        <v>1976.5417</v>
      </c>
      <c r="D226">
        <v>333.08</v>
      </c>
      <c r="E226" s="1">
        <f t="shared" si="48"/>
        <v>1970</v>
      </c>
      <c r="F226">
        <v>4053</v>
      </c>
      <c r="G226" s="2">
        <f t="shared" si="59"/>
        <v>6.8165164319248825</v>
      </c>
      <c r="H226" s="2">
        <f t="shared" si="59"/>
        <v>9.6455516201328528</v>
      </c>
      <c r="I226" s="2">
        <f t="shared" si="59"/>
        <v>11.704548352623755</v>
      </c>
      <c r="J226" s="2">
        <f t="shared" si="59"/>
        <v>4.6242125413859894</v>
      </c>
      <c r="K226" s="2">
        <f t="shared" si="59"/>
        <v>0.41931851408920162</v>
      </c>
      <c r="L226" s="2">
        <f t="shared" si="50"/>
        <v>308.21014746015669</v>
      </c>
      <c r="O226">
        <f t="shared" si="51"/>
        <v>4053</v>
      </c>
      <c r="P226" s="2">
        <f t="shared" si="54"/>
        <v>6.8165164319248825</v>
      </c>
      <c r="Q226" s="2">
        <f t="shared" si="55"/>
        <v>9.6455516201328528</v>
      </c>
      <c r="R226" s="2">
        <f t="shared" si="56"/>
        <v>11.704548352623755</v>
      </c>
      <c r="S226" s="2">
        <f t="shared" si="57"/>
        <v>4.6242125413859894</v>
      </c>
      <c r="T226" s="2">
        <f t="shared" si="58"/>
        <v>0.41931851408920162</v>
      </c>
      <c r="U226" s="2">
        <f t="shared" si="52"/>
        <v>308.21014746015669</v>
      </c>
      <c r="V226" s="13">
        <f t="shared" si="53"/>
        <v>0</v>
      </c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5">
        <v>1986</v>
      </c>
      <c r="B227" s="5">
        <v>344.45466670000002</v>
      </c>
      <c r="C227">
        <v>1976.625</v>
      </c>
      <c r="D227">
        <v>330.68</v>
      </c>
      <c r="E227" s="1">
        <f t="shared" si="48"/>
        <v>1971</v>
      </c>
      <c r="F227">
        <v>4208</v>
      </c>
      <c r="G227" s="2">
        <f t="shared" si="59"/>
        <v>7.0638826291079813</v>
      </c>
      <c r="H227" s="2">
        <f t="shared" si="59"/>
        <v>9.9995797995108582</v>
      </c>
      <c r="I227" s="2">
        <f t="shared" si="59"/>
        <v>12.156344104264022</v>
      </c>
      <c r="J227" s="2">
        <f t="shared" si="59"/>
        <v>4.8357500421018615</v>
      </c>
      <c r="K227" s="2">
        <f t="shared" si="59"/>
        <v>0.44461122512108975</v>
      </c>
      <c r="L227" s="2">
        <f t="shared" si="50"/>
        <v>309.50016780010583</v>
      </c>
      <c r="O227">
        <f t="shared" si="51"/>
        <v>4208</v>
      </c>
      <c r="P227" s="2">
        <f t="shared" si="54"/>
        <v>7.0638826291079813</v>
      </c>
      <c r="Q227" s="2">
        <f t="shared" si="55"/>
        <v>9.9995797995108582</v>
      </c>
      <c r="R227" s="2">
        <f t="shared" si="56"/>
        <v>12.156344104264022</v>
      </c>
      <c r="S227" s="2">
        <f t="shared" si="57"/>
        <v>4.8357500421018615</v>
      </c>
      <c r="T227" s="2">
        <f t="shared" si="58"/>
        <v>0.44461122512108975</v>
      </c>
      <c r="U227" s="2">
        <f t="shared" si="52"/>
        <v>309.50016780010583</v>
      </c>
      <c r="V227" s="13">
        <f t="shared" si="53"/>
        <v>0</v>
      </c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5">
        <v>1987</v>
      </c>
      <c r="B228" s="5">
        <v>346.12925000000001</v>
      </c>
      <c r="C228">
        <v>1976.7083</v>
      </c>
      <c r="D228">
        <v>328.96</v>
      </c>
      <c r="E228" s="1">
        <f t="shared" si="48"/>
        <v>1972</v>
      </c>
      <c r="F228">
        <v>4376</v>
      </c>
      <c r="G228" s="2">
        <f t="shared" si="59"/>
        <v>7.3207089201877933</v>
      </c>
      <c r="H228" s="2">
        <f t="shared" si="59"/>
        <v>10.367188027392475</v>
      </c>
      <c r="I228" s="2">
        <f t="shared" si="59"/>
        <v>12.625361960041674</v>
      </c>
      <c r="J228" s="2">
        <f t="shared" si="59"/>
        <v>5.0533955587079493</v>
      </c>
      <c r="K228" s="2">
        <f t="shared" si="59"/>
        <v>0.46722902513434617</v>
      </c>
      <c r="L228" s="2">
        <f t="shared" si="50"/>
        <v>310.83388349146423</v>
      </c>
      <c r="O228">
        <f t="shared" si="51"/>
        <v>4376</v>
      </c>
      <c r="P228" s="2">
        <f t="shared" si="54"/>
        <v>7.3207089201877933</v>
      </c>
      <c r="Q228" s="2">
        <f t="shared" si="55"/>
        <v>10.367188027392475</v>
      </c>
      <c r="R228" s="2">
        <f t="shared" si="56"/>
        <v>12.625361960041674</v>
      </c>
      <c r="S228" s="2">
        <f t="shared" si="57"/>
        <v>5.0533955587079493</v>
      </c>
      <c r="T228" s="2">
        <f t="shared" si="58"/>
        <v>0.46722902513434617</v>
      </c>
      <c r="U228" s="2">
        <f t="shared" si="52"/>
        <v>310.83388349146423</v>
      </c>
      <c r="V228" s="13">
        <f t="shared" si="53"/>
        <v>0</v>
      </c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5">
        <v>1988</v>
      </c>
      <c r="B229" s="5">
        <v>348.3018333</v>
      </c>
      <c r="C229">
        <v>1976.7917</v>
      </c>
      <c r="D229">
        <v>328.72</v>
      </c>
      <c r="E229" s="1">
        <f t="shared" si="48"/>
        <v>1973</v>
      </c>
      <c r="F229">
        <v>4615</v>
      </c>
      <c r="G229" s="2">
        <f t="shared" si="59"/>
        <v>7.5877887323943662</v>
      </c>
      <c r="H229" s="2">
        <f t="shared" si="59"/>
        <v>10.749559601935228</v>
      </c>
      <c r="I229" s="2">
        <f t="shared" si="59"/>
        <v>13.113323805911094</v>
      </c>
      <c r="J229" s="2">
        <f t="shared" si="59"/>
        <v>5.2783259810554055</v>
      </c>
      <c r="K229" s="2">
        <f t="shared" si="59"/>
        <v>0.48883473824129697</v>
      </c>
      <c r="L229" s="2">
        <f t="shared" si="50"/>
        <v>312.2178328595374</v>
      </c>
      <c r="O229">
        <f t="shared" si="51"/>
        <v>4615</v>
      </c>
      <c r="P229" s="2">
        <f t="shared" si="54"/>
        <v>7.5877887323943662</v>
      </c>
      <c r="Q229" s="2">
        <f t="shared" si="55"/>
        <v>10.749559601935228</v>
      </c>
      <c r="R229" s="2">
        <f t="shared" si="56"/>
        <v>13.113323805911094</v>
      </c>
      <c r="S229" s="2">
        <f t="shared" si="57"/>
        <v>5.2783259810554055</v>
      </c>
      <c r="T229" s="2">
        <f t="shared" si="58"/>
        <v>0.48883473824129697</v>
      </c>
      <c r="U229" s="2">
        <f t="shared" si="52"/>
        <v>312.2178328595374</v>
      </c>
      <c r="V229" s="13">
        <f t="shared" si="53"/>
        <v>0</v>
      </c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5">
        <v>1989</v>
      </c>
      <c r="B230" s="5">
        <v>349.49725000000001</v>
      </c>
      <c r="C230">
        <v>1976.875</v>
      </c>
      <c r="D230">
        <v>330.16</v>
      </c>
      <c r="E230" s="1">
        <f t="shared" si="48"/>
        <v>1974</v>
      </c>
      <c r="F230">
        <v>4623</v>
      </c>
      <c r="G230" s="2">
        <f t="shared" si="59"/>
        <v>7.8694553990610325</v>
      </c>
      <c r="H230" s="2">
        <f t="shared" si="59"/>
        <v>11.153320575397705</v>
      </c>
      <c r="I230" s="2">
        <f t="shared" si="59"/>
        <v>13.630642030636347</v>
      </c>
      <c r="J230" s="2">
        <f t="shared" si="59"/>
        <v>5.5184584787152442</v>
      </c>
      <c r="K230" s="2">
        <f t="shared" si="59"/>
        <v>0.51315992294261292</v>
      </c>
      <c r="L230" s="2">
        <f t="shared" si="50"/>
        <v>313.68503640675294</v>
      </c>
      <c r="O230">
        <f t="shared" si="51"/>
        <v>4623</v>
      </c>
      <c r="P230" s="2">
        <f t="shared" si="54"/>
        <v>7.8694553990610325</v>
      </c>
      <c r="Q230" s="2">
        <f t="shared" si="55"/>
        <v>11.153320575397705</v>
      </c>
      <c r="R230" s="2">
        <f t="shared" si="56"/>
        <v>13.630642030636347</v>
      </c>
      <c r="S230" s="2">
        <f t="shared" si="57"/>
        <v>5.5184584787152442</v>
      </c>
      <c r="T230" s="2">
        <f t="shared" si="58"/>
        <v>0.51315992294261292</v>
      </c>
      <c r="U230" s="2">
        <f t="shared" si="52"/>
        <v>313.68503640675294</v>
      </c>
      <c r="V230" s="13">
        <f t="shared" si="53"/>
        <v>0</v>
      </c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5">
        <v>1990</v>
      </c>
      <c r="B231" s="5">
        <v>350.95974999999999</v>
      </c>
      <c r="C231">
        <v>1976.9583</v>
      </c>
      <c r="D231">
        <v>331.62</v>
      </c>
      <c r="E231" s="1">
        <f t="shared" si="48"/>
        <v>1975</v>
      </c>
      <c r="F231">
        <v>4596</v>
      </c>
      <c r="G231" s="2">
        <f t="shared" ref="G231:K246" si="60">G230*(1-G$5)+G$4*$F230*$L$4/1000</f>
        <v>8.1516103286384975</v>
      </c>
      <c r="H231" s="2">
        <f t="shared" si="60"/>
        <v>11.556721964058877</v>
      </c>
      <c r="I231" s="2">
        <f t="shared" si="60"/>
        <v>14.142218369467749</v>
      </c>
      <c r="J231" s="2">
        <f t="shared" si="60"/>
        <v>5.7458119288616505</v>
      </c>
      <c r="K231" s="2">
        <f t="shared" si="60"/>
        <v>0.52828948012159394</v>
      </c>
      <c r="L231" s="2">
        <f t="shared" si="50"/>
        <v>315.12465207114838</v>
      </c>
      <c r="O231">
        <f t="shared" si="51"/>
        <v>4596</v>
      </c>
      <c r="P231" s="2">
        <f t="shared" si="54"/>
        <v>8.1516103286384975</v>
      </c>
      <c r="Q231" s="2">
        <f t="shared" si="55"/>
        <v>11.556721964058877</v>
      </c>
      <c r="R231" s="2">
        <f t="shared" si="56"/>
        <v>14.142218369467749</v>
      </c>
      <c r="S231" s="2">
        <f t="shared" si="57"/>
        <v>5.7458119288616505</v>
      </c>
      <c r="T231" s="2">
        <f t="shared" si="58"/>
        <v>0.52828948012159394</v>
      </c>
      <c r="U231" s="2">
        <f t="shared" si="52"/>
        <v>315.12465207114838</v>
      </c>
      <c r="V231" s="13">
        <f t="shared" si="53"/>
        <v>0</v>
      </c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5">
        <v>1991</v>
      </c>
      <c r="B232" s="5">
        <v>352.5660833</v>
      </c>
      <c r="C232">
        <v>1977.0417</v>
      </c>
      <c r="D232">
        <v>332.68</v>
      </c>
      <c r="E232" s="1">
        <f t="shared" si="48"/>
        <v>1976</v>
      </c>
      <c r="F232">
        <v>4864</v>
      </c>
      <c r="G232" s="2">
        <f t="shared" si="60"/>
        <v>8.4321173708920192</v>
      </c>
      <c r="H232" s="2">
        <f t="shared" si="60"/>
        <v>11.956478372170753</v>
      </c>
      <c r="I232" s="2">
        <f t="shared" si="60"/>
        <v>14.642871677571748</v>
      </c>
      <c r="J232" s="2">
        <f t="shared" si="60"/>
        <v>5.9570083770829374</v>
      </c>
      <c r="K232" s="2">
        <f t="shared" si="60"/>
        <v>0.53619841478471852</v>
      </c>
      <c r="L232" s="2">
        <f t="shared" si="50"/>
        <v>316.52467421250219</v>
      </c>
      <c r="O232">
        <f t="shared" si="51"/>
        <v>4864</v>
      </c>
      <c r="P232" s="2">
        <f t="shared" si="54"/>
        <v>8.4321173708920192</v>
      </c>
      <c r="Q232" s="2">
        <f t="shared" si="55"/>
        <v>11.956478372170753</v>
      </c>
      <c r="R232" s="2">
        <f t="shared" si="56"/>
        <v>14.642871677571748</v>
      </c>
      <c r="S232" s="2">
        <f t="shared" si="57"/>
        <v>5.9570083770829374</v>
      </c>
      <c r="T232" s="2">
        <f t="shared" si="58"/>
        <v>0.53619841478471852</v>
      </c>
      <c r="U232" s="2">
        <f t="shared" si="52"/>
        <v>316.52467421250219</v>
      </c>
      <c r="V232" s="13">
        <f t="shared" si="53"/>
        <v>0</v>
      </c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5">
        <v>1992</v>
      </c>
      <c r="B233" s="5">
        <v>354.07</v>
      </c>
      <c r="C233">
        <v>1977.125</v>
      </c>
      <c r="D233">
        <v>333.17</v>
      </c>
      <c r="E233" s="1">
        <f t="shared" si="48"/>
        <v>1977</v>
      </c>
      <c r="F233">
        <v>5026</v>
      </c>
      <c r="G233" s="2">
        <f t="shared" si="60"/>
        <v>8.7289812206572783</v>
      </c>
      <c r="H233" s="2">
        <f t="shared" si="60"/>
        <v>12.380299357700245</v>
      </c>
      <c r="I233" s="2">
        <f t="shared" si="60"/>
        <v>15.177067819420543</v>
      </c>
      <c r="J233" s="2">
        <f t="shared" si="60"/>
        <v>6.1875952352493577</v>
      </c>
      <c r="K233" s="2">
        <f t="shared" si="60"/>
        <v>0.55357758576798066</v>
      </c>
      <c r="L233" s="2">
        <f t="shared" si="50"/>
        <v>318.02752121879541</v>
      </c>
      <c r="O233">
        <f t="shared" si="51"/>
        <v>5026</v>
      </c>
      <c r="P233" s="2">
        <f t="shared" si="54"/>
        <v>8.7289812206572783</v>
      </c>
      <c r="Q233" s="2">
        <f t="shared" si="55"/>
        <v>12.380299357700245</v>
      </c>
      <c r="R233" s="2">
        <f t="shared" si="56"/>
        <v>15.177067819420543</v>
      </c>
      <c r="S233" s="2">
        <f t="shared" si="57"/>
        <v>6.1875952352493577</v>
      </c>
      <c r="T233" s="2">
        <f t="shared" si="58"/>
        <v>0.55357758576798066</v>
      </c>
      <c r="U233" s="2">
        <f t="shared" si="52"/>
        <v>318.02752121879541</v>
      </c>
      <c r="V233" s="13">
        <f t="shared" si="53"/>
        <v>0</v>
      </c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5">
        <v>1993</v>
      </c>
      <c r="B234" s="5">
        <v>354.87</v>
      </c>
      <c r="C234">
        <v>1977.2083</v>
      </c>
      <c r="D234">
        <v>334.96</v>
      </c>
      <c r="E234" s="1">
        <f t="shared" si="48"/>
        <v>1978</v>
      </c>
      <c r="F234">
        <v>5087</v>
      </c>
      <c r="G234" s="2">
        <f t="shared" si="60"/>
        <v>9.0357323943661978</v>
      </c>
      <c r="H234" s="2">
        <f t="shared" si="60"/>
        <v>12.818165666632165</v>
      </c>
      <c r="I234" s="2">
        <f t="shared" si="60"/>
        <v>15.728431679811502</v>
      </c>
      <c r="J234" s="2">
        <f t="shared" si="60"/>
        <v>6.4240234756473917</v>
      </c>
      <c r="K234" s="2">
        <f t="shared" si="60"/>
        <v>0.57172421961253428</v>
      </c>
      <c r="L234" s="2">
        <f t="shared" si="50"/>
        <v>319.5780774360698</v>
      </c>
      <c r="O234">
        <f t="shared" si="51"/>
        <v>5087</v>
      </c>
      <c r="P234" s="2">
        <f t="shared" si="54"/>
        <v>9.0357323943661978</v>
      </c>
      <c r="Q234" s="2">
        <f t="shared" si="55"/>
        <v>12.818165666632165</v>
      </c>
      <c r="R234" s="2">
        <f t="shared" si="56"/>
        <v>15.728431679811502</v>
      </c>
      <c r="S234" s="2">
        <f t="shared" si="57"/>
        <v>6.4240234756473917</v>
      </c>
      <c r="T234" s="2">
        <f t="shared" si="58"/>
        <v>0.57172421961253428</v>
      </c>
      <c r="U234" s="2">
        <f t="shared" si="52"/>
        <v>319.5780774360698</v>
      </c>
      <c r="V234" s="13">
        <f t="shared" si="53"/>
        <v>0</v>
      </c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5">
        <v>1994</v>
      </c>
      <c r="B235" s="5">
        <v>356.32</v>
      </c>
      <c r="C235">
        <v>1977.2917</v>
      </c>
      <c r="D235">
        <v>336.14</v>
      </c>
      <c r="E235" s="1">
        <f t="shared" si="48"/>
        <v>1979</v>
      </c>
      <c r="F235">
        <v>5369</v>
      </c>
      <c r="G235" s="2">
        <f t="shared" si="60"/>
        <v>9.3462065727699546</v>
      </c>
      <c r="H235" s="2">
        <f t="shared" si="60"/>
        <v>13.260555091786765</v>
      </c>
      <c r="I235" s="2">
        <f t="shared" si="60"/>
        <v>16.28155911413258</v>
      </c>
      <c r="J235" s="2">
        <f t="shared" si="60"/>
        <v>6.6541049383807076</v>
      </c>
      <c r="K235" s="2">
        <f t="shared" si="60"/>
        <v>0.58559455917509318</v>
      </c>
      <c r="L235" s="2">
        <f t="shared" si="50"/>
        <v>321.12802027624508</v>
      </c>
      <c r="O235">
        <f t="shared" si="51"/>
        <v>5369</v>
      </c>
      <c r="P235" s="2">
        <f t="shared" si="54"/>
        <v>9.3462065727699546</v>
      </c>
      <c r="Q235" s="2">
        <f t="shared" si="55"/>
        <v>13.260555091786765</v>
      </c>
      <c r="R235" s="2">
        <f t="shared" si="56"/>
        <v>16.28155911413258</v>
      </c>
      <c r="S235" s="2">
        <f t="shared" si="57"/>
        <v>6.6541049383807076</v>
      </c>
      <c r="T235" s="2">
        <f t="shared" si="58"/>
        <v>0.58559455917509318</v>
      </c>
      <c r="U235" s="2">
        <f t="shared" si="52"/>
        <v>321.12802027624508</v>
      </c>
      <c r="V235" s="13">
        <f t="shared" si="53"/>
        <v>0</v>
      </c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5">
        <v>1995</v>
      </c>
      <c r="B236" s="5">
        <v>358.31</v>
      </c>
      <c r="C236">
        <v>1977.375</v>
      </c>
      <c r="D236">
        <v>336.93</v>
      </c>
      <c r="E236" s="1">
        <f t="shared" si="48"/>
        <v>1980</v>
      </c>
      <c r="F236">
        <v>5316</v>
      </c>
      <c r="G236" s="2">
        <f t="shared" si="60"/>
        <v>9.6738920187793447</v>
      </c>
      <c r="H236" s="2">
        <f t="shared" si="60"/>
        <v>13.728206363645002</v>
      </c>
      <c r="I236" s="2">
        <f t="shared" si="60"/>
        <v>16.869628328542579</v>
      </c>
      <c r="J236" s="2">
        <f t="shared" si="60"/>
        <v>6.9041411620400934</v>
      </c>
      <c r="K236" s="2">
        <f t="shared" si="60"/>
        <v>0.6072467820001286</v>
      </c>
      <c r="L236" s="2">
        <f t="shared" si="50"/>
        <v>322.78311465500713</v>
      </c>
      <c r="O236">
        <f t="shared" si="51"/>
        <v>5316</v>
      </c>
      <c r="P236" s="2">
        <f t="shared" si="54"/>
        <v>9.6738920187793447</v>
      </c>
      <c r="Q236" s="2">
        <f t="shared" si="55"/>
        <v>13.728206363645002</v>
      </c>
      <c r="R236" s="2">
        <f t="shared" si="56"/>
        <v>16.869628328542579</v>
      </c>
      <c r="S236" s="2">
        <f t="shared" si="57"/>
        <v>6.9041411620400934</v>
      </c>
      <c r="T236" s="2">
        <f t="shared" si="58"/>
        <v>0.6072467820001286</v>
      </c>
      <c r="U236" s="2">
        <f t="shared" si="52"/>
        <v>322.78311465500713</v>
      </c>
      <c r="V236" s="13">
        <f t="shared" si="53"/>
        <v>0</v>
      </c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5">
        <v>1996</v>
      </c>
      <c r="B237" s="5">
        <v>359.8</v>
      </c>
      <c r="C237">
        <v>1977.4583</v>
      </c>
      <c r="D237">
        <v>336.17</v>
      </c>
      <c r="E237" s="1">
        <f t="shared" si="48"/>
        <v>1981</v>
      </c>
      <c r="F237">
        <v>5152</v>
      </c>
      <c r="G237" s="2">
        <f t="shared" si="60"/>
        <v>9.9983427230046971</v>
      </c>
      <c r="H237" s="2">
        <f t="shared" si="60"/>
        <v>14.189594587050243</v>
      </c>
      <c r="I237" s="2">
        <f t="shared" si="60"/>
        <v>17.441841674450874</v>
      </c>
      <c r="J237" s="2">
        <f t="shared" si="60"/>
        <v>7.1336729450424237</v>
      </c>
      <c r="K237" s="2">
        <f t="shared" si="60"/>
        <v>0.61789125608364415</v>
      </c>
      <c r="L237" s="2">
        <f t="shared" si="50"/>
        <v>324.38134318563186</v>
      </c>
      <c r="O237">
        <f t="shared" si="51"/>
        <v>5152</v>
      </c>
      <c r="P237" s="2">
        <f t="shared" si="54"/>
        <v>9.9983427230046971</v>
      </c>
      <c r="Q237" s="2">
        <f t="shared" si="55"/>
        <v>14.189594587050243</v>
      </c>
      <c r="R237" s="2">
        <f t="shared" si="56"/>
        <v>17.441841674450874</v>
      </c>
      <c r="S237" s="2">
        <f t="shared" si="57"/>
        <v>7.1336729450424237</v>
      </c>
      <c r="T237" s="2">
        <f t="shared" si="58"/>
        <v>0.61789125608364415</v>
      </c>
      <c r="U237" s="2">
        <f t="shared" si="52"/>
        <v>324.38134318563186</v>
      </c>
      <c r="V237" s="13">
        <f t="shared" si="53"/>
        <v>0</v>
      </c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5">
        <v>1997</v>
      </c>
      <c r="B238" s="5">
        <v>361.13</v>
      </c>
      <c r="C238">
        <v>1977.5417</v>
      </c>
      <c r="D238">
        <v>334.89</v>
      </c>
      <c r="E238" s="1">
        <f t="shared" si="48"/>
        <v>1982</v>
      </c>
      <c r="F238">
        <v>5113</v>
      </c>
      <c r="G238" s="2">
        <f t="shared" si="60"/>
        <v>10.312784037558687</v>
      </c>
      <c r="H238" s="2">
        <f t="shared" si="60"/>
        <v>14.634314456624777</v>
      </c>
      <c r="I238" s="2">
        <f t="shared" si="60"/>
        <v>17.981735922752087</v>
      </c>
      <c r="J238" s="2">
        <f t="shared" si="60"/>
        <v>7.3308434726053662</v>
      </c>
      <c r="K238" s="2">
        <f t="shared" si="60"/>
        <v>0.61664792545538094</v>
      </c>
      <c r="L238" s="2">
        <f t="shared" si="50"/>
        <v>325.87632581499628</v>
      </c>
      <c r="O238">
        <f t="shared" si="51"/>
        <v>5113</v>
      </c>
      <c r="P238" s="2">
        <f t="shared" si="54"/>
        <v>10.312784037558687</v>
      </c>
      <c r="Q238" s="2">
        <f t="shared" si="55"/>
        <v>14.634314456624777</v>
      </c>
      <c r="R238" s="2">
        <f t="shared" si="56"/>
        <v>17.981735922752087</v>
      </c>
      <c r="S238" s="2">
        <f t="shared" si="57"/>
        <v>7.3308434726053662</v>
      </c>
      <c r="T238" s="2">
        <f t="shared" si="58"/>
        <v>0.61664792545538094</v>
      </c>
      <c r="U238" s="2">
        <f t="shared" si="52"/>
        <v>325.87632581499628</v>
      </c>
      <c r="V238" s="13">
        <f t="shared" si="53"/>
        <v>0</v>
      </c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5">
        <v>1998</v>
      </c>
      <c r="B239" s="5">
        <v>363.6</v>
      </c>
      <c r="C239">
        <v>1977.625</v>
      </c>
      <c r="D239">
        <v>332.56</v>
      </c>
      <c r="E239" s="1">
        <f t="shared" si="48"/>
        <v>1983</v>
      </c>
      <c r="F239">
        <v>5095</v>
      </c>
      <c r="G239" s="2">
        <f t="shared" si="60"/>
        <v>10.624845070422538</v>
      </c>
      <c r="H239" s="2">
        <f t="shared" si="60"/>
        <v>15.074148916710246</v>
      </c>
      <c r="I239" s="2">
        <f t="shared" si="60"/>
        <v>18.50852422300261</v>
      </c>
      <c r="J239" s="2">
        <f t="shared" si="60"/>
        <v>7.5121728030154289</v>
      </c>
      <c r="K239" s="2">
        <f t="shared" si="60"/>
        <v>0.61406282139368651</v>
      </c>
      <c r="L239" s="2">
        <f t="shared" si="50"/>
        <v>327.3337538345445</v>
      </c>
      <c r="O239">
        <f t="shared" si="51"/>
        <v>5095</v>
      </c>
      <c r="P239" s="2">
        <f t="shared" si="54"/>
        <v>10.624845070422538</v>
      </c>
      <c r="Q239" s="2">
        <f t="shared" si="55"/>
        <v>15.074148916710246</v>
      </c>
      <c r="R239" s="2">
        <f t="shared" si="56"/>
        <v>18.50852422300261</v>
      </c>
      <c r="S239" s="2">
        <f t="shared" si="57"/>
        <v>7.5121728030154289</v>
      </c>
      <c r="T239" s="2">
        <f t="shared" si="58"/>
        <v>0.61406282139368651</v>
      </c>
      <c r="U239" s="2">
        <f t="shared" si="52"/>
        <v>327.3337538345445</v>
      </c>
      <c r="V239" s="13">
        <f t="shared" si="53"/>
        <v>0</v>
      </c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5">
        <v>1999</v>
      </c>
      <c r="B240" s="5">
        <v>365.54</v>
      </c>
      <c r="C240">
        <v>1977.7083</v>
      </c>
      <c r="D240">
        <v>331.29</v>
      </c>
      <c r="E240" s="1">
        <f t="shared" si="48"/>
        <v>1984</v>
      </c>
      <c r="F240">
        <v>5283</v>
      </c>
      <c r="G240" s="2">
        <f t="shared" si="60"/>
        <v>10.935807511737092</v>
      </c>
      <c r="H240" s="2">
        <f t="shared" si="60"/>
        <v>15.511083238200142</v>
      </c>
      <c r="I240" s="2">
        <f t="shared" si="60"/>
        <v>19.025537420886582</v>
      </c>
      <c r="J240" s="2">
        <f t="shared" si="60"/>
        <v>7.6810306827959272</v>
      </c>
      <c r="K240" s="2">
        <f t="shared" si="60"/>
        <v>0.61164980609918596</v>
      </c>
      <c r="L240" s="2">
        <f t="shared" si="50"/>
        <v>328.76510865971892</v>
      </c>
      <c r="O240">
        <f t="shared" si="51"/>
        <v>5283</v>
      </c>
      <c r="P240" s="2">
        <f t="shared" si="54"/>
        <v>10.935807511737092</v>
      </c>
      <c r="Q240" s="2">
        <f t="shared" si="55"/>
        <v>15.511083238200142</v>
      </c>
      <c r="R240" s="2">
        <f t="shared" si="56"/>
        <v>19.025537420886582</v>
      </c>
      <c r="S240" s="2">
        <f t="shared" si="57"/>
        <v>7.6810306827959272</v>
      </c>
      <c r="T240" s="2">
        <f t="shared" si="58"/>
        <v>0.61164980609918596</v>
      </c>
      <c r="U240" s="2">
        <f t="shared" si="52"/>
        <v>328.76510865971892</v>
      </c>
      <c r="V240" s="13">
        <f t="shared" si="53"/>
        <v>0</v>
      </c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5">
        <v>2000</v>
      </c>
      <c r="B241" s="5">
        <v>366.82</v>
      </c>
      <c r="C241">
        <v>1977.7917</v>
      </c>
      <c r="D241">
        <v>331.28</v>
      </c>
      <c r="E241" s="1">
        <f t="shared" si="48"/>
        <v>1985</v>
      </c>
      <c r="F241">
        <v>5441</v>
      </c>
      <c r="G241" s="2">
        <f t="shared" si="60"/>
        <v>11.258244131455402</v>
      </c>
      <c r="H241" s="2">
        <f t="shared" si="60"/>
        <v>15.964468122467146</v>
      </c>
      <c r="I241" s="2">
        <f t="shared" si="60"/>
        <v>19.563855080655962</v>
      </c>
      <c r="J241" s="2">
        <f t="shared" si="60"/>
        <v>7.8623079704687644</v>
      </c>
      <c r="K241" s="2">
        <f t="shared" si="60"/>
        <v>0.61901252942052809</v>
      </c>
      <c r="L241" s="2">
        <f t="shared" si="50"/>
        <v>330.26788783446779</v>
      </c>
      <c r="O241">
        <f t="shared" si="51"/>
        <v>5441</v>
      </c>
      <c r="P241" s="2">
        <f t="shared" si="54"/>
        <v>11.258244131455402</v>
      </c>
      <c r="Q241" s="2">
        <f t="shared" si="55"/>
        <v>15.964468122467146</v>
      </c>
      <c r="R241" s="2">
        <f t="shared" si="56"/>
        <v>19.563855080655962</v>
      </c>
      <c r="S241" s="2">
        <f t="shared" si="57"/>
        <v>7.8623079704687644</v>
      </c>
      <c r="T241" s="2">
        <f t="shared" si="58"/>
        <v>0.61901252942052809</v>
      </c>
      <c r="U241" s="2">
        <f t="shared" si="52"/>
        <v>330.26788783446779</v>
      </c>
      <c r="V241" s="13">
        <f t="shared" si="53"/>
        <v>0</v>
      </c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5">
        <v>2001</v>
      </c>
      <c r="B242" s="5">
        <v>368.33</v>
      </c>
      <c r="C242">
        <v>1977.875</v>
      </c>
      <c r="D242">
        <v>332.46</v>
      </c>
      <c r="E242" s="1">
        <f t="shared" si="48"/>
        <v>1986</v>
      </c>
      <c r="F242">
        <v>5609</v>
      </c>
      <c r="G242" s="2">
        <f t="shared" si="60"/>
        <v>11.590323943661975</v>
      </c>
      <c r="H242" s="2">
        <f t="shared" si="60"/>
        <v>16.431441412112747</v>
      </c>
      <c r="I242" s="2">
        <f t="shared" si="60"/>
        <v>20.118684198448399</v>
      </c>
      <c r="J242" s="2">
        <f t="shared" si="60"/>
        <v>8.0517740575453036</v>
      </c>
      <c r="K242" s="2">
        <f t="shared" si="60"/>
        <v>0.6308960872294902</v>
      </c>
      <c r="L242" s="2">
        <f t="shared" si="50"/>
        <v>331.82311969899791</v>
      </c>
      <c r="O242">
        <f t="shared" si="51"/>
        <v>5609</v>
      </c>
      <c r="P242" s="2">
        <f t="shared" si="54"/>
        <v>11.590323943661975</v>
      </c>
      <c r="Q242" s="2">
        <f t="shared" si="55"/>
        <v>16.431441412112747</v>
      </c>
      <c r="R242" s="2">
        <f t="shared" si="56"/>
        <v>20.118684198448399</v>
      </c>
      <c r="S242" s="2">
        <f t="shared" si="57"/>
        <v>8.0517740575453036</v>
      </c>
      <c r="T242" s="2">
        <f t="shared" si="58"/>
        <v>0.6308960872294902</v>
      </c>
      <c r="U242" s="2">
        <f t="shared" si="52"/>
        <v>331.82311969899791</v>
      </c>
      <c r="V242" s="13">
        <f t="shared" si="53"/>
        <v>0</v>
      </c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5">
        <v>2002</v>
      </c>
      <c r="B243" s="5">
        <v>370.5</v>
      </c>
      <c r="C243">
        <v>1977.9583</v>
      </c>
      <c r="D243">
        <v>333.6</v>
      </c>
      <c r="E243" s="1">
        <f t="shared" si="48"/>
        <v>1987</v>
      </c>
      <c r="F243">
        <v>5755</v>
      </c>
      <c r="G243" s="2">
        <f t="shared" si="60"/>
        <v>11.932657276995307</v>
      </c>
      <c r="H243" s="2">
        <f t="shared" si="60"/>
        <v>16.912904692163611</v>
      </c>
      <c r="I243" s="2">
        <f t="shared" si="60"/>
        <v>20.691305494722755</v>
      </c>
      <c r="J243" s="2">
        <f t="shared" si="60"/>
        <v>8.2501348525801976</v>
      </c>
      <c r="K243" s="2">
        <f t="shared" si="60"/>
        <v>0.64599115333075519</v>
      </c>
      <c r="L243" s="2">
        <f t="shared" si="50"/>
        <v>333.43299346979262</v>
      </c>
      <c r="O243">
        <f t="shared" si="51"/>
        <v>5755</v>
      </c>
      <c r="P243" s="2">
        <f t="shared" si="54"/>
        <v>11.932657276995307</v>
      </c>
      <c r="Q243" s="2">
        <f t="shared" si="55"/>
        <v>16.912904692163611</v>
      </c>
      <c r="R243" s="2">
        <f t="shared" si="56"/>
        <v>20.691305494722755</v>
      </c>
      <c r="S243" s="2">
        <f t="shared" si="57"/>
        <v>8.2501348525801976</v>
      </c>
      <c r="T243" s="2">
        <f t="shared" si="58"/>
        <v>0.64599115333075519</v>
      </c>
      <c r="U243" s="2">
        <f t="shared" si="52"/>
        <v>333.43299346979262</v>
      </c>
      <c r="V243" s="13">
        <f t="shared" si="53"/>
        <v>0</v>
      </c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5">
        <v>2003</v>
      </c>
      <c r="B244" s="5">
        <v>372.78</v>
      </c>
      <c r="C244">
        <v>1978.0417</v>
      </c>
      <c r="D244">
        <v>334.94</v>
      </c>
      <c r="E244" s="1">
        <f t="shared" si="48"/>
        <v>1988</v>
      </c>
      <c r="F244">
        <v>5968</v>
      </c>
      <c r="G244" s="2">
        <f t="shared" si="60"/>
        <v>12.283901408450706</v>
      </c>
      <c r="H244" s="2">
        <f t="shared" si="60"/>
        <v>17.406752372523361</v>
      </c>
      <c r="I244" s="2">
        <f t="shared" si="60"/>
        <v>21.278174987582009</v>
      </c>
      <c r="J244" s="2">
        <f t="shared" si="60"/>
        <v>8.4543000692470418</v>
      </c>
      <c r="K244" s="2">
        <f t="shared" si="60"/>
        <v>0.66200123382545795</v>
      </c>
      <c r="L244" s="2">
        <f t="shared" si="50"/>
        <v>335.08513007162856</v>
      </c>
      <c r="O244">
        <f t="shared" si="51"/>
        <v>5968</v>
      </c>
      <c r="P244" s="2">
        <f t="shared" si="54"/>
        <v>12.283901408450706</v>
      </c>
      <c r="Q244" s="2">
        <f t="shared" si="55"/>
        <v>17.406752372523361</v>
      </c>
      <c r="R244" s="2">
        <f t="shared" si="56"/>
        <v>21.278174987582009</v>
      </c>
      <c r="S244" s="2">
        <f t="shared" si="57"/>
        <v>8.4543000692470418</v>
      </c>
      <c r="T244" s="2">
        <f t="shared" si="58"/>
        <v>0.66200123382545795</v>
      </c>
      <c r="U244" s="2">
        <f t="shared" si="52"/>
        <v>335.08513007162856</v>
      </c>
      <c r="V244" s="13">
        <f t="shared" si="53"/>
        <v>0</v>
      </c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5">
        <v>2004</v>
      </c>
      <c r="B245" s="5">
        <v>374.7</v>
      </c>
      <c r="C245">
        <v>1978.125</v>
      </c>
      <c r="D245">
        <v>335.26</v>
      </c>
      <c r="E245" s="1">
        <f t="shared" si="48"/>
        <v>1989</v>
      </c>
      <c r="F245">
        <v>6088</v>
      </c>
      <c r="G245" s="2">
        <f t="shared" si="60"/>
        <v>12.648145539906105</v>
      </c>
      <c r="H245" s="2">
        <f t="shared" si="60"/>
        <v>17.919241463148666</v>
      </c>
      <c r="I245" s="2">
        <f t="shared" si="60"/>
        <v>21.889167156655677</v>
      </c>
      <c r="J245" s="2">
        <f t="shared" si="60"/>
        <v>8.6718019689515202</v>
      </c>
      <c r="K245" s="2">
        <f t="shared" si="60"/>
        <v>0.68171183850996242</v>
      </c>
      <c r="L245" s="2">
        <f t="shared" si="50"/>
        <v>336.8100679671719</v>
      </c>
      <c r="O245">
        <f t="shared" si="51"/>
        <v>6088</v>
      </c>
      <c r="P245" s="2">
        <f t="shared" si="54"/>
        <v>12.648145539906105</v>
      </c>
      <c r="Q245" s="2">
        <f t="shared" si="55"/>
        <v>17.919241463148666</v>
      </c>
      <c r="R245" s="2">
        <f t="shared" si="56"/>
        <v>21.889167156655677</v>
      </c>
      <c r="S245" s="2">
        <f t="shared" si="57"/>
        <v>8.6718019689515202</v>
      </c>
      <c r="T245" s="2">
        <f t="shared" si="58"/>
        <v>0.68171183850996242</v>
      </c>
      <c r="U245" s="2">
        <f t="shared" si="52"/>
        <v>336.8100679671719</v>
      </c>
      <c r="V245" s="13">
        <f t="shared" si="53"/>
        <v>0</v>
      </c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5">
        <v>2005</v>
      </c>
      <c r="B246" s="5">
        <v>376.7</v>
      </c>
      <c r="C246">
        <v>1978.2083</v>
      </c>
      <c r="D246">
        <v>336.66</v>
      </c>
      <c r="E246" s="1">
        <f t="shared" si="48"/>
        <v>1990</v>
      </c>
      <c r="F246">
        <v>6151</v>
      </c>
      <c r="G246" s="2">
        <f t="shared" si="60"/>
        <v>13.019713615023477</v>
      </c>
      <c r="H246" s="2">
        <f t="shared" si="60"/>
        <v>18.441588286596321</v>
      </c>
      <c r="I246" s="2">
        <f t="shared" si="60"/>
        <v>22.509986381540557</v>
      </c>
      <c r="J246" s="2">
        <f t="shared" si="60"/>
        <v>8.8909631759625434</v>
      </c>
      <c r="K246" s="2">
        <f t="shared" si="60"/>
        <v>0.69930072738949123</v>
      </c>
      <c r="L246" s="2">
        <f t="shared" si="50"/>
        <v>338.56155218651242</v>
      </c>
      <c r="O246">
        <f t="shared" si="51"/>
        <v>6151</v>
      </c>
      <c r="P246" s="2">
        <f t="shared" si="54"/>
        <v>13.019713615023477</v>
      </c>
      <c r="Q246" s="2">
        <f t="shared" si="55"/>
        <v>18.441588286596321</v>
      </c>
      <c r="R246" s="2">
        <f t="shared" si="56"/>
        <v>22.509986381540557</v>
      </c>
      <c r="S246" s="2">
        <f t="shared" si="57"/>
        <v>8.8909631759625434</v>
      </c>
      <c r="T246" s="2">
        <f t="shared" si="58"/>
        <v>0.69930072738949123</v>
      </c>
      <c r="U246" s="2">
        <f t="shared" si="52"/>
        <v>338.56155218651242</v>
      </c>
      <c r="V246" s="13">
        <f t="shared" si="53"/>
        <v>0</v>
      </c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5">
        <v>2006</v>
      </c>
      <c r="B247" s="5">
        <v>378.7</v>
      </c>
      <c r="C247">
        <v>1978.2917</v>
      </c>
      <c r="D247">
        <v>337.69</v>
      </c>
      <c r="E247" s="1">
        <f t="shared" si="48"/>
        <v>1991</v>
      </c>
      <c r="F247">
        <v>6239</v>
      </c>
      <c r="G247" s="2">
        <f t="shared" ref="G247:K262" si="61">G246*(1-G$5)+G$4*$F246*$L$4/1000</f>
        <v>13.395126760563382</v>
      </c>
      <c r="H247" s="2">
        <f t="shared" si="61"/>
        <v>18.968413611272538</v>
      </c>
      <c r="I247" s="2">
        <f t="shared" si="61"/>
        <v>23.131937377159385</v>
      </c>
      <c r="J247" s="2">
        <f t="shared" si="61"/>
        <v>9.1049987584252374</v>
      </c>
      <c r="K247" s="2">
        <f t="shared" si="61"/>
        <v>0.71292667424407719</v>
      </c>
      <c r="L247" s="2">
        <f t="shared" si="50"/>
        <v>340.31340318166463</v>
      </c>
      <c r="O247">
        <f t="shared" si="51"/>
        <v>6239</v>
      </c>
      <c r="P247" s="2">
        <f t="shared" si="54"/>
        <v>13.395126760563382</v>
      </c>
      <c r="Q247" s="2">
        <f t="shared" si="55"/>
        <v>18.968413611272538</v>
      </c>
      <c r="R247" s="2">
        <f t="shared" si="56"/>
        <v>23.131937377159385</v>
      </c>
      <c r="S247" s="2">
        <f t="shared" si="57"/>
        <v>9.1049987584252374</v>
      </c>
      <c r="T247" s="2">
        <f t="shared" si="58"/>
        <v>0.71292667424407719</v>
      </c>
      <c r="U247" s="2">
        <f t="shared" si="52"/>
        <v>340.31340318166463</v>
      </c>
      <c r="V247" s="13">
        <f t="shared" si="53"/>
        <v>0</v>
      </c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5"/>
      <c r="B248" s="5"/>
      <c r="C248">
        <v>1978.375</v>
      </c>
      <c r="D248">
        <v>338.02</v>
      </c>
      <c r="E248" s="1">
        <f t="shared" si="48"/>
        <v>1992</v>
      </c>
      <c r="F248">
        <v>6178</v>
      </c>
      <c r="G248" s="2">
        <f t="shared" si="61"/>
        <v>13.775910798122068</v>
      </c>
      <c r="H248" s="2">
        <f t="shared" si="61"/>
        <v>19.5020525345269</v>
      </c>
      <c r="I248" s="2">
        <f t="shared" si="61"/>
        <v>23.758760820732917</v>
      </c>
      <c r="J248" s="2">
        <f t="shared" si="61"/>
        <v>9.3171357994563024</v>
      </c>
      <c r="K248" s="2">
        <f t="shared" si="61"/>
        <v>0.72532268417805956</v>
      </c>
      <c r="L248" s="2">
        <f t="shared" si="50"/>
        <v>342.07918263701623</v>
      </c>
      <c r="O248">
        <f t="shared" si="51"/>
        <v>6178</v>
      </c>
      <c r="P248" s="2">
        <f t="shared" si="54"/>
        <v>13.775910798122068</v>
      </c>
      <c r="Q248" s="2">
        <f t="shared" si="55"/>
        <v>19.5020525345269</v>
      </c>
      <c r="R248" s="2">
        <f t="shared" si="56"/>
        <v>23.758760820732917</v>
      </c>
      <c r="S248" s="2">
        <f t="shared" si="57"/>
        <v>9.3171357994563024</v>
      </c>
      <c r="T248" s="2">
        <f t="shared" si="58"/>
        <v>0.72532268417805956</v>
      </c>
      <c r="U248" s="2">
        <f t="shared" si="52"/>
        <v>342.07918263701623</v>
      </c>
      <c r="V248" s="13">
        <f t="shared" si="53"/>
        <v>0</v>
      </c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5"/>
      <c r="B249" s="5"/>
      <c r="C249">
        <v>1978.4583</v>
      </c>
      <c r="D249">
        <v>338.01</v>
      </c>
      <c r="E249" s="1">
        <f t="shared" si="48"/>
        <v>1993</v>
      </c>
      <c r="F249">
        <v>6172</v>
      </c>
      <c r="G249" s="2">
        <f t="shared" si="61"/>
        <v>14.152971830985917</v>
      </c>
      <c r="H249" s="2">
        <f t="shared" si="61"/>
        <v>20.028495701617366</v>
      </c>
      <c r="I249" s="2">
        <f t="shared" si="61"/>
        <v>24.368006334737949</v>
      </c>
      <c r="J249" s="2">
        <f t="shared" si="61"/>
        <v>9.5099944938481862</v>
      </c>
      <c r="K249" s="2">
        <f t="shared" si="61"/>
        <v>0.72997739449586407</v>
      </c>
      <c r="L249" s="2">
        <f t="shared" si="50"/>
        <v>343.78944575568528</v>
      </c>
      <c r="O249">
        <f t="shared" si="51"/>
        <v>6172</v>
      </c>
      <c r="P249" s="2">
        <f t="shared" si="54"/>
        <v>14.152971830985917</v>
      </c>
      <c r="Q249" s="2">
        <f t="shared" si="55"/>
        <v>20.028495701617366</v>
      </c>
      <c r="R249" s="2">
        <f t="shared" si="56"/>
        <v>24.368006334737949</v>
      </c>
      <c r="S249" s="2">
        <f t="shared" si="57"/>
        <v>9.5099944938481862</v>
      </c>
      <c r="T249" s="2">
        <f t="shared" si="58"/>
        <v>0.72997739449586407</v>
      </c>
      <c r="U249" s="2">
        <f t="shared" si="52"/>
        <v>343.78944575568528</v>
      </c>
      <c r="V249" s="13">
        <f t="shared" si="53"/>
        <v>0</v>
      </c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5"/>
      <c r="B250" s="5"/>
      <c r="C250">
        <v>1978.5417</v>
      </c>
      <c r="D250">
        <v>336.5</v>
      </c>
      <c r="E250" s="1">
        <f t="shared" si="48"/>
        <v>1994</v>
      </c>
      <c r="F250">
        <v>6284</v>
      </c>
      <c r="G250" s="2">
        <f t="shared" si="61"/>
        <v>14.529666666666669</v>
      </c>
      <c r="H250" s="2">
        <f t="shared" si="61"/>
        <v>20.552927227533115</v>
      </c>
      <c r="I250" s="2">
        <f t="shared" si="61"/>
        <v>24.968172771769495</v>
      </c>
      <c r="J250" s="2">
        <f t="shared" si="61"/>
        <v>9.6911315519970955</v>
      </c>
      <c r="K250" s="2">
        <f t="shared" si="61"/>
        <v>0.73251892887484815</v>
      </c>
      <c r="L250" s="2">
        <f t="shared" si="50"/>
        <v>345.47441714684123</v>
      </c>
      <c r="O250">
        <f t="shared" si="51"/>
        <v>6284</v>
      </c>
      <c r="P250" s="2">
        <f t="shared" si="54"/>
        <v>14.529666666666669</v>
      </c>
      <c r="Q250" s="2">
        <f t="shared" si="55"/>
        <v>20.552927227533115</v>
      </c>
      <c r="R250" s="2">
        <f t="shared" si="56"/>
        <v>24.968172771769495</v>
      </c>
      <c r="S250" s="2">
        <f t="shared" si="57"/>
        <v>9.6911315519970955</v>
      </c>
      <c r="T250" s="2">
        <f t="shared" si="58"/>
        <v>0.73251892887484815</v>
      </c>
      <c r="U250" s="2">
        <f t="shared" si="52"/>
        <v>345.47441714684123</v>
      </c>
      <c r="V250" s="13">
        <f t="shared" si="53"/>
        <v>0</v>
      </c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5"/>
      <c r="B251" s="5"/>
      <c r="C251">
        <v>1978.625</v>
      </c>
      <c r="D251">
        <v>334.42</v>
      </c>
      <c r="E251" s="1">
        <f t="shared" si="48"/>
        <v>1995</v>
      </c>
      <c r="F251">
        <v>6422</v>
      </c>
      <c r="G251" s="2">
        <f t="shared" si="61"/>
        <v>14.913197183098594</v>
      </c>
      <c r="H251" s="2">
        <f t="shared" si="61"/>
        <v>21.086432458565735</v>
      </c>
      <c r="I251" s="2">
        <f t="shared" si="61"/>
        <v>25.577109696321013</v>
      </c>
      <c r="J251" s="2">
        <f t="shared" si="61"/>
        <v>9.8750663593886845</v>
      </c>
      <c r="K251" s="2">
        <f t="shared" si="61"/>
        <v>0.73931866336085705</v>
      </c>
      <c r="L251" s="2">
        <f t="shared" si="50"/>
        <v>347.19112436073488</v>
      </c>
      <c r="O251">
        <f t="shared" si="51"/>
        <v>6422</v>
      </c>
      <c r="P251" s="2">
        <f t="shared" si="54"/>
        <v>14.913197183098594</v>
      </c>
      <c r="Q251" s="2">
        <f t="shared" si="55"/>
        <v>21.086432458565735</v>
      </c>
      <c r="R251" s="2">
        <f t="shared" si="56"/>
        <v>25.577109696321013</v>
      </c>
      <c r="S251" s="2">
        <f t="shared" si="57"/>
        <v>9.8750663593886845</v>
      </c>
      <c r="T251" s="2">
        <f t="shared" si="58"/>
        <v>0.73931866336085705</v>
      </c>
      <c r="U251" s="2">
        <f t="shared" si="52"/>
        <v>347.19112436073488</v>
      </c>
      <c r="V251" s="13">
        <f t="shared" si="53"/>
        <v>0</v>
      </c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5"/>
      <c r="B252" s="5"/>
      <c r="C252">
        <v>1978.7083</v>
      </c>
      <c r="D252">
        <v>332.36</v>
      </c>
      <c r="E252" s="1">
        <f t="shared" si="48"/>
        <v>1996</v>
      </c>
      <c r="F252">
        <v>6550</v>
      </c>
      <c r="G252" s="2">
        <f t="shared" si="61"/>
        <v>15.305150234741786</v>
      </c>
      <c r="H252" s="2">
        <f t="shared" si="61"/>
        <v>21.63142774723514</v>
      </c>
      <c r="I252" s="2">
        <f t="shared" si="61"/>
        <v>26.198605488793653</v>
      </c>
      <c r="J252" s="2">
        <f t="shared" si="61"/>
        <v>10.064690732596926</v>
      </c>
      <c r="K252" s="2">
        <f t="shared" si="61"/>
        <v>0.74992178404396337</v>
      </c>
      <c r="L252" s="2">
        <f t="shared" si="50"/>
        <v>348.94979598741145</v>
      </c>
      <c r="O252">
        <f t="shared" si="51"/>
        <v>6550</v>
      </c>
      <c r="P252" s="2">
        <f t="shared" si="54"/>
        <v>15.305150234741786</v>
      </c>
      <c r="Q252" s="2">
        <f t="shared" si="55"/>
        <v>21.63142774723514</v>
      </c>
      <c r="R252" s="2">
        <f t="shared" si="56"/>
        <v>26.198605488793653</v>
      </c>
      <c r="S252" s="2">
        <f t="shared" si="57"/>
        <v>10.064690732596926</v>
      </c>
      <c r="T252" s="2">
        <f t="shared" si="58"/>
        <v>0.74992178404396337</v>
      </c>
      <c r="U252" s="2">
        <f t="shared" si="52"/>
        <v>348.94979598741145</v>
      </c>
      <c r="V252" s="13">
        <f t="shared" si="53"/>
        <v>0</v>
      </c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5"/>
      <c r="B253" s="5"/>
      <c r="C253">
        <v>1978.7917</v>
      </c>
      <c r="D253">
        <v>332.45</v>
      </c>
      <c r="E253" s="1">
        <f t="shared" si="48"/>
        <v>1997</v>
      </c>
      <c r="F253">
        <v>6663</v>
      </c>
      <c r="G253" s="2">
        <f t="shared" si="61"/>
        <v>15.704915492957749</v>
      </c>
      <c r="H253" s="2">
        <f t="shared" si="61"/>
        <v>22.186942516913081</v>
      </c>
      <c r="I253" s="2">
        <f t="shared" si="61"/>
        <v>26.830989228909349</v>
      </c>
      <c r="J253" s="2">
        <f t="shared" si="61"/>
        <v>10.258505935693693</v>
      </c>
      <c r="K253" s="2">
        <f t="shared" si="61"/>
        <v>0.76236229149826196</v>
      </c>
      <c r="L253" s="2">
        <f t="shared" si="50"/>
        <v>350.74371546597212</v>
      </c>
      <c r="O253">
        <f t="shared" si="51"/>
        <v>6663</v>
      </c>
      <c r="P253" s="2">
        <f t="shared" si="54"/>
        <v>15.704915492957749</v>
      </c>
      <c r="Q253" s="2">
        <f t="shared" si="55"/>
        <v>22.186942516913081</v>
      </c>
      <c r="R253" s="2">
        <f t="shared" si="56"/>
        <v>26.830989228909349</v>
      </c>
      <c r="S253" s="2">
        <f t="shared" si="57"/>
        <v>10.258505935693693</v>
      </c>
      <c r="T253" s="2">
        <f t="shared" si="58"/>
        <v>0.76236229149826196</v>
      </c>
      <c r="U253" s="2">
        <f t="shared" si="52"/>
        <v>350.74371546597212</v>
      </c>
      <c r="V253" s="13">
        <f t="shared" si="53"/>
        <v>0</v>
      </c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5"/>
      <c r="B254" s="5"/>
      <c r="C254">
        <v>1978.875</v>
      </c>
      <c r="D254">
        <v>333.76</v>
      </c>
      <c r="E254" s="1">
        <f t="shared" si="48"/>
        <v>1998</v>
      </c>
      <c r="F254">
        <v>6638</v>
      </c>
      <c r="G254" s="2">
        <f t="shared" si="61"/>
        <v>16.111577464788734</v>
      </c>
      <c r="H254" s="2">
        <f t="shared" si="61"/>
        <v>22.751539377488548</v>
      </c>
      <c r="I254" s="2">
        <f t="shared" si="61"/>
        <v>27.471861250802188</v>
      </c>
      <c r="J254" s="2">
        <f t="shared" si="61"/>
        <v>10.454511996362534</v>
      </c>
      <c r="K254" s="2">
        <f t="shared" si="61"/>
        <v>0.77521300501092649</v>
      </c>
      <c r="L254" s="2">
        <f t="shared" si="50"/>
        <v>352.56470309445297</v>
      </c>
      <c r="O254">
        <f t="shared" si="51"/>
        <v>6638</v>
      </c>
      <c r="P254" s="2">
        <f t="shared" si="54"/>
        <v>16.111577464788734</v>
      </c>
      <c r="Q254" s="2">
        <f t="shared" si="55"/>
        <v>22.751539377488548</v>
      </c>
      <c r="R254" s="2">
        <f t="shared" si="56"/>
        <v>27.471861250802188</v>
      </c>
      <c r="S254" s="2">
        <f t="shared" si="57"/>
        <v>10.454511996362534</v>
      </c>
      <c r="T254" s="2">
        <f t="shared" si="58"/>
        <v>0.77521300501092649</v>
      </c>
      <c r="U254" s="2">
        <f t="shared" si="52"/>
        <v>352.56470309445297</v>
      </c>
      <c r="V254" s="13">
        <f t="shared" si="53"/>
        <v>0</v>
      </c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5"/>
      <c r="B255" s="5"/>
      <c r="C255">
        <v>1978.9583</v>
      </c>
      <c r="D255">
        <v>334.91</v>
      </c>
      <c r="E255" s="1">
        <f t="shared" si="48"/>
        <v>1999</v>
      </c>
      <c r="F255">
        <v>6584</v>
      </c>
      <c r="G255" s="2">
        <f t="shared" si="61"/>
        <v>16.516713615023477</v>
      </c>
      <c r="H255" s="2">
        <f t="shared" si="61"/>
        <v>23.312235597379065</v>
      </c>
      <c r="I255" s="2">
        <f t="shared" si="61"/>
        <v>28.100375225160043</v>
      </c>
      <c r="J255" s="2">
        <f t="shared" si="61"/>
        <v>10.636386574699504</v>
      </c>
      <c r="K255" s="2">
        <f t="shared" si="61"/>
        <v>0.78183364783535314</v>
      </c>
      <c r="L255" s="2">
        <f t="shared" si="50"/>
        <v>354.34754466009747</v>
      </c>
      <c r="O255">
        <f t="shared" si="51"/>
        <v>6584</v>
      </c>
      <c r="P255" s="2">
        <f t="shared" si="54"/>
        <v>16.516713615023477</v>
      </c>
      <c r="Q255" s="2">
        <f t="shared" si="55"/>
        <v>23.312235597379065</v>
      </c>
      <c r="R255" s="2">
        <f t="shared" si="56"/>
        <v>28.100375225160043</v>
      </c>
      <c r="S255" s="2">
        <f t="shared" si="57"/>
        <v>10.636386574699504</v>
      </c>
      <c r="T255" s="2">
        <f t="shared" si="58"/>
        <v>0.78183364783535314</v>
      </c>
      <c r="U255" s="2">
        <f t="shared" si="52"/>
        <v>354.34754466009747</v>
      </c>
      <c r="V255" s="13">
        <f t="shared" si="53"/>
        <v>0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5"/>
      <c r="B256" s="2"/>
      <c r="C256">
        <v>1979.0417</v>
      </c>
      <c r="D256">
        <v>336.14</v>
      </c>
      <c r="E256" s="1">
        <f t="shared" si="48"/>
        <v>2000</v>
      </c>
      <c r="F256">
        <v>6750</v>
      </c>
      <c r="G256" s="2">
        <f t="shared" si="61"/>
        <v>16.918553990610331</v>
      </c>
      <c r="H256" s="2">
        <f t="shared" si="61"/>
        <v>23.86631890266894</v>
      </c>
      <c r="I256" s="2">
        <f t="shared" si="61"/>
        <v>28.712340221796499</v>
      </c>
      <c r="J256" s="2">
        <f t="shared" si="61"/>
        <v>10.801533201994349</v>
      </c>
      <c r="K256" s="2">
        <f t="shared" si="61"/>
        <v>0.78331405942776877</v>
      </c>
      <c r="L256" s="2">
        <f t="shared" si="50"/>
        <v>356.08206037649791</v>
      </c>
      <c r="O256">
        <f t="shared" si="51"/>
        <v>6750</v>
      </c>
      <c r="P256" s="2">
        <f t="shared" si="54"/>
        <v>16.918553990610331</v>
      </c>
      <c r="Q256" s="2">
        <f t="shared" si="55"/>
        <v>23.86631890266894</v>
      </c>
      <c r="R256" s="2">
        <f t="shared" si="56"/>
        <v>28.712340221796499</v>
      </c>
      <c r="S256" s="2">
        <f t="shared" si="57"/>
        <v>10.801533201994349</v>
      </c>
      <c r="T256" s="2">
        <f t="shared" si="58"/>
        <v>0.78331405942776877</v>
      </c>
      <c r="U256" s="2">
        <f t="shared" si="52"/>
        <v>356.08206037649791</v>
      </c>
      <c r="V256" s="13">
        <f t="shared" si="53"/>
        <v>0</v>
      </c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5"/>
      <c r="B257" s="2"/>
      <c r="C257">
        <v>1979.125</v>
      </c>
      <c r="D257">
        <v>336.69</v>
      </c>
      <c r="E257" s="1">
        <f t="shared" si="48"/>
        <v>2001</v>
      </c>
      <c r="F257">
        <v>6916</v>
      </c>
      <c r="G257" s="2">
        <f t="shared" si="61"/>
        <v>17.330525821596247</v>
      </c>
      <c r="H257" s="2">
        <f t="shared" si="61"/>
        <v>24.434464762679269</v>
      </c>
      <c r="I257" s="2">
        <f t="shared" si="61"/>
        <v>29.341030014475518</v>
      </c>
      <c r="J257" s="2">
        <f t="shared" si="61"/>
        <v>10.976729089743987</v>
      </c>
      <c r="K257" s="2">
        <f t="shared" si="61"/>
        <v>0.7920054016776098</v>
      </c>
      <c r="L257" s="2">
        <f t="shared" si="50"/>
        <v>357.87475509017264</v>
      </c>
      <c r="O257">
        <f t="shared" si="51"/>
        <v>6916</v>
      </c>
      <c r="P257" s="2">
        <f t="shared" si="54"/>
        <v>17.330525821596247</v>
      </c>
      <c r="Q257" s="2">
        <f t="shared" si="55"/>
        <v>24.434464762679269</v>
      </c>
      <c r="R257" s="2">
        <f t="shared" si="56"/>
        <v>29.341030014475518</v>
      </c>
      <c r="S257" s="2">
        <f t="shared" si="57"/>
        <v>10.976729089743987</v>
      </c>
      <c r="T257" s="2">
        <f t="shared" si="58"/>
        <v>0.7920054016776098</v>
      </c>
      <c r="U257" s="2">
        <f t="shared" si="52"/>
        <v>357.87475509017264</v>
      </c>
      <c r="V257" s="13">
        <f t="shared" si="53"/>
        <v>0</v>
      </c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5"/>
      <c r="B258" s="2"/>
      <c r="C258">
        <v>1979.2083</v>
      </c>
      <c r="D258">
        <v>338.27</v>
      </c>
      <c r="E258" s="1">
        <f t="shared" si="48"/>
        <v>2002</v>
      </c>
      <c r="F258">
        <v>6981</v>
      </c>
      <c r="G258" s="2">
        <f t="shared" si="61"/>
        <v>17.752629107981225</v>
      </c>
      <c r="H258" s="2">
        <f t="shared" si="61"/>
        <v>25.016634490901552</v>
      </c>
      <c r="I258" s="2">
        <f t="shared" si="61"/>
        <v>29.986220112683835</v>
      </c>
      <c r="J258" s="2">
        <f t="shared" si="61"/>
        <v>11.161400155292052</v>
      </c>
      <c r="K258" s="2">
        <f t="shared" si="61"/>
        <v>0.80507039445624107</v>
      </c>
      <c r="L258" s="2">
        <f t="shared" si="50"/>
        <v>359.72195426131492</v>
      </c>
      <c r="O258">
        <f t="shared" si="51"/>
        <v>6981</v>
      </c>
      <c r="P258" s="2">
        <f t="shared" si="54"/>
        <v>17.752629107981225</v>
      </c>
      <c r="Q258" s="2">
        <f t="shared" si="55"/>
        <v>25.016634490901552</v>
      </c>
      <c r="R258" s="2">
        <f t="shared" si="56"/>
        <v>29.986220112683835</v>
      </c>
      <c r="S258" s="2">
        <f t="shared" si="57"/>
        <v>11.161400155292052</v>
      </c>
      <c r="T258" s="2">
        <f t="shared" si="58"/>
        <v>0.80507039445624107</v>
      </c>
      <c r="U258" s="2">
        <f t="shared" si="52"/>
        <v>359.72195426131492</v>
      </c>
      <c r="V258" s="13">
        <f t="shared" si="53"/>
        <v>0</v>
      </c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5"/>
      <c r="B259" s="2"/>
      <c r="C259">
        <v>1979.2917</v>
      </c>
      <c r="D259">
        <v>338.82</v>
      </c>
      <c r="E259" s="1">
        <f t="shared" si="48"/>
        <v>2003</v>
      </c>
      <c r="F259">
        <v>7397</v>
      </c>
      <c r="G259" s="2">
        <f t="shared" si="61"/>
        <v>18.178699530516436</v>
      </c>
      <c r="H259" s="2">
        <f t="shared" si="61"/>
        <v>25.603305939179918</v>
      </c>
      <c r="I259" s="2">
        <f t="shared" si="61"/>
        <v>30.632515330237922</v>
      </c>
      <c r="J259" s="2">
        <f t="shared" si="61"/>
        <v>11.343150651425605</v>
      </c>
      <c r="K259" s="2">
        <f t="shared" si="61"/>
        <v>0.81604635633789335</v>
      </c>
      <c r="L259" s="2">
        <f t="shared" si="50"/>
        <v>361.57371780769779</v>
      </c>
      <c r="O259">
        <f t="shared" si="51"/>
        <v>7397</v>
      </c>
      <c r="P259" s="2">
        <f t="shared" si="54"/>
        <v>18.178699530516436</v>
      </c>
      <c r="Q259" s="2">
        <f t="shared" si="55"/>
        <v>25.603305939179918</v>
      </c>
      <c r="R259" s="2">
        <f t="shared" si="56"/>
        <v>30.632515330237922</v>
      </c>
      <c r="S259" s="2">
        <f t="shared" si="57"/>
        <v>11.343150651425605</v>
      </c>
      <c r="T259" s="2">
        <f t="shared" si="58"/>
        <v>0.81604635633789335</v>
      </c>
      <c r="U259" s="2">
        <f t="shared" si="52"/>
        <v>361.57371780769779</v>
      </c>
      <c r="V259" s="13">
        <f t="shared" si="53"/>
        <v>0</v>
      </c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5"/>
      <c r="B260" s="2"/>
      <c r="C260">
        <v>1979.375</v>
      </c>
      <c r="D260">
        <v>339.24</v>
      </c>
      <c r="E260" s="1">
        <f t="shared" si="48"/>
        <v>2004</v>
      </c>
      <c r="F260">
        <v>7782</v>
      </c>
      <c r="G260" s="2">
        <f t="shared" si="61"/>
        <v>18.63015962441315</v>
      </c>
      <c r="H260" s="2">
        <f t="shared" si="61"/>
        <v>26.227424469626765</v>
      </c>
      <c r="I260" s="2">
        <f t="shared" si="61"/>
        <v>31.332633227911476</v>
      </c>
      <c r="J260" s="2">
        <f t="shared" si="61"/>
        <v>11.563344604192045</v>
      </c>
      <c r="K260" s="2">
        <f t="shared" si="61"/>
        <v>0.84223413017087756</v>
      </c>
      <c r="L260" s="2">
        <f t="shared" si="50"/>
        <v>363.59579605631433</v>
      </c>
      <c r="O260">
        <f t="shared" si="51"/>
        <v>7782</v>
      </c>
      <c r="P260" s="2">
        <f t="shared" si="54"/>
        <v>18.63015962441315</v>
      </c>
      <c r="Q260" s="2">
        <f t="shared" si="55"/>
        <v>26.227424469626765</v>
      </c>
      <c r="R260" s="2">
        <f t="shared" si="56"/>
        <v>31.332633227911476</v>
      </c>
      <c r="S260" s="2">
        <f t="shared" si="57"/>
        <v>11.563344604192045</v>
      </c>
      <c r="T260" s="2">
        <f t="shared" si="58"/>
        <v>0.84223413017087756</v>
      </c>
      <c r="U260" s="2">
        <f t="shared" si="52"/>
        <v>363.59579605631433</v>
      </c>
      <c r="V260" s="13">
        <f t="shared" si="53"/>
        <v>0</v>
      </c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5"/>
      <c r="B261" s="2"/>
      <c r="C261">
        <v>1979.4583</v>
      </c>
      <c r="D261">
        <v>339.26</v>
      </c>
      <c r="E261" s="1">
        <f t="shared" si="48"/>
        <v>2005</v>
      </c>
      <c r="F261">
        <v>8086</v>
      </c>
      <c r="G261" s="2">
        <f t="shared" si="61"/>
        <v>19.105117370892025</v>
      </c>
      <c r="H261" s="2">
        <f t="shared" si="61"/>
        <v>26.885976266077336</v>
      </c>
      <c r="I261" s="2">
        <f t="shared" si="61"/>
        <v>32.081194087547281</v>
      </c>
      <c r="J261" s="2">
        <f t="shared" si="61"/>
        <v>11.816147362121999</v>
      </c>
      <c r="K261" s="2">
        <f t="shared" si="61"/>
        <v>0.87619293528109476</v>
      </c>
      <c r="L261" s="2">
        <f t="shared" si="50"/>
        <v>365.76462802191975</v>
      </c>
      <c r="O261">
        <f t="shared" si="51"/>
        <v>8086</v>
      </c>
      <c r="P261" s="2">
        <f t="shared" si="54"/>
        <v>19.105117370892025</v>
      </c>
      <c r="Q261" s="2">
        <f t="shared" si="55"/>
        <v>26.885976266077336</v>
      </c>
      <c r="R261" s="2">
        <f t="shared" si="56"/>
        <v>32.081194087547281</v>
      </c>
      <c r="S261" s="2">
        <f t="shared" si="57"/>
        <v>11.816147362121999</v>
      </c>
      <c r="T261" s="2">
        <f t="shared" si="58"/>
        <v>0.87619293528109476</v>
      </c>
      <c r="U261" s="2">
        <f t="shared" si="52"/>
        <v>365.76462802191975</v>
      </c>
      <c r="V261" s="13">
        <f t="shared" si="53"/>
        <v>0</v>
      </c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>
      <c r="A262" s="5"/>
      <c r="B262" s="2"/>
      <c r="C262">
        <v>1979.5417</v>
      </c>
      <c r="D262">
        <v>337.54</v>
      </c>
      <c r="E262" s="1">
        <f t="shared" si="48"/>
        <v>2006</v>
      </c>
      <c r="F262">
        <v>8350</v>
      </c>
      <c r="G262" s="2">
        <f t="shared" si="61"/>
        <v>19.598629107981225</v>
      </c>
      <c r="H262" s="2">
        <f t="shared" si="61"/>
        <v>27.571260967784504</v>
      </c>
      <c r="I262" s="2">
        <f t="shared" si="61"/>
        <v>32.8653786637894</v>
      </c>
      <c r="J262" s="2">
        <f t="shared" si="61"/>
        <v>12.090189044440306</v>
      </c>
      <c r="K262" s="2">
        <f t="shared" si="61"/>
        <v>0.91106229221713098</v>
      </c>
      <c r="L262" s="2">
        <f t="shared" si="50"/>
        <v>368.03652007621258</v>
      </c>
      <c r="O262">
        <f t="shared" si="51"/>
        <v>8350</v>
      </c>
      <c r="P262" s="2">
        <f t="shared" si="54"/>
        <v>19.598629107981225</v>
      </c>
      <c r="Q262" s="2">
        <f t="shared" si="55"/>
        <v>27.571260967784504</v>
      </c>
      <c r="R262" s="2">
        <f t="shared" si="56"/>
        <v>32.8653786637894</v>
      </c>
      <c r="S262" s="2">
        <f t="shared" si="57"/>
        <v>12.090189044440306</v>
      </c>
      <c r="T262" s="2">
        <f t="shared" si="58"/>
        <v>0.91106229221713098</v>
      </c>
      <c r="U262" s="2">
        <f t="shared" si="52"/>
        <v>368.03652007621258</v>
      </c>
      <c r="V262" s="13">
        <f t="shared" si="53"/>
        <v>0</v>
      </c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>
      <c r="A263" s="5"/>
      <c r="B263" s="2"/>
      <c r="C263">
        <v>1979.625</v>
      </c>
      <c r="D263">
        <v>335.72</v>
      </c>
      <c r="E263" s="1">
        <f t="shared" ref="E263:E264" si="62">1+E262</f>
        <v>2007</v>
      </c>
      <c r="F263">
        <v>8543</v>
      </c>
      <c r="G263" s="2">
        <f t="shared" ref="G263:K278" si="63">G262*(1-G$5)+G$4*$F262*$L$4/1000</f>
        <v>20.108253521126766</v>
      </c>
      <c r="H263" s="2">
        <f t="shared" si="63"/>
        <v>28.279449163182001</v>
      </c>
      <c r="I263" s="2">
        <f t="shared" si="63"/>
        <v>33.678699403501554</v>
      </c>
      <c r="J263" s="2">
        <f t="shared" si="63"/>
        <v>12.379561502488006</v>
      </c>
      <c r="K263" s="2">
        <f t="shared" si="63"/>
        <v>0.94460599248048349</v>
      </c>
      <c r="L263" s="2">
        <f>SUM(G263:K263,L$5)</f>
        <v>370.39056958277882</v>
      </c>
      <c r="O263">
        <f t="shared" ref="O263:O326" si="64">F263+N263</f>
        <v>8543</v>
      </c>
      <c r="P263" s="2">
        <f t="shared" si="54"/>
        <v>20.108253521126766</v>
      </c>
      <c r="Q263" s="2">
        <f t="shared" si="55"/>
        <v>28.279449163182001</v>
      </c>
      <c r="R263" s="2">
        <f t="shared" si="56"/>
        <v>33.678699403501554</v>
      </c>
      <c r="S263" s="2">
        <f t="shared" si="57"/>
        <v>12.379561502488006</v>
      </c>
      <c r="T263" s="2">
        <f t="shared" si="58"/>
        <v>0.94460599248048349</v>
      </c>
      <c r="U263" s="2">
        <f>SUM(P263:T263,U$5)</f>
        <v>370.39056958277882</v>
      </c>
      <c r="V263" s="13">
        <f t="shared" ref="V263:V326" si="65">U263-L263</f>
        <v>0</v>
      </c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>
      <c r="A264" s="5"/>
      <c r="B264" s="2"/>
      <c r="C264">
        <v>1979.7083</v>
      </c>
      <c r="D264">
        <v>333.97</v>
      </c>
      <c r="E264" s="1">
        <f t="shared" si="62"/>
        <v>2008</v>
      </c>
      <c r="F264">
        <v>8749</v>
      </c>
      <c r="G264" s="2">
        <f t="shared" si="63"/>
        <v>20.62965727699531</v>
      </c>
      <c r="H264" s="2">
        <f t="shared" si="63"/>
        <v>29.003811177407222</v>
      </c>
      <c r="I264" s="2">
        <f t="shared" si="63"/>
        <v>34.510098556486049</v>
      </c>
      <c r="J264" s="2">
        <f t="shared" si="63"/>
        <v>12.675055603912078</v>
      </c>
      <c r="K264" s="2">
        <f t="shared" si="63"/>
        <v>0.9740123079942673</v>
      </c>
      <c r="L264" s="2">
        <f>SUM(G264:K264,L$5)</f>
        <v>372.79263492279495</v>
      </c>
      <c r="O264">
        <f t="shared" si="64"/>
        <v>8749</v>
      </c>
      <c r="P264" s="2">
        <f t="shared" ref="P264:P327" si="66">P263*(1-P$5)+P$4*$O263*$L$4/1000</f>
        <v>20.62965727699531</v>
      </c>
      <c r="Q264" s="2">
        <f t="shared" ref="Q264:Q327" si="67">Q263*(1-Q$5)+Q$4*$O263*$L$4/1000</f>
        <v>29.003811177407222</v>
      </c>
      <c r="R264" s="2">
        <f t="shared" ref="R264:R327" si="68">R263*(1-R$5)+R$4*$O263*$L$4/1000</f>
        <v>34.510098556486049</v>
      </c>
      <c r="S264" s="2">
        <f t="shared" ref="S264:S327" si="69">S263*(1-S$5)+S$4*$O263*$L$4/1000</f>
        <v>12.675055603912078</v>
      </c>
      <c r="T264" s="2">
        <f t="shared" ref="T264:T327" si="70">T263*(1-T$5)+T$4*$O263*$L$4/1000</f>
        <v>0.9740123079942673</v>
      </c>
      <c r="U264" s="2">
        <f>SUM(P264:T264,U$5)</f>
        <v>372.79263492279495</v>
      </c>
      <c r="V264" s="13">
        <f t="shared" si="65"/>
        <v>0</v>
      </c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>
      <c r="A265" s="5"/>
      <c r="B265" s="2"/>
      <c r="C265">
        <v>1979.7917</v>
      </c>
      <c r="D265">
        <v>334.24</v>
      </c>
      <c r="E265" s="1">
        <f>1+E264</f>
        <v>2009</v>
      </c>
      <c r="F265" s="14">
        <v>9155.4950363392491</v>
      </c>
      <c r="G265" s="2">
        <f t="shared" si="63"/>
        <v>21.163633802816907</v>
      </c>
      <c r="H265" s="2">
        <f t="shared" si="63"/>
        <v>29.745523173077977</v>
      </c>
      <c r="I265" s="2">
        <f t="shared" si="63"/>
        <v>35.361286514788659</v>
      </c>
      <c r="J265" s="2">
        <f t="shared" si="63"/>
        <v>12.977847460068233</v>
      </c>
      <c r="K265" s="2">
        <f t="shared" si="63"/>
        <v>1.0015195014449079</v>
      </c>
      <c r="L265" s="2">
        <f t="shared" ref="L265:L328" si="71">SUM(G265:K265,L$5)</f>
        <v>375.2498104521967</v>
      </c>
      <c r="O265">
        <f t="shared" si="64"/>
        <v>9155.4950363392491</v>
      </c>
      <c r="P265" s="2">
        <f t="shared" si="66"/>
        <v>21.163633802816907</v>
      </c>
      <c r="Q265" s="2">
        <f t="shared" si="67"/>
        <v>29.745523173077977</v>
      </c>
      <c r="R265" s="2">
        <f t="shared" si="68"/>
        <v>35.361286514788659</v>
      </c>
      <c r="S265" s="2">
        <f t="shared" si="69"/>
        <v>12.977847460068233</v>
      </c>
      <c r="T265" s="2">
        <f t="shared" si="70"/>
        <v>1.0015195014449079</v>
      </c>
      <c r="U265" s="2">
        <f t="shared" ref="U265:U328" si="72">SUM(P265:T265,U$5)</f>
        <v>375.2498104521967</v>
      </c>
      <c r="V265" s="13">
        <f t="shared" si="65"/>
        <v>0</v>
      </c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>
      <c r="A266" s="5"/>
      <c r="B266" s="2"/>
      <c r="C266">
        <v>1979.875</v>
      </c>
      <c r="D266">
        <v>335.32</v>
      </c>
      <c r="E266" s="1">
        <f t="shared" ref="E266:E329" si="73">1+E265</f>
        <v>2010</v>
      </c>
      <c r="F266" s="14">
        <v>9498.9534144443514</v>
      </c>
      <c r="G266" s="2">
        <f t="shared" si="63"/>
        <v>21.722419884847003</v>
      </c>
      <c r="H266" s="2">
        <f t="shared" si="63"/>
        <v>30.523363244884937</v>
      </c>
      <c r="I266" s="2">
        <f t="shared" si="63"/>
        <v>36.262118980889902</v>
      </c>
      <c r="J266" s="2">
        <f t="shared" si="63"/>
        <v>13.311052454432183</v>
      </c>
      <c r="K266" s="2">
        <f t="shared" si="63"/>
        <v>1.0372877316419054</v>
      </c>
      <c r="L266" s="2">
        <f t="shared" si="71"/>
        <v>377.85624229669594</v>
      </c>
      <c r="O266">
        <f t="shared" si="64"/>
        <v>9498.9534144443514</v>
      </c>
      <c r="P266" s="2">
        <f t="shared" si="66"/>
        <v>21.722419884847003</v>
      </c>
      <c r="Q266" s="2">
        <f t="shared" si="67"/>
        <v>30.523363244884937</v>
      </c>
      <c r="R266" s="2">
        <f t="shared" si="68"/>
        <v>36.262118980889902</v>
      </c>
      <c r="S266" s="2">
        <f t="shared" si="69"/>
        <v>13.311052454432183</v>
      </c>
      <c r="T266" s="2">
        <f t="shared" si="70"/>
        <v>1.0372877316419054</v>
      </c>
      <c r="U266" s="2">
        <f t="shared" si="72"/>
        <v>377.85624229669594</v>
      </c>
      <c r="V266" s="13">
        <f t="shared" si="65"/>
        <v>0</v>
      </c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>
      <c r="A267" s="5"/>
      <c r="B267" s="2"/>
      <c r="C267">
        <v>1979.9583</v>
      </c>
      <c r="D267">
        <v>336.82</v>
      </c>
      <c r="E267" s="1">
        <f t="shared" si="73"/>
        <v>2011</v>
      </c>
      <c r="F267" s="14">
        <v>9812.2726100693326</v>
      </c>
      <c r="G267" s="2">
        <f t="shared" si="63"/>
        <v>22.302168215306047</v>
      </c>
      <c r="H267" s="2">
        <f t="shared" si="63"/>
        <v>31.331313068364981</v>
      </c>
      <c r="I267" s="2">
        <f t="shared" si="63"/>
        <v>37.202459299557354</v>
      </c>
      <c r="J267" s="2">
        <f t="shared" si="63"/>
        <v>13.665534511225784</v>
      </c>
      <c r="K267" s="2">
        <f t="shared" si="63"/>
        <v>1.0751070663838513</v>
      </c>
      <c r="L267" s="2">
        <f t="shared" si="71"/>
        <v>380.57658216083803</v>
      </c>
      <c r="O267">
        <f t="shared" si="64"/>
        <v>9812.2726100693326</v>
      </c>
      <c r="P267" s="2">
        <f t="shared" si="66"/>
        <v>22.302168215306047</v>
      </c>
      <c r="Q267" s="2">
        <f t="shared" si="67"/>
        <v>31.331313068364981</v>
      </c>
      <c r="R267" s="2">
        <f t="shared" si="68"/>
        <v>37.202459299557354</v>
      </c>
      <c r="S267" s="2">
        <f t="shared" si="69"/>
        <v>13.665534511225784</v>
      </c>
      <c r="T267" s="2">
        <f t="shared" si="70"/>
        <v>1.0751070663838513</v>
      </c>
      <c r="U267" s="2">
        <f t="shared" si="72"/>
        <v>380.57658216083803</v>
      </c>
      <c r="V267" s="13">
        <f t="shared" si="65"/>
        <v>0</v>
      </c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>
      <c r="A268" s="5"/>
      <c r="B268" s="2"/>
      <c r="C268">
        <v>1980.0417</v>
      </c>
      <c r="D268">
        <v>337.9</v>
      </c>
      <c r="E268" s="1">
        <f t="shared" si="73"/>
        <v>2012</v>
      </c>
      <c r="F268" s="14">
        <v>10189.375344508617</v>
      </c>
      <c r="G268" s="2">
        <f t="shared" si="63"/>
        <v>22.90103931357319</v>
      </c>
      <c r="H268" s="2">
        <f t="shared" si="63"/>
        <v>32.166459840505063</v>
      </c>
      <c r="I268" s="2">
        <f t="shared" si="63"/>
        <v>38.177249219763546</v>
      </c>
      <c r="J268" s="2">
        <f t="shared" si="63"/>
        <v>14.036540676032022</v>
      </c>
      <c r="K268" s="2">
        <f t="shared" si="63"/>
        <v>1.1127554738256209</v>
      </c>
      <c r="L268" s="2">
        <f t="shared" si="71"/>
        <v>383.39404452369945</v>
      </c>
      <c r="O268">
        <f t="shared" si="64"/>
        <v>10189.375344508617</v>
      </c>
      <c r="P268" s="2">
        <f t="shared" si="66"/>
        <v>22.90103931357319</v>
      </c>
      <c r="Q268" s="2">
        <f t="shared" si="67"/>
        <v>32.166459840505063</v>
      </c>
      <c r="R268" s="2">
        <f t="shared" si="68"/>
        <v>38.177249219763546</v>
      </c>
      <c r="S268" s="2">
        <f t="shared" si="69"/>
        <v>14.036540676032022</v>
      </c>
      <c r="T268" s="2">
        <f t="shared" si="70"/>
        <v>1.1127554738256209</v>
      </c>
      <c r="U268" s="2">
        <f t="shared" si="72"/>
        <v>383.39404452369945</v>
      </c>
      <c r="V268" s="13">
        <f t="shared" si="65"/>
        <v>0</v>
      </c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>
      <c r="A269" s="5"/>
      <c r="B269" s="2"/>
      <c r="C269">
        <v>1980.125</v>
      </c>
      <c r="D269">
        <v>338.34</v>
      </c>
      <c r="E269" s="1">
        <f t="shared" si="73"/>
        <v>2013</v>
      </c>
      <c r="F269" s="14">
        <v>10274.768020488516</v>
      </c>
      <c r="G269" s="2">
        <f t="shared" si="63"/>
        <v>23.52292607168874</v>
      </c>
      <c r="H269" s="2">
        <f t="shared" si="63"/>
        <v>33.034717806363645</v>
      </c>
      <c r="I269" s="2">
        <f t="shared" si="63"/>
        <v>39.19560884122297</v>
      </c>
      <c r="J269" s="2">
        <f t="shared" si="63"/>
        <v>14.430613309356279</v>
      </c>
      <c r="K269" s="2">
        <f t="shared" si="63"/>
        <v>1.1532947409579513</v>
      </c>
      <c r="L269" s="2">
        <f t="shared" si="71"/>
        <v>386.33716076958956</v>
      </c>
      <c r="O269">
        <f t="shared" si="64"/>
        <v>10274.768020488516</v>
      </c>
      <c r="P269" s="2">
        <f t="shared" si="66"/>
        <v>23.52292607168874</v>
      </c>
      <c r="Q269" s="2">
        <f t="shared" si="67"/>
        <v>33.034717806363645</v>
      </c>
      <c r="R269" s="2">
        <f t="shared" si="68"/>
        <v>39.19560884122297</v>
      </c>
      <c r="S269" s="2">
        <f t="shared" si="69"/>
        <v>14.430613309356279</v>
      </c>
      <c r="T269" s="2">
        <f t="shared" si="70"/>
        <v>1.1532947409579513</v>
      </c>
      <c r="U269" s="2">
        <f t="shared" si="72"/>
        <v>386.33716076958956</v>
      </c>
      <c r="V269" s="13">
        <f t="shared" si="65"/>
        <v>0</v>
      </c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>
      <c r="A270" s="5"/>
      <c r="B270" s="2"/>
      <c r="C270">
        <v>1980.2083</v>
      </c>
      <c r="D270">
        <v>340.07</v>
      </c>
      <c r="E270" s="1">
        <f t="shared" si="73"/>
        <v>2014</v>
      </c>
      <c r="F270" s="14">
        <v>10158.274238369077</v>
      </c>
      <c r="G270" s="2">
        <f t="shared" si="63"/>
        <v>24.150024589371139</v>
      </c>
      <c r="H270" s="2">
        <f t="shared" si="63"/>
        <v>33.908605260239021</v>
      </c>
      <c r="I270" s="2">
        <f t="shared" si="63"/>
        <v>40.21312835926242</v>
      </c>
      <c r="J270" s="2">
        <f t="shared" si="63"/>
        <v>14.812196426597522</v>
      </c>
      <c r="K270" s="2">
        <f t="shared" si="63"/>
        <v>1.1818920952166427</v>
      </c>
      <c r="L270" s="2">
        <f t="shared" si="71"/>
        <v>389.26584673068675</v>
      </c>
      <c r="O270">
        <f t="shared" si="64"/>
        <v>10158.274238369077</v>
      </c>
      <c r="P270" s="2">
        <f t="shared" si="66"/>
        <v>24.150024589371139</v>
      </c>
      <c r="Q270" s="2">
        <f t="shared" si="67"/>
        <v>33.908605260239021</v>
      </c>
      <c r="R270" s="2">
        <f t="shared" si="68"/>
        <v>40.21312835926242</v>
      </c>
      <c r="S270" s="2">
        <f t="shared" si="69"/>
        <v>14.812196426597522</v>
      </c>
      <c r="T270" s="2">
        <f t="shared" si="70"/>
        <v>1.1818920952166427</v>
      </c>
      <c r="U270" s="2">
        <f t="shared" si="72"/>
        <v>389.26584673068675</v>
      </c>
      <c r="V270" s="13">
        <f t="shared" si="65"/>
        <v>0</v>
      </c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>
      <c r="A271" s="5"/>
      <c r="B271" s="2"/>
      <c r="C271">
        <v>1980.2917</v>
      </c>
      <c r="D271">
        <v>340.93</v>
      </c>
      <c r="E271" s="1">
        <f t="shared" si="73"/>
        <v>2015</v>
      </c>
      <c r="F271" s="14">
        <v>10774.92826930818</v>
      </c>
      <c r="G271" s="2">
        <f t="shared" si="63"/>
        <v>24.770013157910096</v>
      </c>
      <c r="H271" s="2">
        <f t="shared" si="63"/>
        <v>34.76915024030243</v>
      </c>
      <c r="I271" s="2">
        <f t="shared" si="63"/>
        <v>41.199488690365158</v>
      </c>
      <c r="J271" s="2">
        <f t="shared" si="63"/>
        <v>15.158307920870715</v>
      </c>
      <c r="K271" s="2">
        <f t="shared" si="63"/>
        <v>1.1937680757124027</v>
      </c>
      <c r="L271" s="2">
        <f t="shared" si="71"/>
        <v>392.09072808516078</v>
      </c>
      <c r="O271">
        <f t="shared" si="64"/>
        <v>10774.92826930818</v>
      </c>
      <c r="P271" s="2">
        <f t="shared" si="66"/>
        <v>24.770013157910096</v>
      </c>
      <c r="Q271" s="2">
        <f t="shared" si="67"/>
        <v>34.76915024030243</v>
      </c>
      <c r="R271" s="2">
        <f t="shared" si="68"/>
        <v>41.199488690365158</v>
      </c>
      <c r="S271" s="2">
        <f t="shared" si="69"/>
        <v>15.158307920870715</v>
      </c>
      <c r="T271" s="2">
        <f t="shared" si="70"/>
        <v>1.1937680757124027</v>
      </c>
      <c r="U271" s="2">
        <f t="shared" si="72"/>
        <v>392.09072808516078</v>
      </c>
      <c r="V271" s="13">
        <f t="shared" si="65"/>
        <v>0</v>
      </c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>
      <c r="A272" s="5"/>
      <c r="B272" s="2"/>
      <c r="C272">
        <v>1980.375</v>
      </c>
      <c r="D272">
        <v>341.45</v>
      </c>
      <c r="E272" s="1">
        <f t="shared" si="73"/>
        <v>2016</v>
      </c>
      <c r="F272" s="14">
        <v>11110.268959968891</v>
      </c>
      <c r="G272" s="2">
        <f t="shared" si="63"/>
        <v>25.427637887961769</v>
      </c>
      <c r="H272" s="2">
        <f t="shared" si="63"/>
        <v>35.685229622338497</v>
      </c>
      <c r="I272" s="2">
        <f t="shared" si="63"/>
        <v>42.265252344713559</v>
      </c>
      <c r="J272" s="2">
        <f t="shared" si="63"/>
        <v>15.557024387278689</v>
      </c>
      <c r="K272" s="2">
        <f t="shared" si="63"/>
        <v>1.22992211546855</v>
      </c>
      <c r="L272" s="2">
        <f t="shared" si="71"/>
        <v>395.16506635776108</v>
      </c>
      <c r="O272">
        <f t="shared" si="64"/>
        <v>11110.268959968891</v>
      </c>
      <c r="P272" s="2">
        <f t="shared" si="66"/>
        <v>25.427637887961769</v>
      </c>
      <c r="Q272" s="2">
        <f t="shared" si="67"/>
        <v>35.685229622338497</v>
      </c>
      <c r="R272" s="2">
        <f t="shared" si="68"/>
        <v>42.265252344713559</v>
      </c>
      <c r="S272" s="2">
        <f t="shared" si="69"/>
        <v>15.557024387278689</v>
      </c>
      <c r="T272" s="2">
        <f t="shared" si="70"/>
        <v>1.22992211546855</v>
      </c>
      <c r="U272" s="2">
        <f t="shared" si="72"/>
        <v>395.16506635776108</v>
      </c>
      <c r="V272" s="13">
        <f t="shared" si="65"/>
        <v>0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>
      <c r="A273" s="5"/>
      <c r="B273" s="2"/>
      <c r="C273">
        <v>1980.4583</v>
      </c>
      <c r="D273">
        <v>341.36</v>
      </c>
      <c r="E273" s="1">
        <f t="shared" si="73"/>
        <v>2017</v>
      </c>
      <c r="F273" s="14">
        <v>11256.830468363096</v>
      </c>
      <c r="G273" s="2">
        <f t="shared" si="63"/>
        <v>26.105729420729823</v>
      </c>
      <c r="H273" s="2">
        <f t="shared" si="63"/>
        <v>36.630276231398746</v>
      </c>
      <c r="I273" s="2">
        <f t="shared" si="63"/>
        <v>43.367090484961452</v>
      </c>
      <c r="J273" s="2">
        <f t="shared" si="63"/>
        <v>15.972322671460523</v>
      </c>
      <c r="K273" s="2">
        <f t="shared" si="63"/>
        <v>1.2675943434503392</v>
      </c>
      <c r="L273" s="2">
        <f t="shared" si="71"/>
        <v>398.34301315200088</v>
      </c>
      <c r="O273">
        <f t="shared" si="64"/>
        <v>11256.830468363096</v>
      </c>
      <c r="P273" s="2">
        <f t="shared" si="66"/>
        <v>26.105729420729823</v>
      </c>
      <c r="Q273" s="2">
        <f t="shared" si="67"/>
        <v>36.630276231398746</v>
      </c>
      <c r="R273" s="2">
        <f t="shared" si="68"/>
        <v>43.367090484961452</v>
      </c>
      <c r="S273" s="2">
        <f t="shared" si="69"/>
        <v>15.972322671460523</v>
      </c>
      <c r="T273" s="2">
        <f t="shared" si="70"/>
        <v>1.2675943434503392</v>
      </c>
      <c r="U273" s="2">
        <f t="shared" si="72"/>
        <v>398.34301315200088</v>
      </c>
      <c r="V273" s="13">
        <f t="shared" si="65"/>
        <v>0</v>
      </c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>
      <c r="A274" s="5"/>
      <c r="B274" s="2"/>
      <c r="C274">
        <v>1980.5417</v>
      </c>
      <c r="D274">
        <v>339.45</v>
      </c>
      <c r="E274" s="1">
        <f t="shared" si="73"/>
        <v>2018</v>
      </c>
      <c r="F274" s="14">
        <v>11467.297756108754</v>
      </c>
      <c r="G274" s="2">
        <f t="shared" si="63"/>
        <v>26.792766022085317</v>
      </c>
      <c r="H274" s="2">
        <f t="shared" si="63"/>
        <v>37.586484632961771</v>
      </c>
      <c r="I274" s="2">
        <f t="shared" si="63"/>
        <v>44.47615770543883</v>
      </c>
      <c r="J274" s="2">
        <f t="shared" si="63"/>
        <v>16.38109832528043</v>
      </c>
      <c r="K274" s="2">
        <f t="shared" si="63"/>
        <v>1.2973245267313167</v>
      </c>
      <c r="L274" s="2">
        <f t="shared" si="71"/>
        <v>401.53383121249766</v>
      </c>
      <c r="O274">
        <f t="shared" si="64"/>
        <v>11467.297756108754</v>
      </c>
      <c r="P274" s="2">
        <f t="shared" si="66"/>
        <v>26.792766022085317</v>
      </c>
      <c r="Q274" s="2">
        <f t="shared" si="67"/>
        <v>37.586484632961771</v>
      </c>
      <c r="R274" s="2">
        <f t="shared" si="68"/>
        <v>44.47615770543883</v>
      </c>
      <c r="S274" s="2">
        <f t="shared" si="69"/>
        <v>16.38109832528043</v>
      </c>
      <c r="T274" s="2">
        <f t="shared" si="70"/>
        <v>1.2973245267313167</v>
      </c>
      <c r="U274" s="2">
        <f t="shared" si="72"/>
        <v>401.53383121249766</v>
      </c>
      <c r="V274" s="13">
        <f t="shared" si="65"/>
        <v>0</v>
      </c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>
      <c r="A275" s="5"/>
      <c r="B275" s="2"/>
      <c r="C275">
        <v>1980.625</v>
      </c>
      <c r="D275">
        <v>337.67</v>
      </c>
      <c r="E275" s="1">
        <f t="shared" si="73"/>
        <v>2019</v>
      </c>
      <c r="F275" s="14">
        <v>11476.535739799836</v>
      </c>
      <c r="G275" s="2">
        <f t="shared" si="63"/>
        <v>27.492648044758621</v>
      </c>
      <c r="H275" s="2">
        <f t="shared" si="63"/>
        <v>38.559824663264777</v>
      </c>
      <c r="I275" s="2">
        <f t="shared" si="63"/>
        <v>45.601957841237848</v>
      </c>
      <c r="J275" s="2">
        <f t="shared" si="63"/>
        <v>16.791224644432418</v>
      </c>
      <c r="K275" s="2">
        <f t="shared" si="63"/>
        <v>1.3252378877314979</v>
      </c>
      <c r="L275" s="2">
        <f t="shared" si="71"/>
        <v>404.77089308142513</v>
      </c>
      <c r="O275">
        <f t="shared" si="64"/>
        <v>11476.535739799836</v>
      </c>
      <c r="P275" s="2">
        <f t="shared" si="66"/>
        <v>27.492648044758621</v>
      </c>
      <c r="Q275" s="2">
        <f t="shared" si="67"/>
        <v>38.559824663264777</v>
      </c>
      <c r="R275" s="2">
        <f t="shared" si="68"/>
        <v>45.601957841237848</v>
      </c>
      <c r="S275" s="2">
        <f t="shared" si="69"/>
        <v>16.791224644432418</v>
      </c>
      <c r="T275" s="2">
        <f t="shared" si="70"/>
        <v>1.3252378877314979</v>
      </c>
      <c r="U275" s="2">
        <f t="shared" si="72"/>
        <v>404.77089308142513</v>
      </c>
      <c r="V275" s="13">
        <f t="shared" si="65"/>
        <v>0</v>
      </c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>
      <c r="A276" s="5"/>
      <c r="B276" s="2"/>
      <c r="C276">
        <v>1980.7083</v>
      </c>
      <c r="D276">
        <v>336.25</v>
      </c>
      <c r="E276" s="1">
        <f t="shared" si="73"/>
        <v>2020</v>
      </c>
      <c r="F276" s="14">
        <v>11432.231813496866</v>
      </c>
      <c r="G276" s="2">
        <f t="shared" si="63"/>
        <v>28.193093888032788</v>
      </c>
      <c r="H276" s="2">
        <f t="shared" si="63"/>
        <v>39.531354422351107</v>
      </c>
      <c r="I276" s="2">
        <f t="shared" si="63"/>
        <v>46.714034660329247</v>
      </c>
      <c r="J276" s="2">
        <f t="shared" si="63"/>
        <v>17.179006006735158</v>
      </c>
      <c r="K276" s="2">
        <f t="shared" si="63"/>
        <v>1.3426019051482458</v>
      </c>
      <c r="L276" s="2">
        <f t="shared" si="71"/>
        <v>407.96009088259655</v>
      </c>
      <c r="M276">
        <f>AVERAGE(D748:D759)</f>
        <v>414.23833333333329</v>
      </c>
      <c r="N276">
        <v>1</v>
      </c>
      <c r="O276">
        <f t="shared" si="64"/>
        <v>11433.231813496866</v>
      </c>
      <c r="P276" s="2">
        <f t="shared" si="66"/>
        <v>28.193093888032788</v>
      </c>
      <c r="Q276" s="2">
        <f t="shared" si="67"/>
        <v>39.531354422351107</v>
      </c>
      <c r="R276" s="2">
        <f t="shared" si="68"/>
        <v>46.714034660329247</v>
      </c>
      <c r="S276" s="2">
        <f t="shared" si="69"/>
        <v>17.179006006735158</v>
      </c>
      <c r="T276" s="2">
        <f t="shared" si="70"/>
        <v>1.3426019051482458</v>
      </c>
      <c r="U276" s="2">
        <f t="shared" si="72"/>
        <v>407.96009088259655</v>
      </c>
      <c r="V276" s="13">
        <f t="shared" si="65"/>
        <v>0</v>
      </c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>
      <c r="A277" s="5"/>
      <c r="B277" s="2"/>
      <c r="C277">
        <v>1980.7917</v>
      </c>
      <c r="D277">
        <v>336.14</v>
      </c>
      <c r="E277" s="1">
        <f t="shared" si="73"/>
        <v>2021</v>
      </c>
      <c r="F277" s="4">
        <f>F276*SUM(economy!Z67:AB67)/SUM(economy!Z66:AB66)</f>
        <v>8153.0133101562233</v>
      </c>
      <c r="G277" s="9">
        <f t="shared" si="63"/>
        <v>28.890835735804899</v>
      </c>
      <c r="H277" s="9">
        <f t="shared" si="63"/>
        <v>40.496051480941894</v>
      </c>
      <c r="I277" s="9">
        <f t="shared" si="63"/>
        <v>47.804528510499473</v>
      </c>
      <c r="J277" s="9">
        <f t="shared" si="63"/>
        <v>17.539434647587754</v>
      </c>
      <c r="K277" s="9">
        <f t="shared" si="63"/>
        <v>1.3510537175472419</v>
      </c>
      <c r="L277" s="9">
        <f t="shared" si="71"/>
        <v>411.08190409238125</v>
      </c>
      <c r="O277">
        <f t="shared" si="64"/>
        <v>8153.0133101562233</v>
      </c>
      <c r="P277" s="2">
        <f t="shared" si="66"/>
        <v>28.890896768668746</v>
      </c>
      <c r="Q277" s="2">
        <f t="shared" si="67"/>
        <v>40.496145377655509</v>
      </c>
      <c r="R277" s="2">
        <f t="shared" si="68"/>
        <v>47.804678745241254</v>
      </c>
      <c r="S277" s="2">
        <f t="shared" si="69"/>
        <v>17.539552018479775</v>
      </c>
      <c r="T277" s="2">
        <f t="shared" si="70"/>
        <v>1.3511006659040494</v>
      </c>
      <c r="U277" s="9">
        <f t="shared" si="72"/>
        <v>411.08237357594936</v>
      </c>
      <c r="V277" s="13">
        <f t="shared" si="65"/>
        <v>4.694835681107179E-4</v>
      </c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>
      <c r="A278" s="5"/>
      <c r="B278" s="2"/>
      <c r="C278">
        <v>1980.875</v>
      </c>
      <c r="D278">
        <v>337.3</v>
      </c>
      <c r="E278" s="1">
        <f t="shared" si="73"/>
        <v>2022</v>
      </c>
      <c r="F278" s="4">
        <f>F277*SUM(economy!Z68:AB68)/SUM(economy!Z67:AB67)</f>
        <v>8412.4233994153892</v>
      </c>
      <c r="G278" s="9">
        <f t="shared" si="63"/>
        <v>29.388437487128989</v>
      </c>
      <c r="H278" s="9">
        <f t="shared" si="63"/>
        <v>41.150186788391323</v>
      </c>
      <c r="I278" s="9">
        <f t="shared" si="63"/>
        <v>48.387732535475642</v>
      </c>
      <c r="J278" s="9">
        <f t="shared" si="63"/>
        <v>17.494388332462204</v>
      </c>
      <c r="K278" s="9">
        <f t="shared" si="63"/>
        <v>1.2022260805527414</v>
      </c>
      <c r="L278" s="9">
        <f t="shared" si="71"/>
        <v>412.62297122401088</v>
      </c>
      <c r="O278">
        <f t="shared" si="64"/>
        <v>8412.4233994153892</v>
      </c>
      <c r="P278" s="2">
        <f t="shared" si="66"/>
        <v>29.388498519992837</v>
      </c>
      <c r="Q278" s="2">
        <f t="shared" si="67"/>
        <v>41.150280426792271</v>
      </c>
      <c r="R278" s="2">
        <f t="shared" si="68"/>
        <v>48.387880753674189</v>
      </c>
      <c r="S278" s="2">
        <f t="shared" si="69"/>
        <v>17.494498998324158</v>
      </c>
      <c r="T278" s="2">
        <f t="shared" si="70"/>
        <v>1.2022545561705682</v>
      </c>
      <c r="U278" s="9">
        <f t="shared" si="72"/>
        <v>412.62341325495402</v>
      </c>
      <c r="V278" s="13">
        <f t="shared" si="65"/>
        <v>4.4203094313388647E-4</v>
      </c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>
      <c r="A279" s="5"/>
      <c r="B279" s="2"/>
      <c r="C279">
        <v>1980.9583</v>
      </c>
      <c r="D279">
        <v>338.29</v>
      </c>
      <c r="E279" s="1">
        <f t="shared" si="73"/>
        <v>2023</v>
      </c>
      <c r="F279" s="4">
        <f>F278*SUM(economy!Z69:AB69)/SUM(economy!Z68:AB68)</f>
        <v>8636.4687104577843</v>
      </c>
      <c r="G279" s="9">
        <f t="shared" ref="G279:K294" si="74">G278*(1-G$5)+G$4*$F278*$L$4/1000</f>
        <v>29.901871779112088</v>
      </c>
      <c r="H279" s="9">
        <f t="shared" si="74"/>
        <v>41.826880304911683</v>
      </c>
      <c r="I279" s="9">
        <f t="shared" si="74"/>
        <v>49.002080844609736</v>
      </c>
      <c r="J279" s="9">
        <f t="shared" si="74"/>
        <v>17.482362565275718</v>
      </c>
      <c r="K279" s="9">
        <f t="shared" si="74"/>
        <v>1.1241364331330024</v>
      </c>
      <c r="L279" s="9">
        <f t="shared" si="71"/>
        <v>414.33733192704221</v>
      </c>
      <c r="O279">
        <f t="shared" si="64"/>
        <v>8636.4687104577843</v>
      </c>
      <c r="P279" s="2">
        <f t="shared" si="66"/>
        <v>29.901932811975936</v>
      </c>
      <c r="Q279" s="2">
        <f t="shared" si="67"/>
        <v>41.826973685710591</v>
      </c>
      <c r="R279" s="2">
        <f t="shared" si="68"/>
        <v>49.002227073332335</v>
      </c>
      <c r="S279" s="2">
        <f t="shared" si="69"/>
        <v>17.482466909144897</v>
      </c>
      <c r="T279" s="2">
        <f t="shared" si="70"/>
        <v>1.1241537044682686</v>
      </c>
      <c r="U279" s="9">
        <f t="shared" si="72"/>
        <v>414.33775418463199</v>
      </c>
      <c r="V279" s="13">
        <f t="shared" si="65"/>
        <v>4.222575897756542E-4</v>
      </c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>
      <c r="A280" s="5"/>
      <c r="B280" s="2"/>
      <c r="C280">
        <v>1981.0417</v>
      </c>
      <c r="D280">
        <v>339.29</v>
      </c>
      <c r="E280" s="1">
        <f t="shared" si="73"/>
        <v>2024</v>
      </c>
      <c r="F280" s="4">
        <f>F279*SUM(economy!Z70:AB70)/SUM(economy!Z69:AB69)</f>
        <v>8860.7757327594481</v>
      </c>
      <c r="G280" s="9">
        <f t="shared" si="74"/>
        <v>30.428980198060216</v>
      </c>
      <c r="H280" s="9">
        <f t="shared" si="74"/>
        <v>42.522749335743072</v>
      </c>
      <c r="I280" s="9">
        <f t="shared" si="74"/>
        <v>49.641842381814406</v>
      </c>
      <c r="J280" s="9">
        <f t="shared" si="74"/>
        <v>17.497320190370999</v>
      </c>
      <c r="K280" s="9">
        <f t="shared" si="74"/>
        <v>1.0872912269706494</v>
      </c>
      <c r="L280" s="9">
        <f t="shared" si="71"/>
        <v>416.17818333295935</v>
      </c>
      <c r="O280">
        <f t="shared" si="64"/>
        <v>8860.7757327594481</v>
      </c>
      <c r="P280" s="2">
        <f t="shared" si="66"/>
        <v>30.429041230924064</v>
      </c>
      <c r="Q280" s="2">
        <f t="shared" si="67"/>
        <v>42.522842459648608</v>
      </c>
      <c r="R280" s="2">
        <f t="shared" si="68"/>
        <v>49.641986647765023</v>
      </c>
      <c r="S280" s="2">
        <f t="shared" si="69"/>
        <v>17.497418573402975</v>
      </c>
      <c r="T280" s="2">
        <f t="shared" si="70"/>
        <v>1.0873017025650225</v>
      </c>
      <c r="U280" s="9">
        <f t="shared" si="72"/>
        <v>416.17859061430568</v>
      </c>
      <c r="V280" s="13">
        <f t="shared" si="65"/>
        <v>4.0728134632672663E-4</v>
      </c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>
      <c r="A281" s="5"/>
      <c r="B281" s="2"/>
      <c r="C281">
        <v>1981.125</v>
      </c>
      <c r="D281">
        <v>340.55</v>
      </c>
      <c r="E281" s="1">
        <f t="shared" si="73"/>
        <v>2025</v>
      </c>
      <c r="F281" s="4">
        <f>F280*SUM(economy!Z71:AB71)/SUM(economy!Z70:AB70)</f>
        <v>9085.0200122668411</v>
      </c>
      <c r="G281" s="9">
        <f t="shared" si="74"/>
        <v>30.969778716961027</v>
      </c>
      <c r="H281" s="9">
        <f t="shared" si="74"/>
        <v>43.237765702299434</v>
      </c>
      <c r="I281" s="9">
        <f t="shared" si="74"/>
        <v>50.306715353213953</v>
      </c>
      <c r="J281" s="9">
        <f t="shared" si="74"/>
        <v>17.537750448662813</v>
      </c>
      <c r="K281" s="9">
        <f t="shared" si="74"/>
        <v>1.0754743258871984</v>
      </c>
      <c r="L281" s="9">
        <f t="shared" si="71"/>
        <v>418.12748454702444</v>
      </c>
      <c r="O281">
        <f t="shared" si="64"/>
        <v>9085.0200122668411</v>
      </c>
      <c r="P281" s="2">
        <f t="shared" si="66"/>
        <v>30.969839749824875</v>
      </c>
      <c r="Q281" s="2">
        <f t="shared" si="67"/>
        <v>43.237858570018325</v>
      </c>
      <c r="R281" s="2">
        <f t="shared" si="68"/>
        <v>50.306857682738134</v>
      </c>
      <c r="S281" s="2">
        <f t="shared" si="69"/>
        <v>17.537843211381475</v>
      </c>
      <c r="T281" s="2">
        <f t="shared" si="70"/>
        <v>1.0754806796563645</v>
      </c>
      <c r="U281" s="9">
        <f t="shared" si="72"/>
        <v>418.12787989361914</v>
      </c>
      <c r="V281" s="13">
        <f t="shared" si="65"/>
        <v>3.9534659470064071E-4</v>
      </c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>
      <c r="A282" s="5"/>
      <c r="B282" s="2"/>
      <c r="C282">
        <v>1981.2083</v>
      </c>
      <c r="D282">
        <v>341.63</v>
      </c>
      <c r="E282" s="1">
        <f t="shared" si="73"/>
        <v>2026</v>
      </c>
      <c r="F282" s="4">
        <f>F281*SUM(economy!Z72:AB72)/SUM(economy!Z71:AB71)</f>
        <v>9309.0129574721177</v>
      </c>
      <c r="G282" s="9">
        <f t="shared" si="74"/>
        <v>31.524263506442104</v>
      </c>
      <c r="H282" s="9">
        <f t="shared" si="74"/>
        <v>43.971870838345524</v>
      </c>
      <c r="I282" s="9">
        <f t="shared" si="74"/>
        <v>50.99635327152501</v>
      </c>
      <c r="J282" s="9">
        <f t="shared" si="74"/>
        <v>17.602190804521172</v>
      </c>
      <c r="K282" s="9">
        <f t="shared" si="74"/>
        <v>1.0788349135236506</v>
      </c>
      <c r="L282" s="9">
        <f t="shared" si="71"/>
        <v>420.17351333435749</v>
      </c>
      <c r="O282">
        <f t="shared" si="64"/>
        <v>9309.0129574721177</v>
      </c>
      <c r="P282" s="2">
        <f t="shared" si="66"/>
        <v>31.524324539305951</v>
      </c>
      <c r="Q282" s="2">
        <f t="shared" si="67"/>
        <v>43.971963450582543</v>
      </c>
      <c r="R282" s="2">
        <f t="shared" si="68"/>
        <v>50.996493690614656</v>
      </c>
      <c r="S282" s="2">
        <f t="shared" si="69"/>
        <v>17.602278267997349</v>
      </c>
      <c r="T282" s="2">
        <f t="shared" si="70"/>
        <v>1.0788387672794544</v>
      </c>
      <c r="U282" s="9">
        <f t="shared" si="72"/>
        <v>420.17389871577996</v>
      </c>
      <c r="V282" s="13">
        <f t="shared" si="65"/>
        <v>3.8538142246125062E-4</v>
      </c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>
      <c r="A283" s="5"/>
      <c r="B283" s="2"/>
      <c r="C283">
        <v>1981.2917</v>
      </c>
      <c r="D283">
        <v>342.6</v>
      </c>
      <c r="E283" s="1">
        <f t="shared" si="73"/>
        <v>2027</v>
      </c>
      <c r="F283" s="4">
        <f>F282*SUM(economy!Z73:AB73)/SUM(economy!Z72:AB72)</f>
        <v>9532.5746642403356</v>
      </c>
      <c r="G283" s="9">
        <f t="shared" si="74"/>
        <v>32.092419226851199</v>
      </c>
      <c r="H283" s="9">
        <f t="shared" si="74"/>
        <v>44.72498863064073</v>
      </c>
      <c r="I283" s="9">
        <f t="shared" si="74"/>
        <v>51.710385967233442</v>
      </c>
      <c r="J283" s="9">
        <f t="shared" si="74"/>
        <v>17.689240137225124</v>
      </c>
      <c r="K283" s="9">
        <f t="shared" si="74"/>
        <v>1.0913893136736728</v>
      </c>
      <c r="L283" s="9">
        <f t="shared" si="71"/>
        <v>422.30842327562414</v>
      </c>
      <c r="O283">
        <f t="shared" si="64"/>
        <v>9532.5746642403356</v>
      </c>
      <c r="P283" s="2">
        <f t="shared" si="66"/>
        <v>32.092480259715046</v>
      </c>
      <c r="Q283" s="2">
        <f t="shared" si="67"/>
        <v>44.725080988098718</v>
      </c>
      <c r="R283" s="2">
        <f t="shared" si="68"/>
        <v>51.710524501531587</v>
      </c>
      <c r="S283" s="2">
        <f t="shared" si="69"/>
        <v>17.689322604187879</v>
      </c>
      <c r="T283" s="2">
        <f t="shared" si="70"/>
        <v>1.0913916510947228</v>
      </c>
      <c r="U283" s="9">
        <f t="shared" si="72"/>
        <v>422.30880000462793</v>
      </c>
      <c r="V283" s="13">
        <f t="shared" si="65"/>
        <v>3.767290037899329E-4</v>
      </c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>
      <c r="A284" s="5"/>
      <c r="B284" s="2"/>
      <c r="C284">
        <v>1981.375</v>
      </c>
      <c r="D284">
        <v>343.04</v>
      </c>
      <c r="E284" s="1">
        <f t="shared" si="73"/>
        <v>2028</v>
      </c>
      <c r="F284" s="4">
        <f>F283*SUM(economy!Z74:AB74)/SUM(economy!Z73:AB73)</f>
        <v>9755.5344149975826</v>
      </c>
      <c r="G284" s="9">
        <f t="shared" si="74"/>
        <v>32.674219558471499</v>
      </c>
      <c r="H284" s="9">
        <f t="shared" si="74"/>
        <v>45.497026282927223</v>
      </c>
      <c r="I284" s="9">
        <f t="shared" si="74"/>
        <v>52.44842121161706</v>
      </c>
      <c r="J284" s="9">
        <f t="shared" si="74"/>
        <v>17.797556252166796</v>
      </c>
      <c r="K284" s="9">
        <f t="shared" si="74"/>
        <v>1.1094997970568126</v>
      </c>
      <c r="L284" s="9">
        <f t="shared" si="71"/>
        <v>424.52672310223943</v>
      </c>
      <c r="O284">
        <f t="shared" si="64"/>
        <v>9755.5344149975826</v>
      </c>
      <c r="P284" s="2">
        <f t="shared" si="66"/>
        <v>32.674280591335346</v>
      </c>
      <c r="Q284" s="2">
        <f t="shared" si="67"/>
        <v>45.497118386307086</v>
      </c>
      <c r="R284" s="2">
        <f t="shared" si="68"/>
        <v>52.448557886422535</v>
      </c>
      <c r="S284" s="2">
        <f t="shared" si="69"/>
        <v>17.797634008051233</v>
      </c>
      <c r="T284" s="2">
        <f t="shared" si="70"/>
        <v>1.1095012147743442</v>
      </c>
      <c r="U284" s="9">
        <f t="shared" si="72"/>
        <v>424.52709208689055</v>
      </c>
      <c r="V284" s="13">
        <f t="shared" si="65"/>
        <v>3.6898465111789847E-4</v>
      </c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>
      <c r="A285" s="5"/>
      <c r="B285" s="2"/>
      <c r="C285">
        <v>1981.4583</v>
      </c>
      <c r="D285">
        <v>342.54</v>
      </c>
      <c r="E285" s="1">
        <f t="shared" si="73"/>
        <v>2029</v>
      </c>
      <c r="F285" s="4">
        <f>F284*SUM(economy!Z75:AB75)/SUM(economy!Z74:AB74)</f>
        <v>9977.7305402780457</v>
      </c>
      <c r="G285" s="9">
        <f t="shared" si="74"/>
        <v>33.269627762203747</v>
      </c>
      <c r="H285" s="9">
        <f t="shared" si="74"/>
        <v>46.287875224413305</v>
      </c>
      <c r="I285" s="9">
        <f t="shared" si="74"/>
        <v>53.210046392978519</v>
      </c>
      <c r="J285" s="9">
        <f t="shared" si="74"/>
        <v>17.925853592822662</v>
      </c>
      <c r="K285" s="9">
        <f t="shared" si="74"/>
        <v>1.1309519544231683</v>
      </c>
      <c r="L285" s="9">
        <f t="shared" si="71"/>
        <v>426.82435492684147</v>
      </c>
      <c r="O285">
        <f t="shared" si="64"/>
        <v>9977.7305402780457</v>
      </c>
      <c r="P285" s="2">
        <f t="shared" si="66"/>
        <v>33.269688795067594</v>
      </c>
      <c r="Q285" s="2">
        <f t="shared" si="67"/>
        <v>46.28796707441402</v>
      </c>
      <c r="R285" s="2">
        <f t="shared" si="68"/>
        <v>53.210181233250573</v>
      </c>
      <c r="S285" s="2">
        <f t="shared" si="69"/>
        <v>17.925926906757873</v>
      </c>
      <c r="T285" s="2">
        <f t="shared" si="70"/>
        <v>1.130952814312318</v>
      </c>
      <c r="U285" s="9">
        <f t="shared" si="72"/>
        <v>426.82471682380236</v>
      </c>
      <c r="V285" s="13">
        <f t="shared" si="65"/>
        <v>3.618969608965017E-4</v>
      </c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>
      <c r="A286" s="5"/>
      <c r="B286" s="2"/>
      <c r="C286">
        <v>1981.5417</v>
      </c>
      <c r="D286">
        <v>340.82</v>
      </c>
      <c r="E286" s="1">
        <f t="shared" si="73"/>
        <v>2030</v>
      </c>
      <c r="F286" s="4">
        <f>F285*SUM(economy!Z76:AB76)/SUM(economy!Z75:AB75)</f>
        <v>10199.01020111025</v>
      </c>
      <c r="G286" s="9">
        <f t="shared" si="74"/>
        <v>33.878597231798182</v>
      </c>
      <c r="H286" s="9">
        <f t="shared" si="74"/>
        <v>47.097412002757245</v>
      </c>
      <c r="I286" s="9">
        <f t="shared" si="74"/>
        <v>53.994830149578362</v>
      </c>
      <c r="J286" s="9">
        <f t="shared" si="74"/>
        <v>18.072901067182361</v>
      </c>
      <c r="K286" s="9">
        <f t="shared" si="74"/>
        <v>1.1543950885537571</v>
      </c>
      <c r="L286" s="9">
        <f t="shared" si="71"/>
        <v>429.1981355398699</v>
      </c>
      <c r="O286">
        <f t="shared" si="64"/>
        <v>10199.01020111025</v>
      </c>
      <c r="P286" s="2">
        <f t="shared" si="66"/>
        <v>33.878658264662029</v>
      </c>
      <c r="Q286" s="2">
        <f t="shared" si="67"/>
        <v>47.097503600075861</v>
      </c>
      <c r="R286" s="2">
        <f t="shared" si="68"/>
        <v>53.994963179941237</v>
      </c>
      <c r="S286" s="2">
        <f t="shared" si="69"/>
        <v>18.072970192922941</v>
      </c>
      <c r="T286" s="2">
        <f t="shared" si="70"/>
        <v>1.1543956101028903</v>
      </c>
      <c r="U286" s="9">
        <f t="shared" si="72"/>
        <v>429.19849084770499</v>
      </c>
      <c r="V286" s="13">
        <f t="shared" si="65"/>
        <v>3.5530783509329922E-4</v>
      </c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>
      <c r="A287" s="5"/>
      <c r="B287" s="2"/>
      <c r="C287">
        <v>1981.625</v>
      </c>
      <c r="D287">
        <v>338.48</v>
      </c>
      <c r="E287" s="1">
        <f t="shared" si="73"/>
        <v>2031</v>
      </c>
      <c r="F287" s="4">
        <f>F286*SUM(economy!Z77:AB77)/SUM(economy!Z76:AB76)</f>
        <v>9313.1098368271905</v>
      </c>
      <c r="G287" s="9">
        <f t="shared" si="74"/>
        <v>34.501072032804913</v>
      </c>
      <c r="H287" s="9">
        <f t="shared" si="74"/>
        <v>47.925499154161244</v>
      </c>
      <c r="I287" s="9">
        <f t="shared" si="74"/>
        <v>54.802323947956644</v>
      </c>
      <c r="J287" s="9">
        <f t="shared" si="74"/>
        <v>18.237519972805298</v>
      </c>
      <c r="K287" s="9">
        <f t="shared" si="74"/>
        <v>1.1790027846347102</v>
      </c>
      <c r="L287" s="9">
        <f t="shared" si="71"/>
        <v>431.64541789236284</v>
      </c>
      <c r="O287">
        <f t="shared" si="64"/>
        <v>9313.1098368271905</v>
      </c>
      <c r="P287" s="2">
        <f t="shared" si="66"/>
        <v>34.50113306566876</v>
      </c>
      <c r="Q287" s="2">
        <f t="shared" si="67"/>
        <v>47.925590499492898</v>
      </c>
      <c r="R287" s="2">
        <f t="shared" si="68"/>
        <v>54.802455192704059</v>
      </c>
      <c r="S287" s="2">
        <f t="shared" si="69"/>
        <v>18.23758514960964</v>
      </c>
      <c r="T287" s="2">
        <f t="shared" si="70"/>
        <v>1.1790031009702502</v>
      </c>
      <c r="U287" s="9">
        <f t="shared" si="72"/>
        <v>431.6457670084456</v>
      </c>
      <c r="V287" s="13">
        <f t="shared" si="65"/>
        <v>3.4911608275933759E-4</v>
      </c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>
      <c r="A288" s="5"/>
      <c r="B288" s="2"/>
      <c r="C288">
        <v>1981.7083</v>
      </c>
      <c r="D288">
        <v>336.95</v>
      </c>
      <c r="E288" s="1">
        <f t="shared" si="73"/>
        <v>2032</v>
      </c>
      <c r="F288" s="4">
        <f>F287*SUM(economy!Z78:AB78)/SUM(economy!Z77:AB77)</f>
        <v>9460.9830464536699</v>
      </c>
      <c r="G288" s="9">
        <f t="shared" si="74"/>
        <v>35.069477797493896</v>
      </c>
      <c r="H288" s="9">
        <f t="shared" si="74"/>
        <v>48.668125080255841</v>
      </c>
      <c r="I288" s="9">
        <f t="shared" si="74"/>
        <v>55.465886054763885</v>
      </c>
      <c r="J288" s="9">
        <f t="shared" si="74"/>
        <v>18.288755801892282</v>
      </c>
      <c r="K288" s="9">
        <f t="shared" si="74"/>
        <v>1.152336540374433</v>
      </c>
      <c r="L288" s="9">
        <f t="shared" si="71"/>
        <v>433.64458127478031</v>
      </c>
      <c r="O288">
        <f t="shared" si="64"/>
        <v>9460.9830464536699</v>
      </c>
      <c r="P288" s="2">
        <f t="shared" si="66"/>
        <v>35.069538830357743</v>
      </c>
      <c r="Q288" s="2">
        <f t="shared" si="67"/>
        <v>48.668216174293761</v>
      </c>
      <c r="R288" s="2">
        <f t="shared" si="68"/>
        <v>55.46601553786347</v>
      </c>
      <c r="S288" s="2">
        <f t="shared" si="69"/>
        <v>18.288817255350697</v>
      </c>
      <c r="T288" s="2">
        <f t="shared" si="70"/>
        <v>1.1523367322416367</v>
      </c>
      <c r="U288" s="9">
        <f t="shared" si="72"/>
        <v>433.64492453010735</v>
      </c>
      <c r="V288" s="13">
        <f t="shared" si="65"/>
        <v>3.4325532703860517E-4</v>
      </c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>
      <c r="A289" s="5"/>
      <c r="B289" s="2"/>
      <c r="C289">
        <v>1981.7917</v>
      </c>
      <c r="D289">
        <v>337.05</v>
      </c>
      <c r="E289" s="1">
        <f t="shared" si="73"/>
        <v>2033</v>
      </c>
      <c r="F289" s="4">
        <f>F288*SUM(economy!Z79:AB79)/SUM(economy!Z78:AB78)</f>
        <v>9652.7676535365536</v>
      </c>
      <c r="G289" s="9">
        <f t="shared" si="74"/>
        <v>35.646908687653038</v>
      </c>
      <c r="H289" s="9">
        <f t="shared" si="74"/>
        <v>49.422592828639281</v>
      </c>
      <c r="I289" s="9">
        <f t="shared" si="74"/>
        <v>56.14275711575123</v>
      </c>
      <c r="J289" s="9">
        <f t="shared" si="74"/>
        <v>18.354420699661077</v>
      </c>
      <c r="K289" s="9">
        <f t="shared" si="74"/>
        <v>1.1431050498590047</v>
      </c>
      <c r="L289" s="9">
        <f t="shared" si="71"/>
        <v>435.70978438156362</v>
      </c>
      <c r="O289">
        <f t="shared" si="64"/>
        <v>9652.7676535365536</v>
      </c>
      <c r="P289" s="2">
        <f t="shared" si="66"/>
        <v>35.646969720516886</v>
      </c>
      <c r="Q289" s="2">
        <f t="shared" si="67"/>
        <v>49.422683672074776</v>
      </c>
      <c r="R289" s="2">
        <f t="shared" si="68"/>
        <v>56.142884860848902</v>
      </c>
      <c r="S289" s="2">
        <f t="shared" si="69"/>
        <v>18.354478642476611</v>
      </c>
      <c r="T289" s="2">
        <f t="shared" si="70"/>
        <v>1.1431051662323464</v>
      </c>
      <c r="U289" s="9">
        <f t="shared" si="72"/>
        <v>435.71012206214948</v>
      </c>
      <c r="V289" s="13">
        <f t="shared" si="65"/>
        <v>3.376805858579246E-4</v>
      </c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>
      <c r="A290" s="5"/>
      <c r="B290" s="2"/>
      <c r="C290">
        <v>1981.875</v>
      </c>
      <c r="D290">
        <v>338.57</v>
      </c>
      <c r="E290" s="1">
        <f t="shared" si="73"/>
        <v>2034</v>
      </c>
      <c r="F290" s="4">
        <f>F289*SUM(economy!Z80:AB80)/SUM(economy!Z79:AB79)</f>
        <v>9843.1220179282755</v>
      </c>
      <c r="G290" s="9">
        <f t="shared" si="74"/>
        <v>36.236044741624752</v>
      </c>
      <c r="H290" s="9">
        <f t="shared" si="74"/>
        <v>50.192992958015779</v>
      </c>
      <c r="I290" s="9">
        <f t="shared" si="74"/>
        <v>56.839355507396931</v>
      </c>
      <c r="J290" s="9">
        <f t="shared" si="74"/>
        <v>18.438844298670038</v>
      </c>
      <c r="K290" s="9">
        <f t="shared" si="74"/>
        <v>1.1465098399900668</v>
      </c>
      <c r="L290" s="9">
        <f t="shared" si="71"/>
        <v>437.85374734569757</v>
      </c>
      <c r="O290">
        <f t="shared" si="64"/>
        <v>9843.1220179282755</v>
      </c>
      <c r="P290" s="2">
        <f t="shared" si="66"/>
        <v>36.2361057744886</v>
      </c>
      <c r="Q290" s="2">
        <f t="shared" si="67"/>
        <v>50.193083551538265</v>
      </c>
      <c r="R290" s="2">
        <f t="shared" si="68"/>
        <v>56.839481537821229</v>
      </c>
      <c r="S290" s="2">
        <f t="shared" si="69"/>
        <v>18.438898931394686</v>
      </c>
      <c r="T290" s="2">
        <f t="shared" si="70"/>
        <v>1.1465099105740666</v>
      </c>
      <c r="U290" s="9">
        <f t="shared" si="72"/>
        <v>437.85407970581684</v>
      </c>
      <c r="V290" s="13">
        <f t="shared" si="65"/>
        <v>3.3236011927328946E-4</v>
      </c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>
      <c r="A291" s="5"/>
      <c r="B291" s="2"/>
      <c r="C291">
        <v>1981.9583</v>
      </c>
      <c r="D291">
        <v>339.91</v>
      </c>
      <c r="E291" s="1">
        <f t="shared" si="73"/>
        <v>2035</v>
      </c>
      <c r="F291" s="4">
        <f>F290*SUM(economy!Z81:AB81)/SUM(economy!Z80:AB80)</f>
        <v>10032.102040410577</v>
      </c>
      <c r="G291" s="9">
        <f t="shared" si="74"/>
        <v>36.836798667601599</v>
      </c>
      <c r="H291" s="9">
        <f t="shared" si="74"/>
        <v>50.979147342840477</v>
      </c>
      <c r="I291" s="9">
        <f t="shared" si="74"/>
        <v>57.555201565177455</v>
      </c>
      <c r="J291" s="9">
        <f t="shared" si="74"/>
        <v>18.540787104431484</v>
      </c>
      <c r="K291" s="9">
        <f t="shared" si="74"/>
        <v>1.1575117742137726</v>
      </c>
      <c r="L291" s="9">
        <f t="shared" si="71"/>
        <v>440.06944645426478</v>
      </c>
      <c r="O291">
        <f t="shared" si="64"/>
        <v>10032.102040410577</v>
      </c>
      <c r="P291" s="2">
        <f t="shared" si="66"/>
        <v>36.836859700465446</v>
      </c>
      <c r="Q291" s="2">
        <f t="shared" si="67"/>
        <v>50.979237687137477</v>
      </c>
      <c r="R291" s="2">
        <f t="shared" si="68"/>
        <v>57.555325903943775</v>
      </c>
      <c r="S291" s="2">
        <f t="shared" si="69"/>
        <v>18.540838616160329</v>
      </c>
      <c r="T291" s="2">
        <f t="shared" si="70"/>
        <v>1.1575118170251326</v>
      </c>
      <c r="U291" s="9">
        <f t="shared" si="72"/>
        <v>440.06977372473216</v>
      </c>
      <c r="V291" s="13">
        <f t="shared" si="65"/>
        <v>3.2727046738045829E-4</v>
      </c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>
      <c r="A292" s="5"/>
      <c r="B292" s="2"/>
      <c r="C292">
        <v>1982.0417</v>
      </c>
      <c r="D292">
        <v>340.93</v>
      </c>
      <c r="E292" s="1">
        <f t="shared" si="73"/>
        <v>2036</v>
      </c>
      <c r="F292" s="4">
        <f>F291*SUM(economy!Z82:AB82)/SUM(economy!Z81:AB81)</f>
        <v>10219.60639791342</v>
      </c>
      <c r="G292" s="9">
        <f t="shared" si="74"/>
        <v>37.449086585560927</v>
      </c>
      <c r="H292" s="9">
        <f t="shared" si="74"/>
        <v>51.780883596496921</v>
      </c>
      <c r="I292" s="9">
        <f t="shared" si="74"/>
        <v>58.289830461161436</v>
      </c>
      <c r="J292" s="9">
        <f t="shared" si="74"/>
        <v>18.659086992005644</v>
      </c>
      <c r="K292" s="9">
        <f t="shared" si="74"/>
        <v>1.1730570861615826</v>
      </c>
      <c r="L292" s="9">
        <f t="shared" si="71"/>
        <v>442.35194472138653</v>
      </c>
      <c r="O292">
        <f t="shared" si="64"/>
        <v>10219.60639791342</v>
      </c>
      <c r="P292" s="2">
        <f t="shared" si="66"/>
        <v>37.449147618424774</v>
      </c>
      <c r="Q292" s="2">
        <f t="shared" si="67"/>
        <v>51.780973692254058</v>
      </c>
      <c r="R292" s="2">
        <f t="shared" si="68"/>
        <v>58.289953130976251</v>
      </c>
      <c r="S292" s="2">
        <f t="shared" si="69"/>
        <v>18.659135561031363</v>
      </c>
      <c r="T292" s="2">
        <f t="shared" si="70"/>
        <v>1.1730571121279849</v>
      </c>
      <c r="U292" s="9">
        <f t="shared" si="72"/>
        <v>442.35226711481442</v>
      </c>
      <c r="V292" s="13">
        <f t="shared" si="65"/>
        <v>3.2239342789353032E-4</v>
      </c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>
      <c r="A293" s="5"/>
      <c r="B293" s="2"/>
      <c r="C293">
        <v>1982.125</v>
      </c>
      <c r="D293">
        <v>341.76</v>
      </c>
      <c r="E293" s="1">
        <f t="shared" si="73"/>
        <v>2037</v>
      </c>
      <c r="F293" s="4">
        <f>F292*SUM(economy!Z83:AB83)/SUM(economy!Z82:AB82)</f>
        <v>10405.540879122111</v>
      </c>
      <c r="G293" s="9">
        <f t="shared" si="74"/>
        <v>38.072818431442968</v>
      </c>
      <c r="H293" s="9">
        <f t="shared" si="74"/>
        <v>52.598020292706089</v>
      </c>
      <c r="I293" s="9">
        <f t="shared" si="74"/>
        <v>59.042768384379016</v>
      </c>
      <c r="J293" s="9">
        <f t="shared" si="74"/>
        <v>18.792636332617885</v>
      </c>
      <c r="K293" s="9">
        <f t="shared" si="74"/>
        <v>1.1912888159517332</v>
      </c>
      <c r="L293" s="9">
        <f t="shared" si="71"/>
        <v>444.69753225709769</v>
      </c>
      <c r="O293">
        <f t="shared" si="64"/>
        <v>10405.540879122111</v>
      </c>
      <c r="P293" s="2">
        <f t="shared" si="66"/>
        <v>38.072879464306816</v>
      </c>
      <c r="Q293" s="2">
        <f t="shared" si="67"/>
        <v>52.598110140607105</v>
      </c>
      <c r="R293" s="2">
        <f t="shared" si="68"/>
        <v>59.042889407644026</v>
      </c>
      <c r="S293" s="2">
        <f t="shared" si="69"/>
        <v>18.792682127047858</v>
      </c>
      <c r="T293" s="2">
        <f t="shared" si="70"/>
        <v>1.1912888317011523</v>
      </c>
      <c r="U293" s="9">
        <f t="shared" si="72"/>
        <v>444.69784997130694</v>
      </c>
      <c r="V293" s="13">
        <f t="shared" si="65"/>
        <v>3.1771420924542326E-4</v>
      </c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>
      <c r="A294" s="5"/>
      <c r="B294" s="2"/>
      <c r="C294">
        <v>1982.2083</v>
      </c>
      <c r="D294">
        <v>342.77</v>
      </c>
      <c r="E294" s="1">
        <f t="shared" si="73"/>
        <v>2038</v>
      </c>
      <c r="F294" s="4">
        <f>F293*SUM(economy!Z84:AB84)/SUM(economy!Z83:AB83)</f>
        <v>10589.817436072275</v>
      </c>
      <c r="G294" s="9">
        <f t="shared" si="74"/>
        <v>38.707898391201596</v>
      </c>
      <c r="H294" s="9">
        <f t="shared" si="74"/>
        <v>53.430367658165267</v>
      </c>
      <c r="I294" s="9">
        <f t="shared" si="74"/>
        <v>59.813533729830475</v>
      </c>
      <c r="J294" s="9">
        <f t="shared" si="74"/>
        <v>18.940379715177208</v>
      </c>
      <c r="K294" s="9">
        <f t="shared" si="74"/>
        <v>1.2110762374156609</v>
      </c>
      <c r="L294" s="9">
        <f t="shared" si="71"/>
        <v>447.10325573179023</v>
      </c>
      <c r="O294">
        <f t="shared" si="64"/>
        <v>10589.817436072275</v>
      </c>
      <c r="P294" s="2">
        <f t="shared" si="66"/>
        <v>38.707959424065443</v>
      </c>
      <c r="Q294" s="2">
        <f t="shared" si="67"/>
        <v>53.430457258892019</v>
      </c>
      <c r="R294" s="2">
        <f t="shared" si="68"/>
        <v>59.813653128646685</v>
      </c>
      <c r="S294" s="2">
        <f t="shared" si="69"/>
        <v>18.940422893515368</v>
      </c>
      <c r="T294" s="2">
        <f t="shared" si="70"/>
        <v>1.2110762469681664</v>
      </c>
      <c r="U294" s="9">
        <f t="shared" si="72"/>
        <v>447.1035689520877</v>
      </c>
      <c r="V294" s="13">
        <f t="shared" si="65"/>
        <v>3.1322029747116176E-4</v>
      </c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>
      <c r="A295" s="5"/>
      <c r="B295" s="2"/>
      <c r="C295">
        <v>1982.2917</v>
      </c>
      <c r="D295">
        <v>343.96</v>
      </c>
      <c r="E295" s="1">
        <f t="shared" si="73"/>
        <v>2039</v>
      </c>
      <c r="F295" s="4">
        <f>F294*SUM(economy!Z85:AB85)/SUM(economy!Z84:AB84)</f>
        <v>10772.353870925259</v>
      </c>
      <c r="G295" s="9">
        <f t="shared" ref="G295:K310" si="75">G294*(1-G$5)+G$4*$F294*$L$4/1000</f>
        <v>39.354225276971263</v>
      </c>
      <c r="H295" s="9">
        <f t="shared" si="75"/>
        <v>54.277728174229246</v>
      </c>
      <c r="I295" s="9">
        <f t="shared" si="75"/>
        <v>60.601638129051807</v>
      </c>
      <c r="J295" s="9">
        <f t="shared" si="75"/>
        <v>19.101311686642063</v>
      </c>
      <c r="K295" s="9">
        <f t="shared" si="75"/>
        <v>1.231729396757145</v>
      </c>
      <c r="L295" s="9">
        <f t="shared" si="71"/>
        <v>449.56663266365155</v>
      </c>
      <c r="O295">
        <f t="shared" si="64"/>
        <v>10772.353870925259</v>
      </c>
      <c r="P295" s="2">
        <f t="shared" si="66"/>
        <v>39.354286309835111</v>
      </c>
      <c r="Q295" s="2">
        <f t="shared" si="67"/>
        <v>54.277817528461718</v>
      </c>
      <c r="R295" s="2">
        <f t="shared" si="68"/>
        <v>60.601755925223571</v>
      </c>
      <c r="S295" s="2">
        <f t="shared" si="69"/>
        <v>19.101352398337511</v>
      </c>
      <c r="T295" s="2">
        <f t="shared" si="70"/>
        <v>1.2317294025510324</v>
      </c>
      <c r="U295" s="9">
        <f t="shared" si="72"/>
        <v>449.56694156440892</v>
      </c>
      <c r="V295" s="13">
        <f t="shared" si="65"/>
        <v>3.0890075737488587E-4</v>
      </c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>
      <c r="A296" s="5"/>
      <c r="B296" s="2"/>
      <c r="C296">
        <v>1982.375</v>
      </c>
      <c r="D296">
        <v>344.77</v>
      </c>
      <c r="E296" s="1">
        <f t="shared" si="73"/>
        <v>2040</v>
      </c>
      <c r="F296" s="4">
        <f>F295*SUM(economy!Z86:AB86)/SUM(economy!Z85:AB85)</f>
        <v>10953.07351932076</v>
      </c>
      <c r="G296" s="9">
        <f t="shared" si="75"/>
        <v>40.01169288411694</v>
      </c>
      <c r="H296" s="9">
        <f t="shared" si="75"/>
        <v>55.139897147525616</v>
      </c>
      <c r="I296" s="9">
        <f t="shared" si="75"/>
        <v>61.40658741979027</v>
      </c>
      <c r="J296" s="9">
        <f t="shared" si="75"/>
        <v>19.274474584708518</v>
      </c>
      <c r="K296" s="9">
        <f t="shared" si="75"/>
        <v>1.2528259567915345</v>
      </c>
      <c r="L296" s="9">
        <f t="shared" si="71"/>
        <v>452.08547799293285</v>
      </c>
      <c r="O296">
        <f t="shared" si="64"/>
        <v>10953.07351932076</v>
      </c>
      <c r="P296" s="2">
        <f t="shared" si="66"/>
        <v>40.011753916980787</v>
      </c>
      <c r="Q296" s="2">
        <f t="shared" si="67"/>
        <v>55.139986255941928</v>
      </c>
      <c r="R296" s="2">
        <f t="shared" si="68"/>
        <v>61.406703634829263</v>
      </c>
      <c r="S296" s="2">
        <f t="shared" si="69"/>
        <v>19.274512970672795</v>
      </c>
      <c r="T296" s="2">
        <f t="shared" si="70"/>
        <v>1.2528259603057048</v>
      </c>
      <c r="U296" s="9">
        <f t="shared" si="72"/>
        <v>452.08578273873047</v>
      </c>
      <c r="V296" s="13">
        <f t="shared" si="65"/>
        <v>3.0474579762085341E-4</v>
      </c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>
      <c r="A297" s="5"/>
      <c r="B297" s="2"/>
      <c r="C297">
        <v>1982.4583</v>
      </c>
      <c r="D297">
        <v>343.88</v>
      </c>
      <c r="E297" s="1">
        <f t="shared" si="73"/>
        <v>2041</v>
      </c>
      <c r="F297" s="4">
        <f>F296*SUM(economy!Z87:AB87)/SUM(economy!Z86:AB86)</f>
        <v>8075.0517028691847</v>
      </c>
      <c r="G297" s="9">
        <f t="shared" si="75"/>
        <v>40.680190328958112</v>
      </c>
      <c r="H297" s="9">
        <f t="shared" si="75"/>
        <v>56.016663249268071</v>
      </c>
      <c r="I297" s="9">
        <f t="shared" si="75"/>
        <v>62.227882555092847</v>
      </c>
      <c r="J297" s="9">
        <f t="shared" si="75"/>
        <v>19.458956457144954</v>
      </c>
      <c r="K297" s="9">
        <f t="shared" si="75"/>
        <v>1.27410615780186</v>
      </c>
      <c r="L297" s="9">
        <f t="shared" si="71"/>
        <v>454.6577987482658</v>
      </c>
      <c r="O297">
        <f t="shared" si="64"/>
        <v>8075.0517028691847</v>
      </c>
      <c r="P297" s="2">
        <f t="shared" si="66"/>
        <v>40.680251361821959</v>
      </c>
      <c r="Q297" s="2">
        <f t="shared" si="67"/>
        <v>56.016752112544467</v>
      </c>
      <c r="R297" s="2">
        <f t="shared" si="68"/>
        <v>62.227997210222014</v>
      </c>
      <c r="S297" s="2">
        <f t="shared" si="69"/>
        <v>19.458992650239772</v>
      </c>
      <c r="T297" s="2">
        <f t="shared" si="70"/>
        <v>1.2741061599333121</v>
      </c>
      <c r="U297" s="9">
        <f t="shared" si="72"/>
        <v>454.65809949476153</v>
      </c>
      <c r="V297" s="13">
        <f t="shared" si="65"/>
        <v>3.0074649572497947E-4</v>
      </c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>
      <c r="A298" s="5"/>
      <c r="B298" s="2"/>
      <c r="C298">
        <v>1982.5417</v>
      </c>
      <c r="D298">
        <v>342.42</v>
      </c>
      <c r="E298" s="1">
        <f t="shared" si="73"/>
        <v>2042</v>
      </c>
      <c r="F298" s="4">
        <f>F297*SUM(economy!Z88:AB88)/SUM(economy!Z87:AB87)</f>
        <v>8079.2822006803763</v>
      </c>
      <c r="G298" s="9">
        <f t="shared" si="75"/>
        <v>41.173033860119141</v>
      </c>
      <c r="H298" s="9">
        <f t="shared" si="75"/>
        <v>56.620780550972661</v>
      </c>
      <c r="I298" s="9">
        <f t="shared" si="75"/>
        <v>62.605774896810985</v>
      </c>
      <c r="J298" s="9">
        <f t="shared" si="75"/>
        <v>19.295103472346899</v>
      </c>
      <c r="K298" s="9">
        <f t="shared" si="75"/>
        <v>1.1518948570208984</v>
      </c>
      <c r="L298" s="9">
        <f t="shared" si="71"/>
        <v>455.84658763727055</v>
      </c>
      <c r="O298">
        <f t="shared" si="64"/>
        <v>8079.2822006803763</v>
      </c>
      <c r="P298" s="2">
        <f t="shared" si="66"/>
        <v>41.173094892982988</v>
      </c>
      <c r="Q298" s="2">
        <f t="shared" si="67"/>
        <v>56.620869169783525</v>
      </c>
      <c r="R298" s="2">
        <f t="shared" si="68"/>
        <v>62.605888012968386</v>
      </c>
      <c r="S298" s="2">
        <f t="shared" si="69"/>
        <v>19.295137597843997</v>
      </c>
      <c r="T298" s="2">
        <f t="shared" si="70"/>
        <v>1.1518948583136897</v>
      </c>
      <c r="U298" s="9">
        <f t="shared" si="72"/>
        <v>455.84688453189256</v>
      </c>
      <c r="V298" s="13">
        <f t="shared" si="65"/>
        <v>2.9689462201076822E-4</v>
      </c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>
      <c r="A299" s="5"/>
      <c r="B299" s="2"/>
      <c r="C299">
        <v>1982.625</v>
      </c>
      <c r="D299">
        <v>340.24</v>
      </c>
      <c r="E299" s="1">
        <f t="shared" si="73"/>
        <v>2043</v>
      </c>
      <c r="F299" s="4">
        <f>F298*SUM(economy!Z89:AB89)/SUM(economy!Z88:AB88)</f>
        <v>8192.3628563171515</v>
      </c>
      <c r="G299" s="9">
        <f t="shared" si="75"/>
        <v>41.666135590677101</v>
      </c>
      <c r="H299" s="9">
        <f t="shared" si="75"/>
        <v>57.22363313775891</v>
      </c>
      <c r="I299" s="9">
        <f t="shared" si="75"/>
        <v>62.979230502521283</v>
      </c>
      <c r="J299" s="9">
        <f t="shared" si="75"/>
        <v>19.141107430742139</v>
      </c>
      <c r="K299" s="9">
        <f t="shared" si="75"/>
        <v>1.0779685710545961</v>
      </c>
      <c r="L299" s="9">
        <f t="shared" si="71"/>
        <v>457.08807523275402</v>
      </c>
      <c r="O299">
        <f t="shared" si="64"/>
        <v>8192.3628563171515</v>
      </c>
      <c r="P299" s="2">
        <f t="shared" si="66"/>
        <v>41.666196623540948</v>
      </c>
      <c r="Q299" s="2">
        <f t="shared" si="67"/>
        <v>57.223721512776777</v>
      </c>
      <c r="R299" s="2">
        <f t="shared" si="68"/>
        <v>62.979342100363951</v>
      </c>
      <c r="S299" s="2">
        <f t="shared" si="69"/>
        <v>19.141139606756873</v>
      </c>
      <c r="T299" s="2">
        <f t="shared" si="70"/>
        <v>1.0779685718387135</v>
      </c>
      <c r="U299" s="9">
        <f t="shared" si="72"/>
        <v>457.08836841527727</v>
      </c>
      <c r="V299" s="13">
        <f t="shared" si="65"/>
        <v>2.9318252325083449E-4</v>
      </c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>
      <c r="A300" s="5"/>
      <c r="B300" s="2"/>
      <c r="C300">
        <v>1982.7083</v>
      </c>
      <c r="D300">
        <v>338.38</v>
      </c>
      <c r="E300" s="1">
        <f t="shared" si="73"/>
        <v>2044</v>
      </c>
      <c r="F300" s="4">
        <f>F299*SUM(economy!Z90:AB90)/SUM(economy!Z89:AB89)</f>
        <v>8303.5634731332302</v>
      </c>
      <c r="G300" s="9">
        <f t="shared" si="75"/>
        <v>42.166138957494582</v>
      </c>
      <c r="H300" s="9">
        <f t="shared" si="75"/>
        <v>57.835445160991675</v>
      </c>
      <c r="I300" s="9">
        <f t="shared" si="75"/>
        <v>63.364662000181106</v>
      </c>
      <c r="J300" s="9">
        <f t="shared" si="75"/>
        <v>19.009181076275208</v>
      </c>
      <c r="K300" s="9">
        <f t="shared" si="75"/>
        <v>1.0384389630262127</v>
      </c>
      <c r="L300" s="9">
        <f t="shared" si="71"/>
        <v>458.41386615796876</v>
      </c>
      <c r="O300">
        <f t="shared" si="64"/>
        <v>8303.5634731332302</v>
      </c>
      <c r="P300" s="2">
        <f t="shared" si="66"/>
        <v>42.166199990358429</v>
      </c>
      <c r="Q300" s="2">
        <f t="shared" si="67"/>
        <v>57.835533292887227</v>
      </c>
      <c r="R300" s="2">
        <f t="shared" si="68"/>
        <v>63.364772100088793</v>
      </c>
      <c r="S300" s="2">
        <f t="shared" si="69"/>
        <v>19.009211414175375</v>
      </c>
      <c r="T300" s="2">
        <f t="shared" si="70"/>
        <v>1.0384389635018039</v>
      </c>
      <c r="U300" s="9">
        <f t="shared" si="72"/>
        <v>458.41415576101161</v>
      </c>
      <c r="V300" s="13">
        <f t="shared" si="65"/>
        <v>2.8960304285874372E-4</v>
      </c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>
      <c r="A301" s="5"/>
      <c r="B301" s="2"/>
      <c r="C301">
        <v>1982.7917</v>
      </c>
      <c r="D301">
        <v>338.41</v>
      </c>
      <c r="E301" s="1">
        <f t="shared" si="73"/>
        <v>2045</v>
      </c>
      <c r="F301" s="4">
        <f>F300*SUM(economy!Z91:AB91)/SUM(economy!Z90:AB90)</f>
        <v>8413.2185467074778</v>
      </c>
      <c r="G301" s="9">
        <f t="shared" si="75"/>
        <v>42.672929216418204</v>
      </c>
      <c r="H301" s="9">
        <f t="shared" si="75"/>
        <v>58.456015443526681</v>
      </c>
      <c r="I301" s="9">
        <f t="shared" si="75"/>
        <v>63.761626194845988</v>
      </c>
      <c r="J301" s="9">
        <f t="shared" si="75"/>
        <v>18.8978429752704</v>
      </c>
      <c r="K301" s="9">
        <f t="shared" si="75"/>
        <v>1.0196837300260722</v>
      </c>
      <c r="L301" s="9">
        <f t="shared" si="71"/>
        <v>459.80809756008739</v>
      </c>
      <c r="O301">
        <f t="shared" si="64"/>
        <v>8413.2185467074778</v>
      </c>
      <c r="P301" s="2">
        <f t="shared" si="66"/>
        <v>42.672990249282051</v>
      </c>
      <c r="Q301" s="2">
        <f t="shared" si="67"/>
        <v>58.456103332968752</v>
      </c>
      <c r="R301" s="2">
        <f t="shared" si="68"/>
        <v>63.7617348169249</v>
      </c>
      <c r="S301" s="2">
        <f t="shared" si="69"/>
        <v>18.897871580061711</v>
      </c>
      <c r="T301" s="2">
        <f t="shared" si="70"/>
        <v>1.0196837303145327</v>
      </c>
      <c r="U301" s="9">
        <f t="shared" si="72"/>
        <v>459.80838370955195</v>
      </c>
      <c r="V301" s="13">
        <f t="shared" si="65"/>
        <v>2.8614946455718382E-4</v>
      </c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>
      <c r="A302" s="5"/>
      <c r="B302" s="2"/>
      <c r="C302">
        <v>1982.875</v>
      </c>
      <c r="D302">
        <v>339.44</v>
      </c>
      <c r="E302" s="1">
        <f t="shared" si="73"/>
        <v>2046</v>
      </c>
      <c r="F302" s="4">
        <f>F301*SUM(economy!Z92:AB92)/SUM(economy!Z91:AB91)</f>
        <v>8521.2855024765577</v>
      </c>
      <c r="G302" s="9">
        <f t="shared" si="75"/>
        <v>43.186412038517723</v>
      </c>
      <c r="H302" s="9">
        <f t="shared" si="75"/>
        <v>59.085174769699556</v>
      </c>
      <c r="I302" s="9">
        <f t="shared" si="75"/>
        <v>64.169736093263907</v>
      </c>
      <c r="J302" s="9">
        <f t="shared" si="75"/>
        <v>18.805735583744962</v>
      </c>
      <c r="K302" s="9">
        <f t="shared" si="75"/>
        <v>1.0134562317013505</v>
      </c>
      <c r="L302" s="9">
        <f t="shared" si="71"/>
        <v>461.2605147169275</v>
      </c>
      <c r="O302">
        <f t="shared" si="64"/>
        <v>8521.2855024765577</v>
      </c>
      <c r="P302" s="2">
        <f t="shared" si="66"/>
        <v>43.18647307138157</v>
      </c>
      <c r="Q302" s="2">
        <f t="shared" si="67"/>
        <v>59.085262417355139</v>
      </c>
      <c r="R302" s="2">
        <f t="shared" si="68"/>
        <v>64.169843257350379</v>
      </c>
      <c r="S302" s="2">
        <f t="shared" si="69"/>
        <v>18.805762554434473</v>
      </c>
      <c r="T302" s="2">
        <f t="shared" si="70"/>
        <v>1.0134562318763105</v>
      </c>
      <c r="U302" s="9">
        <f t="shared" si="72"/>
        <v>461.26079753239787</v>
      </c>
      <c r="V302" s="13">
        <f t="shared" si="65"/>
        <v>2.8281547037067867E-4</v>
      </c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>
      <c r="A303" s="5"/>
      <c r="B303" s="2"/>
      <c r="C303">
        <v>1982.9583</v>
      </c>
      <c r="D303">
        <v>340.78</v>
      </c>
      <c r="E303" s="1">
        <f t="shared" si="73"/>
        <v>2047</v>
      </c>
      <c r="F303" s="4">
        <f>F302*SUM(economy!Z93:AB93)/SUM(economy!Z92:AB92)</f>
        <v>8627.7268218206736</v>
      </c>
      <c r="G303" s="9">
        <f t="shared" si="75"/>
        <v>43.706490496415356</v>
      </c>
      <c r="H303" s="9">
        <f t="shared" si="75"/>
        <v>59.72275039175171</v>
      </c>
      <c r="I303" s="9">
        <f t="shared" si="75"/>
        <v>64.588603500466064</v>
      </c>
      <c r="J303" s="9">
        <f t="shared" si="75"/>
        <v>18.731573912921473</v>
      </c>
      <c r="K303" s="9">
        <f t="shared" si="75"/>
        <v>1.0147526290326458</v>
      </c>
      <c r="L303" s="9">
        <f t="shared" si="71"/>
        <v>462.76417093058728</v>
      </c>
      <c r="O303">
        <f t="shared" si="64"/>
        <v>8627.7268218206736</v>
      </c>
      <c r="P303" s="2">
        <f t="shared" si="66"/>
        <v>43.706551529279203</v>
      </c>
      <c r="Q303" s="2">
        <f t="shared" si="67"/>
        <v>59.722837798285973</v>
      </c>
      <c r="R303" s="2">
        <f t="shared" si="68"/>
        <v>64.588709226130163</v>
      </c>
      <c r="S303" s="2">
        <f t="shared" si="69"/>
        <v>18.731599342860282</v>
      </c>
      <c r="T303" s="2">
        <f t="shared" si="70"/>
        <v>1.0147526291387645</v>
      </c>
      <c r="U303" s="9">
        <f t="shared" si="72"/>
        <v>462.76445052569437</v>
      </c>
      <c r="V303" s="13">
        <f t="shared" si="65"/>
        <v>2.7959510708797097E-4</v>
      </c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>
      <c r="A304" s="5"/>
      <c r="B304" s="2"/>
      <c r="C304">
        <v>1983.0417</v>
      </c>
      <c r="D304">
        <v>341.57</v>
      </c>
      <c r="E304" s="1">
        <f t="shared" si="73"/>
        <v>2048</v>
      </c>
      <c r="F304" s="4">
        <f>F303*SUM(economy!Z94:AB94)/SUM(economy!Z93:AB93)</f>
        <v>8732.5085025486387</v>
      </c>
      <c r="G304" s="9">
        <f t="shared" si="75"/>
        <v>44.233065372864502</v>
      </c>
      <c r="H304" s="9">
        <f t="shared" si="75"/>
        <v>60.368566514283692</v>
      </c>
      <c r="I304" s="9">
        <f t="shared" si="75"/>
        <v>65.017839795475481</v>
      </c>
      <c r="J304" s="9">
        <f t="shared" si="75"/>
        <v>18.674141977797671</v>
      </c>
      <c r="K304" s="9">
        <f t="shared" si="75"/>
        <v>1.0205361788008762</v>
      </c>
      <c r="L304" s="9">
        <f t="shared" si="71"/>
        <v>464.31414983922218</v>
      </c>
      <c r="O304">
        <f t="shared" si="64"/>
        <v>8732.5085025486387</v>
      </c>
      <c r="P304" s="2">
        <f t="shared" si="66"/>
        <v>44.233126405728349</v>
      </c>
      <c r="Q304" s="2">
        <f t="shared" si="67"/>
        <v>60.368653680359969</v>
      </c>
      <c r="R304" s="2">
        <f t="shared" si="68"/>
        <v>65.0179441020246</v>
      </c>
      <c r="S304" s="2">
        <f t="shared" si="69"/>
        <v>18.674165955004025</v>
      </c>
      <c r="T304" s="2">
        <f t="shared" si="70"/>
        <v>1.0205361788652403</v>
      </c>
      <c r="U304" s="9">
        <f t="shared" si="72"/>
        <v>464.31442632198218</v>
      </c>
      <c r="V304" s="13">
        <f t="shared" si="65"/>
        <v>2.7648276000036276E-4</v>
      </c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>
      <c r="A305" s="5"/>
      <c r="B305" s="2"/>
      <c r="C305">
        <v>1983.125</v>
      </c>
      <c r="D305">
        <v>342.79</v>
      </c>
      <c r="E305" s="1">
        <f t="shared" si="73"/>
        <v>2049</v>
      </c>
      <c r="F305" s="4">
        <f>F304*SUM(economy!Z95:AB95)/SUM(economy!Z94:AB94)</f>
        <v>8835.5998700052915</v>
      </c>
      <c r="G305" s="9">
        <f t="shared" si="75"/>
        <v>44.766035375367473</v>
      </c>
      <c r="H305" s="9">
        <f t="shared" si="75"/>
        <v>61.022444632820459</v>
      </c>
      <c r="I305" s="9">
        <f t="shared" si="75"/>
        <v>65.457056465314878</v>
      </c>
      <c r="J305" s="9">
        <f t="shared" si="75"/>
        <v>18.632289267904092</v>
      </c>
      <c r="K305" s="9">
        <f t="shared" si="75"/>
        <v>1.028963406790989</v>
      </c>
      <c r="L305" s="9">
        <f t="shared" si="71"/>
        <v>465.90678914819784</v>
      </c>
      <c r="O305">
        <f t="shared" si="64"/>
        <v>8835.5998700052915</v>
      </c>
      <c r="P305" s="2">
        <f t="shared" si="66"/>
        <v>44.76609640823132</v>
      </c>
      <c r="Q305" s="2">
        <f t="shared" si="67"/>
        <v>61.022531559100251</v>
      </c>
      <c r="R305" s="2">
        <f t="shared" si="68"/>
        <v>65.457159371797246</v>
      </c>
      <c r="S305" s="2">
        <f t="shared" si="69"/>
        <v>18.632311875368025</v>
      </c>
      <c r="T305" s="2">
        <f t="shared" si="70"/>
        <v>1.028963406830028</v>
      </c>
      <c r="U305" s="9">
        <f t="shared" si="72"/>
        <v>465.90706262132687</v>
      </c>
      <c r="V305" s="13">
        <f t="shared" si="65"/>
        <v>2.7347312902747944E-4</v>
      </c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>
      <c r="A306" s="5"/>
      <c r="B306" s="2"/>
      <c r="C306">
        <v>1983.2083</v>
      </c>
      <c r="D306">
        <v>343.37</v>
      </c>
      <c r="E306" s="1">
        <f t="shared" si="73"/>
        <v>2050</v>
      </c>
      <c r="F306" s="4">
        <f>F305*SUM(economy!Z96:AB96)/SUM(economy!Z95:AB95)</f>
        <v>8936.9733735108694</v>
      </c>
      <c r="G306" s="9">
        <f t="shared" si="75"/>
        <v>45.305297339264513</v>
      </c>
      <c r="H306" s="9">
        <f t="shared" si="75"/>
        <v>61.684203853708794</v>
      </c>
      <c r="I306" s="9">
        <f t="shared" si="75"/>
        <v>65.905865603468527</v>
      </c>
      <c r="J306" s="9">
        <f t="shared" si="75"/>
        <v>18.604927397505708</v>
      </c>
      <c r="K306" s="9">
        <f t="shared" si="75"/>
        <v>1.0389147492465101</v>
      </c>
      <c r="L306" s="9">
        <f t="shared" si="71"/>
        <v>467.53920894319407</v>
      </c>
      <c r="O306">
        <f t="shared" si="64"/>
        <v>8936.9733735108694</v>
      </c>
      <c r="P306" s="2">
        <f t="shared" si="66"/>
        <v>45.305358372128353</v>
      </c>
      <c r="Q306" s="2">
        <f t="shared" si="67"/>
        <v>61.684290540851791</v>
      </c>
      <c r="R306" s="2">
        <f t="shared" si="68"/>
        <v>65.905967128676707</v>
      </c>
      <c r="S306" s="2">
        <f t="shared" si="69"/>
        <v>18.604948713476301</v>
      </c>
      <c r="T306" s="2">
        <f t="shared" si="70"/>
        <v>1.0389147492701885</v>
      </c>
      <c r="U306" s="9">
        <f t="shared" si="72"/>
        <v>467.53947950440335</v>
      </c>
      <c r="V306" s="13">
        <f t="shared" si="65"/>
        <v>2.7056120927682059E-4</v>
      </c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>
      <c r="A307" s="5"/>
      <c r="B307" s="2"/>
      <c r="C307">
        <v>1983.2917</v>
      </c>
      <c r="D307">
        <v>345.4</v>
      </c>
      <c r="E307" s="1">
        <f t="shared" si="73"/>
        <v>2051</v>
      </c>
      <c r="F307" s="4">
        <f>F306*SUM(economy!Z97:AB97)/SUM(economy!Z96:AB96)</f>
        <v>9036.6043824892731</v>
      </c>
      <c r="G307" s="9">
        <f t="shared" si="75"/>
        <v>45.850746418398977</v>
      </c>
      <c r="H307" s="9">
        <f t="shared" si="75"/>
        <v>62.353661194021036</v>
      </c>
      <c r="I307" s="9">
        <f t="shared" si="75"/>
        <v>66.363880371071602</v>
      </c>
      <c r="J307" s="9">
        <f t="shared" si="75"/>
        <v>18.591026923274956</v>
      </c>
      <c r="K307" s="9">
        <f t="shared" si="75"/>
        <v>1.049709862964491</v>
      </c>
      <c r="L307" s="9">
        <f t="shared" si="71"/>
        <v>469.20902476973106</v>
      </c>
      <c r="O307">
        <f t="shared" si="64"/>
        <v>9036.6043824892731</v>
      </c>
      <c r="P307" s="2">
        <f t="shared" si="66"/>
        <v>45.850807451262817</v>
      </c>
      <c r="Q307" s="2">
        <f t="shared" si="67"/>
        <v>62.353747642685114</v>
      </c>
      <c r="R307" s="2">
        <f t="shared" si="68"/>
        <v>66.363980533545913</v>
      </c>
      <c r="S307" s="2">
        <f t="shared" si="69"/>
        <v>18.591047021531161</v>
      </c>
      <c r="T307" s="2">
        <f t="shared" si="70"/>
        <v>1.0497098629788528</v>
      </c>
      <c r="U307" s="9">
        <f t="shared" si="72"/>
        <v>469.20929251200386</v>
      </c>
      <c r="V307" s="13">
        <f t="shared" si="65"/>
        <v>2.6774227279702245E-4</v>
      </c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>
      <c r="A308" s="5"/>
      <c r="B308" s="2"/>
      <c r="C308">
        <v>1983.375</v>
      </c>
      <c r="D308">
        <v>346.14</v>
      </c>
      <c r="E308" s="1">
        <f t="shared" si="73"/>
        <v>2052</v>
      </c>
      <c r="F308" s="4">
        <f>F307*SUM(economy!Z98:AB98)/SUM(economy!Z97:AB97)</f>
        <v>9134.4709876793277</v>
      </c>
      <c r="G308" s="9">
        <f t="shared" si="75"/>
        <v>46.402276263339637</v>
      </c>
      <c r="H308" s="9">
        <f t="shared" si="75"/>
        <v>63.030631861490896</v>
      </c>
      <c r="I308" s="9">
        <f t="shared" si="75"/>
        <v>66.830715421280559</v>
      </c>
      <c r="J308" s="9">
        <f t="shared" si="75"/>
        <v>18.589614319832457</v>
      </c>
      <c r="K308" s="9">
        <f t="shared" si="75"/>
        <v>1.0609349425681414</v>
      </c>
      <c r="L308" s="9">
        <f t="shared" si="71"/>
        <v>470.91417280851169</v>
      </c>
      <c r="O308">
        <f t="shared" si="64"/>
        <v>9134.4709876793277</v>
      </c>
      <c r="P308" s="2">
        <f t="shared" si="66"/>
        <v>46.402337296203477</v>
      </c>
      <c r="Q308" s="2">
        <f t="shared" si="67"/>
        <v>63.030718072332114</v>
      </c>
      <c r="R308" s="2">
        <f t="shared" si="68"/>
        <v>66.830814239312446</v>
      </c>
      <c r="S308" s="2">
        <f t="shared" si="69"/>
        <v>18.589633269938474</v>
      </c>
      <c r="T308" s="2">
        <f t="shared" si="70"/>
        <v>1.0609349425768522</v>
      </c>
      <c r="U308" s="9">
        <f t="shared" si="72"/>
        <v>470.91443782036339</v>
      </c>
      <c r="V308" s="13">
        <f t="shared" si="65"/>
        <v>2.6501185169536257E-4</v>
      </c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>
      <c r="A309" s="5"/>
      <c r="B309" s="2"/>
      <c r="C309">
        <v>1983.4583</v>
      </c>
      <c r="D309">
        <v>345.76</v>
      </c>
      <c r="E309" s="1">
        <f t="shared" si="73"/>
        <v>2053</v>
      </c>
      <c r="F309" s="4">
        <f>F308*SUM(economy!Z99:AB99)/SUM(economy!Z98:AB98)</f>
        <v>9230.553810530284</v>
      </c>
      <c r="G309" s="9">
        <f t="shared" si="75"/>
        <v>46.959779187470303</v>
      </c>
      <c r="H309" s="9">
        <f t="shared" si="75"/>
        <v>63.714929515013502</v>
      </c>
      <c r="I309" s="9">
        <f t="shared" si="75"/>
        <v>67.305987288082292</v>
      </c>
      <c r="J309" s="9">
        <f t="shared" si="75"/>
        <v>18.599769104733614</v>
      </c>
      <c r="K309" s="9">
        <f t="shared" si="75"/>
        <v>1.072337973805473</v>
      </c>
      <c r="L309" s="9">
        <f t="shared" si="71"/>
        <v>472.65280306910518</v>
      </c>
      <c r="O309">
        <f t="shared" si="64"/>
        <v>9230.553810530284</v>
      </c>
      <c r="P309" s="2">
        <f t="shared" si="66"/>
        <v>46.959840220334144</v>
      </c>
      <c r="Q309" s="2">
        <f t="shared" si="67"/>
        <v>63.715015488686113</v>
      </c>
      <c r="R309" s="2">
        <f t="shared" si="68"/>
        <v>67.306084779717693</v>
      </c>
      <c r="S309" s="2">
        <f t="shared" si="69"/>
        <v>18.599786972279652</v>
      </c>
      <c r="T309" s="2">
        <f t="shared" si="70"/>
        <v>1.0723379738107564</v>
      </c>
      <c r="U309" s="9">
        <f t="shared" si="72"/>
        <v>472.65306543482836</v>
      </c>
      <c r="V309" s="13">
        <f t="shared" si="65"/>
        <v>2.623657231879406E-4</v>
      </c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>
      <c r="A310" s="5"/>
      <c r="B310" s="2"/>
      <c r="C310">
        <v>1983.5417</v>
      </c>
      <c r="D310">
        <v>344.32</v>
      </c>
      <c r="E310" s="1">
        <f t="shared" si="73"/>
        <v>2054</v>
      </c>
      <c r="F310" s="4">
        <f>F309*SUM(economy!Z100:AB100)/SUM(economy!Z99:AB99)</f>
        <v>9324.8358224591175</v>
      </c>
      <c r="G310" s="9">
        <f t="shared" si="75"/>
        <v>47.523146321446333</v>
      </c>
      <c r="H310" s="9">
        <f t="shared" si="75"/>
        <v>64.406366506531697</v>
      </c>
      <c r="I310" s="9">
        <f t="shared" si="75"/>
        <v>67.789314741249171</v>
      </c>
      <c r="J310" s="9">
        <f t="shared" si="75"/>
        <v>18.620621105324236</v>
      </c>
      <c r="K310" s="9">
        <f t="shared" si="75"/>
        <v>1.083765192514855</v>
      </c>
      <c r="L310" s="9">
        <f t="shared" si="71"/>
        <v>474.42321386706624</v>
      </c>
      <c r="O310">
        <f t="shared" si="64"/>
        <v>9324.8358224591175</v>
      </c>
      <c r="P310" s="2">
        <f t="shared" si="66"/>
        <v>47.523207354310173</v>
      </c>
      <c r="Q310" s="2">
        <f t="shared" si="67"/>
        <v>64.406452243688165</v>
      </c>
      <c r="R310" s="2">
        <f t="shared" si="68"/>
        <v>67.789410924291801</v>
      </c>
      <c r="S310" s="2">
        <f t="shared" si="69"/>
        <v>18.620637952153544</v>
      </c>
      <c r="T310" s="2">
        <f t="shared" si="70"/>
        <v>1.0837651925180596</v>
      </c>
      <c r="U310" s="9">
        <f t="shared" si="72"/>
        <v>474.42347366696174</v>
      </c>
      <c r="V310" s="13">
        <f t="shared" si="65"/>
        <v>2.5979989550251048E-4</v>
      </c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>
      <c r="A311" s="5"/>
      <c r="B311" s="2"/>
      <c r="C311">
        <v>1983.625</v>
      </c>
      <c r="D311">
        <v>342.51</v>
      </c>
      <c r="E311" s="1">
        <f t="shared" si="73"/>
        <v>2055</v>
      </c>
      <c r="F311" s="4">
        <f>F310*SUM(economy!Z101:AB101)/SUM(economy!Z100:AB100)</f>
        <v>9417.3021747691873</v>
      </c>
      <c r="G311" s="9">
        <f t="shared" ref="G311:K326" si="76">G310*(1-G$5)+G$4*$F310*$L$4/1000</f>
        <v>48.092267756619897</v>
      </c>
      <c r="H311" s="9">
        <f t="shared" si="76"/>
        <v>65.104754105285778</v>
      </c>
      <c r="I311" s="9">
        <f t="shared" si="76"/>
        <v>68.280319109375668</v>
      </c>
      <c r="J311" s="9">
        <f t="shared" si="76"/>
        <v>18.651347860518197</v>
      </c>
      <c r="K311" s="9">
        <f t="shared" si="76"/>
        <v>1.0951225365539021</v>
      </c>
      <c r="L311" s="9">
        <f t="shared" si="71"/>
        <v>476.22381136835349</v>
      </c>
      <c r="O311">
        <f t="shared" si="64"/>
        <v>9417.3021747691873</v>
      </c>
      <c r="P311" s="2">
        <f t="shared" si="66"/>
        <v>48.092328789483737</v>
      </c>
      <c r="Q311" s="2">
        <f t="shared" si="67"/>
        <v>65.104839606576761</v>
      </c>
      <c r="R311" s="2">
        <f t="shared" si="68"/>
        <v>68.28041400139027</v>
      </c>
      <c r="S311" s="2">
        <f t="shared" si="69"/>
        <v>18.651363744941108</v>
      </c>
      <c r="T311" s="2">
        <f t="shared" si="70"/>
        <v>1.0951225365558457</v>
      </c>
      <c r="U311" s="9">
        <f t="shared" si="72"/>
        <v>476.22406867894767</v>
      </c>
      <c r="V311" s="13">
        <f t="shared" si="65"/>
        <v>2.5731059417921642E-4</v>
      </c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>
      <c r="A312" s="5"/>
      <c r="B312" s="2"/>
      <c r="C312">
        <v>1983.7083</v>
      </c>
      <c r="D312">
        <v>340.46</v>
      </c>
      <c r="E312" s="1">
        <f t="shared" si="73"/>
        <v>2056</v>
      </c>
      <c r="F312" s="4">
        <f>F311*SUM(economy!Z102:AB102)/SUM(economy!Z101:AB101)</f>
        <v>9507.9400394856857</v>
      </c>
      <c r="G312" s="9">
        <f t="shared" si="76"/>
        <v>48.667032678084681</v>
      </c>
      <c r="H312" s="9">
        <f t="shared" si="76"/>
        <v>65.809902705476162</v>
      </c>
      <c r="I312" s="9">
        <f t="shared" si="76"/>
        <v>68.778624573027017</v>
      </c>
      <c r="J312" s="9">
        <f t="shared" si="76"/>
        <v>18.691172151040739</v>
      </c>
      <c r="K312" s="9">
        <f t="shared" si="76"/>
        <v>1.1063522572274309</v>
      </c>
      <c r="L312" s="9">
        <f t="shared" si="71"/>
        <v>478.05308436485603</v>
      </c>
      <c r="O312">
        <f t="shared" si="64"/>
        <v>9507.9400394856857</v>
      </c>
      <c r="P312" s="2">
        <f t="shared" si="66"/>
        <v>48.667093710948521</v>
      </c>
      <c r="Q312" s="2">
        <f t="shared" si="67"/>
        <v>65.809987971550527</v>
      </c>
      <c r="R312" s="2">
        <f t="shared" si="68"/>
        <v>68.778718191342563</v>
      </c>
      <c r="S312" s="2">
        <f t="shared" si="69"/>
        <v>18.691187128036507</v>
      </c>
      <c r="T312" s="2">
        <f t="shared" si="70"/>
        <v>1.1063522572286097</v>
      </c>
      <c r="U312" s="9">
        <f t="shared" si="72"/>
        <v>478.05333925910679</v>
      </c>
      <c r="V312" s="13">
        <f t="shared" si="65"/>
        <v>2.5489425075875261E-4</v>
      </c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>
      <c r="A313" s="5"/>
      <c r="B313" s="2"/>
      <c r="C313">
        <v>1983.7917</v>
      </c>
      <c r="D313">
        <v>340.53</v>
      </c>
      <c r="E313" s="1">
        <f t="shared" si="73"/>
        <v>2057</v>
      </c>
      <c r="F313" s="4">
        <f>F312*SUM(economy!Z103:AB103)/SUM(economy!Z102:AB102)</f>
        <v>9596.7384610280133</v>
      </c>
      <c r="G313" s="9">
        <f t="shared" si="76"/>
        <v>49.247329488006343</v>
      </c>
      <c r="H313" s="9">
        <f t="shared" si="76"/>
        <v>66.521622018409815</v>
      </c>
      <c r="I313" s="9">
        <f t="shared" si="76"/>
        <v>69.283858430040851</v>
      </c>
      <c r="J313" s="9">
        <f t="shared" si="76"/>
        <v>18.739359652079969</v>
      </c>
      <c r="K313" s="9">
        <f t="shared" si="76"/>
        <v>1.1174187259289159</v>
      </c>
      <c r="L313" s="9">
        <f t="shared" si="71"/>
        <v>479.90958831446591</v>
      </c>
      <c r="O313">
        <f t="shared" si="64"/>
        <v>9596.7384610280133</v>
      </c>
      <c r="P313" s="2">
        <f t="shared" si="66"/>
        <v>49.247390520870184</v>
      </c>
      <c r="Q313" s="2">
        <f t="shared" si="67"/>
        <v>66.521707049914667</v>
      </c>
      <c r="R313" s="2">
        <f t="shared" si="68"/>
        <v>69.283950791753711</v>
      </c>
      <c r="S313" s="2">
        <f t="shared" si="69"/>
        <v>18.739373773487053</v>
      </c>
      <c r="T313" s="2">
        <f t="shared" si="70"/>
        <v>1.1174187259296309</v>
      </c>
      <c r="U313" s="9">
        <f t="shared" si="72"/>
        <v>479.90984086195522</v>
      </c>
      <c r="V313" s="13">
        <f t="shared" si="65"/>
        <v>2.5254748931047288E-4</v>
      </c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>
      <c r="A314" s="5"/>
      <c r="B314" s="2"/>
      <c r="C314">
        <v>1983.875</v>
      </c>
      <c r="D314">
        <v>341.79</v>
      </c>
      <c r="E314" s="1">
        <f t="shared" si="73"/>
        <v>2058</v>
      </c>
      <c r="F314" s="4">
        <f>F313*SUM(economy!Z104:AB104)/SUM(economy!Z103:AB103)</f>
        <v>9683.6882184329024</v>
      </c>
      <c r="G314" s="9">
        <f t="shared" si="76"/>
        <v>49.833045919900073</v>
      </c>
      <c r="H314" s="9">
        <f t="shared" si="76"/>
        <v>67.239721250190613</v>
      </c>
      <c r="I314" s="9">
        <f t="shared" si="76"/>
        <v>69.795651334983987</v>
      </c>
      <c r="J314" s="9">
        <f t="shared" si="76"/>
        <v>18.795216702625623</v>
      </c>
      <c r="K314" s="9">
        <f t="shared" si="76"/>
        <v>1.12829981846963</v>
      </c>
      <c r="L314" s="9">
        <f t="shared" si="71"/>
        <v>481.79193502616988</v>
      </c>
      <c r="O314">
        <f t="shared" si="64"/>
        <v>9683.6882184329024</v>
      </c>
      <c r="P314" s="2">
        <f t="shared" si="66"/>
        <v>49.833106952763913</v>
      </c>
      <c r="Q314" s="2">
        <f t="shared" si="67"/>
        <v>67.239806047771253</v>
      </c>
      <c r="R314" s="2">
        <f t="shared" si="68"/>
        <v>69.795742456961051</v>
      </c>
      <c r="S314" s="2">
        <f t="shared" si="69"/>
        <v>18.795230017321117</v>
      </c>
      <c r="T314" s="2">
        <f t="shared" si="70"/>
        <v>1.1282998184700637</v>
      </c>
      <c r="U314" s="9">
        <f t="shared" si="72"/>
        <v>481.79218529328739</v>
      </c>
      <c r="V314" s="13">
        <f t="shared" si="65"/>
        <v>2.5026711750797404E-4</v>
      </c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>
      <c r="A315" s="5"/>
      <c r="B315" s="2"/>
      <c r="C315">
        <v>1983.9583</v>
      </c>
      <c r="D315">
        <v>343.2</v>
      </c>
      <c r="E315" s="1">
        <f t="shared" si="73"/>
        <v>2059</v>
      </c>
      <c r="F315" s="4">
        <f>F314*SUM(economy!Z105:AB105)/SUM(economy!Z104:AB104)</f>
        <v>9768.7816977174825</v>
      </c>
      <c r="G315" s="9">
        <f t="shared" si="76"/>
        <v>50.424069144499263</v>
      </c>
      <c r="H315" s="9">
        <f t="shared" si="76"/>
        <v>67.964009265983947</v>
      </c>
      <c r="I315" s="9">
        <f t="shared" si="76"/>
        <v>70.313637514696069</v>
      </c>
      <c r="J315" s="9">
        <f t="shared" si="76"/>
        <v>18.858088186067494</v>
      </c>
      <c r="K315" s="9">
        <f t="shared" si="76"/>
        <v>1.138981682941715</v>
      </c>
      <c r="L315" s="9">
        <f t="shared" si="71"/>
        <v>483.6987857941885</v>
      </c>
      <c r="O315">
        <f t="shared" si="64"/>
        <v>9768.7816977174825</v>
      </c>
      <c r="P315" s="2">
        <f t="shared" si="66"/>
        <v>50.424130177363104</v>
      </c>
      <c r="Q315" s="2">
        <f t="shared" si="67"/>
        <v>67.964093830283915</v>
      </c>
      <c r="R315" s="2">
        <f t="shared" si="68"/>
        <v>70.313727413577837</v>
      </c>
      <c r="S315" s="2">
        <f t="shared" si="69"/>
        <v>18.858100740136294</v>
      </c>
      <c r="T315" s="2">
        <f t="shared" si="70"/>
        <v>1.1389816829419779</v>
      </c>
      <c r="U315" s="9">
        <f t="shared" si="72"/>
        <v>483.69903384430313</v>
      </c>
      <c r="V315" s="13">
        <f t="shared" si="65"/>
        <v>2.4805011463513438E-4</v>
      </c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>
      <c r="A316" s="5"/>
      <c r="B316" s="2"/>
      <c r="C316">
        <v>1984.0417</v>
      </c>
      <c r="D316">
        <v>344.21</v>
      </c>
      <c r="E316" s="1">
        <f t="shared" si="73"/>
        <v>2060</v>
      </c>
      <c r="F316" s="4">
        <f>F315*SUM(economy!Z106:AB106)/SUM(economy!Z105:AB105)</f>
        <v>9852.0127738999618</v>
      </c>
      <c r="G316" s="9">
        <f t="shared" si="76"/>
        <v>51.020285867834133</v>
      </c>
      <c r="H316" s="9">
        <f t="shared" si="76"/>
        <v>68.694294741844899</v>
      </c>
      <c r="I316" s="9">
        <f t="shared" si="76"/>
        <v>70.837454961764621</v>
      </c>
      <c r="J316" s="9">
        <f t="shared" si="76"/>
        <v>18.927355516887761</v>
      </c>
      <c r="K316" s="9">
        <f t="shared" si="76"/>
        <v>1.1494555602743746</v>
      </c>
      <c r="L316" s="9">
        <f t="shared" si="71"/>
        <v>485.62884664860576</v>
      </c>
      <c r="O316">
        <f t="shared" si="64"/>
        <v>9852.0127738999618</v>
      </c>
      <c r="P316" s="2">
        <f t="shared" si="66"/>
        <v>51.020346900697973</v>
      </c>
      <c r="Q316" s="2">
        <f t="shared" si="67"/>
        <v>68.694379073505957</v>
      </c>
      <c r="R316" s="2">
        <f t="shared" si="68"/>
        <v>70.837543653968225</v>
      </c>
      <c r="S316" s="2">
        <f t="shared" si="69"/>
        <v>18.927367353782081</v>
      </c>
      <c r="T316" s="2">
        <f t="shared" si="70"/>
        <v>1.149455560274534</v>
      </c>
      <c r="U316" s="9">
        <f t="shared" si="72"/>
        <v>485.62909254222876</v>
      </c>
      <c r="V316" s="13">
        <f t="shared" si="65"/>
        <v>2.4589362300275752E-4</v>
      </c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>
      <c r="A317" s="5"/>
      <c r="B317" s="2"/>
      <c r="C317">
        <v>1984.125</v>
      </c>
      <c r="D317">
        <v>344.92</v>
      </c>
      <c r="E317" s="1">
        <f t="shared" si="73"/>
        <v>2061</v>
      </c>
      <c r="F317" s="4">
        <f>F316*SUM(economy!Z107:AB107)/SUM(economy!Z106:AB106)</f>
        <v>9933.3767021563199</v>
      </c>
      <c r="G317" s="9">
        <f t="shared" si="76"/>
        <v>51.621582422109718</v>
      </c>
      <c r="H317" s="9">
        <f t="shared" si="76"/>
        <v>69.430386305050803</v>
      </c>
      <c r="I317" s="9">
        <f t="shared" si="76"/>
        <v>71.366745607678567</v>
      </c>
      <c r="J317" s="9">
        <f t="shared" si="76"/>
        <v>19.002434728519923</v>
      </c>
      <c r="K317" s="9">
        <f t="shared" si="76"/>
        <v>1.15971585026479</v>
      </c>
      <c r="L317" s="9">
        <f t="shared" si="71"/>
        <v>487.58086491362383</v>
      </c>
      <c r="O317">
        <f t="shared" si="64"/>
        <v>9933.3767021563199</v>
      </c>
      <c r="P317" s="2">
        <f t="shared" si="66"/>
        <v>51.621643454973558</v>
      </c>
      <c r="Q317" s="2">
        <f t="shared" si="67"/>
        <v>69.430470404712935</v>
      </c>
      <c r="R317" s="2">
        <f t="shared" si="68"/>
        <v>71.366833109400787</v>
      </c>
      <c r="S317" s="2">
        <f t="shared" si="69"/>
        <v>19.002445889209682</v>
      </c>
      <c r="T317" s="2">
        <f t="shared" si="70"/>
        <v>1.1597158502648868</v>
      </c>
      <c r="U317" s="9">
        <f t="shared" si="72"/>
        <v>487.58110870856189</v>
      </c>
      <c r="V317" s="13">
        <f t="shared" si="65"/>
        <v>2.4379493805781749E-4</v>
      </c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>
      <c r="A318" s="5"/>
      <c r="B318" s="2"/>
      <c r="C318">
        <v>1984.2083</v>
      </c>
      <c r="D318">
        <v>345.68</v>
      </c>
      <c r="E318" s="1">
        <f t="shared" si="73"/>
        <v>2062</v>
      </c>
      <c r="F318" s="4">
        <f>F317*SUM(economy!Z108:AB108)/SUM(economy!Z107:AB107)</f>
        <v>10012.870017576028</v>
      </c>
      <c r="G318" s="9">
        <f t="shared" si="76"/>
        <v>52.227844849940858</v>
      </c>
      <c r="H318" s="9">
        <f t="shared" si="76"/>
        <v>70.172092663827684</v>
      </c>
      <c r="I318" s="9">
        <f t="shared" si="76"/>
        <v>71.901155477305522</v>
      </c>
      <c r="J318" s="9">
        <f t="shared" si="76"/>
        <v>19.082774657667287</v>
      </c>
      <c r="K318" s="9">
        <f t="shared" si="76"/>
        <v>1.1697589334565599</v>
      </c>
      <c r="L318" s="9">
        <f t="shared" si="71"/>
        <v>489.55362658219792</v>
      </c>
      <c r="O318">
        <f t="shared" si="64"/>
        <v>10012.870017576028</v>
      </c>
      <c r="P318" s="2">
        <f t="shared" si="66"/>
        <v>52.227905882804698</v>
      </c>
      <c r="Q318" s="2">
        <f t="shared" si="67"/>
        <v>70.172176532129129</v>
      </c>
      <c r="R318" s="2">
        <f t="shared" si="68"/>
        <v>71.901241804525725</v>
      </c>
      <c r="S318" s="2">
        <f t="shared" si="69"/>
        <v>19.082785180781926</v>
      </c>
      <c r="T318" s="2">
        <f t="shared" si="70"/>
        <v>1.1697589334566185</v>
      </c>
      <c r="U318" s="9">
        <f t="shared" si="72"/>
        <v>489.55386833369812</v>
      </c>
      <c r="V318" s="13">
        <f t="shared" si="65"/>
        <v>2.417515001980064E-4</v>
      </c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>
      <c r="A319" s="5"/>
      <c r="B319" s="2"/>
      <c r="C319">
        <v>1984.2917</v>
      </c>
      <c r="D319">
        <v>347.14</v>
      </c>
      <c r="E319" s="1">
        <f t="shared" si="73"/>
        <v>2063</v>
      </c>
      <c r="F319" s="4">
        <f>F318*SUM(economy!Z109:AB109)/SUM(economy!Z108:AB108)</f>
        <v>10090.490442976889</v>
      </c>
      <c r="G319" s="9">
        <f t="shared" si="76"/>
        <v>52.838958982468974</v>
      </c>
      <c r="H319" s="9">
        <f t="shared" si="76"/>
        <v>70.919222727307215</v>
      </c>
      <c r="I319" s="9">
        <f t="shared" si="76"/>
        <v>72.440334826235386</v>
      </c>
      <c r="J319" s="9">
        <f t="shared" si="76"/>
        <v>19.167855220579881</v>
      </c>
      <c r="K319" s="9">
        <f t="shared" si="76"/>
        <v>1.1795824518665494</v>
      </c>
      <c r="L319" s="9">
        <f t="shared" si="71"/>
        <v>491.54595420845794</v>
      </c>
      <c r="O319">
        <f t="shared" si="64"/>
        <v>10090.490442976889</v>
      </c>
      <c r="P319" s="2">
        <f t="shared" si="66"/>
        <v>52.839020015332814</v>
      </c>
      <c r="Q319" s="2">
        <f t="shared" si="67"/>
        <v>70.919306364884463</v>
      </c>
      <c r="R319" s="2">
        <f t="shared" si="68"/>
        <v>72.440419994718468</v>
      </c>
      <c r="S319" s="2">
        <f t="shared" si="69"/>
        <v>19.167865142542063</v>
      </c>
      <c r="T319" s="2">
        <f t="shared" si="70"/>
        <v>1.1795824518665849</v>
      </c>
      <c r="U319" s="9">
        <f t="shared" si="72"/>
        <v>491.54619396934442</v>
      </c>
      <c r="V319" s="13">
        <f t="shared" si="65"/>
        <v>2.397608864725953E-4</v>
      </c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>
      <c r="A320" s="5"/>
      <c r="B320" s="2"/>
      <c r="C320">
        <v>1984.375</v>
      </c>
      <c r="D320">
        <v>347.78</v>
      </c>
      <c r="E320" s="1">
        <f t="shared" si="73"/>
        <v>2064</v>
      </c>
      <c r="F320" s="4">
        <f>F319*SUM(economy!Z110:AB110)/SUM(economy!Z109:AB109)</f>
        <v>10166.236804247545</v>
      </c>
      <c r="G320" s="9">
        <f t="shared" si="76"/>
        <v>53.454810511852543</v>
      </c>
      <c r="H320" s="9">
        <f t="shared" si="76"/>
        <v>71.671585716497887</v>
      </c>
      <c r="I320" s="9">
        <f t="shared" si="76"/>
        <v>72.983938262431067</v>
      </c>
      <c r="J320" s="9">
        <f t="shared" si="76"/>
        <v>19.257185776982393</v>
      </c>
      <c r="K320" s="9">
        <f t="shared" si="76"/>
        <v>1.18918486839573</v>
      </c>
      <c r="L320" s="9">
        <f t="shared" si="71"/>
        <v>493.55670513615962</v>
      </c>
      <c r="O320">
        <f t="shared" si="64"/>
        <v>10166.236804247545</v>
      </c>
      <c r="P320" s="2">
        <f t="shared" si="66"/>
        <v>53.454871544716383</v>
      </c>
      <c r="Q320" s="2">
        <f t="shared" si="67"/>
        <v>71.671669123985666</v>
      </c>
      <c r="R320" s="2">
        <f t="shared" si="68"/>
        <v>72.984022287730326</v>
      </c>
      <c r="S320" s="2">
        <f t="shared" si="69"/>
        <v>19.257195132134068</v>
      </c>
      <c r="T320" s="2">
        <f t="shared" si="70"/>
        <v>1.1891848683957515</v>
      </c>
      <c r="U320" s="9">
        <f t="shared" si="72"/>
        <v>493.55694295696219</v>
      </c>
      <c r="V320" s="13">
        <f t="shared" si="65"/>
        <v>2.3782080256751215E-4</v>
      </c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>
      <c r="A321" s="5"/>
      <c r="B321" s="2"/>
      <c r="C321">
        <v>1984.4583</v>
      </c>
      <c r="D321">
        <v>347.16</v>
      </c>
      <c r="E321" s="1">
        <f t="shared" si="73"/>
        <v>2065</v>
      </c>
      <c r="F321" s="4">
        <f>F320*SUM(economy!Z111:AB111)/SUM(economy!Z110:AB110)</f>
        <v>10240.108952700206</v>
      </c>
      <c r="G321" s="9">
        <f t="shared" si="76"/>
        <v>54.075285058590659</v>
      </c>
      <c r="H321" s="9">
        <f t="shared" si="76"/>
        <v>72.428991267001663</v>
      </c>
      <c r="I321" s="9">
        <f t="shared" si="76"/>
        <v>73.531624853527816</v>
      </c>
      <c r="J321" s="9">
        <f t="shared" si="76"/>
        <v>19.350303577529452</v>
      </c>
      <c r="K321" s="9">
        <f t="shared" si="76"/>
        <v>1.1985651956238148</v>
      </c>
      <c r="L321" s="9">
        <f t="shared" si="71"/>
        <v>495.5847699522734</v>
      </c>
      <c r="O321">
        <f t="shared" si="64"/>
        <v>10240.108952700206</v>
      </c>
      <c r="P321" s="2">
        <f t="shared" si="66"/>
        <v>54.075346091454499</v>
      </c>
      <c r="Q321" s="2">
        <f t="shared" si="67"/>
        <v>72.429074445032953</v>
      </c>
      <c r="R321" s="2">
        <f t="shared" si="68"/>
        <v>73.531707750987749</v>
      </c>
      <c r="S321" s="2">
        <f t="shared" si="69"/>
        <v>19.350312398250722</v>
      </c>
      <c r="T321" s="2">
        <f t="shared" si="70"/>
        <v>1.1985651956238279</v>
      </c>
      <c r="U321" s="9">
        <f t="shared" si="72"/>
        <v>495.58500588134973</v>
      </c>
      <c r="V321" s="13">
        <f t="shared" si="65"/>
        <v>2.35929076325192E-4</v>
      </c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>
      <c r="A322" s="5"/>
      <c r="B322" s="2"/>
      <c r="C322">
        <v>1984.5417</v>
      </c>
      <c r="D322">
        <v>345.79</v>
      </c>
      <c r="E322" s="1">
        <f t="shared" si="73"/>
        <v>2066</v>
      </c>
      <c r="F322" s="4">
        <f>F321*SUM(economy!Z112:AB112)/SUM(economy!Z111:AB111)</f>
        <v>10312.107693934202</v>
      </c>
      <c r="G322" s="9">
        <f t="shared" si="76"/>
        <v>54.700268234107575</v>
      </c>
      <c r="H322" s="9">
        <f t="shared" si="76"/>
        <v>73.191249524157371</v>
      </c>
      <c r="I322" s="9">
        <f t="shared" si="76"/>
        <v>74.083058221026974</v>
      </c>
      <c r="J322" s="9">
        <f t="shared" si="76"/>
        <v>19.446772290839341</v>
      </c>
      <c r="K322" s="9">
        <f t="shared" si="76"/>
        <v>1.2077228276694787</v>
      </c>
      <c r="L322" s="9">
        <f t="shared" si="71"/>
        <v>497.6290710978007</v>
      </c>
      <c r="O322">
        <f t="shared" si="64"/>
        <v>10312.107693934202</v>
      </c>
      <c r="P322" s="2">
        <f t="shared" si="66"/>
        <v>54.700329266971416</v>
      </c>
      <c r="Q322" s="2">
        <f t="shared" si="67"/>
        <v>73.191332473363417</v>
      </c>
      <c r="R322" s="2">
        <f t="shared" si="68"/>
        <v>74.083140005786134</v>
      </c>
      <c r="S322" s="2">
        <f t="shared" si="69"/>
        <v>19.446780607660536</v>
      </c>
      <c r="T322" s="2">
        <f t="shared" si="70"/>
        <v>1.2077228276694867</v>
      </c>
      <c r="U322" s="9">
        <f t="shared" si="72"/>
        <v>497.629305181451</v>
      </c>
      <c r="V322" s="13">
        <f t="shared" si="65"/>
        <v>2.340836502980892E-4</v>
      </c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>
      <c r="A323" s="5"/>
      <c r="B323" s="2"/>
      <c r="C323">
        <v>1984.625</v>
      </c>
      <c r="D323">
        <v>343.74</v>
      </c>
      <c r="E323" s="1">
        <f t="shared" si="73"/>
        <v>2067</v>
      </c>
      <c r="F323" s="4">
        <f>F322*SUM(economy!Z113:AB113)/SUM(economy!Z112:AB112)</f>
        <v>10382.234722732401</v>
      </c>
      <c r="G323" s="9">
        <f t="shared" si="76"/>
        <v>55.329645698995577</v>
      </c>
      <c r="H323" s="9">
        <f t="shared" si="76"/>
        <v>73.958171231242844</v>
      </c>
      <c r="I323" s="9">
        <f t="shared" si="76"/>
        <v>74.637906622538267</v>
      </c>
      <c r="J323" s="9">
        <f t="shared" si="76"/>
        <v>19.546180606324334</v>
      </c>
      <c r="K323" s="9">
        <f t="shared" si="76"/>
        <v>1.216657434868686</v>
      </c>
      <c r="L323" s="9">
        <f t="shared" si="71"/>
        <v>499.68856159396967</v>
      </c>
      <c r="O323">
        <f t="shared" si="64"/>
        <v>10382.234722732401</v>
      </c>
      <c r="P323" s="2">
        <f t="shared" si="66"/>
        <v>55.329706731859417</v>
      </c>
      <c r="Q323" s="2">
        <f t="shared" si="67"/>
        <v>73.958253952253145</v>
      </c>
      <c r="R323" s="2">
        <f t="shared" si="68"/>
        <v>74.637987309532022</v>
      </c>
      <c r="S323" s="2">
        <f t="shared" si="69"/>
        <v>19.546188448031682</v>
      </c>
      <c r="T323" s="2">
        <f t="shared" si="70"/>
        <v>1.2166574348686909</v>
      </c>
      <c r="U323" s="9">
        <f t="shared" si="72"/>
        <v>499.68879387654493</v>
      </c>
      <c r="V323" s="13">
        <f t="shared" si="65"/>
        <v>2.3228257526852758E-4</v>
      </c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>
      <c r="A324" s="5"/>
      <c r="B324" s="2"/>
      <c r="C324">
        <v>1984.7083</v>
      </c>
      <c r="D324">
        <v>341.59</v>
      </c>
      <c r="E324" s="1">
        <f t="shared" si="73"/>
        <v>2068</v>
      </c>
      <c r="F324" s="4">
        <f>F323*SUM(economy!Z114:AB114)/SUM(economy!Z113:AB113)</f>
        <v>10450.492563534975</v>
      </c>
      <c r="G324" s="9">
        <f t="shared" si="76"/>
        <v>55.963303217284412</v>
      </c>
      <c r="H324" s="9">
        <f t="shared" si="76"/>
        <v>74.729567811321331</v>
      </c>
      <c r="I324" s="9">
        <f t="shared" si="76"/>
        <v>75.195843023137385</v>
      </c>
      <c r="J324" s="9">
        <f t="shared" si="76"/>
        <v>19.648140909195657</v>
      </c>
      <c r="K324" s="9">
        <f t="shared" si="76"/>
        <v>1.2253688968373631</v>
      </c>
      <c r="L324" s="9">
        <f t="shared" si="71"/>
        <v>501.76222385777612</v>
      </c>
      <c r="O324">
        <f t="shared" si="64"/>
        <v>10450.492563534975</v>
      </c>
      <c r="P324" s="2">
        <f t="shared" si="66"/>
        <v>55.963364250148253</v>
      </c>
      <c r="Q324" s="2">
        <f t="shared" si="67"/>
        <v>74.729650304763652</v>
      </c>
      <c r="R324" s="2">
        <f t="shared" si="68"/>
        <v>75.195922627100614</v>
      </c>
      <c r="S324" s="2">
        <f t="shared" si="69"/>
        <v>19.648148302930917</v>
      </c>
      <c r="T324" s="2">
        <f t="shared" si="70"/>
        <v>1.2253688968373659</v>
      </c>
      <c r="U324" s="9">
        <f t="shared" si="72"/>
        <v>501.7624543817808</v>
      </c>
      <c r="V324" s="13">
        <f t="shared" si="65"/>
        <v>2.3052400467804546E-4</v>
      </c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>
      <c r="A325" s="5"/>
      <c r="B325" s="2"/>
      <c r="C325">
        <v>1984.7917</v>
      </c>
      <c r="D325">
        <v>341.86</v>
      </c>
      <c r="E325" s="1">
        <f t="shared" si="73"/>
        <v>2069</v>
      </c>
      <c r="F325" s="4">
        <f>F324*SUM(economy!Z115:AB115)/SUM(economy!Z114:AB114)</f>
        <v>10516.884516058564</v>
      </c>
      <c r="G325" s="9">
        <f t="shared" si="76"/>
        <v>56.601126707077626</v>
      </c>
      <c r="H325" s="9">
        <f t="shared" si="76"/>
        <v>75.505251443273494</v>
      </c>
      <c r="I325" s="9">
        <f t="shared" si="76"/>
        <v>75.75654515682281</v>
      </c>
      <c r="J325" s="9">
        <f t="shared" si="76"/>
        <v>19.752288024174611</v>
      </c>
      <c r="K325" s="9">
        <f t="shared" si="76"/>
        <v>1.2338572590771957</v>
      </c>
      <c r="L325" s="9">
        <f t="shared" si="71"/>
        <v>503.84906859042576</v>
      </c>
      <c r="O325">
        <f t="shared" si="64"/>
        <v>10516.884516058564</v>
      </c>
      <c r="P325" s="2">
        <f t="shared" si="66"/>
        <v>56.601187739941466</v>
      </c>
      <c r="Q325" s="2">
        <f t="shared" si="67"/>
        <v>75.505333709773893</v>
      </c>
      <c r="R325" s="2">
        <f t="shared" si="68"/>
        <v>75.756623692292621</v>
      </c>
      <c r="S325" s="2">
        <f t="shared" si="69"/>
        <v>19.75229499552902</v>
      </c>
      <c r="T325" s="2">
        <f t="shared" si="70"/>
        <v>1.2338572590771975</v>
      </c>
      <c r="U325" s="9">
        <f t="shared" si="72"/>
        <v>503.84929739661419</v>
      </c>
      <c r="V325" s="13">
        <f t="shared" si="65"/>
        <v>2.2880618843146294E-4</v>
      </c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>
      <c r="A326" s="5"/>
      <c r="B326" s="2"/>
      <c r="C326">
        <v>1984.875</v>
      </c>
      <c r="D326">
        <v>343.31</v>
      </c>
      <c r="E326" s="1">
        <f t="shared" si="73"/>
        <v>2070</v>
      </c>
      <c r="F326" s="4">
        <f>F325*SUM(economy!Z116:AB116)/SUM(economy!Z115:AB115)</f>
        <v>10581.414605652808</v>
      </c>
      <c r="G326" s="9">
        <f t="shared" si="76"/>
        <v>57.243002287869935</v>
      </c>
      <c r="H326" s="9">
        <f t="shared" si="76"/>
        <v>76.285035132514096</v>
      </c>
      <c r="I326" s="9">
        <f t="shared" si="76"/>
        <v>76.319695578977871</v>
      </c>
      <c r="J326" s="9">
        <f t="shared" si="76"/>
        <v>19.858278024588795</v>
      </c>
      <c r="K326" s="9">
        <f t="shared" si="76"/>
        <v>1.2421227041026259</v>
      </c>
      <c r="L326" s="9">
        <f t="shared" si="71"/>
        <v>505.94813372805334</v>
      </c>
      <c r="O326">
        <f t="shared" si="64"/>
        <v>10581.414605652808</v>
      </c>
      <c r="P326" s="2">
        <f t="shared" si="66"/>
        <v>57.243063320733775</v>
      </c>
      <c r="Q326" s="2">
        <f t="shared" si="67"/>
        <v>76.2851171726969</v>
      </c>
      <c r="R326" s="2">
        <f t="shared" si="68"/>
        <v>76.319773060296228</v>
      </c>
      <c r="S326" s="2">
        <f t="shared" si="69"/>
        <v>19.858284597691643</v>
      </c>
      <c r="T326" s="2">
        <f t="shared" si="70"/>
        <v>1.242122704102627</v>
      </c>
      <c r="U326" s="9">
        <f t="shared" si="72"/>
        <v>505.94836085552117</v>
      </c>
      <c r="V326" s="13">
        <f t="shared" si="65"/>
        <v>2.2712746783781768E-4</v>
      </c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>
      <c r="A327" s="5"/>
      <c r="B327" s="2"/>
      <c r="C327">
        <v>1984.9583</v>
      </c>
      <c r="D327">
        <v>345</v>
      </c>
      <c r="E327" s="1">
        <f t="shared" si="73"/>
        <v>2071</v>
      </c>
      <c r="F327" s="4">
        <f>F326*SUM(economy!Z117:AB117)/SUM(economy!Z116:AB116)</f>
        <v>10644.087538009944</v>
      </c>
      <c r="G327" s="9">
        <f t="shared" ref="G327:K342" si="77">G326*(1-G$5)+G$4*$F326*$L$4/1000</f>
        <v>57.888816324834657</v>
      </c>
      <c r="H327" s="9">
        <f t="shared" si="77"/>
        <v>77.06873277685267</v>
      </c>
      <c r="I327" s="9">
        <f t="shared" si="77"/>
        <v>76.884981710670374</v>
      </c>
      <c r="J327" s="9">
        <f t="shared" si="77"/>
        <v>19.965787103674224</v>
      </c>
      <c r="K327" s="9">
        <f t="shared" si="77"/>
        <v>1.25016553159781</v>
      </c>
      <c r="L327" s="9">
        <f t="shared" si="71"/>
        <v>508.05848344762978</v>
      </c>
      <c r="O327">
        <f t="shared" ref="O327:O390" si="78">F327+N327</f>
        <v>10644.087538009944</v>
      </c>
      <c r="P327" s="2">
        <f t="shared" si="66"/>
        <v>57.888877357698497</v>
      </c>
      <c r="Q327" s="2">
        <f t="shared" si="67"/>
        <v>77.06881459134047</v>
      </c>
      <c r="R327" s="2">
        <f t="shared" si="68"/>
        <v>76.885058151986755</v>
      </c>
      <c r="S327" s="2">
        <f t="shared" si="69"/>
        <v>19.965793301276371</v>
      </c>
      <c r="T327" s="2">
        <f t="shared" si="70"/>
        <v>1.2501655315978106</v>
      </c>
      <c r="U327" s="9">
        <f t="shared" si="72"/>
        <v>508.05870893389988</v>
      </c>
      <c r="V327" s="13">
        <f t="shared" ref="V327:V390" si="79">U327-L327</f>
        <v>2.254862700965532E-4</v>
      </c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>
      <c r="A328" s="5"/>
      <c r="B328" s="2"/>
      <c r="C328">
        <v>1985.0417</v>
      </c>
      <c r="D328">
        <v>345.48</v>
      </c>
      <c r="E328" s="1">
        <f t="shared" si="73"/>
        <v>2072</v>
      </c>
      <c r="F328" s="4">
        <f>F327*SUM(economy!Z118:AB118)/SUM(economy!Z117:AB117)</f>
        <v>10704.90865786681</v>
      </c>
      <c r="G328" s="9">
        <f t="shared" si="77"/>
        <v>58.538455470347003</v>
      </c>
      <c r="H328" s="9">
        <f t="shared" si="77"/>
        <v>77.8561592279205</v>
      </c>
      <c r="I328" s="9">
        <f t="shared" si="77"/>
        <v>77.452095875553582</v>
      </c>
      <c r="J328" s="9">
        <f t="shared" si="77"/>
        <v>20.074510505040632</v>
      </c>
      <c r="K328" s="9">
        <f t="shared" si="77"/>
        <v>1.2579861442548947</v>
      </c>
      <c r="L328" s="9">
        <f t="shared" si="71"/>
        <v>510.17920722311658</v>
      </c>
      <c r="O328">
        <f t="shared" si="78"/>
        <v>10704.90865786681</v>
      </c>
      <c r="P328" s="2">
        <f t="shared" ref="P328:P391" si="80">P327*(1-P$5)+P$4*$O327*$L$4/1000</f>
        <v>58.538516503210843</v>
      </c>
      <c r="Q328" s="2">
        <f t="shared" ref="Q328:Q391" si="81">Q327*(1-Q$5)+Q$4*$O327*$L$4/1000</f>
        <v>77.856240817334196</v>
      </c>
      <c r="R328" s="2">
        <f t="shared" ref="R328:R391" si="82">R327*(1-R$5)+R$4*$O327*$L$4/1000</f>
        <v>77.452171290827522</v>
      </c>
      <c r="S328" s="2">
        <f t="shared" ref="S328:S391" si="83">S327*(1-S$5)+S$4*$O327*$L$4/1000</f>
        <v>20.074516348593253</v>
      </c>
      <c r="T328" s="2">
        <f t="shared" ref="T328:T391" si="84">T327*(1-T$5)+T$4*$O327*$L$4/1000</f>
        <v>1.2579861442548952</v>
      </c>
      <c r="U328" s="9">
        <f t="shared" si="72"/>
        <v>510.17943110422073</v>
      </c>
      <c r="V328" s="13">
        <f t="shared" si="79"/>
        <v>2.2388110414794937E-4</v>
      </c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>
      <c r="A329" s="5"/>
      <c r="B329" s="2"/>
      <c r="C329">
        <v>1985.125</v>
      </c>
      <c r="D329">
        <v>346.41</v>
      </c>
      <c r="E329" s="1">
        <f t="shared" si="73"/>
        <v>2073</v>
      </c>
      <c r="F329" s="4">
        <f>F328*SUM(economy!Z119:AB119)/SUM(economy!Z118:AB118)</f>
        <v>10763.883911360916</v>
      </c>
      <c r="G329" s="9">
        <f t="shared" si="77"/>
        <v>59.19180670298676</v>
      </c>
      <c r="H329" s="9">
        <f t="shared" si="77"/>
        <v>78.64713034855076</v>
      </c>
      <c r="I329" s="9">
        <f t="shared" si="77"/>
        <v>78.020735330067282</v>
      </c>
      <c r="J329" s="9">
        <f t="shared" si="77"/>
        <v>20.184161509388758</v>
      </c>
      <c r="K329" s="9">
        <f t="shared" si="77"/>
        <v>1.2655850372456259</v>
      </c>
      <c r="L329" s="9">
        <f t="shared" ref="L329:L392" si="85">SUM(G329:K329,L$5)</f>
        <v>512.30941892823921</v>
      </c>
      <c r="O329">
        <f t="shared" si="78"/>
        <v>10763.883911360916</v>
      </c>
      <c r="P329" s="2">
        <f t="shared" si="80"/>
        <v>59.1918677358506</v>
      </c>
      <c r="Q329" s="2">
        <f t="shared" si="81"/>
        <v>78.647211713509535</v>
      </c>
      <c r="R329" s="2">
        <f t="shared" si="82"/>
        <v>78.020809733070976</v>
      </c>
      <c r="S329" s="2">
        <f t="shared" si="83"/>
        <v>20.184167019117588</v>
      </c>
      <c r="T329" s="2">
        <f t="shared" si="84"/>
        <v>1.2655850372456263</v>
      </c>
      <c r="U329" s="9">
        <f t="shared" ref="U329:U392" si="86">SUM(P329:T329,U$5)</f>
        <v>512.30964123879426</v>
      </c>
      <c r="V329" s="13">
        <f t="shared" si="79"/>
        <v>2.2231055504562391E-4</v>
      </c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>
      <c r="A330" s="5"/>
      <c r="B330" s="2"/>
      <c r="C330">
        <v>1985.2083</v>
      </c>
      <c r="D330">
        <v>347.91</v>
      </c>
      <c r="E330" s="1">
        <f t="shared" ref="E330:E393" si="87">1+E329</f>
        <v>2074</v>
      </c>
      <c r="F330" s="4">
        <f>F329*SUM(economy!Z120:AB120)/SUM(economy!Z119:AB119)</f>
        <v>10821.019811725264</v>
      </c>
      <c r="G330" s="9">
        <f t="shared" si="77"/>
        <v>59.848757364243532</v>
      </c>
      <c r="H330" s="9">
        <f t="shared" si="77"/>
        <v>79.44146306646627</v>
      </c>
      <c r="I330" s="9">
        <f t="shared" si="77"/>
        <v>78.590602287578278</v>
      </c>
      <c r="J330" s="9">
        <f t="shared" si="77"/>
        <v>20.294470474694954</v>
      </c>
      <c r="K330" s="9">
        <f t="shared" si="77"/>
        <v>1.2729627900682345</v>
      </c>
      <c r="L330" s="9">
        <f t="shared" si="85"/>
        <v>514.44825598305124</v>
      </c>
      <c r="O330">
        <f t="shared" si="78"/>
        <v>10821.019811725264</v>
      </c>
      <c r="P330" s="2">
        <f t="shared" si="80"/>
        <v>59.848818397107372</v>
      </c>
      <c r="Q330" s="2">
        <f t="shared" si="81"/>
        <v>79.441544207587611</v>
      </c>
      <c r="R330" s="2">
        <f t="shared" si="82"/>
        <v>78.590675691899037</v>
      </c>
      <c r="S330" s="2">
        <f t="shared" si="83"/>
        <v>20.294475669670298</v>
      </c>
      <c r="T330" s="2">
        <f t="shared" si="84"/>
        <v>1.2729627900682348</v>
      </c>
      <c r="U330" s="9">
        <f t="shared" si="86"/>
        <v>514.44847675633264</v>
      </c>
      <c r="V330" s="13">
        <f t="shared" si="79"/>
        <v>2.2077328139857855E-4</v>
      </c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>
      <c r="A331" s="5"/>
      <c r="B331" s="2"/>
      <c r="C331">
        <v>1985.2917</v>
      </c>
      <c r="D331">
        <v>348.66</v>
      </c>
      <c r="E331" s="1">
        <f t="shared" si="87"/>
        <v>2075</v>
      </c>
      <c r="F331" s="4">
        <f>F330*SUM(economy!Z121:AB121)/SUM(economy!Z120:AB120)</f>
        <v>10876.323408027005</v>
      </c>
      <c r="G331" s="9">
        <f t="shared" si="77"/>
        <v>60.509195193128171</v>
      </c>
      <c r="H331" s="9">
        <f t="shared" si="77"/>
        <v>80.238975424598337</v>
      </c>
      <c r="I331" s="9">
        <f t="shared" si="77"/>
        <v>79.16140393704282</v>
      </c>
      <c r="J331" s="9">
        <f t="shared" si="77"/>
        <v>20.405183927200646</v>
      </c>
      <c r="K331" s="9">
        <f t="shared" si="77"/>
        <v>1.2801200599917519</v>
      </c>
      <c r="L331" s="9">
        <f t="shared" si="85"/>
        <v>516.59487854196175</v>
      </c>
      <c r="O331">
        <f t="shared" si="78"/>
        <v>10876.323408027005</v>
      </c>
      <c r="P331" s="2">
        <f t="shared" si="80"/>
        <v>60.509256225992011</v>
      </c>
      <c r="Q331" s="2">
        <f t="shared" si="81"/>
        <v>80.239056342498017</v>
      </c>
      <c r="R331" s="2">
        <f t="shared" si="82"/>
        <v>79.161476356085572</v>
      </c>
      <c r="S331" s="2">
        <f t="shared" si="83"/>
        <v>20.405188825403382</v>
      </c>
      <c r="T331" s="2">
        <f t="shared" si="84"/>
        <v>1.2801200599917522</v>
      </c>
      <c r="U331" s="9">
        <f t="shared" si="86"/>
        <v>516.59509780997075</v>
      </c>
      <c r="V331" s="13">
        <f t="shared" si="79"/>
        <v>2.1926800900473609E-4</v>
      </c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>
      <c r="A332" s="5"/>
      <c r="B332" s="2"/>
      <c r="C332">
        <v>1985.375</v>
      </c>
      <c r="D332">
        <v>349.28</v>
      </c>
      <c r="E332" s="1">
        <f t="shared" si="87"/>
        <v>2076</v>
      </c>
      <c r="F332" s="4">
        <f>F331*SUM(economy!Z122:AB122)/SUM(economy!Z121:AB121)</f>
        <v>10929.802256676016</v>
      </c>
      <c r="G332" s="9">
        <f t="shared" si="77"/>
        <v>61.173008358876295</v>
      </c>
      <c r="H332" s="9">
        <f t="shared" si="77"/>
        <v>81.039486628331829</v>
      </c>
      <c r="I332" s="9">
        <f t="shared" si="77"/>
        <v>79.7328524567221</v>
      </c>
      <c r="J332" s="9">
        <f t="shared" si="77"/>
        <v>20.516063700661498</v>
      </c>
      <c r="K332" s="9">
        <f t="shared" si="77"/>
        <v>1.2870575766121171</v>
      </c>
      <c r="L332" s="9">
        <f t="shared" si="85"/>
        <v>518.74846872120384</v>
      </c>
      <c r="O332">
        <f t="shared" si="78"/>
        <v>10929.802256676016</v>
      </c>
      <c r="P332" s="2">
        <f t="shared" si="80"/>
        <v>61.173069391740135</v>
      </c>
      <c r="Q332" s="2">
        <f t="shared" si="81"/>
        <v>81.039567323623956</v>
      </c>
      <c r="R332" s="2">
        <f t="shared" si="82"/>
        <v>79.732923903711864</v>
      </c>
      <c r="S332" s="2">
        <f t="shared" si="83"/>
        <v>20.51606831904531</v>
      </c>
      <c r="T332" s="2">
        <f t="shared" si="84"/>
        <v>1.2870575766121171</v>
      </c>
      <c r="U332" s="9">
        <f t="shared" si="86"/>
        <v>518.74868651473332</v>
      </c>
      <c r="V332" s="13">
        <f t="shared" si="79"/>
        <v>2.1779352948669839E-4</v>
      </c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>
      <c r="A333" s="5"/>
      <c r="B333" s="2"/>
      <c r="C333">
        <v>1985.4583</v>
      </c>
      <c r="D333">
        <v>348.65</v>
      </c>
      <c r="E333" s="1">
        <f t="shared" si="87"/>
        <v>2077</v>
      </c>
      <c r="F333" s="4">
        <f>F332*SUM(economy!Z123:AB123)/SUM(economy!Z122:AB122)</f>
        <v>10981.464395448947</v>
      </c>
      <c r="G333" s="9">
        <f t="shared" si="77"/>
        <v>61.840085491912859</v>
      </c>
      <c r="H333" s="9">
        <f t="shared" si="77"/>
        <v>81.842817089945058</v>
      </c>
      <c r="I333" s="9">
        <f t="shared" si="77"/>
        <v>80.304665023433273</v>
      </c>
      <c r="J333" s="9">
        <f t="shared" si="77"/>
        <v>20.626886121424519</v>
      </c>
      <c r="K333" s="9">
        <f t="shared" si="77"/>
        <v>1.2937761372126633</v>
      </c>
      <c r="L333" s="9">
        <f t="shared" si="85"/>
        <v>520.90822986392834</v>
      </c>
      <c r="O333">
        <f t="shared" si="78"/>
        <v>10981.464395448947</v>
      </c>
      <c r="P333" s="2">
        <f t="shared" si="80"/>
        <v>61.840146524776699</v>
      </c>
      <c r="Q333" s="2">
        <f t="shared" si="81"/>
        <v>81.842897563242019</v>
      </c>
      <c r="R333" s="2">
        <f t="shared" si="82"/>
        <v>80.304735511417547</v>
      </c>
      <c r="S333" s="2">
        <f t="shared" si="83"/>
        <v>20.626890475974584</v>
      </c>
      <c r="T333" s="2">
        <f t="shared" si="84"/>
        <v>1.2937761372126633</v>
      </c>
      <c r="U333" s="9">
        <f t="shared" si="86"/>
        <v>520.90844621262352</v>
      </c>
      <c r="V333" s="13">
        <f t="shared" si="79"/>
        <v>2.1634869517583866E-4</v>
      </c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>
      <c r="A334" s="5"/>
      <c r="B334" s="2"/>
      <c r="C334">
        <v>1985.5417</v>
      </c>
      <c r="D334">
        <v>346.9</v>
      </c>
      <c r="E334" s="1">
        <f t="shared" si="87"/>
        <v>2078</v>
      </c>
      <c r="F334" s="4">
        <f>F333*SUM(economy!Z124:AB124)/SUM(economy!Z123:AB123)</f>
        <v>11031.318319792374</v>
      </c>
      <c r="G334" s="9">
        <f t="shared" si="77"/>
        <v>62.510315713231343</v>
      </c>
      <c r="H334" s="9">
        <f t="shared" si="77"/>
        <v>82.648788470488341</v>
      </c>
      <c r="I334" s="9">
        <f t="shared" si="77"/>
        <v>80.876563817773743</v>
      </c>
      <c r="J334" s="9">
        <f t="shared" si="77"/>
        <v>20.737441237010334</v>
      </c>
      <c r="K334" s="9">
        <f t="shared" si="77"/>
        <v>1.3002766027305825</v>
      </c>
      <c r="L334" s="9">
        <f t="shared" si="85"/>
        <v>523.07338584123431</v>
      </c>
      <c r="O334">
        <f t="shared" si="78"/>
        <v>11031.318319792374</v>
      </c>
      <c r="P334" s="2">
        <f t="shared" si="80"/>
        <v>62.510376746095183</v>
      </c>
      <c r="Q334" s="2">
        <f t="shared" si="81"/>
        <v>82.648868722400863</v>
      </c>
      <c r="R334" s="2">
        <f t="shared" si="82"/>
        <v>80.876633359624876</v>
      </c>
      <c r="S334" s="2">
        <f t="shared" si="83"/>
        <v>20.737445342798644</v>
      </c>
      <c r="T334" s="2">
        <f t="shared" si="84"/>
        <v>1.3002766027305825</v>
      </c>
      <c r="U334" s="9">
        <f t="shared" si="86"/>
        <v>523.07360077365013</v>
      </c>
      <c r="V334" s="13">
        <f t="shared" si="79"/>
        <v>2.1493241581538314E-4</v>
      </c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>
      <c r="A335" s="5"/>
      <c r="B335" s="2"/>
      <c r="C335">
        <v>1985.625</v>
      </c>
      <c r="D335">
        <v>345.26</v>
      </c>
      <c r="E335" s="1">
        <f t="shared" si="87"/>
        <v>2079</v>
      </c>
      <c r="F335" s="4">
        <f>F334*SUM(economy!Z125:AB125)/SUM(economy!Z124:AB124)</f>
        <v>11079.372961186851</v>
      </c>
      <c r="G335" s="9">
        <f t="shared" si="77"/>
        <v>63.183588662326649</v>
      </c>
      <c r="H335" s="9">
        <f t="shared" si="77"/>
        <v>83.457223719322315</v>
      </c>
      <c r="I335" s="9">
        <f t="shared" si="77"/>
        <v>81.448276025715245</v>
      </c>
      <c r="J335" s="9">
        <f t="shared" si="77"/>
        <v>20.847532085982792</v>
      </c>
      <c r="K335" s="9">
        <f t="shared" si="77"/>
        <v>1.3065598941979353</v>
      </c>
      <c r="L335" s="9">
        <f t="shared" si="85"/>
        <v>525.24318038754495</v>
      </c>
      <c r="O335">
        <f t="shared" si="78"/>
        <v>11079.372961186851</v>
      </c>
      <c r="P335" s="2">
        <f t="shared" si="80"/>
        <v>63.183649695190489</v>
      </c>
      <c r="Q335" s="2">
        <f t="shared" si="81"/>
        <v>83.457303750459431</v>
      </c>
      <c r="R335" s="2">
        <f t="shared" si="82"/>
        <v>81.448344634132809</v>
      </c>
      <c r="S335" s="2">
        <f t="shared" si="83"/>
        <v>20.847535957220323</v>
      </c>
      <c r="T335" s="2">
        <f t="shared" si="84"/>
        <v>1.3065598941979353</v>
      </c>
      <c r="U335" s="9">
        <f t="shared" si="86"/>
        <v>525.24339393120101</v>
      </c>
      <c r="V335" s="13">
        <f t="shared" si="79"/>
        <v>2.135436560593007E-4</v>
      </c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>
      <c r="A336" s="5"/>
      <c r="B336" s="2"/>
      <c r="C336">
        <v>1985.7083</v>
      </c>
      <c r="D336">
        <v>343.47</v>
      </c>
      <c r="E336" s="1">
        <f t="shared" si="87"/>
        <v>2080</v>
      </c>
      <c r="F336" s="4">
        <f>F335*SUM(economy!Z126:AB126)/SUM(economy!Z125:AB125)</f>
        <v>11125.637667369825</v>
      </c>
      <c r="G336" s="9">
        <f t="shared" si="77"/>
        <v>63.859794523807537</v>
      </c>
      <c r="H336" s="9">
        <f t="shared" si="77"/>
        <v>84.267947111515866</v>
      </c>
      <c r="I336" s="9">
        <f t="shared" si="77"/>
        <v>82.019533836926101</v>
      </c>
      <c r="J336" s="9">
        <f t="shared" si="77"/>
        <v>20.956974006989221</v>
      </c>
      <c r="K336" s="9">
        <f t="shared" si="77"/>
        <v>1.3126269895672404</v>
      </c>
      <c r="L336" s="9">
        <f t="shared" si="85"/>
        <v>527.41687646880587</v>
      </c>
      <c r="O336">
        <f t="shared" si="78"/>
        <v>11125.637667369825</v>
      </c>
      <c r="P336" s="2">
        <f t="shared" si="80"/>
        <v>63.859855556671377</v>
      </c>
      <c r="Q336" s="2">
        <f t="shared" si="81"/>
        <v>84.268026922484935</v>
      </c>
      <c r="R336" s="2">
        <f t="shared" si="82"/>
        <v>82.019601524439238</v>
      </c>
      <c r="S336" s="2">
        <f t="shared" si="83"/>
        <v>20.956977657075122</v>
      </c>
      <c r="T336" s="2">
        <f t="shared" si="84"/>
        <v>1.3126269895672404</v>
      </c>
      <c r="U336" s="9">
        <f t="shared" si="86"/>
        <v>527.41708865023793</v>
      </c>
      <c r="V336" s="13">
        <f t="shared" si="79"/>
        <v>2.1218143206169771E-4</v>
      </c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>
      <c r="A337" s="5"/>
      <c r="B337" s="2"/>
      <c r="C337">
        <v>1985.7917</v>
      </c>
      <c r="D337">
        <v>343.35</v>
      </c>
      <c r="E337" s="1">
        <f t="shared" si="87"/>
        <v>2081</v>
      </c>
      <c r="F337" s="4">
        <f>F336*SUM(economy!Z127:AB127)/SUM(economy!Z126:AB126)</f>
        <v>11170.122184231212</v>
      </c>
      <c r="G337" s="9">
        <f t="shared" si="77"/>
        <v>64.538824052801942</v>
      </c>
      <c r="H337" s="9">
        <f t="shared" si="77"/>
        <v>85.080784283284245</v>
      </c>
      <c r="I337" s="9">
        <f t="shared" si="77"/>
        <v>82.590074440144789</v>
      </c>
      <c r="J337" s="9">
        <f t="shared" si="77"/>
        <v>21.06559398495175</v>
      </c>
      <c r="K337" s="9">
        <f t="shared" si="77"/>
        <v>1.3184789208575975</v>
      </c>
      <c r="L337" s="9">
        <f t="shared" si="85"/>
        <v>529.5937556820403</v>
      </c>
      <c r="O337">
        <f t="shared" si="78"/>
        <v>11170.122184231212</v>
      </c>
      <c r="P337" s="2">
        <f t="shared" si="80"/>
        <v>64.538885085665783</v>
      </c>
      <c r="Q337" s="2">
        <f t="shared" si="81"/>
        <v>85.080863874690962</v>
      </c>
      <c r="R337" s="2">
        <f t="shared" si="82"/>
        <v>82.590141219114443</v>
      </c>
      <c r="S337" s="2">
        <f t="shared" si="83"/>
        <v>21.065597426519719</v>
      </c>
      <c r="T337" s="2">
        <f t="shared" si="84"/>
        <v>1.3184789208575975</v>
      </c>
      <c r="U337" s="9">
        <f t="shared" si="86"/>
        <v>529.59396652684848</v>
      </c>
      <c r="V337" s="13">
        <f t="shared" si="79"/>
        <v>2.108448081798997E-4</v>
      </c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>
      <c r="A338" s="5"/>
      <c r="B338" s="2"/>
      <c r="C338">
        <v>1985.875</v>
      </c>
      <c r="D338">
        <v>344.73</v>
      </c>
      <c r="E338" s="1">
        <f t="shared" si="87"/>
        <v>2082</v>
      </c>
      <c r="F338" s="4">
        <f>F337*SUM(economy!Z128:AB128)/SUM(economy!Z127:AB127)</f>
        <v>11212.836639210142</v>
      </c>
      <c r="G338" s="9">
        <f t="shared" si="77"/>
        <v>65.220568599257362</v>
      </c>
      <c r="H338" s="9">
        <f t="shared" si="77"/>
        <v>85.895562265629763</v>
      </c>
      <c r="I338" s="9">
        <f t="shared" si="77"/>
        <v>83.159640015895661</v>
      </c>
      <c r="J338" s="9">
        <f t="shared" si="77"/>
        <v>21.173230032483772</v>
      </c>
      <c r="K338" s="9">
        <f t="shared" si="77"/>
        <v>1.324116771573749</v>
      </c>
      <c r="L338" s="9">
        <f t="shared" si="85"/>
        <v>531.77311768484037</v>
      </c>
      <c r="O338">
        <f t="shared" si="78"/>
        <v>11212.836639210142</v>
      </c>
      <c r="P338" s="2">
        <f t="shared" si="80"/>
        <v>65.220629632121202</v>
      </c>
      <c r="Q338" s="2">
        <f t="shared" si="81"/>
        <v>85.895641638078132</v>
      </c>
      <c r="R338" s="2">
        <f t="shared" si="82"/>
        <v>83.159705898516847</v>
      </c>
      <c r="S338" s="2">
        <f t="shared" si="83"/>
        <v>21.173233277445785</v>
      </c>
      <c r="T338" s="2">
        <f t="shared" si="84"/>
        <v>1.324116771573749</v>
      </c>
      <c r="U338" s="9">
        <f t="shared" si="86"/>
        <v>531.77332721773564</v>
      </c>
      <c r="V338" s="13">
        <f t="shared" si="79"/>
        <v>2.0953289526914887E-4</v>
      </c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>
      <c r="A339" s="5"/>
      <c r="B339" s="2"/>
      <c r="C339">
        <v>1985.9583</v>
      </c>
      <c r="D339">
        <v>346.12</v>
      </c>
      <c r="E339" s="1">
        <f t="shared" si="87"/>
        <v>2083</v>
      </c>
      <c r="F339" s="4">
        <f>F338*SUM(economy!Z129:AB129)/SUM(economy!Z128:AB128)</f>
        <v>11253.791526035162</v>
      </c>
      <c r="G339" s="9">
        <f t="shared" si="77"/>
        <v>65.904920131227939</v>
      </c>
      <c r="H339" s="9">
        <f t="shared" si="77"/>
        <v>86.712109516330813</v>
      </c>
      <c r="I339" s="9">
        <f t="shared" si="77"/>
        <v>83.727977726808049</v>
      </c>
      <c r="J339" s="9">
        <f t="shared" si="77"/>
        <v>21.279730604695377</v>
      </c>
      <c r="K339" s="9">
        <f t="shared" si="77"/>
        <v>1.3295416743611668</v>
      </c>
      <c r="L339" s="9">
        <f t="shared" si="85"/>
        <v>533.95427965342333</v>
      </c>
      <c r="O339">
        <f t="shared" si="78"/>
        <v>11253.791526035162</v>
      </c>
      <c r="P339" s="2">
        <f t="shared" si="80"/>
        <v>65.90498116409178</v>
      </c>
      <c r="Q339" s="2">
        <f t="shared" si="81"/>
        <v>86.712188670423203</v>
      </c>
      <c r="R339" s="2">
        <f t="shared" si="82"/>
        <v>83.728042725112118</v>
      </c>
      <c r="S339" s="2">
        <f t="shared" si="83"/>
        <v>21.279733664282912</v>
      </c>
      <c r="T339" s="2">
        <f t="shared" si="84"/>
        <v>1.3295416743611668</v>
      </c>
      <c r="U339" s="9">
        <f t="shared" si="86"/>
        <v>533.95448789827117</v>
      </c>
      <c r="V339" s="13">
        <f t="shared" si="79"/>
        <v>2.0824484784043307E-4</v>
      </c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>
      <c r="A340" s="5"/>
      <c r="B340" s="2"/>
      <c r="C340">
        <v>1986.0417</v>
      </c>
      <c r="D340">
        <v>346.78</v>
      </c>
      <c r="E340" s="1">
        <f t="shared" si="87"/>
        <v>2084</v>
      </c>
      <c r="F340" s="4">
        <f>F339*SUM(economy!Z130:AB130)/SUM(economy!Z129:AB129)</f>
        <v>11292.997690663287</v>
      </c>
      <c r="G340" s="9">
        <f t="shared" si="77"/>
        <v>66.591771257230079</v>
      </c>
      <c r="H340" s="9">
        <f t="shared" si="77"/>
        <v>87.530255950410208</v>
      </c>
      <c r="I340" s="9">
        <f t="shared" si="77"/>
        <v>84.294839705772802</v>
      </c>
      <c r="J340" s="9">
        <f t="shared" si="77"/>
        <v>21.384954045638057</v>
      </c>
      <c r="K340" s="9">
        <f t="shared" si="77"/>
        <v>1.3347548088673686</v>
      </c>
      <c r="L340" s="9">
        <f t="shared" si="85"/>
        <v>536.13657576791854</v>
      </c>
      <c r="O340">
        <f t="shared" si="78"/>
        <v>11292.997690663287</v>
      </c>
      <c r="P340" s="2">
        <f t="shared" si="80"/>
        <v>66.591832290093919</v>
      </c>
      <c r="Q340" s="2">
        <f t="shared" si="81"/>
        <v>87.530334886747326</v>
      </c>
      <c r="R340" s="2">
        <f t="shared" si="82"/>
        <v>84.294903831629597</v>
      </c>
      <c r="S340" s="2">
        <f t="shared" si="83"/>
        <v>21.384956930440975</v>
      </c>
      <c r="T340" s="2">
        <f t="shared" si="84"/>
        <v>1.3347548088673686</v>
      </c>
      <c r="U340" s="9">
        <f t="shared" si="86"/>
        <v>536.13678274777919</v>
      </c>
      <c r="V340" s="13">
        <f t="shared" si="79"/>
        <v>2.0697986064988072E-4</v>
      </c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>
      <c r="A341" s="5"/>
      <c r="B341" s="2"/>
      <c r="C341">
        <v>1986.125</v>
      </c>
      <c r="D341">
        <v>347.48</v>
      </c>
      <c r="E341" s="1">
        <f t="shared" si="87"/>
        <v>2085</v>
      </c>
      <c r="F341" s="4">
        <f>F340*SUM(economy!Z131:AB131)/SUM(economy!Z130:AB130)</f>
        <v>11330.466318285309</v>
      </c>
      <c r="G341" s="9">
        <f t="shared" si="77"/>
        <v>67.281015247740044</v>
      </c>
      <c r="H341" s="9">
        <f t="shared" si="77"/>
        <v>88.349832969199355</v>
      </c>
      <c r="I341" s="9">
        <f t="shared" si="77"/>
        <v>84.859983042145331</v>
      </c>
      <c r="J341" s="9">
        <f t="shared" si="77"/>
        <v>21.488768064721949</v>
      </c>
      <c r="K341" s="9">
        <f t="shared" si="77"/>
        <v>1.3397573997846011</v>
      </c>
      <c r="L341" s="9">
        <f t="shared" si="85"/>
        <v>538.31935672359123</v>
      </c>
      <c r="O341">
        <f t="shared" si="78"/>
        <v>11330.466318285309</v>
      </c>
      <c r="P341" s="2">
        <f t="shared" si="80"/>
        <v>67.281076280603884</v>
      </c>
      <c r="Q341" s="2">
        <f t="shared" si="81"/>
        <v>88.349911688380246</v>
      </c>
      <c r="R341" s="2">
        <f t="shared" si="82"/>
        <v>84.860046307265378</v>
      </c>
      <c r="S341" s="2">
        <f t="shared" si="83"/>
        <v>21.488770784725144</v>
      </c>
      <c r="T341" s="2">
        <f t="shared" si="84"/>
        <v>1.3397573997846011</v>
      </c>
      <c r="U341" s="9">
        <f t="shared" si="86"/>
        <v>538.31956246075924</v>
      </c>
      <c r="V341" s="13">
        <f t="shared" si="79"/>
        <v>2.0573716801663977E-4</v>
      </c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>
      <c r="A342" s="5"/>
      <c r="B342" s="2"/>
      <c r="C342">
        <v>1986.2083</v>
      </c>
      <c r="D342">
        <v>348.25</v>
      </c>
      <c r="E342" s="1">
        <f t="shared" si="87"/>
        <v>2086</v>
      </c>
      <c r="F342" s="4">
        <f>F341*SUM(economy!Z132:AB132)/SUM(economy!Z131:AB131)</f>
        <v>11366.20892127614</v>
      </c>
      <c r="G342" s="9">
        <f t="shared" si="77"/>
        <v>67.972546055898306</v>
      </c>
      <c r="H342" s="9">
        <f t="shared" si="77"/>
        <v>89.170673488102281</v>
      </c>
      <c r="I342" s="9">
        <f t="shared" si="77"/>
        <v>85.423169766181545</v>
      </c>
      <c r="J342" s="9">
        <f t="shared" si="77"/>
        <v>21.591049241518505</v>
      </c>
      <c r="K342" s="9">
        <f t="shared" si="77"/>
        <v>1.3445507150525891</v>
      </c>
      <c r="L342" s="9">
        <f t="shared" si="85"/>
        <v>540.5019892667533</v>
      </c>
      <c r="O342">
        <f t="shared" si="78"/>
        <v>11366.20892127614</v>
      </c>
      <c r="P342" s="2">
        <f t="shared" si="80"/>
        <v>67.972607088762146</v>
      </c>
      <c r="Q342" s="2">
        <f t="shared" si="81"/>
        <v>89.170751990724355</v>
      </c>
      <c r="R342" s="2">
        <f t="shared" si="82"/>
        <v>85.423232182118184</v>
      </c>
      <c r="S342" s="2">
        <f t="shared" si="83"/>
        <v>21.591051806136466</v>
      </c>
      <c r="T342" s="2">
        <f t="shared" si="84"/>
        <v>1.3445507150525891</v>
      </c>
      <c r="U342" s="9">
        <f t="shared" si="86"/>
        <v>540.50219378279371</v>
      </c>
      <c r="V342" s="13">
        <f t="shared" si="79"/>
        <v>2.0451604041227256E-4</v>
      </c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>
      <c r="A343" s="5"/>
      <c r="B343" s="2"/>
      <c r="C343">
        <v>1986.2917</v>
      </c>
      <c r="D343">
        <v>349.86</v>
      </c>
      <c r="E343" s="1">
        <f t="shared" si="87"/>
        <v>2087</v>
      </c>
      <c r="F343" s="4">
        <f>F342*SUM(economy!Z133:AB133)/SUM(economy!Z132:AB132)</f>
        <v>11400.237327979739</v>
      </c>
      <c r="G343" s="9">
        <f t="shared" ref="G343:K358" si="88">G342*(1-G$5)+G$4*$F342*$L$4/1000</f>
        <v>68.666258337478538</v>
      </c>
      <c r="H343" s="9">
        <f t="shared" si="88"/>
        <v>89.992611963151901</v>
      </c>
      <c r="I343" s="9">
        <f t="shared" si="88"/>
        <v>85.984166831872528</v>
      </c>
      <c r="J343" s="9">
        <f t="shared" si="88"/>
        <v>21.691682557437954</v>
      </c>
      <c r="K343" s="9">
        <f t="shared" si="88"/>
        <v>1.3491360642027352</v>
      </c>
      <c r="L343" s="9">
        <f t="shared" si="85"/>
        <v>542.68385575414368</v>
      </c>
      <c r="O343">
        <f t="shared" si="78"/>
        <v>11400.237327979739</v>
      </c>
      <c r="P343" s="2">
        <f t="shared" si="80"/>
        <v>68.666319370342379</v>
      </c>
      <c r="Q343" s="2">
        <f t="shared" si="81"/>
        <v>89.99269024981092</v>
      </c>
      <c r="R343" s="2">
        <f t="shared" si="82"/>
        <v>85.984228410024016</v>
      </c>
      <c r="S343" s="2">
        <f t="shared" si="83"/>
        <v>21.691684975547354</v>
      </c>
      <c r="T343" s="2">
        <f t="shared" si="84"/>
        <v>1.3491360642027352</v>
      </c>
      <c r="U343" s="9">
        <f t="shared" si="86"/>
        <v>542.68405906992734</v>
      </c>
      <c r="V343" s="13">
        <f t="shared" si="79"/>
        <v>2.0331578366494796E-4</v>
      </c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>
      <c r="A344" s="5"/>
      <c r="B344" s="2"/>
      <c r="C344">
        <v>1986.375</v>
      </c>
      <c r="D344">
        <v>350.52</v>
      </c>
      <c r="E344" s="1">
        <f t="shared" si="87"/>
        <v>2088</v>
      </c>
      <c r="F344" s="4">
        <f>F343*SUM(economy!Z134:AB134)/SUM(economy!Z133:AB133)</f>
        <v>11432.563672227659</v>
      </c>
      <c r="G344" s="9">
        <f t="shared" si="88"/>
        <v>69.362047470172143</v>
      </c>
      <c r="H344" s="9">
        <f t="shared" si="88"/>
        <v>90.815484416440185</v>
      </c>
      <c r="I344" s="9">
        <f t="shared" si="88"/>
        <v>86.542746098324628</v>
      </c>
      <c r="J344" s="9">
        <f t="shared" si="88"/>
        <v>21.790560952844245</v>
      </c>
      <c r="K344" s="9">
        <f t="shared" si="88"/>
        <v>1.3535147968272978</v>
      </c>
      <c r="L344" s="9">
        <f t="shared" si="85"/>
        <v>544.86435373460859</v>
      </c>
      <c r="O344">
        <f t="shared" si="78"/>
        <v>11432.563672227659</v>
      </c>
      <c r="P344" s="2">
        <f t="shared" si="80"/>
        <v>69.362108503035984</v>
      </c>
      <c r="Q344" s="2">
        <f t="shared" si="81"/>
        <v>90.815562487730261</v>
      </c>
      <c r="R344" s="2">
        <f t="shared" si="82"/>
        <v>86.542806849936241</v>
      </c>
      <c r="S344" s="2">
        <f t="shared" si="83"/>
        <v>21.790563232814659</v>
      </c>
      <c r="T344" s="2">
        <f t="shared" si="84"/>
        <v>1.3535147968272978</v>
      </c>
      <c r="U344" s="9">
        <f t="shared" si="86"/>
        <v>544.86455587034447</v>
      </c>
      <c r="V344" s="13">
        <f t="shared" si="79"/>
        <v>2.0213573588989675E-4</v>
      </c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>
      <c r="A345" s="5"/>
      <c r="B345" s="2"/>
      <c r="C345">
        <v>1986.4583</v>
      </c>
      <c r="D345">
        <v>349.98</v>
      </c>
      <c r="E345" s="1">
        <f t="shared" si="87"/>
        <v>2089</v>
      </c>
      <c r="F345" s="4">
        <f>F344*SUM(economy!Z135:AB135)/SUM(economy!Z134:AB134)</f>
        <v>11463.200383499874</v>
      </c>
      <c r="G345" s="9">
        <f t="shared" si="88"/>
        <v>70.059809572232993</v>
      </c>
      <c r="H345" s="9">
        <f t="shared" si="88"/>
        <v>91.639128460494092</v>
      </c>
      <c r="I345" s="9">
        <f t="shared" si="88"/>
        <v>87.098684309814814</v>
      </c>
      <c r="J345" s="9">
        <f t="shared" si="88"/>
        <v>21.887584908240385</v>
      </c>
      <c r="K345" s="9">
        <f t="shared" si="88"/>
        <v>1.3576883011588128</v>
      </c>
      <c r="L345" s="9">
        <f t="shared" si="85"/>
        <v>547.04289555194111</v>
      </c>
      <c r="O345">
        <f t="shared" si="78"/>
        <v>11463.200383499874</v>
      </c>
      <c r="P345" s="2">
        <f t="shared" si="80"/>
        <v>70.059870605096833</v>
      </c>
      <c r="Q345" s="2">
        <f t="shared" si="81"/>
        <v>91.639206317007705</v>
      </c>
      <c r="R345" s="2">
        <f t="shared" si="82"/>
        <v>87.098744245980882</v>
      </c>
      <c r="S345" s="2">
        <f t="shared" si="83"/>
        <v>21.887587057963255</v>
      </c>
      <c r="T345" s="2">
        <f t="shared" si="84"/>
        <v>1.3576883011588128</v>
      </c>
      <c r="U345" s="9">
        <f t="shared" si="86"/>
        <v>547.04309652720747</v>
      </c>
      <c r="V345" s="13">
        <f t="shared" si="79"/>
        <v>2.0097526635254326E-4</v>
      </c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>
      <c r="A346" s="5"/>
      <c r="B346" s="2"/>
      <c r="C346">
        <v>1986.5417</v>
      </c>
      <c r="D346">
        <v>348.25</v>
      </c>
      <c r="E346" s="1">
        <f t="shared" si="87"/>
        <v>2090</v>
      </c>
      <c r="F346" s="4">
        <f>F345*SUM(economy!Z136:AB136)/SUM(economy!Z135:AB135)</f>
        <v>11492.160177644895</v>
      </c>
      <c r="G346" s="9">
        <f t="shared" si="88"/>
        <v>70.759441520521719</v>
      </c>
      <c r="H346" s="9">
        <f t="shared" si="88"/>
        <v>92.463383321660729</v>
      </c>
      <c r="I346" s="9">
        <f t="shared" si="88"/>
        <v>87.651763074635582</v>
      </c>
      <c r="J346" s="9">
        <f t="shared" si="88"/>
        <v>21.982662048224519</v>
      </c>
      <c r="K346" s="9">
        <f t="shared" si="88"/>
        <v>1.3616580027465368</v>
      </c>
      <c r="L346" s="9">
        <f t="shared" si="85"/>
        <v>549.21890796778916</v>
      </c>
      <c r="O346">
        <f t="shared" si="78"/>
        <v>11492.160177644895</v>
      </c>
      <c r="P346" s="2">
        <f t="shared" si="80"/>
        <v>70.759502553385559</v>
      </c>
      <c r="Q346" s="2">
        <f t="shared" si="81"/>
        <v>92.463460963988751</v>
      </c>
      <c r="R346" s="2">
        <f t="shared" si="82"/>
        <v>87.651822206301517</v>
      </c>
      <c r="S346" s="2">
        <f t="shared" si="83"/>
        <v>21.98266407514048</v>
      </c>
      <c r="T346" s="2">
        <f t="shared" si="84"/>
        <v>1.3616580027465368</v>
      </c>
      <c r="U346" s="9">
        <f t="shared" si="86"/>
        <v>549.21910780156281</v>
      </c>
      <c r="V346" s="13">
        <f t="shared" si="79"/>
        <v>1.9983377364951593E-4</v>
      </c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>
      <c r="A347" s="5"/>
      <c r="B347" s="2"/>
      <c r="C347">
        <v>1986.625</v>
      </c>
      <c r="D347">
        <v>346.17</v>
      </c>
      <c r="E347" s="1">
        <f t="shared" si="87"/>
        <v>2091</v>
      </c>
      <c r="F347" s="4">
        <f>F346*SUM(economy!Z137:AB137)/SUM(economy!Z136:AB136)</f>
        <v>11519.456048083923</v>
      </c>
      <c r="G347" s="9">
        <f t="shared" si="88"/>
        <v>71.460840967983614</v>
      </c>
      <c r="H347" s="9">
        <f t="shared" si="88"/>
        <v>93.288089862556717</v>
      </c>
      <c r="I347" s="9">
        <f t="shared" si="88"/>
        <v>88.201768842829679</v>
      </c>
      <c r="J347" s="9">
        <f t="shared" si="88"/>
        <v>22.075706766981572</v>
      </c>
      <c r="K347" s="9">
        <f t="shared" si="88"/>
        <v>1.365425363217994</v>
      </c>
      <c r="L347" s="9">
        <f t="shared" si="85"/>
        <v>551.39183180356963</v>
      </c>
      <c r="O347">
        <f t="shared" si="78"/>
        <v>11519.456048083923</v>
      </c>
      <c r="P347" s="2">
        <f t="shared" si="80"/>
        <v>71.460902000847454</v>
      </c>
      <c r="Q347" s="2">
        <f t="shared" si="81"/>
        <v>93.288167291288374</v>
      </c>
      <c r="R347" s="2">
        <f t="shared" si="82"/>
        <v>88.201827180793984</v>
      </c>
      <c r="S347" s="2">
        <f t="shared" si="83"/>
        <v>22.075708678106196</v>
      </c>
      <c r="T347" s="2">
        <f t="shared" si="84"/>
        <v>1.365425363217994</v>
      </c>
      <c r="U347" s="9">
        <f t="shared" si="86"/>
        <v>551.39203051425397</v>
      </c>
      <c r="V347" s="13">
        <f t="shared" si="79"/>
        <v>1.9871068434440531E-4</v>
      </c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>
      <c r="A348" s="5"/>
      <c r="B348" s="2"/>
      <c r="C348">
        <v>1986.7083</v>
      </c>
      <c r="D348">
        <v>345.48</v>
      </c>
      <c r="E348" s="1">
        <f t="shared" si="87"/>
        <v>2092</v>
      </c>
      <c r="F348" s="4">
        <f>F347*SUM(economy!Z138:AB138)/SUM(economy!Z137:AB137)</f>
        <v>11545.101257431528</v>
      </c>
      <c r="G348" s="9">
        <f t="shared" si="88"/>
        <v>72.163906360589678</v>
      </c>
      <c r="H348" s="9">
        <f t="shared" si="88"/>
        <v>94.113090603629928</v>
      </c>
      <c r="I348" s="9">
        <f t="shared" si="88"/>
        <v>88.74849288290217</v>
      </c>
      <c r="J348" s="9">
        <f t="shared" si="88"/>
        <v>22.166639874136987</v>
      </c>
      <c r="K348" s="9">
        <f t="shared" si="88"/>
        <v>1.3689918791148652</v>
      </c>
      <c r="L348" s="9">
        <f t="shared" si="85"/>
        <v>553.56112160037355</v>
      </c>
      <c r="O348">
        <f t="shared" si="78"/>
        <v>11545.101257431528</v>
      </c>
      <c r="P348" s="2">
        <f t="shared" si="80"/>
        <v>72.163967393453518</v>
      </c>
      <c r="Q348" s="2">
        <f t="shared" si="81"/>
        <v>94.113167819352824</v>
      </c>
      <c r="R348" s="2">
        <f t="shared" si="82"/>
        <v>88.748550437818395</v>
      </c>
      <c r="S348" s="2">
        <f t="shared" si="83"/>
        <v>22.166641676085071</v>
      </c>
      <c r="T348" s="2">
        <f t="shared" si="84"/>
        <v>1.3689918791148652</v>
      </c>
      <c r="U348" s="9">
        <f t="shared" si="86"/>
        <v>553.5613192058247</v>
      </c>
      <c r="V348" s="13">
        <f t="shared" si="79"/>
        <v>1.9760545114877459E-4</v>
      </c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>
      <c r="A349" s="5"/>
      <c r="B349" s="2"/>
      <c r="C349">
        <v>1986.7917</v>
      </c>
      <c r="D349">
        <v>344.82</v>
      </c>
      <c r="E349" s="1">
        <f t="shared" si="87"/>
        <v>2093</v>
      </c>
      <c r="F349" s="4">
        <f>F348*SUM(economy!Z139:AB139)/SUM(economy!Z138:AB138)</f>
        <v>11569.109329471883</v>
      </c>
      <c r="G349" s="9">
        <f t="shared" si="88"/>
        <v>72.868536953766252</v>
      </c>
      <c r="H349" s="9">
        <f t="shared" si="88"/>
        <v>94.938229743875084</v>
      </c>
      <c r="I349" s="9">
        <f t="shared" si="88"/>
        <v>89.291731257586264</v>
      </c>
      <c r="J349" s="9">
        <f t="shared" si="88"/>
        <v>22.25538825985824</v>
      </c>
      <c r="K349" s="9">
        <f t="shared" si="88"/>
        <v>1.3723590807935246</v>
      </c>
      <c r="L349" s="9">
        <f t="shared" si="85"/>
        <v>555.72624529587938</v>
      </c>
      <c r="O349">
        <f t="shared" si="78"/>
        <v>11569.109329471883</v>
      </c>
      <c r="P349" s="2">
        <f t="shared" si="80"/>
        <v>72.868597986630093</v>
      </c>
      <c r="Q349" s="2">
        <f t="shared" si="81"/>
        <v>94.938306747175218</v>
      </c>
      <c r="R349" s="2">
        <f t="shared" si="82"/>
        <v>89.291788039964956</v>
      </c>
      <c r="S349" s="2">
        <f t="shared" si="83"/>
        <v>22.255389958866694</v>
      </c>
      <c r="T349" s="2">
        <f t="shared" si="84"/>
        <v>1.3723590807935246</v>
      </c>
      <c r="U349" s="9">
        <f t="shared" si="86"/>
        <v>555.72644181343048</v>
      </c>
      <c r="V349" s="13">
        <f t="shared" si="79"/>
        <v>1.9651755110317026E-4</v>
      </c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>
      <c r="A350" s="5"/>
      <c r="B350" s="2"/>
      <c r="C350">
        <v>1986.875</v>
      </c>
      <c r="D350">
        <v>346.22</v>
      </c>
      <c r="E350" s="1">
        <f t="shared" si="87"/>
        <v>2094</v>
      </c>
      <c r="F350" s="4">
        <f>F349*SUM(economy!Z140:AB140)/SUM(economy!Z139:AB139)</f>
        <v>11591.494041435884</v>
      </c>
      <c r="G350" s="9">
        <f t="shared" si="88"/>
        <v>73.574632828334956</v>
      </c>
      <c r="H350" s="9">
        <f t="shared" si="88"/>
        <v>95.763353180739031</v>
      </c>
      <c r="I350" s="9">
        <f t="shared" si="88"/>
        <v>89.831284798729001</v>
      </c>
      <c r="J350" s="9">
        <f t="shared" si="88"/>
        <v>22.34188457814631</v>
      </c>
      <c r="K350" s="9">
        <f t="shared" si="88"/>
        <v>1.3755285313814785</v>
      </c>
      <c r="L350" s="9">
        <f t="shared" si="85"/>
        <v>557.88668391733074</v>
      </c>
      <c r="O350">
        <f t="shared" si="78"/>
        <v>11591.494041435884</v>
      </c>
      <c r="P350" s="2">
        <f t="shared" si="80"/>
        <v>73.574693861198796</v>
      </c>
      <c r="Q350" s="2">
        <f t="shared" si="81"/>
        <v>95.763429972200782</v>
      </c>
      <c r="R350" s="2">
        <f t="shared" si="82"/>
        <v>89.831340818939637</v>
      </c>
      <c r="S350" s="2">
        <f t="shared" si="83"/>
        <v>22.341886180095752</v>
      </c>
      <c r="T350" s="2">
        <f t="shared" si="84"/>
        <v>1.3755285313814785</v>
      </c>
      <c r="U350" s="9">
        <f t="shared" si="86"/>
        <v>557.88687936381643</v>
      </c>
      <c r="V350" s="13">
        <f t="shared" si="79"/>
        <v>1.9544648569080891E-4</v>
      </c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>
      <c r="A351" s="5"/>
      <c r="B351" s="2"/>
      <c r="C351">
        <v>1986.9583</v>
      </c>
      <c r="D351">
        <v>347.49</v>
      </c>
      <c r="E351" s="1">
        <f t="shared" si="87"/>
        <v>2095</v>
      </c>
      <c r="F351" s="4">
        <f>F350*SUM(economy!Z141:AB141)/SUM(economy!Z140:AB140)</f>
        <v>11612.269416530429</v>
      </c>
      <c r="G351" s="9">
        <f t="shared" si="88"/>
        <v>74.282094905981282</v>
      </c>
      <c r="H351" s="9">
        <f t="shared" si="88"/>
        <v>96.588308529246078</v>
      </c>
      <c r="I351" s="9">
        <f t="shared" si="88"/>
        <v>90.36695908135377</v>
      </c>
      <c r="J351" s="9">
        <f t="shared" si="88"/>
        <v>22.426066947313256</v>
      </c>
      <c r="K351" s="9">
        <f t="shared" si="88"/>
        <v>1.3785018257818362</v>
      </c>
      <c r="L351" s="9">
        <f t="shared" si="85"/>
        <v>560.0419312896762</v>
      </c>
      <c r="O351">
        <f t="shared" si="78"/>
        <v>11612.269416530429</v>
      </c>
      <c r="P351" s="2">
        <f t="shared" si="80"/>
        <v>74.282155938845122</v>
      </c>
      <c r="Q351" s="2">
        <f t="shared" si="81"/>
        <v>96.588385109452219</v>
      </c>
      <c r="R351" s="2">
        <f t="shared" si="82"/>
        <v>90.367014349626629</v>
      </c>
      <c r="S351" s="2">
        <f t="shared" si="83"/>
        <v>22.426068457748361</v>
      </c>
      <c r="T351" s="2">
        <f t="shared" si="84"/>
        <v>1.3785018257818362</v>
      </c>
      <c r="U351" s="9">
        <f t="shared" si="86"/>
        <v>560.04212568145419</v>
      </c>
      <c r="V351" s="13">
        <f t="shared" si="79"/>
        <v>1.943917779954063E-4</v>
      </c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>
      <c r="A352" s="5"/>
      <c r="B352" s="2"/>
      <c r="C352">
        <v>1987.0417</v>
      </c>
      <c r="D352">
        <v>348.73</v>
      </c>
      <c r="E352" s="1">
        <f t="shared" si="87"/>
        <v>2096</v>
      </c>
      <c r="F352" s="4">
        <f>F351*SUM(economy!Z142:AB142)/SUM(economy!Z141:AB141)</f>
        <v>11631.449716676427</v>
      </c>
      <c r="G352" s="9">
        <f t="shared" si="88"/>
        <v>74.990824964267176</v>
      </c>
      <c r="H352" s="9">
        <f t="shared" si="88"/>
        <v>97.41294514036916</v>
      </c>
      <c r="I352" s="9">
        <f t="shared" si="88"/>
        <v>90.898564396948601</v>
      </c>
      <c r="J352" s="9">
        <f t="shared" si="88"/>
        <v>22.507878666693713</v>
      </c>
      <c r="K352" s="9">
        <f t="shared" si="88"/>
        <v>1.3812805897187537</v>
      </c>
      <c r="L352" s="9">
        <f t="shared" si="85"/>
        <v>562.19149375799748</v>
      </c>
      <c r="O352">
        <f t="shared" si="78"/>
        <v>11631.449716676427</v>
      </c>
      <c r="P352" s="2">
        <f t="shared" si="80"/>
        <v>74.990885997131016</v>
      </c>
      <c r="Q352" s="2">
        <f t="shared" si="81"/>
        <v>97.413021509900858</v>
      </c>
      <c r="R352" s="2">
        <f t="shared" si="82"/>
        <v>90.898618923376659</v>
      </c>
      <c r="S352" s="2">
        <f t="shared" si="83"/>
        <v>22.507880090842409</v>
      </c>
      <c r="T352" s="2">
        <f t="shared" si="84"/>
        <v>1.3812805897187537</v>
      </c>
      <c r="U352" s="9">
        <f t="shared" si="86"/>
        <v>562.19168711096972</v>
      </c>
      <c r="V352" s="13">
        <f t="shared" si="79"/>
        <v>1.9335297224643E-4</v>
      </c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>
      <c r="A353" s="5"/>
      <c r="B353" s="2"/>
      <c r="C353">
        <v>1987.125</v>
      </c>
      <c r="D353">
        <v>348.92</v>
      </c>
      <c r="E353" s="1">
        <f t="shared" si="87"/>
        <v>2097</v>
      </c>
      <c r="F353" s="4">
        <f>F352*SUM(economy!Z143:AB143)/SUM(economy!Z142:AB142)</f>
        <v>11649.049435416993</v>
      </c>
      <c r="G353" s="9">
        <f t="shared" si="88"/>
        <v>75.700725651200486</v>
      </c>
      <c r="H353" s="9">
        <f t="shared" si="88"/>
        <v>98.237114118668714</v>
      </c>
      <c r="I353" s="9">
        <f t="shared" si="88"/>
        <v>91.425915726022012</v>
      </c>
      <c r="J353" s="9">
        <f t="shared" si="88"/>
        <v>22.587267948687462</v>
      </c>
      <c r="K353" s="9">
        <f t="shared" si="88"/>
        <v>1.3838664788175272</v>
      </c>
      <c r="L353" s="9">
        <f t="shared" si="85"/>
        <v>564.33488992339619</v>
      </c>
      <c r="O353">
        <f t="shared" si="78"/>
        <v>11649.049435416993</v>
      </c>
      <c r="P353" s="2">
        <f t="shared" si="80"/>
        <v>75.700786684064326</v>
      </c>
      <c r="Q353" s="2">
        <f t="shared" si="81"/>
        <v>98.237190278105558</v>
      </c>
      <c r="R353" s="2">
        <f t="shared" si="82"/>
        <v>91.425969520562774</v>
      </c>
      <c r="S353" s="2">
        <f t="shared" si="83"/>
        <v>22.587269291479021</v>
      </c>
      <c r="T353" s="2">
        <f t="shared" si="84"/>
        <v>1.3838664788175272</v>
      </c>
      <c r="U353" s="9">
        <f t="shared" si="86"/>
        <v>564.33508225302921</v>
      </c>
      <c r="V353" s="13">
        <f t="shared" si="79"/>
        <v>1.9232963302329154E-4</v>
      </c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>
      <c r="A354" s="5"/>
      <c r="B354" s="2"/>
      <c r="C354">
        <v>1987.2083</v>
      </c>
      <c r="D354">
        <v>349.81</v>
      </c>
      <c r="E354" s="1">
        <f t="shared" si="87"/>
        <v>2098</v>
      </c>
      <c r="F354" s="4">
        <f>F353*SUM(economy!Z144:AB144)/SUM(economy!Z143:AB143)</f>
        <v>11665.083290961999</v>
      </c>
      <c r="G354" s="9">
        <f t="shared" si="88"/>
        <v>76.411700499371477</v>
      </c>
      <c r="H354" s="9">
        <f t="shared" si="88"/>
        <v>99.060668339217059</v>
      </c>
      <c r="I354" s="9">
        <f t="shared" si="88"/>
        <v>91.94883270996182</v>
      </c>
      <c r="J354" s="9">
        <f t="shared" si="88"/>
        <v>22.664187665277151</v>
      </c>
      <c r="K354" s="9">
        <f t="shared" si="88"/>
        <v>1.3862611777136939</v>
      </c>
      <c r="L354" s="9">
        <f t="shared" si="85"/>
        <v>566.47165039154129</v>
      </c>
      <c r="O354">
        <f t="shared" si="78"/>
        <v>11665.083290961999</v>
      </c>
      <c r="P354" s="2">
        <f t="shared" si="80"/>
        <v>76.411761532235317</v>
      </c>
      <c r="Q354" s="2">
        <f t="shared" si="81"/>
        <v>99.060744289137006</v>
      </c>
      <c r="R354" s="2">
        <f t="shared" si="82"/>
        <v>91.94888578243912</v>
      </c>
      <c r="S354" s="2">
        <f t="shared" si="83"/>
        <v>22.664188931359249</v>
      </c>
      <c r="T354" s="2">
        <f t="shared" si="84"/>
        <v>1.3862611777136939</v>
      </c>
      <c r="U354" s="9">
        <f t="shared" si="86"/>
        <v>566.4718417128845</v>
      </c>
      <c r="V354" s="13">
        <f t="shared" si="79"/>
        <v>1.9132134320898331E-4</v>
      </c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>
      <c r="A355" s="5"/>
      <c r="B355" s="2"/>
      <c r="C355">
        <v>1987.2917</v>
      </c>
      <c r="D355">
        <v>351.4</v>
      </c>
      <c r="E355" s="1">
        <f t="shared" si="87"/>
        <v>2099</v>
      </c>
      <c r="F355" s="4">
        <f>F354*SUM(economy!Z145:AB145)/SUM(economy!Z144:AB144)</f>
        <v>11679.56621933902</v>
      </c>
      <c r="G355" s="9">
        <f t="shared" si="88"/>
        <v>77.123653939664933</v>
      </c>
      <c r="H355" s="9">
        <f t="shared" si="88"/>
        <v>99.883462463823108</v>
      </c>
      <c r="I355" s="9">
        <f t="shared" si="88"/>
        <v>92.467139622226682</v>
      </c>
      <c r="J355" s="9">
        <f t="shared" si="88"/>
        <v>22.738595108210315</v>
      </c>
      <c r="K355" s="9">
        <f t="shared" si="88"/>
        <v>1.3884663991861261</v>
      </c>
      <c r="L355" s="9">
        <f t="shared" si="85"/>
        <v>568.60131753311111</v>
      </c>
      <c r="O355">
        <f t="shared" si="78"/>
        <v>11679.56621933902</v>
      </c>
      <c r="P355" s="2">
        <f t="shared" si="80"/>
        <v>77.123714972528774</v>
      </c>
      <c r="Q355" s="2">
        <f t="shared" si="81"/>
        <v>99.883538204802548</v>
      </c>
      <c r="R355" s="2">
        <f t="shared" si="82"/>
        <v>92.467191982332494</v>
      </c>
      <c r="S355" s="2">
        <f t="shared" si="83"/>
        <v>22.738596301965121</v>
      </c>
      <c r="T355" s="2">
        <f t="shared" si="84"/>
        <v>1.3884663991861261</v>
      </c>
      <c r="U355" s="9">
        <f t="shared" si="86"/>
        <v>568.6015078608151</v>
      </c>
      <c r="V355" s="13">
        <f t="shared" si="79"/>
        <v>1.9032770399007859E-4</v>
      </c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>
      <c r="A356" s="2"/>
      <c r="B356" s="2"/>
      <c r="C356">
        <v>1987.375</v>
      </c>
      <c r="D356">
        <v>352.15</v>
      </c>
      <c r="E356" s="1">
        <f t="shared" si="87"/>
        <v>2100</v>
      </c>
      <c r="F356" s="4">
        <f>F355*SUM(economy!Z146:AB146)/SUM(economy!Z145:AB145)</f>
        <v>11692.513367624935</v>
      </c>
      <c r="G356" s="9">
        <f t="shared" si="88"/>
        <v>77.836491314554166</v>
      </c>
      <c r="H356" s="9">
        <f t="shared" si="88"/>
        <v>100.7053529565694</v>
      </c>
      <c r="I356" s="9">
        <f t="shared" si="88"/>
        <v>92.980665338895321</v>
      </c>
      <c r="J356" s="9">
        <f t="shared" si="88"/>
        <v>22.810451762077566</v>
      </c>
      <c r="K356" s="9">
        <f t="shared" si="88"/>
        <v>1.3904838833096749</v>
      </c>
      <c r="L356" s="9">
        <f t="shared" si="85"/>
        <v>570.7234452554062</v>
      </c>
      <c r="O356">
        <f t="shared" si="78"/>
        <v>11692.513367624935</v>
      </c>
      <c r="P356" s="2">
        <f t="shared" si="80"/>
        <v>77.836552347418007</v>
      </c>
      <c r="Q356" s="2">
        <f t="shared" si="81"/>
        <v>100.70542848918315</v>
      </c>
      <c r="R356" s="2">
        <f t="shared" si="82"/>
        <v>92.980716996191546</v>
      </c>
      <c r="S356" s="2">
        <f t="shared" si="83"/>
        <v>22.810452887636909</v>
      </c>
      <c r="T356" s="2">
        <f t="shared" si="84"/>
        <v>1.3904838833096749</v>
      </c>
      <c r="U356" s="9">
        <f t="shared" si="86"/>
        <v>570.72363460373936</v>
      </c>
      <c r="V356" s="13">
        <f t="shared" si="79"/>
        <v>1.8934833315142896E-4</v>
      </c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>
      <c r="A357" s="2"/>
      <c r="B357" s="2"/>
      <c r="C357">
        <v>1987.4583</v>
      </c>
      <c r="D357">
        <v>351.59</v>
      </c>
      <c r="E357" s="1">
        <f t="shared" si="87"/>
        <v>2101</v>
      </c>
      <c r="F357" s="4">
        <f>F356*SUM(economy!Z147:AB147)/SUM(economy!Z146:AB146)</f>
        <v>11703.940087235729</v>
      </c>
      <c r="G357" s="9">
        <f t="shared" si="88"/>
        <v>78.550118890981977</v>
      </c>
      <c r="H357" s="9">
        <f t="shared" si="88"/>
        <v>101.5261980986708</v>
      </c>
      <c r="I357" s="9">
        <f t="shared" si="88"/>
        <v>93.489243308594354</v>
      </c>
      <c r="J357" s="9">
        <f t="shared" si="88"/>
        <v>22.879723089559686</v>
      </c>
      <c r="K357" s="9">
        <f t="shared" si="88"/>
        <v>1.3923153966234576</v>
      </c>
      <c r="L357" s="9">
        <f t="shared" si="85"/>
        <v>572.83759878443027</v>
      </c>
      <c r="O357">
        <f t="shared" si="78"/>
        <v>11703.940087235729</v>
      </c>
      <c r="P357" s="2">
        <f t="shared" si="80"/>
        <v>78.550179923845818</v>
      </c>
      <c r="Q357" s="2">
        <f t="shared" si="81"/>
        <v>101.52627342349207</v>
      </c>
      <c r="R357" s="2">
        <f t="shared" si="82"/>
        <v>93.489294272514542</v>
      </c>
      <c r="S357" s="2">
        <f t="shared" si="83"/>
        <v>22.879724150819364</v>
      </c>
      <c r="T357" s="2">
        <f t="shared" si="84"/>
        <v>1.3923153966234576</v>
      </c>
      <c r="U357" s="9">
        <f t="shared" si="86"/>
        <v>572.83778716729535</v>
      </c>
      <c r="V357" s="13">
        <f t="shared" si="79"/>
        <v>1.8838286507616431E-4</v>
      </c>
    </row>
    <row r="358" spans="1:38">
      <c r="A358" s="2"/>
      <c r="B358" s="2"/>
      <c r="C358">
        <v>1987.5417</v>
      </c>
      <c r="D358">
        <v>350.21</v>
      </c>
      <c r="E358" s="1">
        <f t="shared" si="87"/>
        <v>2102</v>
      </c>
      <c r="F358" s="4">
        <f>F357*SUM(economy!Z148:AB148)/SUM(economy!Z147:AB147)</f>
        <v>11713.861927254989</v>
      </c>
      <c r="G358" s="9">
        <f t="shared" si="88"/>
        <v>79.264443872832047</v>
      </c>
      <c r="H358" s="9">
        <f t="shared" si="88"/>
        <v>102.34585800266233</v>
      </c>
      <c r="I358" s="9">
        <f t="shared" si="88"/>
        <v>93.992711521821505</v>
      </c>
      <c r="J358" s="9">
        <f t="shared" si="88"/>
        <v>22.946378328155323</v>
      </c>
      <c r="K358" s="9">
        <f t="shared" si="88"/>
        <v>1.3939627313113658</v>
      </c>
      <c r="L358" s="9">
        <f t="shared" si="85"/>
        <v>574.94335445678257</v>
      </c>
      <c r="O358">
        <f t="shared" si="78"/>
        <v>11713.861927254989</v>
      </c>
      <c r="P358" s="2">
        <f t="shared" si="80"/>
        <v>79.264504905695887</v>
      </c>
      <c r="Q358" s="2">
        <f t="shared" si="81"/>
        <v>102.34593312026276</v>
      </c>
      <c r="R358" s="2">
        <f t="shared" si="82"/>
        <v>93.992761801672557</v>
      </c>
      <c r="S358" s="2">
        <f t="shared" si="83"/>
        <v>22.94637932878857</v>
      </c>
      <c r="T358" s="2">
        <f t="shared" si="84"/>
        <v>1.3939627313113658</v>
      </c>
      <c r="U358" s="9">
        <f t="shared" si="86"/>
        <v>574.94354188773116</v>
      </c>
      <c r="V358" s="13">
        <f t="shared" si="79"/>
        <v>1.8743094858564291E-4</v>
      </c>
    </row>
    <row r="359" spans="1:38">
      <c r="A359" s="2"/>
      <c r="B359" s="2"/>
      <c r="C359">
        <v>1987.625</v>
      </c>
      <c r="D359">
        <v>348.2</v>
      </c>
      <c r="E359" s="1">
        <f t="shared" si="87"/>
        <v>2103</v>
      </c>
      <c r="F359" s="4">
        <f>F358*SUM(economy!Z149:AB149)/SUM(economy!Z148:AB148)</f>
        <v>11722.294627785204</v>
      </c>
      <c r="G359" s="9">
        <f t="shared" ref="G359:K374" si="89">G358*(1-G$5)+G$4*$F358*$L$4/1000</f>
        <v>79.979374412993153</v>
      </c>
      <c r="H359" s="9">
        <f t="shared" si="89"/>
        <v>103.16419462592141</v>
      </c>
      <c r="I359" s="9">
        <f t="shared" si="89"/>
        <v>94.490912479678386</v>
      </c>
      <c r="J359" s="9">
        <f t="shared" si="89"/>
        <v>23.010390297737914</v>
      </c>
      <c r="K359" s="9">
        <f t="shared" si="89"/>
        <v>1.3954277043918015</v>
      </c>
      <c r="L359" s="9">
        <f t="shared" si="85"/>
        <v>577.04029952072267</v>
      </c>
      <c r="O359">
        <f t="shared" si="78"/>
        <v>11722.294627785204</v>
      </c>
      <c r="P359" s="2">
        <f t="shared" si="80"/>
        <v>79.979435445856993</v>
      </c>
      <c r="Q359" s="2">
        <f t="shared" si="81"/>
        <v>103.16426953687107</v>
      </c>
      <c r="R359" s="2">
        <f t="shared" si="82"/>
        <v>94.490962084642305</v>
      </c>
      <c r="S359" s="2">
        <f t="shared" si="83"/>
        <v>23.010391241208129</v>
      </c>
      <c r="T359" s="2">
        <f t="shared" si="84"/>
        <v>1.3954277043918015</v>
      </c>
      <c r="U359" s="9">
        <f t="shared" si="86"/>
        <v>577.0404860129704</v>
      </c>
      <c r="V359" s="13">
        <f t="shared" si="79"/>
        <v>1.864922477352593E-4</v>
      </c>
    </row>
    <row r="360" spans="1:38">
      <c r="A360" s="2"/>
      <c r="B360" s="2"/>
      <c r="C360">
        <v>1987.7083</v>
      </c>
      <c r="D360">
        <v>346.66</v>
      </c>
      <c r="E360" s="1">
        <f t="shared" si="87"/>
        <v>2104</v>
      </c>
      <c r="F360" s="4">
        <f>F359*SUM(economy!Z150:AB150)/SUM(economy!Z149:AB149)</f>
        <v>11729.254113307967</v>
      </c>
      <c r="G360" s="9">
        <f t="shared" si="89"/>
        <v>80.694819625017601</v>
      </c>
      <c r="H360" s="9">
        <f t="shared" si="89"/>
        <v>103.98107178352878</v>
      </c>
      <c r="I360" s="9">
        <f t="shared" si="89"/>
        <v>94.983693162024053</v>
      </c>
      <c r="J360" s="9">
        <f t="shared" si="89"/>
        <v>23.071735218325955</v>
      </c>
      <c r="K360" s="9">
        <f t="shared" si="89"/>
        <v>1.3967121569140828</v>
      </c>
      <c r="L360" s="9">
        <f t="shared" si="85"/>
        <v>579.12803194581045</v>
      </c>
      <c r="O360">
        <f t="shared" si="78"/>
        <v>11729.254113307967</v>
      </c>
      <c r="P360" s="2">
        <f t="shared" si="80"/>
        <v>80.694880657881441</v>
      </c>
      <c r="Q360" s="2">
        <f t="shared" si="81"/>
        <v>103.98114648839618</v>
      </c>
      <c r="R360" s="2">
        <f t="shared" si="82"/>
        <v>94.983742101159592</v>
      </c>
      <c r="S360" s="2">
        <f t="shared" si="83"/>
        <v>23.07173610789868</v>
      </c>
      <c r="T360" s="2">
        <f t="shared" si="84"/>
        <v>1.3967121569140828</v>
      </c>
      <c r="U360" s="9">
        <f t="shared" si="86"/>
        <v>579.12821751224999</v>
      </c>
      <c r="V360" s="13">
        <f t="shared" si="79"/>
        <v>1.8556643954070751E-4</v>
      </c>
    </row>
    <row r="361" spans="1:38">
      <c r="A361" s="2"/>
      <c r="B361" s="2"/>
      <c r="C361">
        <v>1987.7917</v>
      </c>
      <c r="D361">
        <v>346.72</v>
      </c>
      <c r="E361" s="1">
        <f t="shared" si="87"/>
        <v>2105</v>
      </c>
      <c r="F361" s="4">
        <f>F360*SUM(economy!Z151:AB151)/SUM(economy!Z150:AB150)</f>
        <v>11734.756486041777</v>
      </c>
      <c r="G361" s="9">
        <f t="shared" si="89"/>
        <v>81.410689594374432</v>
      </c>
      <c r="H361" s="9">
        <f t="shared" si="89"/>
        <v>104.79635516047043</v>
      </c>
      <c r="I361" s="9">
        <f t="shared" si="89"/>
        <v>95.470904995058532</v>
      </c>
      <c r="J361" s="9">
        <f t="shared" si="89"/>
        <v>23.130392537484127</v>
      </c>
      <c r="K361" s="9">
        <f t="shared" si="89"/>
        <v>1.3978179531593109</v>
      </c>
      <c r="L361" s="9">
        <f t="shared" si="85"/>
        <v>581.20616024054675</v>
      </c>
      <c r="O361">
        <f t="shared" si="78"/>
        <v>11734.756486041777</v>
      </c>
      <c r="P361" s="2">
        <f t="shared" si="80"/>
        <v>81.410750627238272</v>
      </c>
      <c r="Q361" s="2">
        <f t="shared" si="81"/>
        <v>104.79642965982251</v>
      </c>
      <c r="R361" s="2">
        <f t="shared" si="82"/>
        <v>95.470953277302854</v>
      </c>
      <c r="S361" s="2">
        <f t="shared" si="83"/>
        <v>23.130393376238359</v>
      </c>
      <c r="T361" s="2">
        <f t="shared" si="84"/>
        <v>1.3978179531593109</v>
      </c>
      <c r="U361" s="9">
        <f t="shared" si="86"/>
        <v>581.2063448937613</v>
      </c>
      <c r="V361" s="13">
        <f t="shared" si="79"/>
        <v>1.8465321454641526E-4</v>
      </c>
    </row>
    <row r="362" spans="1:38">
      <c r="A362" s="2"/>
      <c r="B362" s="2"/>
      <c r="C362">
        <v>1987.875</v>
      </c>
      <c r="D362">
        <v>348.08</v>
      </c>
      <c r="E362" s="1">
        <f t="shared" si="87"/>
        <v>2106</v>
      </c>
      <c r="F362" s="4">
        <f>F361*SUM(economy!Z152:AB152)/SUM(economy!Z151:AB151)</f>
        <v>11738.818019288747</v>
      </c>
      <c r="G362" s="9">
        <f t="shared" si="89"/>
        <v>82.126895389297175</v>
      </c>
      <c r="H362" s="9">
        <f t="shared" si="89"/>
        <v>105.60991232318237</v>
      </c>
      <c r="I362" s="9">
        <f t="shared" si="89"/>
        <v>95.952403818343527</v>
      </c>
      <c r="J362" s="9">
        <f t="shared" si="89"/>
        <v>23.186344766804876</v>
      </c>
      <c r="K362" s="9">
        <f t="shared" si="89"/>
        <v>1.3987469798438319</v>
      </c>
      <c r="L362" s="9">
        <f t="shared" si="85"/>
        <v>583.27430327747174</v>
      </c>
      <c r="O362">
        <f t="shared" si="78"/>
        <v>11738.818019288747</v>
      </c>
      <c r="P362" s="2">
        <f t="shared" si="80"/>
        <v>82.126956422161015</v>
      </c>
      <c r="Q362" s="2">
        <f t="shared" si="81"/>
        <v>105.60998661758451</v>
      </c>
      <c r="R362" s="2">
        <f t="shared" si="82"/>
        <v>95.952451452513841</v>
      </c>
      <c r="S362" s="2">
        <f t="shared" si="83"/>
        <v>23.186345557643715</v>
      </c>
      <c r="T362" s="2">
        <f t="shared" si="84"/>
        <v>1.3987469798438319</v>
      </c>
      <c r="U362" s="9">
        <f t="shared" si="86"/>
        <v>583.27448702974698</v>
      </c>
      <c r="V362" s="13">
        <f t="shared" si="79"/>
        <v>1.8375227523392823E-4</v>
      </c>
    </row>
    <row r="363" spans="1:38">
      <c r="A363" s="2"/>
      <c r="B363" s="2"/>
      <c r="C363">
        <v>1987.9583</v>
      </c>
      <c r="D363">
        <v>349.28</v>
      </c>
      <c r="E363" s="1">
        <f t="shared" si="87"/>
        <v>2107</v>
      </c>
      <c r="F363" s="4">
        <f>F362*SUM(economy!Z153:AB153)/SUM(economy!Z152:AB152)</f>
        <v>11741.45515076272</v>
      </c>
      <c r="G363" s="9">
        <f t="shared" si="89"/>
        <v>82.843349071225603</v>
      </c>
      <c r="H363" s="9">
        <f t="shared" si="89"/>
        <v>106.42161273043891</v>
      </c>
      <c r="I363" s="9">
        <f t="shared" si="89"/>
        <v>96.42804985126628</v>
      </c>
      <c r="J363" s="9">
        <f t="shared" si="89"/>
        <v>23.239577326950382</v>
      </c>
      <c r="K363" s="9">
        <f t="shared" si="89"/>
        <v>1.3995011453237491</v>
      </c>
      <c r="L363" s="9">
        <f t="shared" si="85"/>
        <v>585.33209012520501</v>
      </c>
      <c r="O363">
        <f t="shared" si="78"/>
        <v>11741.45515076272</v>
      </c>
      <c r="P363" s="2">
        <f t="shared" si="80"/>
        <v>82.843410104089443</v>
      </c>
      <c r="Q363" s="2">
        <f t="shared" si="81"/>
        <v>106.42168682045494</v>
      </c>
      <c r="R363" s="2">
        <f t="shared" si="82"/>
        <v>96.428096846061422</v>
      </c>
      <c r="S363" s="2">
        <f t="shared" si="83"/>
        <v>23.239578072611085</v>
      </c>
      <c r="T363" s="2">
        <f t="shared" si="84"/>
        <v>1.3995011453237491</v>
      </c>
      <c r="U363" s="9">
        <f t="shared" si="86"/>
        <v>585.33227298854058</v>
      </c>
      <c r="V363" s="13">
        <f t="shared" si="79"/>
        <v>1.8286333556716272E-4</v>
      </c>
    </row>
    <row r="364" spans="1:38">
      <c r="A364" s="2"/>
      <c r="B364" s="2"/>
      <c r="C364">
        <v>1988.0417</v>
      </c>
      <c r="D364">
        <v>350.51</v>
      </c>
      <c r="E364" s="1">
        <f t="shared" si="87"/>
        <v>2108</v>
      </c>
      <c r="F364" s="4">
        <f>F363*SUM(economy!Z154:AB154)/SUM(economy!Z153:AB153)</f>
        <v>11742.684475893893</v>
      </c>
      <c r="G364" s="9">
        <f t="shared" si="89"/>
        <v>83.559963704840229</v>
      </c>
      <c r="H364" s="9">
        <f t="shared" si="89"/>
        <v>107.23132774358447</v>
      </c>
      <c r="I364" s="9">
        <f t="shared" si="89"/>
        <v>96.897707658951191</v>
      </c>
      <c r="J364" s="9">
        <f t="shared" si="89"/>
        <v>23.29007840076369</v>
      </c>
      <c r="K364" s="9">
        <f t="shared" si="89"/>
        <v>1.4000823787992043</v>
      </c>
      <c r="L364" s="9">
        <f t="shared" si="85"/>
        <v>587.37915988693885</v>
      </c>
      <c r="O364">
        <f t="shared" si="78"/>
        <v>11742.684475893893</v>
      </c>
      <c r="P364" s="2">
        <f t="shared" si="80"/>
        <v>83.560024737704069</v>
      </c>
      <c r="Q364" s="2">
        <f t="shared" si="81"/>
        <v>107.23140162977664</v>
      </c>
      <c r="R364" s="2">
        <f t="shared" si="82"/>
        <v>96.897754022953237</v>
      </c>
      <c r="S364" s="2">
        <f t="shared" si="83"/>
        <v>23.290079103827143</v>
      </c>
      <c r="T364" s="2">
        <f t="shared" si="84"/>
        <v>1.4000823787992043</v>
      </c>
      <c r="U364" s="9">
        <f t="shared" si="86"/>
        <v>587.3793418730603</v>
      </c>
      <c r="V364" s="13">
        <f t="shared" si="79"/>
        <v>1.8198612144715298E-4</v>
      </c>
    </row>
    <row r="365" spans="1:38">
      <c r="A365" s="2"/>
      <c r="B365" s="2"/>
      <c r="C365">
        <v>1988.125</v>
      </c>
      <c r="D365">
        <v>351.7</v>
      </c>
      <c r="E365" s="1">
        <f t="shared" si="87"/>
        <v>2109</v>
      </c>
      <c r="F365" s="4">
        <f>F364*SUM(economy!Z155:AB155)/SUM(economy!Z154:AB154)</f>
        <v>11742.522741106075</v>
      </c>
      <c r="G365" s="9">
        <f t="shared" si="89"/>
        <v>84.276653367688212</v>
      </c>
      <c r="H365" s="9">
        <f t="shared" si="89"/>
        <v>108.03893063610862</v>
      </c>
      <c r="I365" s="9">
        <f t="shared" si="89"/>
        <v>97.361246117623153</v>
      </c>
      <c r="J365" s="9">
        <f t="shared" si="89"/>
        <v>23.33783879398532</v>
      </c>
      <c r="K365" s="9">
        <f t="shared" si="89"/>
        <v>1.40049262951741</v>
      </c>
      <c r="L365" s="9">
        <f t="shared" si="85"/>
        <v>589.41516154492274</v>
      </c>
      <c r="O365">
        <f t="shared" si="78"/>
        <v>11742.522741106075</v>
      </c>
      <c r="P365" s="2">
        <f t="shared" si="80"/>
        <v>84.276714400552052</v>
      </c>
      <c r="Q365" s="2">
        <f t="shared" si="81"/>
        <v>108.03900431903766</v>
      </c>
      <c r="R365" s="2">
        <f t="shared" si="82"/>
        <v>97.361291859299001</v>
      </c>
      <c r="S365" s="2">
        <f t="shared" si="83"/>
        <v>23.337839456884968</v>
      </c>
      <c r="T365" s="2">
        <f t="shared" si="84"/>
        <v>1.40049262951741</v>
      </c>
      <c r="U365" s="9">
        <f t="shared" si="86"/>
        <v>589.41534266529106</v>
      </c>
      <c r="V365" s="13">
        <f t="shared" si="79"/>
        <v>1.8112036832462763E-4</v>
      </c>
    </row>
    <row r="366" spans="1:38">
      <c r="A366" s="2"/>
      <c r="B366" s="2"/>
      <c r="C366">
        <v>1988.2083</v>
      </c>
      <c r="D366">
        <v>352.5</v>
      </c>
      <c r="E366" s="1">
        <f t="shared" si="87"/>
        <v>2110</v>
      </c>
      <c r="F366" s="4">
        <f>F365*SUM(economy!Z156:AB156)/SUM(economy!Z155:AB155)</f>
        <v>11740.986837064358</v>
      </c>
      <c r="G366" s="9">
        <f t="shared" si="89"/>
        <v>84.993333159398915</v>
      </c>
      <c r="H366" s="9">
        <f t="shared" si="89"/>
        <v>108.84429660256347</v>
      </c>
      <c r="I366" s="9">
        <f t="shared" si="89"/>
        <v>97.818538379425789</v>
      </c>
      <c r="J366" s="9">
        <f t="shared" si="89"/>
        <v>23.382851803137626</v>
      </c>
      <c r="K366" s="9">
        <f t="shared" si="89"/>
        <v>1.4007338659736441</v>
      </c>
      <c r="L366" s="9">
        <f t="shared" si="85"/>
        <v>591.43975381049938</v>
      </c>
      <c r="O366">
        <f t="shared" si="78"/>
        <v>11740.986837064358</v>
      </c>
      <c r="P366" s="2">
        <f t="shared" si="80"/>
        <v>84.993394192262755</v>
      </c>
      <c r="Q366" s="2">
        <f t="shared" si="81"/>
        <v>108.84437008278859</v>
      </c>
      <c r="R366" s="2">
        <f t="shared" si="82"/>
        <v>97.818583507128693</v>
      </c>
      <c r="S366" s="2">
        <f t="shared" si="83"/>
        <v>23.382852428167901</v>
      </c>
      <c r="T366" s="2">
        <f t="shared" si="84"/>
        <v>1.4007338659736441</v>
      </c>
      <c r="U366" s="9">
        <f t="shared" si="86"/>
        <v>591.43993407632161</v>
      </c>
      <c r="V366" s="13">
        <f t="shared" si="79"/>
        <v>1.8026582222319121E-4</v>
      </c>
    </row>
    <row r="367" spans="1:38">
      <c r="A367" s="2"/>
      <c r="B367" s="2"/>
      <c r="C367">
        <v>1988.2917</v>
      </c>
      <c r="D367">
        <v>353.67</v>
      </c>
      <c r="E367" s="1">
        <f t="shared" si="87"/>
        <v>2111</v>
      </c>
      <c r="F367" s="4">
        <f>F366*SUM(economy!Z157:AB157)/SUM(economy!Z156:AB156)</f>
        <v>11738.093791892479</v>
      </c>
      <c r="G367" s="9">
        <f t="shared" si="89"/>
        <v>85.709919210487357</v>
      </c>
      <c r="H367" s="9">
        <f t="shared" si="89"/>
        <v>109.64730276682269</v>
      </c>
      <c r="I367" s="9">
        <f t="shared" si="89"/>
        <v>98.269461836697474</v>
      </c>
      <c r="J367" s="9">
        <f t="shared" si="89"/>
        <v>23.425113090163997</v>
      </c>
      <c r="K367" s="9">
        <f t="shared" si="89"/>
        <v>1.4008080751096181</v>
      </c>
      <c r="L367" s="9">
        <f t="shared" si="85"/>
        <v>593.4526049792812</v>
      </c>
      <c r="O367">
        <f t="shared" si="78"/>
        <v>11738.093791892479</v>
      </c>
      <c r="P367" s="2">
        <f t="shared" si="80"/>
        <v>85.709980243351197</v>
      </c>
      <c r="Q367" s="2">
        <f t="shared" si="81"/>
        <v>109.64737604490151</v>
      </c>
      <c r="R367" s="2">
        <f t="shared" si="82"/>
        <v>98.269506358668551</v>
      </c>
      <c r="S367" s="2">
        <f t="shared" si="83"/>
        <v>23.425113679488256</v>
      </c>
      <c r="T367" s="2">
        <f t="shared" si="84"/>
        <v>1.4008080751096181</v>
      </c>
      <c r="U367" s="9">
        <f t="shared" si="86"/>
        <v>593.45278440151924</v>
      </c>
      <c r="V367" s="13">
        <f t="shared" si="79"/>
        <v>1.7942223803402158E-4</v>
      </c>
    </row>
    <row r="368" spans="1:38">
      <c r="A368" s="2"/>
      <c r="B368" s="2"/>
      <c r="C368">
        <v>1988.375</v>
      </c>
      <c r="D368">
        <v>354.35</v>
      </c>
      <c r="E368" s="1">
        <f t="shared" si="87"/>
        <v>2112</v>
      </c>
      <c r="F368" s="4">
        <f>F367*SUM(economy!Z158:AB158)/SUM(economy!Z157:AB157)</f>
        <v>11733.860764359655</v>
      </c>
      <c r="G368" s="9">
        <f t="shared" si="89"/>
        <v>86.426328690743702</v>
      </c>
      <c r="H368" s="9">
        <f t="shared" si="89"/>
        <v>110.44782818968061</v>
      </c>
      <c r="I368" s="9">
        <f t="shared" si="89"/>
        <v>98.71389808570791</v>
      </c>
      <c r="J368" s="9">
        <f t="shared" si="89"/>
        <v>23.464620563433431</v>
      </c>
      <c r="K368" s="9">
        <f t="shared" si="89"/>
        <v>1.4007172615088272</v>
      </c>
      <c r="L368" s="9">
        <f t="shared" si="85"/>
        <v>595.45339279107452</v>
      </c>
      <c r="O368">
        <f t="shared" si="78"/>
        <v>11733.860764359655</v>
      </c>
      <c r="P368" s="2">
        <f t="shared" si="80"/>
        <v>86.426389723607542</v>
      </c>
      <c r="Q368" s="2">
        <f t="shared" si="81"/>
        <v>110.44790126616924</v>
      </c>
      <c r="R368" s="2">
        <f t="shared" si="82"/>
        <v>98.713942010077673</v>
      </c>
      <c r="S368" s="2">
        <f t="shared" si="83"/>
        <v>23.464621119091447</v>
      </c>
      <c r="T368" s="2">
        <f t="shared" si="84"/>
        <v>1.4007172615088272</v>
      </c>
      <c r="U368" s="9">
        <f t="shared" si="86"/>
        <v>595.45357138045472</v>
      </c>
      <c r="V368" s="13">
        <f t="shared" si="79"/>
        <v>1.7858938019799098E-4</v>
      </c>
    </row>
    <row r="369" spans="1:22">
      <c r="A369" s="2"/>
      <c r="B369" s="2"/>
      <c r="C369">
        <v>1988.4583</v>
      </c>
      <c r="D369">
        <v>353.88</v>
      </c>
      <c r="E369" s="1">
        <f t="shared" si="87"/>
        <v>2113</v>
      </c>
      <c r="F369" s="4">
        <f>F368*SUM(economy!Z159:AB159)/SUM(economy!Z158:AB158)</f>
        <v>11728.305037038499</v>
      </c>
      <c r="G369" s="9">
        <f t="shared" si="89"/>
        <v>87.142479817206961</v>
      </c>
      <c r="H369" s="9">
        <f t="shared" si="89"/>
        <v>111.24575387579098</v>
      </c>
      <c r="I369" s="9">
        <f t="shared" si="89"/>
        <v>99.151732889857854</v>
      </c>
      <c r="J369" s="9">
        <f t="shared" si="89"/>
        <v>23.501374264743276</v>
      </c>
      <c r="K369" s="9">
        <f t="shared" si="89"/>
        <v>1.4004634465886419</v>
      </c>
      <c r="L369" s="9">
        <f t="shared" si="85"/>
        <v>597.4418042941877</v>
      </c>
      <c r="O369">
        <f t="shared" si="78"/>
        <v>11728.305037038499</v>
      </c>
      <c r="P369" s="2">
        <f t="shared" si="80"/>
        <v>87.142540850070802</v>
      </c>
      <c r="Q369" s="2">
        <f t="shared" si="81"/>
        <v>111.24582675124401</v>
      </c>
      <c r="R369" s="2">
        <f t="shared" si="82"/>
        <v>99.151776224647676</v>
      </c>
      <c r="S369" s="2">
        <f t="shared" si="83"/>
        <v>23.501374788658296</v>
      </c>
      <c r="T369" s="2">
        <f t="shared" si="84"/>
        <v>1.4004634465886419</v>
      </c>
      <c r="U369" s="9">
        <f t="shared" si="86"/>
        <v>597.4419820612095</v>
      </c>
      <c r="V369" s="13">
        <f t="shared" si="79"/>
        <v>1.7776702179617132E-4</v>
      </c>
    </row>
    <row r="370" spans="1:22">
      <c r="A370" s="2"/>
      <c r="B370" s="2"/>
      <c r="C370">
        <v>1988.5417</v>
      </c>
      <c r="D370">
        <v>352.8</v>
      </c>
      <c r="E370" s="1">
        <f t="shared" si="87"/>
        <v>2114</v>
      </c>
      <c r="F370" s="4">
        <f>F369*SUM(economy!Z160:AB160)/SUM(economy!Z159:AB159)</f>
        <v>11721.444009435985</v>
      </c>
      <c r="G370" s="9">
        <f t="shared" si="89"/>
        <v>87.858291861721042</v>
      </c>
      <c r="H370" s="9">
        <f t="shared" si="89"/>
        <v>112.04096277994414</v>
      </c>
      <c r="I370" s="9">
        <f t="shared" si="89"/>
        <v>99.582856142344895</v>
      </c>
      <c r="J370" s="9">
        <f t="shared" si="89"/>
        <v>23.535376261974097</v>
      </c>
      <c r="K370" s="9">
        <f t="shared" si="89"/>
        <v>1.4000486677890578</v>
      </c>
      <c r="L370" s="9">
        <f t="shared" si="85"/>
        <v>599.41753571377319</v>
      </c>
      <c r="O370">
        <f t="shared" si="78"/>
        <v>11721.444009435985</v>
      </c>
      <c r="P370" s="2">
        <f t="shared" si="80"/>
        <v>87.858352894584883</v>
      </c>
      <c r="Q370" s="2">
        <f t="shared" si="81"/>
        <v>112.04103545491462</v>
      </c>
      <c r="R370" s="2">
        <f t="shared" si="82"/>
        <v>99.582898895468489</v>
      </c>
      <c r="S370" s="2">
        <f t="shared" si="83"/>
        <v>23.535376755959497</v>
      </c>
      <c r="T370" s="2">
        <f t="shared" si="84"/>
        <v>1.4000486677890578</v>
      </c>
      <c r="U370" s="9">
        <f t="shared" si="86"/>
        <v>599.4177126687166</v>
      </c>
      <c r="V370" s="13">
        <f t="shared" si="79"/>
        <v>1.769549434129658E-4</v>
      </c>
    </row>
    <row r="371" spans="1:22">
      <c r="A371" s="2"/>
      <c r="B371" s="2"/>
      <c r="C371">
        <v>1988.625</v>
      </c>
      <c r="D371">
        <v>350.49</v>
      </c>
      <c r="E371" s="1">
        <f t="shared" si="87"/>
        <v>2115</v>
      </c>
      <c r="F371" s="4">
        <f>F370*SUM(economy!Z161:AB161)/SUM(economy!Z160:AB160)</f>
        <v>11713.295191100005</v>
      </c>
      <c r="G371" s="9">
        <f t="shared" si="89"/>
        <v>88.573685158071598</v>
      </c>
      <c r="H371" s="9">
        <f t="shared" si="89"/>
        <v>112.83333981268176</v>
      </c>
      <c r="I371" s="9">
        <f t="shared" si="89"/>
        <v>100.00716182829836</v>
      </c>
      <c r="J371" s="9">
        <f t="shared" si="89"/>
        <v>23.566630547070591</v>
      </c>
      <c r="K371" s="9">
        <f t="shared" si="89"/>
        <v>1.3994749777581625</v>
      </c>
      <c r="L371" s="9">
        <f t="shared" si="85"/>
        <v>601.38029232388044</v>
      </c>
      <c r="O371">
        <f t="shared" si="78"/>
        <v>11713.295191100005</v>
      </c>
      <c r="P371" s="2">
        <f t="shared" si="80"/>
        <v>88.573746190935438</v>
      </c>
      <c r="Q371" s="2">
        <f t="shared" si="81"/>
        <v>112.83341228772123</v>
      </c>
      <c r="R371" s="2">
        <f t="shared" si="82"/>
        <v>100.0072040075632</v>
      </c>
      <c r="S371" s="2">
        <f t="shared" si="83"/>
        <v>23.566631012836162</v>
      </c>
      <c r="T371" s="2">
        <f t="shared" si="84"/>
        <v>1.3994749777581625</v>
      </c>
      <c r="U371" s="9">
        <f t="shared" si="86"/>
        <v>601.38046847681426</v>
      </c>
      <c r="V371" s="13">
        <f t="shared" si="79"/>
        <v>1.7615293381822994E-4</v>
      </c>
    </row>
    <row r="372" spans="1:22">
      <c r="A372" s="2"/>
      <c r="B372" s="2"/>
      <c r="C372">
        <v>1988.7083</v>
      </c>
      <c r="D372">
        <v>348.97</v>
      </c>
      <c r="E372" s="1">
        <f t="shared" si="87"/>
        <v>2116</v>
      </c>
      <c r="F372" s="4">
        <f>F371*SUM(economy!Z162:AB162)/SUM(economy!Z161:AB161)</f>
        <v>11703.876194705648</v>
      </c>
      <c r="G372" s="9">
        <f t="shared" si="89"/>
        <v>89.288581108702118</v>
      </c>
      <c r="H372" s="9">
        <f t="shared" si="89"/>
        <v>113.62277184524908</v>
      </c>
      <c r="I372" s="9">
        <f t="shared" si="89"/>
        <v>100.42454798638691</v>
      </c>
      <c r="J372" s="9">
        <f t="shared" si="89"/>
        <v>23.595142939041466</v>
      </c>
      <c r="K372" s="9">
        <f t="shared" si="89"/>
        <v>1.3987444435344558</v>
      </c>
      <c r="L372" s="9">
        <f t="shared" si="85"/>
        <v>603.32978832291406</v>
      </c>
      <c r="O372">
        <f t="shared" si="78"/>
        <v>11703.876194705648</v>
      </c>
      <c r="P372" s="2">
        <f t="shared" si="80"/>
        <v>89.288642141565958</v>
      </c>
      <c r="Q372" s="2">
        <f t="shared" si="81"/>
        <v>113.62284412090756</v>
      </c>
      <c r="R372" s="2">
        <f t="shared" si="82"/>
        <v>100.42458959949568</v>
      </c>
      <c r="S372" s="2">
        <f t="shared" si="83"/>
        <v>23.595143378199314</v>
      </c>
      <c r="T372" s="2">
        <f t="shared" si="84"/>
        <v>1.3987444435344558</v>
      </c>
      <c r="U372" s="9">
        <f t="shared" si="86"/>
        <v>603.329963683703</v>
      </c>
      <c r="V372" s="13">
        <f t="shared" si="79"/>
        <v>1.7536078894409002E-4</v>
      </c>
    </row>
    <row r="373" spans="1:22">
      <c r="A373" s="2"/>
      <c r="B373" s="2"/>
      <c r="C373">
        <v>1988.7917</v>
      </c>
      <c r="D373">
        <v>349.37</v>
      </c>
      <c r="E373" s="1">
        <f t="shared" si="87"/>
        <v>2117</v>
      </c>
      <c r="F373" s="4">
        <f>F372*SUM(economy!Z163:AB163)/SUM(economy!Z162:AB162)</f>
        <v>11693.204729124713</v>
      </c>
      <c r="G373" s="9">
        <f t="shared" si="89"/>
        <v>90.00290219100809</v>
      </c>
      <c r="H373" s="9">
        <f t="shared" si="89"/>
        <v>114.40914771388424</v>
      </c>
      <c r="I373" s="9">
        <f t="shared" si="89"/>
        <v>100.83491666990264</v>
      </c>
      <c r="J373" s="9">
        <f t="shared" si="89"/>
        <v>23.62092099168914</v>
      </c>
      <c r="K373" s="9">
        <f t="shared" si="89"/>
        <v>1.3978591457263174</v>
      </c>
      <c r="L373" s="9">
        <f t="shared" si="85"/>
        <v>605.26574671221056</v>
      </c>
      <c r="O373">
        <f t="shared" si="78"/>
        <v>11693.204729124713</v>
      </c>
      <c r="P373" s="2">
        <f t="shared" si="80"/>
        <v>90.00296322387193</v>
      </c>
      <c r="Q373" s="2">
        <f t="shared" si="81"/>
        <v>114.40921979071022</v>
      </c>
      <c r="R373" s="2">
        <f t="shared" si="82"/>
        <v>100.83495772445463</v>
      </c>
      <c r="S373" s="2">
        <f t="shared" si="83"/>
        <v>23.62092140575928</v>
      </c>
      <c r="T373" s="2">
        <f t="shared" si="84"/>
        <v>1.3978591457263174</v>
      </c>
      <c r="U373" s="9">
        <f t="shared" si="86"/>
        <v>605.26592129052244</v>
      </c>
      <c r="V373" s="13">
        <f t="shared" si="79"/>
        <v>1.745783118849431E-4</v>
      </c>
    </row>
    <row r="374" spans="1:22">
      <c r="A374" s="2"/>
      <c r="B374" s="2"/>
      <c r="C374">
        <v>1988.875</v>
      </c>
      <c r="D374">
        <v>350.43</v>
      </c>
      <c r="E374" s="1">
        <f t="shared" si="87"/>
        <v>2118</v>
      </c>
      <c r="F374" s="4">
        <f>F373*SUM(economy!Z164:AB164)/SUM(economy!Z163:AB163)</f>
        <v>11681.298592483423</v>
      </c>
      <c r="G374" s="9">
        <f t="shared" si="89"/>
        <v>90.716571963208196</v>
      </c>
      <c r="H374" s="9">
        <f t="shared" si="89"/>
        <v>115.19235822344508</v>
      </c>
      <c r="I374" s="9">
        <f t="shared" si="89"/>
        <v>101.23817390732648</v>
      </c>
      <c r="J374" s="9">
        <f t="shared" si="89"/>
        <v>23.643973905797129</v>
      </c>
      <c r="K374" s="9">
        <f t="shared" si="89"/>
        <v>1.3968211776889521</v>
      </c>
      <c r="L374" s="9">
        <f t="shared" si="85"/>
        <v>607.18789917746585</v>
      </c>
      <c r="O374">
        <f t="shared" si="78"/>
        <v>11681.298592483423</v>
      </c>
      <c r="P374" s="2">
        <f t="shared" si="80"/>
        <v>90.716632996072036</v>
      </c>
      <c r="Q374" s="2">
        <f t="shared" si="81"/>
        <v>115.19243010198556</v>
      </c>
      <c r="R374" s="2">
        <f t="shared" si="82"/>
        <v>101.23821441081898</v>
      </c>
      <c r="S374" s="2">
        <f t="shared" si="83"/>
        <v>23.643974296212743</v>
      </c>
      <c r="T374" s="2">
        <f t="shared" si="84"/>
        <v>1.3968211776889521</v>
      </c>
      <c r="U374" s="9">
        <f t="shared" si="86"/>
        <v>607.18807298277829</v>
      </c>
      <c r="V374" s="13">
        <f t="shared" si="79"/>
        <v>1.7380531244270969E-4</v>
      </c>
    </row>
    <row r="375" spans="1:22">
      <c r="A375" s="2"/>
      <c r="B375" s="2"/>
      <c r="C375">
        <v>1988.9583</v>
      </c>
      <c r="D375">
        <v>351.62</v>
      </c>
      <c r="E375" s="1">
        <f t="shared" si="87"/>
        <v>2119</v>
      </c>
      <c r="F375" s="4">
        <f>F374*SUM(economy!Z165:AB165)/SUM(economy!Z164:AB164)</f>
        <v>11668.175665213193</v>
      </c>
      <c r="G375" s="9">
        <f t="shared" ref="G375:K390" si="90">G374*(1-G$5)+G$4*$F374*$L$4/1000</f>
        <v>91.429515069791691</v>
      </c>
      <c r="H375" s="9">
        <f t="shared" si="90"/>
        <v>115.97229615037409</v>
      </c>
      <c r="I375" s="9">
        <f t="shared" si="90"/>
        <v>101.63422966237987</v>
      </c>
      <c r="J375" s="9">
        <f t="shared" si="90"/>
        <v>23.664312445519059</v>
      </c>
      <c r="K375" s="9">
        <f t="shared" si="90"/>
        <v>1.395632644699254</v>
      </c>
      <c r="L375" s="9">
        <f t="shared" si="85"/>
        <v>609.09598597276397</v>
      </c>
      <c r="O375">
        <f t="shared" si="78"/>
        <v>11668.175665213193</v>
      </c>
      <c r="P375" s="2">
        <f t="shared" si="80"/>
        <v>91.429576102655531</v>
      </c>
      <c r="Q375" s="2">
        <f t="shared" si="81"/>
        <v>115.97236783117455</v>
      </c>
      <c r="R375" s="2">
        <f t="shared" si="82"/>
        <v>101.63426962220954</v>
      </c>
      <c r="S375" s="2">
        <f t="shared" si="83"/>
        <v>23.664312813631454</v>
      </c>
      <c r="T375" s="2">
        <f t="shared" si="84"/>
        <v>1.395632644699254</v>
      </c>
      <c r="U375" s="9">
        <f t="shared" si="86"/>
        <v>609.09615901437041</v>
      </c>
      <c r="V375" s="13">
        <f t="shared" si="79"/>
        <v>1.7304160644471267E-4</v>
      </c>
    </row>
    <row r="376" spans="1:22">
      <c r="A376" s="2"/>
      <c r="B376" s="2"/>
      <c r="C376">
        <v>1989.0417</v>
      </c>
      <c r="D376">
        <v>353.07</v>
      </c>
      <c r="E376" s="1">
        <f t="shared" si="87"/>
        <v>2120</v>
      </c>
      <c r="F376" s="4">
        <f>F375*SUM(economy!Z166:AB166)/SUM(economy!Z165:AB165)</f>
        <v>11653.853903099767</v>
      </c>
      <c r="G376" s="9">
        <f t="shared" si="90"/>
        <v>92.141657246541797</v>
      </c>
      <c r="H376" s="9">
        <f t="shared" si="90"/>
        <v>116.74885624500271</v>
      </c>
      <c r="I376" s="9">
        <f t="shared" si="90"/>
        <v>102.02299779356863</v>
      </c>
      <c r="J376" s="9">
        <f t="shared" si="90"/>
        <v>23.681948858728489</v>
      </c>
      <c r="K376" s="9">
        <f t="shared" si="90"/>
        <v>1.3942956631290806</v>
      </c>
      <c r="L376" s="9">
        <f t="shared" si="85"/>
        <v>610.98975580697072</v>
      </c>
      <c r="O376">
        <f t="shared" si="78"/>
        <v>11653.853903099767</v>
      </c>
      <c r="P376" s="2">
        <f t="shared" si="80"/>
        <v>92.141718279405637</v>
      </c>
      <c r="Q376" s="2">
        <f t="shared" si="81"/>
        <v>116.74892772860714</v>
      </c>
      <c r="R376" s="2">
        <f t="shared" si="82"/>
        <v>102.02303721703286</v>
      </c>
      <c r="S376" s="2">
        <f t="shared" si="83"/>
        <v>23.681949205811776</v>
      </c>
      <c r="T376" s="2">
        <f t="shared" si="84"/>
        <v>1.3942956631290806</v>
      </c>
      <c r="U376" s="9">
        <f t="shared" si="86"/>
        <v>610.98992809398646</v>
      </c>
      <c r="V376" s="13">
        <f t="shared" si="79"/>
        <v>1.7228701574367733E-4</v>
      </c>
    </row>
    <row r="377" spans="1:22">
      <c r="A377" s="2"/>
      <c r="B377" s="2"/>
      <c r="C377">
        <v>1989.125</v>
      </c>
      <c r="D377">
        <v>353.43</v>
      </c>
      <c r="E377" s="1">
        <f t="shared" si="87"/>
        <v>2121</v>
      </c>
      <c r="F377" s="4">
        <f>F376*SUM(economy!Z167:AB167)/SUM(economy!Z166:AB166)</f>
        <v>11638.351330336403</v>
      </c>
      <c r="G377" s="9">
        <f t="shared" si="90"/>
        <v>92.852925325134734</v>
      </c>
      <c r="H377" s="9">
        <f t="shared" si="90"/>
        <v>117.52193523319666</v>
      </c>
      <c r="I377" s="9">
        <f t="shared" si="90"/>
        <v>102.40439601322562</v>
      </c>
      <c r="J377" s="9">
        <f t="shared" si="90"/>
        <v>23.696896801103055</v>
      </c>
      <c r="K377" s="9">
        <f t="shared" si="90"/>
        <v>1.3928123596174862</v>
      </c>
      <c r="L377" s="9">
        <f t="shared" si="85"/>
        <v>612.8689657322775</v>
      </c>
      <c r="O377">
        <f t="shared" si="78"/>
        <v>11638.351330336403</v>
      </c>
      <c r="P377" s="2">
        <f t="shared" si="80"/>
        <v>92.852986357998574</v>
      </c>
      <c r="Q377" s="2">
        <f t="shared" si="81"/>
        <v>117.52200652014756</v>
      </c>
      <c r="R377" s="2">
        <f t="shared" si="82"/>
        <v>102.40443490752382</v>
      </c>
      <c r="S377" s="2">
        <f t="shared" si="83"/>
        <v>23.696897128358565</v>
      </c>
      <c r="T377" s="2">
        <f t="shared" si="84"/>
        <v>1.3928123596174862</v>
      </c>
      <c r="U377" s="9">
        <f t="shared" si="86"/>
        <v>612.86913727364595</v>
      </c>
      <c r="V377" s="13">
        <f t="shared" si="79"/>
        <v>1.7154136844510504E-4</v>
      </c>
    </row>
    <row r="378" spans="1:22">
      <c r="A378" s="2"/>
      <c r="B378" s="2"/>
      <c r="C378">
        <v>1989.2083</v>
      </c>
      <c r="D378">
        <v>354.08</v>
      </c>
      <c r="E378" s="1">
        <f t="shared" si="87"/>
        <v>2122</v>
      </c>
      <c r="F378" s="4">
        <f>F377*SUM(economy!Z168:AB168)/SUM(economy!Z167:AB167)</f>
        <v>11621.686032586755</v>
      </c>
      <c r="G378" s="9">
        <f t="shared" si="90"/>
        <v>93.563247237314897</v>
      </c>
      <c r="H378" s="9">
        <f t="shared" si="90"/>
        <v>118.29143181734439</v>
      </c>
      <c r="I378" s="9">
        <f t="shared" si="90"/>
        <v>102.77834584605942</v>
      </c>
      <c r="J378" s="9">
        <f t="shared" si="90"/>
        <v>23.709171263730099</v>
      </c>
      <c r="K378" s="9">
        <f t="shared" si="90"/>
        <v>1.3911848702425158</v>
      </c>
      <c r="L378" s="9">
        <f t="shared" si="85"/>
        <v>614.73338103469132</v>
      </c>
      <c r="O378">
        <f t="shared" si="78"/>
        <v>11621.686032586755</v>
      </c>
      <c r="P378" s="2">
        <f t="shared" si="80"/>
        <v>93.563308270178737</v>
      </c>
      <c r="Q378" s="2">
        <f t="shared" si="81"/>
        <v>118.29150290818275</v>
      </c>
      <c r="R378" s="2">
        <f t="shared" si="82"/>
        <v>102.77838421829441</v>
      </c>
      <c r="S378" s="2">
        <f t="shared" si="83"/>
        <v>23.709171572290529</v>
      </c>
      <c r="T378" s="2">
        <f t="shared" si="84"/>
        <v>1.3911848702425158</v>
      </c>
      <c r="U378" s="9">
        <f t="shared" si="86"/>
        <v>614.73355183918898</v>
      </c>
      <c r="V378" s="13">
        <f t="shared" si="79"/>
        <v>1.7080449765671801E-4</v>
      </c>
    </row>
    <row r="379" spans="1:22">
      <c r="A379" s="2"/>
      <c r="B379" s="2"/>
      <c r="C379">
        <v>1989.2917</v>
      </c>
      <c r="D379">
        <v>355.72</v>
      </c>
      <c r="E379" s="1">
        <f t="shared" si="87"/>
        <v>2123</v>
      </c>
      <c r="F379" s="4">
        <f>F378*SUM(economy!Z169:AB169)/SUM(economy!Z168:AB168)</f>
        <v>11603.876150063712</v>
      </c>
      <c r="G379" s="9">
        <f t="shared" si="90"/>
        <v>94.272552018646479</v>
      </c>
      <c r="H379" s="9">
        <f t="shared" si="90"/>
        <v>119.05724667669149</v>
      </c>
      <c r="I379" s="9">
        <f t="shared" si="90"/>
        <v>103.14477258721737</v>
      </c>
      <c r="J379" s="9">
        <f t="shared" si="90"/>
        <v>23.718788504033753</v>
      </c>
      <c r="K379" s="9">
        <f t="shared" si="90"/>
        <v>1.3894153396931861</v>
      </c>
      <c r="L379" s="9">
        <f t="shared" si="85"/>
        <v>616.58277512628229</v>
      </c>
      <c r="O379">
        <f t="shared" si="78"/>
        <v>11603.876150063712</v>
      </c>
      <c r="P379" s="2">
        <f t="shared" si="80"/>
        <v>94.272613051510319</v>
      </c>
      <c r="Q379" s="2">
        <f t="shared" si="81"/>
        <v>119.05731757195683</v>
      </c>
      <c r="R379" s="2">
        <f t="shared" si="82"/>
        <v>103.14481044439658</v>
      </c>
      <c r="S379" s="2">
        <f t="shared" si="83"/>
        <v>23.718788794967097</v>
      </c>
      <c r="T379" s="2">
        <f t="shared" si="84"/>
        <v>1.3894153396931861</v>
      </c>
      <c r="U379" s="9">
        <f t="shared" si="86"/>
        <v>616.582945202524</v>
      </c>
      <c r="V379" s="13">
        <f t="shared" si="79"/>
        <v>1.7007624171583302E-4</v>
      </c>
    </row>
    <row r="380" spans="1:22">
      <c r="A380" s="2"/>
      <c r="B380" s="2"/>
      <c r="C380">
        <v>1989.375</v>
      </c>
      <c r="D380">
        <v>355.95</v>
      </c>
      <c r="E380" s="1">
        <f t="shared" si="87"/>
        <v>2124</v>
      </c>
      <c r="F380" s="4">
        <f>F379*SUM(economy!Z170:AB170)/SUM(economy!Z169:AB169)</f>
        <v>11584.939870629805</v>
      </c>
      <c r="G380" s="9">
        <f t="shared" si="90"/>
        <v>94.980769811842862</v>
      </c>
      <c r="H380" s="9">
        <f t="shared" si="90"/>
        <v>119.81928246702431</v>
      </c>
      <c r="I380" s="9">
        <f t="shared" si="90"/>
        <v>103.50360525987152</v>
      </c>
      <c r="J380" s="9">
        <f t="shared" si="90"/>
        <v>23.72576597983559</v>
      </c>
      <c r="K380" s="9">
        <f t="shared" si="90"/>
        <v>1.3875059204423277</v>
      </c>
      <c r="L380" s="9">
        <f t="shared" si="85"/>
        <v>618.4169294390166</v>
      </c>
      <c r="O380">
        <f t="shared" si="78"/>
        <v>11584.939870629805</v>
      </c>
      <c r="P380" s="2">
        <f t="shared" si="80"/>
        <v>94.980830844706702</v>
      </c>
      <c r="Q380" s="2">
        <f t="shared" si="81"/>
        <v>119.81935316725465</v>
      </c>
      <c r="R380" s="2">
        <f t="shared" si="82"/>
        <v>103.50364260890835</v>
      </c>
      <c r="S380" s="2">
        <f t="shared" si="83"/>
        <v>23.725766254148823</v>
      </c>
      <c r="T380" s="2">
        <f t="shared" si="84"/>
        <v>1.3875059204423277</v>
      </c>
      <c r="U380" s="9">
        <f t="shared" si="86"/>
        <v>618.41709879546079</v>
      </c>
      <c r="V380" s="13">
        <f t="shared" si="79"/>
        <v>1.6935644418936135E-4</v>
      </c>
    </row>
    <row r="381" spans="1:22">
      <c r="A381" s="2"/>
      <c r="B381" s="2"/>
      <c r="C381">
        <v>1989.4583</v>
      </c>
      <c r="D381">
        <v>355.44</v>
      </c>
      <c r="E381" s="1">
        <f t="shared" si="87"/>
        <v>2125</v>
      </c>
      <c r="F381" s="4">
        <f>F380*SUM(economy!Z171:AB171)/SUM(economy!Z170:AB170)</f>
        <v>11564.895422925723</v>
      </c>
      <c r="G381" s="9">
        <f t="shared" si="90"/>
        <v>95.687831869674724</v>
      </c>
      <c r="H381" s="9">
        <f t="shared" si="90"/>
        <v>120.57744381970653</v>
      </c>
      <c r="I381" s="9">
        <f t="shared" si="90"/>
        <v>103.85477657233746</v>
      </c>
      <c r="J381" s="9">
        <f t="shared" si="90"/>
        <v>23.730122286372364</v>
      </c>
      <c r="K381" s="9">
        <f t="shared" si="90"/>
        <v>1.3854587719209666</v>
      </c>
      <c r="L381" s="9">
        <f t="shared" si="85"/>
        <v>620.23563332001208</v>
      </c>
      <c r="O381">
        <f t="shared" si="78"/>
        <v>11564.895422925723</v>
      </c>
      <c r="P381" s="2">
        <f t="shared" si="80"/>
        <v>95.687892902538564</v>
      </c>
      <c r="Q381" s="2">
        <f t="shared" si="81"/>
        <v>120.57751432543843</v>
      </c>
      <c r="R381" s="2">
        <f t="shared" si="82"/>
        <v>103.85481342005251</v>
      </c>
      <c r="S381" s="2">
        <f t="shared" si="83"/>
        <v>23.730122545014943</v>
      </c>
      <c r="T381" s="2">
        <f t="shared" si="84"/>
        <v>1.3854587719209666</v>
      </c>
      <c r="U381" s="9">
        <f t="shared" si="86"/>
        <v>620.23580196496539</v>
      </c>
      <c r="V381" s="13">
        <f t="shared" si="79"/>
        <v>1.6864495330537466E-4</v>
      </c>
    </row>
    <row r="382" spans="1:22">
      <c r="A382" s="2"/>
      <c r="B382" s="2"/>
      <c r="C382">
        <v>1989.5417</v>
      </c>
      <c r="D382">
        <v>354.05</v>
      </c>
      <c r="E382" s="1">
        <f t="shared" si="87"/>
        <v>2126</v>
      </c>
      <c r="F382" s="4">
        <f>F381*SUM(economy!Z172:AB172)/SUM(economy!Z171:AB171)</f>
        <v>11543.761069532778</v>
      </c>
      <c r="G382" s="9">
        <f t="shared" si="90"/>
        <v>96.393670557458918</v>
      </c>
      <c r="H382" s="9">
        <f t="shared" si="90"/>
        <v>121.33163734007327</v>
      </c>
      <c r="I382" s="9">
        <f t="shared" si="90"/>
        <v>104.19822287473633</v>
      </c>
      <c r="J382" s="9">
        <f t="shared" si="90"/>
        <v>23.731877096105237</v>
      </c>
      <c r="K382" s="9">
        <f t="shared" si="90"/>
        <v>1.3832760596949552</v>
      </c>
      <c r="L382" s="9">
        <f t="shared" si="85"/>
        <v>622.03868392806862</v>
      </c>
      <c r="O382">
        <f t="shared" si="78"/>
        <v>11543.761069532778</v>
      </c>
      <c r="P382" s="2">
        <f t="shared" si="80"/>
        <v>96.393731590322759</v>
      </c>
      <c r="Q382" s="2">
        <f t="shared" si="81"/>
        <v>121.3317076518418</v>
      </c>
      <c r="R382" s="2">
        <f t="shared" si="82"/>
        <v>104.19825922785866</v>
      </c>
      <c r="S382" s="2">
        <f t="shared" si="83"/>
        <v>23.731877339972378</v>
      </c>
      <c r="T382" s="2">
        <f t="shared" si="84"/>
        <v>1.3832760596949552</v>
      </c>
      <c r="U382" s="9">
        <f t="shared" si="86"/>
        <v>622.03885186969046</v>
      </c>
      <c r="V382" s="13">
        <f t="shared" si="79"/>
        <v>1.6794162183941808E-4</v>
      </c>
    </row>
    <row r="383" spans="1:22">
      <c r="A383" s="2"/>
      <c r="B383" s="2"/>
      <c r="C383">
        <v>1989.625</v>
      </c>
      <c r="D383">
        <v>351.84</v>
      </c>
      <c r="E383" s="1">
        <f t="shared" si="87"/>
        <v>2127</v>
      </c>
      <c r="F383" s="4">
        <f>F382*SUM(economy!Z173:AB173)/SUM(economy!Z172:AB172)</f>
        <v>11521.555100175565</v>
      </c>
      <c r="G383" s="9">
        <f t="shared" si="90"/>
        <v>97.098219355129928</v>
      </c>
      <c r="H383" s="9">
        <f t="shared" si="90"/>
        <v>122.08177160518754</v>
      </c>
      <c r="I383" s="9">
        <f t="shared" si="90"/>
        <v>104.53388411521136</v>
      </c>
      <c r="J383" s="9">
        <f t="shared" si="90"/>
        <v>23.731051101164965</v>
      </c>
      <c r="K383" s="9">
        <f t="shared" si="90"/>
        <v>1.3809599546445614</v>
      </c>
      <c r="L383" s="9">
        <f t="shared" si="85"/>
        <v>623.82588613133839</v>
      </c>
      <c r="O383">
        <f t="shared" si="78"/>
        <v>11521.555100175565</v>
      </c>
      <c r="P383" s="2">
        <f t="shared" si="80"/>
        <v>97.098280387993768</v>
      </c>
      <c r="Q383" s="2">
        <f t="shared" si="81"/>
        <v>122.0818417235263</v>
      </c>
      <c r="R383" s="2">
        <f t="shared" si="82"/>
        <v>104.53391998037969</v>
      </c>
      <c r="S383" s="2">
        <f t="shared" si="83"/>
        <v>23.731051331100744</v>
      </c>
      <c r="T383" s="2">
        <f t="shared" si="84"/>
        <v>1.3809599546445614</v>
      </c>
      <c r="U383" s="9">
        <f t="shared" si="86"/>
        <v>623.82605337764494</v>
      </c>
      <c r="V383" s="13">
        <f t="shared" si="79"/>
        <v>1.6724630654607608E-4</v>
      </c>
    </row>
    <row r="384" spans="1:22">
      <c r="A384" s="2"/>
      <c r="B384" s="2"/>
      <c r="C384">
        <v>1989.7083</v>
      </c>
      <c r="D384">
        <v>350.09</v>
      </c>
      <c r="E384" s="1">
        <f t="shared" si="87"/>
        <v>2128</v>
      </c>
      <c r="F384" s="4">
        <f>F383*SUM(economy!Z174:AB174)/SUM(economy!Z173:AB173)</f>
        <v>11498.295824970819</v>
      </c>
      <c r="G384" s="9">
        <f t="shared" si="90"/>
        <v>97.801412858896512</v>
      </c>
      <c r="H384" s="9">
        <f t="shared" si="90"/>
        <v>122.82775716096459</v>
      </c>
      <c r="I384" s="9">
        <f t="shared" si="90"/>
        <v>104.86170379571081</v>
      </c>
      <c r="J384" s="9">
        <f t="shared" si="90"/>
        <v>23.727665958287226</v>
      </c>
      <c r="K384" s="9">
        <f t="shared" si="90"/>
        <v>1.3785126321477432</v>
      </c>
      <c r="L384" s="9">
        <f t="shared" si="85"/>
        <v>625.59705240600692</v>
      </c>
      <c r="O384">
        <f t="shared" si="78"/>
        <v>11498.295824970819</v>
      </c>
      <c r="P384" s="2">
        <f t="shared" si="80"/>
        <v>97.801473891760352</v>
      </c>
      <c r="Q384" s="2">
        <f t="shared" si="81"/>
        <v>122.8278270864057</v>
      </c>
      <c r="R384" s="2">
        <f t="shared" si="82"/>
        <v>104.86173917947477</v>
      </c>
      <c r="S384" s="2">
        <f t="shared" si="83"/>
        <v>23.727666175087496</v>
      </c>
      <c r="T384" s="2">
        <f t="shared" si="84"/>
        <v>1.3785126321477432</v>
      </c>
      <c r="U384" s="9">
        <f t="shared" si="86"/>
        <v>625.59721896487599</v>
      </c>
      <c r="V384" s="13">
        <f t="shared" si="79"/>
        <v>1.6655886906846717E-4</v>
      </c>
    </row>
    <row r="385" spans="1:22">
      <c r="A385" s="2"/>
      <c r="B385" s="2"/>
      <c r="C385">
        <v>1989.7917</v>
      </c>
      <c r="D385">
        <v>350.33</v>
      </c>
      <c r="E385" s="1">
        <f t="shared" si="87"/>
        <v>2129</v>
      </c>
      <c r="F385" s="4">
        <f>F384*SUM(economy!Z175:AB175)/SUM(economy!Z174:AB174)</f>
        <v>11474.001567728395</v>
      </c>
      <c r="G385" s="9">
        <f t="shared" si="90"/>
        <v>98.503186782486281</v>
      </c>
      <c r="H385" s="9">
        <f t="shared" si="90"/>
        <v>123.56950651867035</v>
      </c>
      <c r="I385" s="9">
        <f t="shared" si="90"/>
        <v>105.18162892735026</v>
      </c>
      <c r="J385" s="9">
        <f t="shared" si="90"/>
        <v>23.721744236101202</v>
      </c>
      <c r="K385" s="9">
        <f t="shared" si="90"/>
        <v>1.3759362712678218</v>
      </c>
      <c r="L385" s="9">
        <f t="shared" si="85"/>
        <v>627.35200273587589</v>
      </c>
      <c r="O385">
        <f t="shared" si="78"/>
        <v>11474.001567728395</v>
      </c>
      <c r="P385" s="2">
        <f t="shared" si="80"/>
        <v>98.503247815350122</v>
      </c>
      <c r="Q385" s="2">
        <f t="shared" si="81"/>
        <v>123.56957625174449</v>
      </c>
      <c r="R385" s="2">
        <f t="shared" si="82"/>
        <v>105.18166383617155</v>
      </c>
      <c r="S385" s="2">
        <f t="shared" si="83"/>
        <v>23.721744440516357</v>
      </c>
      <c r="T385" s="2">
        <f t="shared" si="84"/>
        <v>1.3759362712678218</v>
      </c>
      <c r="U385" s="9">
        <f t="shared" si="86"/>
        <v>627.35216861505046</v>
      </c>
      <c r="V385" s="13">
        <f t="shared" si="79"/>
        <v>1.6587917457400181E-4</v>
      </c>
    </row>
    <row r="386" spans="1:22">
      <c r="A386" s="2"/>
      <c r="B386" s="2"/>
      <c r="C386">
        <v>1989.875</v>
      </c>
      <c r="D386">
        <v>351.55</v>
      </c>
      <c r="E386" s="1">
        <f t="shared" si="87"/>
        <v>2130</v>
      </c>
      <c r="F386" s="4">
        <f>F385*SUM(economy!Z176:AB176)/SUM(economy!Z175:AB175)</f>
        <v>11448.690659310409</v>
      </c>
      <c r="G386" s="9">
        <f t="shared" si="90"/>
        <v>99.203477957981448</v>
      </c>
      <c r="H386" s="9">
        <f t="shared" si="90"/>
        <v>124.30693415080039</v>
      </c>
      <c r="I386" s="9">
        <f t="shared" si="90"/>
        <v>105.49360998536757</v>
      </c>
      <c r="J386" s="9">
        <f t="shared" si="90"/>
        <v>23.713309364643152</v>
      </c>
      <c r="K386" s="9">
        <f t="shared" si="90"/>
        <v>1.3732330539462747</v>
      </c>
      <c r="L386" s="9">
        <f t="shared" si="85"/>
        <v>629.09056451273887</v>
      </c>
      <c r="O386">
        <f t="shared" si="78"/>
        <v>11448.690659310409</v>
      </c>
      <c r="P386" s="2">
        <f t="shared" si="80"/>
        <v>99.203538990845288</v>
      </c>
      <c r="Q386" s="2">
        <f t="shared" si="81"/>
        <v>124.30700369203676</v>
      </c>
      <c r="R386" s="2">
        <f t="shared" si="82"/>
        <v>105.49364442562117</v>
      </c>
      <c r="S386" s="2">
        <f t="shared" si="83"/>
        <v>23.713309557380715</v>
      </c>
      <c r="T386" s="2">
        <f t="shared" si="84"/>
        <v>1.3732330539462747</v>
      </c>
      <c r="U386" s="9">
        <f t="shared" si="86"/>
        <v>629.09072971983016</v>
      </c>
      <c r="V386" s="13">
        <f t="shared" si="79"/>
        <v>1.6520709129963507E-4</v>
      </c>
    </row>
    <row r="387" spans="1:22">
      <c r="A387" s="2"/>
      <c r="B387" s="2"/>
      <c r="C387">
        <v>1989.9583</v>
      </c>
      <c r="D387">
        <v>352.91</v>
      </c>
      <c r="E387" s="1">
        <f t="shared" si="87"/>
        <v>2131</v>
      </c>
      <c r="F387" s="4">
        <f>F386*SUM(economy!Z177:AB177)/SUM(economy!Z176:AB176)</f>
        <v>11422.381431053896</v>
      </c>
      <c r="G387" s="9">
        <f t="shared" si="90"/>
        <v>99.902224336249219</v>
      </c>
      <c r="H387" s="9">
        <f t="shared" si="90"/>
        <v>125.03995648634668</v>
      </c>
      <c r="I387" s="9">
        <f t="shared" si="90"/>
        <v>105.79760086368481</v>
      </c>
      <c r="J387" s="9">
        <f t="shared" si="90"/>
        <v>23.702385586974668</v>
      </c>
      <c r="K387" s="9">
        <f t="shared" si="90"/>
        <v>1.3704051642013604</v>
      </c>
      <c r="L387" s="9">
        <f t="shared" si="85"/>
        <v>630.81257243745677</v>
      </c>
      <c r="O387">
        <f t="shared" si="78"/>
        <v>11422.381431053896</v>
      </c>
      <c r="P387" s="2">
        <f t="shared" si="80"/>
        <v>99.902285369113059</v>
      </c>
      <c r="Q387" s="2">
        <f t="shared" si="81"/>
        <v>125.04002583627303</v>
      </c>
      <c r="R387" s="2">
        <f t="shared" si="82"/>
        <v>105.79763484166011</v>
      </c>
      <c r="S387" s="2">
        <f t="shared" si="83"/>
        <v>23.702385768701738</v>
      </c>
      <c r="T387" s="2">
        <f t="shared" si="84"/>
        <v>1.3704051642013604</v>
      </c>
      <c r="U387" s="9">
        <f t="shared" si="86"/>
        <v>630.81273697994925</v>
      </c>
      <c r="V387" s="13">
        <f t="shared" si="79"/>
        <v>1.6454249248454289E-4</v>
      </c>
    </row>
    <row r="388" spans="1:22">
      <c r="A388" s="2"/>
      <c r="B388" s="2"/>
      <c r="C388">
        <v>1990.0417</v>
      </c>
      <c r="D388">
        <v>353.86</v>
      </c>
      <c r="E388" s="1">
        <f t="shared" si="87"/>
        <v>2132</v>
      </c>
      <c r="F388" s="4">
        <f>F387*SUM(economy!Z178:AB178)/SUM(economy!Z177:AB177)</f>
        <v>11395.092208263073</v>
      </c>
      <c r="G388" s="9">
        <f t="shared" si="90"/>
        <v>100.59936498697081</v>
      </c>
      <c r="H388" s="9">
        <f t="shared" si="90"/>
        <v>125.7684919054599</v>
      </c>
      <c r="I388" s="9">
        <f t="shared" si="90"/>
        <v>106.09355882909189</v>
      </c>
      <c r="J388" s="9">
        <f t="shared" si="90"/>
        <v>23.688997912792818</v>
      </c>
      <c r="K388" s="9">
        <f t="shared" si="90"/>
        <v>1.3674547873332656</v>
      </c>
      <c r="L388" s="9">
        <f t="shared" si="85"/>
        <v>632.5178684216487</v>
      </c>
      <c r="O388">
        <f t="shared" si="78"/>
        <v>11395.092208263073</v>
      </c>
      <c r="P388" s="2">
        <f t="shared" si="80"/>
        <v>100.59942601983465</v>
      </c>
      <c r="Q388" s="2">
        <f t="shared" si="81"/>
        <v>125.76856106460252</v>
      </c>
      <c r="R388" s="2">
        <f t="shared" si="82"/>
        <v>106.09359235099387</v>
      </c>
      <c r="S388" s="2">
        <f t="shared" si="83"/>
        <v>23.68899808413839</v>
      </c>
      <c r="T388" s="2">
        <f t="shared" si="84"/>
        <v>1.3674547873332656</v>
      </c>
      <c r="U388" s="9">
        <f t="shared" si="86"/>
        <v>632.5180323069028</v>
      </c>
      <c r="V388" s="13">
        <f t="shared" si="79"/>
        <v>1.6388525409638532E-4</v>
      </c>
    </row>
    <row r="389" spans="1:22">
      <c r="A389" s="2"/>
      <c r="B389" s="2"/>
      <c r="C389">
        <v>1990.125</v>
      </c>
      <c r="D389">
        <v>355.1</v>
      </c>
      <c r="E389" s="1">
        <f t="shared" si="87"/>
        <v>2133</v>
      </c>
      <c r="F389" s="4">
        <f>F388*SUM(economy!Z179:AB179)/SUM(economy!Z178:AB178)</f>
        <v>11366.84130377602</v>
      </c>
      <c r="G389" s="9">
        <f t="shared" si="90"/>
        <v>101.29484009827326</v>
      </c>
      <c r="H389" s="9">
        <f t="shared" si="90"/>
        <v>126.49246073351514</v>
      </c>
      <c r="I389" s="9">
        <f t="shared" si="90"/>
        <v>106.38144447506755</v>
      </c>
      <c r="J389" s="9">
        <f t="shared" si="90"/>
        <v>23.673172073926612</v>
      </c>
      <c r="K389" s="9">
        <f t="shared" si="90"/>
        <v>1.3643841091364761</v>
      </c>
      <c r="L389" s="9">
        <f t="shared" si="85"/>
        <v>634.20630148991904</v>
      </c>
      <c r="O389">
        <f t="shared" si="78"/>
        <v>11366.84130377602</v>
      </c>
      <c r="P389" s="2">
        <f t="shared" si="80"/>
        <v>101.2949011311371</v>
      </c>
      <c r="Q389" s="2">
        <f t="shared" si="81"/>
        <v>126.49252970239891</v>
      </c>
      <c r="R389" s="2">
        <f t="shared" si="82"/>
        <v>106.38147754701791</v>
      </c>
      <c r="S389" s="2">
        <f t="shared" si="83"/>
        <v>23.673172235483751</v>
      </c>
      <c r="T389" s="2">
        <f t="shared" si="84"/>
        <v>1.3643841091364761</v>
      </c>
      <c r="U389" s="9">
        <f t="shared" si="86"/>
        <v>634.20646472517421</v>
      </c>
      <c r="V389" s="13">
        <f t="shared" si="79"/>
        <v>1.6323525517236703E-4</v>
      </c>
    </row>
    <row r="390" spans="1:22">
      <c r="A390" s="2"/>
      <c r="B390" s="2"/>
      <c r="C390">
        <v>1990.2083</v>
      </c>
      <c r="D390">
        <v>355.75</v>
      </c>
      <c r="E390" s="1">
        <f t="shared" si="87"/>
        <v>2134</v>
      </c>
      <c r="F390" s="4">
        <f>F389*SUM(economy!Z180:AB180)/SUM(economy!Z179:AB179)</f>
        <v>11337.647011611585</v>
      </c>
      <c r="G390" s="9">
        <f t="shared" si="90"/>
        <v>101.98859097596851</v>
      </c>
      <c r="H390" s="9">
        <f t="shared" si="90"/>
        <v>127.21178523459017</v>
      </c>
      <c r="I390" s="9">
        <f t="shared" si="90"/>
        <v>106.66122167525361</v>
      </c>
      <c r="J390" s="9">
        <f t="shared" si="90"/>
        <v>23.65493448162071</v>
      </c>
      <c r="K390" s="9">
        <f t="shared" si="90"/>
        <v>1.3611953151200189</v>
      </c>
      <c r="L390" s="9">
        <f t="shared" si="85"/>
        <v>635.87772768255309</v>
      </c>
      <c r="O390">
        <f t="shared" si="78"/>
        <v>11337.647011611585</v>
      </c>
      <c r="P390" s="2">
        <f t="shared" si="80"/>
        <v>101.98865200883235</v>
      </c>
      <c r="Q390" s="2">
        <f t="shared" si="81"/>
        <v>127.21185401373847</v>
      </c>
      <c r="R390" s="2">
        <f t="shared" si="82"/>
        <v>106.66125430329188</v>
      </c>
      <c r="S390" s="2">
        <f t="shared" si="83"/>
        <v>23.654934633948599</v>
      </c>
      <c r="T390" s="2">
        <f t="shared" si="84"/>
        <v>1.3611953151200189</v>
      </c>
      <c r="U390" s="9">
        <f t="shared" si="86"/>
        <v>635.87789027493136</v>
      </c>
      <c r="V390" s="13">
        <f t="shared" si="79"/>
        <v>1.6259237827398465E-4</v>
      </c>
    </row>
    <row r="391" spans="1:22">
      <c r="A391" s="2"/>
      <c r="B391" s="2"/>
      <c r="C391">
        <v>1990.2917</v>
      </c>
      <c r="D391">
        <v>356.38</v>
      </c>
      <c r="E391" s="1">
        <f t="shared" si="87"/>
        <v>2135</v>
      </c>
      <c r="F391" s="4">
        <f>F390*SUM(economy!Z181:AB181)/SUM(economy!Z180:AB180)</f>
        <v>11307.527600700942</v>
      </c>
      <c r="G391" s="9">
        <f t="shared" ref="G391:K406" si="91">G390*(1-G$5)+G$4*$F390*$L$4/1000</f>
        <v>102.68056004240489</v>
      </c>
      <c r="H391" s="9">
        <f t="shared" si="91"/>
        <v>127.92638960436476</v>
      </c>
      <c r="I391" s="9">
        <f t="shared" si="91"/>
        <v>106.93285753659934</v>
      </c>
      <c r="J391" s="9">
        <f t="shared" si="91"/>
        <v>23.634312185513707</v>
      </c>
      <c r="K391" s="9">
        <f t="shared" si="91"/>
        <v>1.3578905897362508</v>
      </c>
      <c r="L391" s="9">
        <f t="shared" si="85"/>
        <v>637.53200995861891</v>
      </c>
      <c r="O391">
        <f t="shared" ref="O391:O454" si="92">F391+N391</f>
        <v>11307.527600700942</v>
      </c>
      <c r="P391" s="2">
        <f t="shared" si="80"/>
        <v>102.68062107526873</v>
      </c>
      <c r="Q391" s="2">
        <f t="shared" si="81"/>
        <v>127.92645819429957</v>
      </c>
      <c r="R391" s="2">
        <f t="shared" si="82"/>
        <v>106.932889726684</v>
      </c>
      <c r="S391" s="2">
        <f t="shared" si="83"/>
        <v>23.634312329139583</v>
      </c>
      <c r="T391" s="2">
        <f t="shared" si="84"/>
        <v>1.3578905897362508</v>
      </c>
      <c r="U391" s="9">
        <f t="shared" si="86"/>
        <v>637.53217191512817</v>
      </c>
      <c r="V391" s="13">
        <f t="shared" ref="V391:V454" si="93">U391-L391</f>
        <v>1.619565092596531E-4</v>
      </c>
    </row>
    <row r="392" spans="1:22">
      <c r="A392" s="2"/>
      <c r="B392" s="2"/>
      <c r="C392">
        <v>1990.375</v>
      </c>
      <c r="D392">
        <v>357.38</v>
      </c>
      <c r="E392" s="1">
        <f t="shared" si="87"/>
        <v>2136</v>
      </c>
      <c r="F392" s="4">
        <f>F391*SUM(economy!Z182:AB182)/SUM(economy!Z181:AB181)</f>
        <v>11276.501308709192</v>
      </c>
      <c r="G392" s="9">
        <f t="shared" si="91"/>
        <v>103.37069083493594</v>
      </c>
      <c r="H392" s="9">
        <f t="shared" si="91"/>
        <v>128.63619996245129</v>
      </c>
      <c r="I392" s="9">
        <f t="shared" si="91"/>
        <v>107.19632235219295</v>
      </c>
      <c r="J392" s="9">
        <f t="shared" si="91"/>
        <v>23.611332834224129</v>
      </c>
      <c r="K392" s="9">
        <f t="shared" si="91"/>
        <v>1.3544721156188</v>
      </c>
      <c r="L392" s="9">
        <f t="shared" si="85"/>
        <v>639.16901809942306</v>
      </c>
      <c r="O392">
        <f t="shared" si="92"/>
        <v>11276.501308709192</v>
      </c>
      <c r="P392" s="2">
        <f t="shared" ref="P392:P455" si="94">P391*(1-P$5)+P$4*$O391*$L$4/1000</f>
        <v>103.37075186779978</v>
      </c>
      <c r="Q392" s="2">
        <f t="shared" ref="Q392:Q455" si="95">Q391*(1-Q$5)+Q$4*$O391*$L$4/1000</f>
        <v>128.63626836369315</v>
      </c>
      <c r="R392" s="2">
        <f t="shared" ref="R392:R455" si="96">R391*(1-R$5)+R$4*$O391*$L$4/1000</f>
        <v>107.19635411020246</v>
      </c>
      <c r="S392" s="2">
        <f t="shared" ref="S392:S455" si="97">S391*(1-S$5)+S$4*$O391*$L$4/1000</f>
        <v>23.611332969645108</v>
      </c>
      <c r="T392" s="2">
        <f t="shared" ref="T392:T455" si="98">T391*(1-T$5)+T$4*$O391*$L$4/1000</f>
        <v>1.3544721156188</v>
      </c>
      <c r="U392" s="9">
        <f t="shared" si="86"/>
        <v>639.16917942695932</v>
      </c>
      <c r="V392" s="13">
        <f t="shared" si="93"/>
        <v>1.6132753626152407E-4</v>
      </c>
    </row>
    <row r="393" spans="1:22">
      <c r="A393" s="2"/>
      <c r="B393" s="2"/>
      <c r="C393">
        <v>1990.4583</v>
      </c>
      <c r="D393">
        <v>356.39</v>
      </c>
      <c r="E393" s="1">
        <f t="shared" si="87"/>
        <v>2137</v>
      </c>
      <c r="F393" s="4">
        <f>F392*SUM(economy!Z183:AB183)/SUM(economy!Z182:AB182)</f>
        <v>11244.586335951046</v>
      </c>
      <c r="G393" s="9">
        <f t="shared" si="91"/>
        <v>104.05892800401209</v>
      </c>
      <c r="H393" s="9">
        <f t="shared" si="91"/>
        <v>129.34114434416611</v>
      </c>
      <c r="I393" s="9">
        <f t="shared" si="91"/>
        <v>107.451589553798</v>
      </c>
      <c r="J393" s="9">
        <f t="shared" si="91"/>
        <v>23.58602463746287</v>
      </c>
      <c r="K393" s="9">
        <f t="shared" si="91"/>
        <v>1.3509420728302892</v>
      </c>
      <c r="L393" s="9">
        <f t="shared" ref="L393:L456" si="99">SUM(G393:K393,L$5)</f>
        <v>640.78862861226935</v>
      </c>
      <c r="O393">
        <f t="shared" si="92"/>
        <v>11244.586335951046</v>
      </c>
      <c r="P393" s="2">
        <f t="shared" si="94"/>
        <v>104.05898903687593</v>
      </c>
      <c r="Q393" s="2">
        <f t="shared" si="95"/>
        <v>129.34121255723412</v>
      </c>
      <c r="R393" s="2">
        <f t="shared" si="96"/>
        <v>107.45162088553195</v>
      </c>
      <c r="S393" s="2">
        <f t="shared" si="97"/>
        <v>23.586024765147677</v>
      </c>
      <c r="T393" s="2">
        <f t="shared" si="98"/>
        <v>1.3509420728302892</v>
      </c>
      <c r="U393" s="9">
        <f t="shared" ref="U393:U456" si="100">SUM(P393:T393,U$5)</f>
        <v>640.78878931761994</v>
      </c>
      <c r="V393" s="13">
        <f t="shared" si="93"/>
        <v>1.607053505949807E-4</v>
      </c>
    </row>
    <row r="394" spans="1:22">
      <c r="A394" s="2"/>
      <c r="B394" s="2"/>
      <c r="C394">
        <v>1990.5417</v>
      </c>
      <c r="D394">
        <v>354.89</v>
      </c>
      <c r="E394" s="1">
        <f t="shared" ref="E394:E457" si="101">1+E393</f>
        <v>2138</v>
      </c>
      <c r="F394" s="4">
        <f>F393*SUM(economy!Z184:AB184)/SUM(economy!Z183:AB183)</f>
        <v>11211.800839405376</v>
      </c>
      <c r="G394" s="9">
        <f t="shared" si="91"/>
        <v>104.74521731090113</v>
      </c>
      <c r="H394" s="9">
        <f t="shared" si="91"/>
        <v>130.04115269175227</v>
      </c>
      <c r="I394" s="9">
        <f t="shared" si="91"/>
        <v>107.6986356641129</v>
      </c>
      <c r="J394" s="9">
        <f t="shared" si="91"/>
        <v>23.558416329595904</v>
      </c>
      <c r="K394" s="9">
        <f t="shared" si="91"/>
        <v>1.3473026381204085</v>
      </c>
      <c r="L394" s="9">
        <f t="shared" si="99"/>
        <v>642.39072463448269</v>
      </c>
      <c r="O394">
        <f t="shared" si="92"/>
        <v>11211.800839405376</v>
      </c>
      <c r="P394" s="2">
        <f t="shared" si="94"/>
        <v>104.74527834376497</v>
      </c>
      <c r="Q394" s="2">
        <f t="shared" si="95"/>
        <v>130.04122071716409</v>
      </c>
      <c r="R394" s="2">
        <f t="shared" si="96"/>
        <v>107.69866657529302</v>
      </c>
      <c r="S394" s="2">
        <f t="shared" si="97"/>
        <v>23.558416449986481</v>
      </c>
      <c r="T394" s="2">
        <f t="shared" si="98"/>
        <v>1.3473026381204085</v>
      </c>
      <c r="U394" s="9">
        <f t="shared" si="100"/>
        <v>642.390884724329</v>
      </c>
      <c r="V394" s="13">
        <f t="shared" si="93"/>
        <v>1.6008984630389023E-4</v>
      </c>
    </row>
    <row r="395" spans="1:22">
      <c r="A395" s="2"/>
      <c r="B395" s="2"/>
      <c r="C395">
        <v>1990.625</v>
      </c>
      <c r="D395">
        <v>353.06</v>
      </c>
      <c r="E395" s="1">
        <f t="shared" si="101"/>
        <v>2139</v>
      </c>
      <c r="F395" s="4">
        <f>F394*SUM(economy!Z185:AB185)/SUM(economy!Z184:AB184)</f>
        <v>11178.162926832509</v>
      </c>
      <c r="G395" s="9">
        <f t="shared" si="91"/>
        <v>105.42950562504323</v>
      </c>
      <c r="H395" s="9">
        <f t="shared" si="91"/>
        <v>130.73615684506447</v>
      </c>
      <c r="I395" s="9">
        <f t="shared" si="91"/>
        <v>107.93744024877185</v>
      </c>
      <c r="J395" s="9">
        <f t="shared" si="91"/>
        <v>23.528537134586021</v>
      </c>
      <c r="K395" s="9">
        <f t="shared" si="91"/>
        <v>1.3435559841949061</v>
      </c>
      <c r="L395" s="9">
        <f t="shared" si="99"/>
        <v>643.97519583766052</v>
      </c>
      <c r="O395">
        <f t="shared" si="92"/>
        <v>11178.162926832509</v>
      </c>
      <c r="P395" s="2">
        <f t="shared" si="94"/>
        <v>105.42956665790707</v>
      </c>
      <c r="Q395" s="2">
        <f t="shared" si="95"/>
        <v>130.73622468333636</v>
      </c>
      <c r="R395" s="2">
        <f t="shared" si="96"/>
        <v>107.93747074504307</v>
      </c>
      <c r="S395" s="2">
        <f t="shared" si="97"/>
        <v>23.528537248099063</v>
      </c>
      <c r="T395" s="2">
        <f t="shared" si="98"/>
        <v>1.3435559841949061</v>
      </c>
      <c r="U395" s="9">
        <f t="shared" si="100"/>
        <v>643.97535531858045</v>
      </c>
      <c r="V395" s="13">
        <f t="shared" si="93"/>
        <v>1.5948091993323033E-4</v>
      </c>
    </row>
    <row r="396" spans="1:22">
      <c r="A396" s="2"/>
      <c r="B396" s="2"/>
      <c r="C396">
        <v>1990.7083</v>
      </c>
      <c r="D396">
        <v>351.38</v>
      </c>
      <c r="E396" s="1">
        <f t="shared" si="101"/>
        <v>2140</v>
      </c>
      <c r="F396" s="4">
        <f>F395*SUM(economy!Z186:AB186)/SUM(economy!Z185:AB185)</f>
        <v>11143.690650998278</v>
      </c>
      <c r="G396" s="9">
        <f t="shared" si="91"/>
        <v>106.1117409210471</v>
      </c>
      <c r="H396" s="9">
        <f t="shared" si="91"/>
        <v>131.42609053172723</v>
      </c>
      <c r="I396" s="9">
        <f t="shared" si="91"/>
        <v>108.16798586810643</v>
      </c>
      <c r="J396" s="9">
        <f t="shared" si="91"/>
        <v>23.496416732246875</v>
      </c>
      <c r="K396" s="9">
        <f t="shared" si="91"/>
        <v>1.3397042789960252</v>
      </c>
      <c r="L396" s="9">
        <f t="shared" si="99"/>
        <v>645.54193833212366</v>
      </c>
      <c r="O396">
        <f t="shared" si="92"/>
        <v>11143.690650998278</v>
      </c>
      <c r="P396" s="2">
        <f t="shared" si="94"/>
        <v>106.11180195391094</v>
      </c>
      <c r="Q396" s="2">
        <f t="shared" si="95"/>
        <v>131.42615818337401</v>
      </c>
      <c r="R396" s="2">
        <f t="shared" si="96"/>
        <v>108.16801595503792</v>
      </c>
      <c r="S396" s="2">
        <f t="shared" si="97"/>
        <v>23.496416839275273</v>
      </c>
      <c r="T396" s="2">
        <f t="shared" si="98"/>
        <v>1.3397042789960252</v>
      </c>
      <c r="U396" s="9">
        <f t="shared" si="100"/>
        <v>645.54209721059419</v>
      </c>
      <c r="V396" s="13">
        <f t="shared" si="93"/>
        <v>1.588784705290891E-4</v>
      </c>
    </row>
    <row r="397" spans="1:22">
      <c r="A397" s="2"/>
      <c r="B397" s="2"/>
      <c r="C397">
        <v>1990.7917</v>
      </c>
      <c r="D397">
        <v>351.69</v>
      </c>
      <c r="E397" s="1">
        <f t="shared" si="101"/>
        <v>2141</v>
      </c>
      <c r="F397" s="4">
        <f>F396*SUM(economy!Z187:AB187)/SUM(economy!Z186:AB186)</f>
        <v>11108.402004008442</v>
      </c>
      <c r="G397" s="9">
        <f t="shared" si="91"/>
        <v>106.79187227533338</v>
      </c>
      <c r="H397" s="9">
        <f t="shared" si="91"/>
        <v>132.11088935677765</v>
      </c>
      <c r="I397" s="9">
        <f t="shared" si="91"/>
        <v>108.39025802868677</v>
      </c>
      <c r="J397" s="9">
        <f t="shared" si="91"/>
        <v>23.462085225746897</v>
      </c>
      <c r="K397" s="9">
        <f t="shared" si="91"/>
        <v>1.3357496849948971</v>
      </c>
      <c r="L397" s="9">
        <f t="shared" si="99"/>
        <v>647.09085457153958</v>
      </c>
      <c r="O397">
        <f t="shared" si="92"/>
        <v>11108.402004008442</v>
      </c>
      <c r="P397" s="2">
        <f t="shared" si="94"/>
        <v>106.79193330819722</v>
      </c>
      <c r="Q397" s="2">
        <f t="shared" si="95"/>
        <v>132.11095682231274</v>
      </c>
      <c r="R397" s="2">
        <f t="shared" si="96"/>
        <v>108.39028771177294</v>
      </c>
      <c r="S397" s="2">
        <f t="shared" si="97"/>
        <v>23.4620853266611</v>
      </c>
      <c r="T397" s="2">
        <f t="shared" si="98"/>
        <v>1.3357496849948971</v>
      </c>
      <c r="U397" s="9">
        <f t="shared" si="100"/>
        <v>647.09101285393888</v>
      </c>
      <c r="V397" s="13">
        <f t="shared" si="93"/>
        <v>1.5828239929760457E-4</v>
      </c>
    </row>
    <row r="398" spans="1:22">
      <c r="A398" s="2"/>
      <c r="B398" s="2"/>
      <c r="C398">
        <v>1990.875</v>
      </c>
      <c r="D398">
        <v>353.14</v>
      </c>
      <c r="E398" s="1">
        <f t="shared" si="101"/>
        <v>2142</v>
      </c>
      <c r="F398" s="4">
        <f>F397*SUM(economy!Z188:AB188)/SUM(economy!Z187:AB187)</f>
        <v>11072.314911756832</v>
      </c>
      <c r="G398" s="9">
        <f t="shared" si="91"/>
        <v>107.46984986243248</v>
      </c>
      <c r="H398" s="9">
        <f t="shared" si="91"/>
        <v>132.79049079180501</v>
      </c>
      <c r="I398" s="9">
        <f t="shared" si="91"/>
        <v>108.60424513466216</v>
      </c>
      <c r="J398" s="9">
        <f t="shared" si="91"/>
        <v>23.425573110304658</v>
      </c>
      <c r="K398" s="9">
        <f t="shared" si="91"/>
        <v>1.3316943584963641</v>
      </c>
      <c r="L398" s="9">
        <f t="shared" si="99"/>
        <v>648.62185325770065</v>
      </c>
      <c r="O398">
        <f t="shared" si="92"/>
        <v>11072.314911756832</v>
      </c>
      <c r="P398" s="2">
        <f t="shared" si="94"/>
        <v>107.46991089529632</v>
      </c>
      <c r="Q398" s="2">
        <f t="shared" si="95"/>
        <v>132.79055807174041</v>
      </c>
      <c r="R398" s="2">
        <f t="shared" si="96"/>
        <v>108.60427441932366</v>
      </c>
      <c r="S398" s="2">
        <f t="shared" si="97"/>
        <v>23.425573205453951</v>
      </c>
      <c r="T398" s="2">
        <f t="shared" si="98"/>
        <v>1.3316943584963641</v>
      </c>
      <c r="U398" s="9">
        <f t="shared" si="100"/>
        <v>648.6220109503106</v>
      </c>
      <c r="V398" s="13">
        <f t="shared" si="93"/>
        <v>1.5769260994602519E-4</v>
      </c>
    </row>
    <row r="399" spans="1:22">
      <c r="A399" s="2"/>
      <c r="B399" s="2"/>
      <c r="C399">
        <v>1990.9583</v>
      </c>
      <c r="D399">
        <v>354.41</v>
      </c>
      <c r="E399" s="1">
        <f t="shared" si="101"/>
        <v>2143</v>
      </c>
      <c r="F399" s="4">
        <f>F398*SUM(economy!Z189:AB189)/SUM(economy!Z188:AB188)</f>
        <v>11035.447228490577</v>
      </c>
      <c r="G399" s="9">
        <f t="shared" si="91"/>
        <v>108.14562495094346</v>
      </c>
      <c r="H399" s="9">
        <f t="shared" si="91"/>
        <v>133.46483416359854</v>
      </c>
      <c r="I399" s="9">
        <f t="shared" si="91"/>
        <v>108.8099384389205</v>
      </c>
      <c r="J399" s="9">
        <f t="shared" si="91"/>
        <v>23.386911243020908</v>
      </c>
      <c r="K399" s="9">
        <f t="shared" si="91"/>
        <v>1.3275404489566847</v>
      </c>
      <c r="L399" s="9">
        <f t="shared" si="99"/>
        <v>650.13484924544014</v>
      </c>
      <c r="O399">
        <f t="shared" si="92"/>
        <v>11035.447228490577</v>
      </c>
      <c r="P399" s="2">
        <f t="shared" si="94"/>
        <v>108.1456859838073</v>
      </c>
      <c r="Q399" s="2">
        <f t="shared" si="95"/>
        <v>133.46490125844483</v>
      </c>
      <c r="R399" s="2">
        <f t="shared" si="96"/>
        <v>108.80996733050523</v>
      </c>
      <c r="S399" s="2">
        <f t="shared" si="97"/>
        <v>23.38691133273462</v>
      </c>
      <c r="T399" s="2">
        <f t="shared" si="98"/>
        <v>1.3275404489566847</v>
      </c>
      <c r="U399" s="9">
        <f t="shared" si="100"/>
        <v>650.13500635444871</v>
      </c>
      <c r="V399" s="13">
        <f t="shared" si="93"/>
        <v>1.5710900856902299E-4</v>
      </c>
    </row>
    <row r="400" spans="1:22">
      <c r="A400" s="2"/>
      <c r="B400" s="2"/>
      <c r="C400">
        <v>1991.0417</v>
      </c>
      <c r="D400">
        <v>354.93</v>
      </c>
      <c r="E400" s="1">
        <f t="shared" si="101"/>
        <v>2144</v>
      </c>
      <c r="F400" s="4">
        <f>F399*SUM(economy!Z190:AB190)/SUM(economy!Z189:AB189)</f>
        <v>10997.816731495135</v>
      </c>
      <c r="G400" s="9">
        <f t="shared" si="91"/>
        <v>108.81914989916119</v>
      </c>
      <c r="H400" s="9">
        <f t="shared" si="91"/>
        <v>134.13386064231648</v>
      </c>
      <c r="I400" s="9">
        <f t="shared" si="91"/>
        <v>109.00733199408707</v>
      </c>
      <c r="J400" s="9">
        <f t="shared" si="91"/>
        <v>23.346130813796151</v>
      </c>
      <c r="K400" s="9">
        <f t="shared" si="91"/>
        <v>1.3232900983145455</v>
      </c>
      <c r="L400" s="9">
        <f t="shared" si="99"/>
        <v>651.62976344767549</v>
      </c>
      <c r="O400">
        <f t="shared" si="92"/>
        <v>10997.816731495135</v>
      </c>
      <c r="P400" s="2">
        <f t="shared" si="94"/>
        <v>108.81921093202503</v>
      </c>
      <c r="Q400" s="2">
        <f t="shared" si="95"/>
        <v>134.13392755258283</v>
      </c>
      <c r="R400" s="2">
        <f t="shared" si="96"/>
        <v>109.00736049787116</v>
      </c>
      <c r="S400" s="2">
        <f t="shared" si="97"/>
        <v>23.3461308983848</v>
      </c>
      <c r="T400" s="2">
        <f t="shared" si="98"/>
        <v>1.3232900983145455</v>
      </c>
      <c r="U400" s="9">
        <f t="shared" si="100"/>
        <v>651.62991997917834</v>
      </c>
      <c r="V400" s="13">
        <f t="shared" si="93"/>
        <v>1.5653150285288575E-4</v>
      </c>
    </row>
    <row r="401" spans="1:22">
      <c r="A401" s="2"/>
      <c r="B401" s="2"/>
      <c r="C401">
        <v>1991.125</v>
      </c>
      <c r="D401">
        <v>355.82</v>
      </c>
      <c r="E401" s="1">
        <f t="shared" si="101"/>
        <v>2145</v>
      </c>
      <c r="F401" s="4">
        <f>F400*SUM(economy!Z191:AB191)/SUM(economy!Z190:AB190)</f>
        <v>10959.441115901895</v>
      </c>
      <c r="G401" s="9">
        <f t="shared" si="91"/>
        <v>109.4903781503792</v>
      </c>
      <c r="H401" s="9">
        <f t="shared" si="91"/>
        <v>134.79751322918835</v>
      </c>
      <c r="I401" s="9">
        <f t="shared" si="91"/>
        <v>109.19642260338235</v>
      </c>
      <c r="J401" s="9">
        <f t="shared" si="91"/>
        <v>23.303263317285786</v>
      </c>
      <c r="K401" s="9">
        <f t="shared" si="91"/>
        <v>1.318945440335773</v>
      </c>
      <c r="L401" s="9">
        <f t="shared" si="99"/>
        <v>653.10652274057145</v>
      </c>
      <c r="O401">
        <f t="shared" si="92"/>
        <v>10959.441115901895</v>
      </c>
      <c r="P401" s="2">
        <f t="shared" si="94"/>
        <v>109.49043918324304</v>
      </c>
      <c r="Q401" s="2">
        <f t="shared" si="95"/>
        <v>134.79757995538259</v>
      </c>
      <c r="R401" s="2">
        <f t="shared" si="96"/>
        <v>109.19645072457109</v>
      </c>
      <c r="S401" s="2">
        <f t="shared" si="97"/>
        <v>23.303263397042151</v>
      </c>
      <c r="T401" s="2">
        <f t="shared" si="98"/>
        <v>1.318945440335773</v>
      </c>
      <c r="U401" s="9">
        <f t="shared" si="100"/>
        <v>653.10667870057466</v>
      </c>
      <c r="V401" s="13">
        <f t="shared" si="93"/>
        <v>1.5596000321238535E-4</v>
      </c>
    </row>
    <row r="402" spans="1:22">
      <c r="A402" s="2"/>
      <c r="B402" s="2"/>
      <c r="C402">
        <v>1991.2083</v>
      </c>
      <c r="D402">
        <v>357.33</v>
      </c>
      <c r="E402" s="1">
        <f t="shared" si="101"/>
        <v>2146</v>
      </c>
      <c r="F402" s="4">
        <f>F401*SUM(economy!Z192:AB192)/SUM(economy!Z191:AB191)</f>
        <v>10920.337989620868</v>
      </c>
      <c r="G402" s="9">
        <f t="shared" si="91"/>
        <v>110.15926422787555</v>
      </c>
      <c r="H402" s="9">
        <f t="shared" si="91"/>
        <v>135.45573674376377</v>
      </c>
      <c r="I402" s="9">
        <f t="shared" si="91"/>
        <v>109.37720977135946</v>
      </c>
      <c r="J402" s="9">
        <f t="shared" si="91"/>
        <v>23.258340525847924</v>
      </c>
      <c r="K402" s="9">
        <f t="shared" si="91"/>
        <v>1.3145085999721031</v>
      </c>
      <c r="L402" s="9">
        <f t="shared" si="99"/>
        <v>654.56505986881882</v>
      </c>
      <c r="O402">
        <f t="shared" si="92"/>
        <v>10920.337989620868</v>
      </c>
      <c r="P402" s="2">
        <f t="shared" si="94"/>
        <v>110.15932526073939</v>
      </c>
      <c r="Q402" s="2">
        <f t="shared" si="95"/>
        <v>135.45580328639224</v>
      </c>
      <c r="R402" s="2">
        <f t="shared" si="96"/>
        <v>109.3772375150883</v>
      </c>
      <c r="S402" s="2">
        <f t="shared" si="97"/>
        <v>23.258340601048058</v>
      </c>
      <c r="T402" s="2">
        <f t="shared" si="98"/>
        <v>1.3145085999721031</v>
      </c>
      <c r="U402" s="9">
        <f t="shared" si="100"/>
        <v>654.56521526324013</v>
      </c>
      <c r="V402" s="13">
        <f t="shared" si="93"/>
        <v>1.5539442131284886E-4</v>
      </c>
    </row>
    <row r="403" spans="1:22">
      <c r="A403" s="2"/>
      <c r="B403" s="2"/>
      <c r="C403">
        <v>1991.2917</v>
      </c>
      <c r="D403">
        <v>358.77</v>
      </c>
      <c r="E403" s="1">
        <f t="shared" si="101"/>
        <v>2147</v>
      </c>
      <c r="F403" s="4">
        <f>F402*SUM(economy!Z193:AB193)/SUM(economy!Z192:AB192)</f>
        <v>10880.524868400635</v>
      </c>
      <c r="G403" s="9">
        <f t="shared" si="91"/>
        <v>110.8257637295895</v>
      </c>
      <c r="H403" s="9">
        <f t="shared" si="91"/>
        <v>136.10847781072016</v>
      </c>
      <c r="I403" s="9">
        <f t="shared" si="91"/>
        <v>109.54969565454155</v>
      </c>
      <c r="J403" s="9">
        <f t="shared" si="91"/>
        <v>23.211394463441842</v>
      </c>
      <c r="K403" s="9">
        <f t="shared" si="91"/>
        <v>1.3099816927343557</v>
      </c>
      <c r="L403" s="9">
        <f t="shared" si="99"/>
        <v>656.00531335102733</v>
      </c>
      <c r="O403">
        <f t="shared" si="92"/>
        <v>10880.524868400635</v>
      </c>
      <c r="P403" s="2">
        <f t="shared" si="94"/>
        <v>110.82582476245334</v>
      </c>
      <c r="Q403" s="2">
        <f t="shared" si="95"/>
        <v>136.10854417028787</v>
      </c>
      <c r="R403" s="2">
        <f t="shared" si="96"/>
        <v>109.54972302587697</v>
      </c>
      <c r="S403" s="2">
        <f t="shared" si="97"/>
        <v>23.211394534346027</v>
      </c>
      <c r="T403" s="2">
        <f t="shared" si="98"/>
        <v>1.3099816927343557</v>
      </c>
      <c r="U403" s="9">
        <f t="shared" si="100"/>
        <v>656.00546818569865</v>
      </c>
      <c r="V403" s="13">
        <f t="shared" si="93"/>
        <v>1.5483467132071382E-4</v>
      </c>
    </row>
    <row r="404" spans="1:22">
      <c r="A404" s="2"/>
      <c r="B404" s="2"/>
      <c r="C404">
        <v>1991.375</v>
      </c>
      <c r="D404">
        <v>359.23</v>
      </c>
      <c r="E404" s="1">
        <f t="shared" si="101"/>
        <v>2148</v>
      </c>
      <c r="F404" s="4">
        <f>F403*SUM(economy!Z194:AB194)/SUM(economy!Z193:AB193)</f>
        <v>10840.019171017477</v>
      </c>
      <c r="G404" s="9">
        <f t="shared" si="91"/>
        <v>111.48983332249658</v>
      </c>
      <c r="H404" s="9">
        <f t="shared" si="91"/>
        <v>136.75568484624344</v>
      </c>
      <c r="I404" s="9">
        <f t="shared" si="91"/>
        <v>109.71388501197951</v>
      </c>
      <c r="J404" s="9">
        <f t="shared" si="91"/>
        <v>23.162457380437743</v>
      </c>
      <c r="K404" s="9">
        <f t="shared" si="91"/>
        <v>1.3053668240803189</v>
      </c>
      <c r="L404" s="9">
        <f t="shared" si="99"/>
        <v>657.42722738523753</v>
      </c>
      <c r="O404">
        <f t="shared" si="92"/>
        <v>10840.019171017477</v>
      </c>
      <c r="P404" s="2">
        <f t="shared" si="94"/>
        <v>111.48989435536042</v>
      </c>
      <c r="Q404" s="2">
        <f t="shared" si="95"/>
        <v>136.75575102325399</v>
      </c>
      <c r="R404" s="2">
        <f t="shared" si="96"/>
        <v>109.71391201592002</v>
      </c>
      <c r="S404" s="2">
        <f t="shared" si="97"/>
        <v>23.162457447291395</v>
      </c>
      <c r="T404" s="2">
        <f t="shared" si="98"/>
        <v>1.3053668240803189</v>
      </c>
      <c r="U404" s="9">
        <f t="shared" si="100"/>
        <v>657.42738166590607</v>
      </c>
      <c r="V404" s="13">
        <f t="shared" si="93"/>
        <v>1.5428066853928613E-4</v>
      </c>
    </row>
    <row r="405" spans="1:22">
      <c r="A405" s="2"/>
      <c r="B405" s="2"/>
      <c r="C405">
        <v>1991.4583</v>
      </c>
      <c r="D405">
        <v>358.23</v>
      </c>
      <c r="E405" s="1">
        <f t="shared" si="101"/>
        <v>2149</v>
      </c>
      <c r="F405" s="4">
        <f>F404*SUM(economy!Z195:AB195)/SUM(economy!Z194:AB194)</f>
        <v>10798.838214595589</v>
      </c>
      <c r="G405" s="9">
        <f t="shared" si="91"/>
        <v>112.15143073669013</v>
      </c>
      <c r="H405" s="9">
        <f t="shared" si="91"/>
        <v>137.39730804399392</v>
      </c>
      <c r="I405" s="9">
        <f t="shared" si="91"/>
        <v>109.86978515575072</v>
      </c>
      <c r="J405" s="9">
        <f t="shared" si="91"/>
        <v>23.111561729300877</v>
      </c>
      <c r="K405" s="9">
        <f t="shared" si="91"/>
        <v>1.3006660888176171</v>
      </c>
      <c r="L405" s="9">
        <f t="shared" si="99"/>
        <v>658.83075175455326</v>
      </c>
      <c r="O405">
        <f t="shared" si="92"/>
        <v>10798.838214595589</v>
      </c>
      <c r="P405" s="2">
        <f t="shared" si="94"/>
        <v>112.15149176955397</v>
      </c>
      <c r="Q405" s="2">
        <f t="shared" si="95"/>
        <v>137.39737403894952</v>
      </c>
      <c r="R405" s="2">
        <f t="shared" si="96"/>
        <v>109.8698117972277</v>
      </c>
      <c r="S405" s="2">
        <f t="shared" si="97"/>
        <v>23.11156179233539</v>
      </c>
      <c r="T405" s="2">
        <f t="shared" si="98"/>
        <v>1.3006660888176171</v>
      </c>
      <c r="U405" s="9">
        <f t="shared" si="100"/>
        <v>658.83090548688415</v>
      </c>
      <c r="V405" s="13">
        <f t="shared" si="93"/>
        <v>1.5373233088666893E-4</v>
      </c>
    </row>
    <row r="406" spans="1:22">
      <c r="A406" s="2"/>
      <c r="B406" s="2"/>
      <c r="C406">
        <v>1991.5417</v>
      </c>
      <c r="D406">
        <v>356.3</v>
      </c>
      <c r="E406" s="1">
        <f t="shared" si="101"/>
        <v>2150</v>
      </c>
      <c r="F406" s="4">
        <f>F405*SUM(economy!Z196:AB196)/SUM(economy!Z195:AB195)</f>
        <v>10756.99921005979</v>
      </c>
      <c r="G406" s="9">
        <f t="shared" si="91"/>
        <v>112.81051475917718</v>
      </c>
      <c r="H406" s="9">
        <f t="shared" si="91"/>
        <v>138.03329936067163</v>
      </c>
      <c r="I406" s="9">
        <f t="shared" si="91"/>
        <v>110.017405901419</v>
      </c>
      <c r="J406" s="9">
        <f t="shared" si="91"/>
        <v>23.058740141115496</v>
      </c>
      <c r="K406" s="9">
        <f t="shared" si="91"/>
        <v>1.2958815705218267</v>
      </c>
      <c r="L406" s="9">
        <f t="shared" si="99"/>
        <v>660.21584173290512</v>
      </c>
      <c r="O406">
        <f t="shared" si="92"/>
        <v>10756.99921005979</v>
      </c>
      <c r="P406" s="2">
        <f t="shared" si="94"/>
        <v>112.81057579204102</v>
      </c>
      <c r="Q406" s="2">
        <f t="shared" si="95"/>
        <v>138.03336517407314</v>
      </c>
      <c r="R406" s="2">
        <f t="shared" si="96"/>
        <v>110.01743218529766</v>
      </c>
      <c r="S406" s="2">
        <f t="shared" si="97"/>
        <v>23.058740200549046</v>
      </c>
      <c r="T406" s="2">
        <f t="shared" si="98"/>
        <v>1.2958815705218267</v>
      </c>
      <c r="U406" s="9">
        <f t="shared" si="100"/>
        <v>660.21599492248265</v>
      </c>
      <c r="V406" s="13">
        <f t="shared" si="93"/>
        <v>1.5318957753152063E-4</v>
      </c>
    </row>
    <row r="407" spans="1:22">
      <c r="A407" s="2"/>
      <c r="B407" s="2"/>
      <c r="C407">
        <v>1991.625</v>
      </c>
      <c r="D407">
        <v>353.97</v>
      </c>
      <c r="E407" s="1">
        <f t="shared" si="101"/>
        <v>2151</v>
      </c>
      <c r="F407" s="4">
        <f>F406*SUM(economy!Z197:AB197)/SUM(economy!Z196:AB196)</f>
        <v>10714.519257722075</v>
      </c>
      <c r="G407" s="9">
        <f t="shared" ref="G407:K422" si="102">G406*(1-G$5)+G$4*$F406*$L$4/1000</f>
        <v>113.4670452273968</v>
      </c>
      <c r="H407" s="9">
        <f t="shared" si="102"/>
        <v>138.66361250119454</v>
      </c>
      <c r="I407" s="9">
        <f t="shared" si="102"/>
        <v>110.15675951847649</v>
      </c>
      <c r="J407" s="9">
        <f t="shared" si="102"/>
        <v>23.004025402916195</v>
      </c>
      <c r="K407" s="9">
        <f t="shared" si="102"/>
        <v>1.291015340970056</v>
      </c>
      <c r="L407" s="9">
        <f t="shared" si="99"/>
        <v>661.58245799095403</v>
      </c>
      <c r="O407">
        <f t="shared" si="92"/>
        <v>10714.519257722075</v>
      </c>
      <c r="P407" s="2">
        <f t="shared" si="94"/>
        <v>113.46710626026064</v>
      </c>
      <c r="Q407" s="2">
        <f t="shared" si="95"/>
        <v>138.66367813354142</v>
      </c>
      <c r="R407" s="2">
        <f t="shared" si="96"/>
        <v>110.15678544955675</v>
      </c>
      <c r="S407" s="2">
        <f t="shared" si="97"/>
        <v>23.004025458954494</v>
      </c>
      <c r="T407" s="2">
        <f t="shared" si="98"/>
        <v>1.291015340970056</v>
      </c>
      <c r="U407" s="9">
        <f t="shared" si="100"/>
        <v>661.58261064328337</v>
      </c>
      <c r="V407" s="13">
        <f t="shared" si="93"/>
        <v>1.5265232934780215E-4</v>
      </c>
    </row>
    <row r="408" spans="1:22">
      <c r="A408" s="2"/>
      <c r="B408" s="2"/>
      <c r="C408">
        <v>1991.7083</v>
      </c>
      <c r="D408">
        <v>352.34</v>
      </c>
      <c r="E408" s="1">
        <f t="shared" si="101"/>
        <v>2152</v>
      </c>
      <c r="F408" s="4">
        <f>F407*SUM(economy!Z198:AB198)/SUM(economy!Z197:AB197)</f>
        <v>10671.415343003249</v>
      </c>
      <c r="G408" s="9">
        <f t="shared" si="102"/>
        <v>114.12098302246903</v>
      </c>
      <c r="H408" s="9">
        <f t="shared" si="102"/>
        <v>139.28820290350282</v>
      </c>
      <c r="I408" s="9">
        <f t="shared" si="102"/>
        <v>110.2878606807876</v>
      </c>
      <c r="J408" s="9">
        <f t="shared" si="102"/>
        <v>22.947450435796227</v>
      </c>
      <c r="K408" s="9">
        <f t="shared" si="102"/>
        <v>1.2860694595901903</v>
      </c>
      <c r="L408" s="9">
        <f t="shared" si="99"/>
        <v>662.93056650214589</v>
      </c>
      <c r="O408">
        <f t="shared" si="92"/>
        <v>10671.415343003249</v>
      </c>
      <c r="P408" s="2">
        <f t="shared" si="94"/>
        <v>114.12104405533287</v>
      </c>
      <c r="Q408" s="2">
        <f t="shared" si="95"/>
        <v>139.28826835529316</v>
      </c>
      <c r="R408" s="2">
        <f t="shared" si="96"/>
        <v>110.28788626380494</v>
      </c>
      <c r="S408" s="2">
        <f t="shared" si="97"/>
        <v>22.947450488633237</v>
      </c>
      <c r="T408" s="2">
        <f t="shared" si="98"/>
        <v>1.2860694595901903</v>
      </c>
      <c r="U408" s="9">
        <f t="shared" si="100"/>
        <v>662.93071862265447</v>
      </c>
      <c r="V408" s="13">
        <f t="shared" si="93"/>
        <v>1.5212050857371651E-4</v>
      </c>
    </row>
    <row r="409" spans="1:22">
      <c r="A409" s="2"/>
      <c r="B409" s="2"/>
      <c r="C409">
        <v>1991.7917</v>
      </c>
      <c r="D409">
        <v>352.43</v>
      </c>
      <c r="E409" s="1">
        <f t="shared" si="101"/>
        <v>2153</v>
      </c>
      <c r="F409" s="4">
        <f>F408*SUM(economy!Z199:AB199)/SUM(economy!Z198:AB198)</f>
        <v>10627.704332290254</v>
      </c>
      <c r="G409" s="9">
        <f t="shared" si="102"/>
        <v>114.77229006218285</v>
      </c>
      <c r="H409" s="9">
        <f t="shared" si="102"/>
        <v>139.90702772300341</v>
      </c>
      <c r="I409" s="9">
        <f t="shared" si="102"/>
        <v>110.41072641705541</v>
      </c>
      <c r="J409" s="9">
        <f t="shared" si="102"/>
        <v>22.889048273764292</v>
      </c>
      <c r="K409" s="9">
        <f t="shared" si="102"/>
        <v>1.28104597292598</v>
      </c>
      <c r="L409" s="9">
        <f t="shared" si="99"/>
        <v>664.26013844893191</v>
      </c>
      <c r="O409">
        <f t="shared" si="92"/>
        <v>10627.704332290254</v>
      </c>
      <c r="P409" s="2">
        <f t="shared" si="94"/>
        <v>114.77235109504669</v>
      </c>
      <c r="Q409" s="2">
        <f t="shared" si="95"/>
        <v>139.90709299473392</v>
      </c>
      <c r="R409" s="2">
        <f t="shared" si="96"/>
        <v>110.41075165668174</v>
      </c>
      <c r="S409" s="2">
        <f t="shared" si="97"/>
        <v>22.889048323582887</v>
      </c>
      <c r="T409" s="2">
        <f t="shared" si="98"/>
        <v>1.28104597292598</v>
      </c>
      <c r="U409" s="9">
        <f t="shared" si="100"/>
        <v>664.26029004297118</v>
      </c>
      <c r="V409" s="13">
        <f t="shared" si="93"/>
        <v>1.5159403926645609E-4</v>
      </c>
    </row>
    <row r="410" spans="1:22">
      <c r="A410" s="2"/>
      <c r="B410" s="2"/>
      <c r="C410">
        <v>1991.875</v>
      </c>
      <c r="D410">
        <v>353.89</v>
      </c>
      <c r="E410" s="1">
        <f t="shared" si="101"/>
        <v>2154</v>
      </c>
      <c r="F410" s="4">
        <f>F409*SUM(economy!Z200:AB200)/SUM(economy!Z199:AB199)</f>
        <v>10583.402968930201</v>
      </c>
      <c r="G410" s="9">
        <f t="shared" si="102"/>
        <v>115.42092929373108</v>
      </c>
      <c r="H410" s="9">
        <f t="shared" si="102"/>
        <v>140.5200458166683</v>
      </c>
      <c r="I410" s="9">
        <f t="shared" si="102"/>
        <v>110.52537606133055</v>
      </c>
      <c r="J410" s="9">
        <f t="shared" si="102"/>
        <v>22.82885204332289</v>
      </c>
      <c r="K410" s="9">
        <f t="shared" si="102"/>
        <v>1.2759469141181081</v>
      </c>
      <c r="L410" s="9">
        <f t="shared" si="99"/>
        <v>665.57115012917097</v>
      </c>
      <c r="O410">
        <f t="shared" si="92"/>
        <v>10583.402968930201</v>
      </c>
      <c r="P410" s="2">
        <f t="shared" si="94"/>
        <v>115.42099032659492</v>
      </c>
      <c r="Q410" s="2">
        <f t="shared" si="95"/>
        <v>140.52011090883431</v>
      </c>
      <c r="R410" s="2">
        <f t="shared" si="96"/>
        <v>110.52540096217507</v>
      </c>
      <c r="S410" s="2">
        <f t="shared" si="97"/>
        <v>22.828852090295506</v>
      </c>
      <c r="T410" s="2">
        <f t="shared" si="98"/>
        <v>1.2759469141181081</v>
      </c>
      <c r="U410" s="9">
        <f t="shared" si="100"/>
        <v>665.57130120201793</v>
      </c>
      <c r="V410" s="13">
        <f t="shared" si="93"/>
        <v>1.510728469611422E-4</v>
      </c>
    </row>
    <row r="411" spans="1:22">
      <c r="A411" s="2"/>
      <c r="B411" s="2"/>
      <c r="C411">
        <v>1991.9583</v>
      </c>
      <c r="D411">
        <v>355.21</v>
      </c>
      <c r="E411" s="1">
        <f t="shared" si="101"/>
        <v>2155</v>
      </c>
      <c r="F411" s="4">
        <f>F410*SUM(economy!Z201:AB201)/SUM(economy!Z200:AB200)</f>
        <v>10538.527869361487</v>
      </c>
      <c r="G411" s="9">
        <f t="shared" si="102"/>
        <v>116.066864686201</v>
      </c>
      <c r="H411" s="9">
        <f t="shared" si="102"/>
        <v>141.12721772680041</v>
      </c>
      <c r="I411" s="9">
        <f t="shared" si="102"/>
        <v>110.63183120358252</v>
      </c>
      <c r="J411" s="9">
        <f t="shared" si="102"/>
        <v>22.766894943743175</v>
      </c>
      <c r="K411" s="9">
        <f t="shared" si="102"/>
        <v>1.2707743024013691</v>
      </c>
      <c r="L411" s="9">
        <f t="shared" si="99"/>
        <v>666.86358286272844</v>
      </c>
      <c r="O411">
        <f t="shared" si="92"/>
        <v>10538.527869361487</v>
      </c>
      <c r="P411" s="2">
        <f t="shared" si="94"/>
        <v>116.06692571906484</v>
      </c>
      <c r="Q411" s="2">
        <f t="shared" si="95"/>
        <v>141.12728263989592</v>
      </c>
      <c r="R411" s="2">
        <f t="shared" si="96"/>
        <v>110.63185577019257</v>
      </c>
      <c r="S411" s="2">
        <f t="shared" si="97"/>
        <v>22.766894988032391</v>
      </c>
      <c r="T411" s="2">
        <f t="shared" si="98"/>
        <v>1.2707743024013691</v>
      </c>
      <c r="U411" s="9">
        <f t="shared" si="100"/>
        <v>666.86373341958711</v>
      </c>
      <c r="V411" s="13">
        <f t="shared" si="93"/>
        <v>1.5055685867082502E-4</v>
      </c>
    </row>
    <row r="412" spans="1:22">
      <c r="A412" s="2"/>
      <c r="B412" s="2"/>
      <c r="C412">
        <v>1992.0417</v>
      </c>
      <c r="D412">
        <v>356.34</v>
      </c>
      <c r="E412" s="1">
        <f t="shared" si="101"/>
        <v>2156</v>
      </c>
      <c r="F412" s="4">
        <f>F411*SUM(economy!Z202:AB202)/SUM(economy!Z201:AB201)</f>
        <v>10493.095519382137</v>
      </c>
      <c r="G412" s="9">
        <f t="shared" si="102"/>
        <v>116.7100612228287</v>
      </c>
      <c r="H412" s="9">
        <f t="shared" si="102"/>
        <v>141.72850566448099</v>
      </c>
      <c r="I412" s="9">
        <f t="shared" si="102"/>
        <v>110.73011564035332</v>
      </c>
      <c r="J412" s="9">
        <f t="shared" si="102"/>
        <v>22.703210228012509</v>
      </c>
      <c r="K412" s="9">
        <f t="shared" si="102"/>
        <v>1.2655301426180534</v>
      </c>
      <c r="L412" s="9">
        <f t="shared" si="99"/>
        <v>668.13742289829361</v>
      </c>
      <c r="O412">
        <f t="shared" si="92"/>
        <v>10493.095519382137</v>
      </c>
      <c r="P412" s="2">
        <f t="shared" si="94"/>
        <v>116.71012225569254</v>
      </c>
      <c r="Q412" s="2">
        <f t="shared" si="95"/>
        <v>141.72857039899864</v>
      </c>
      <c r="R412" s="2">
        <f t="shared" si="96"/>
        <v>110.73013987721521</v>
      </c>
      <c r="S412" s="2">
        <f t="shared" si="97"/>
        <v>22.70321026977162</v>
      </c>
      <c r="T412" s="2">
        <f t="shared" si="98"/>
        <v>1.2655301426180534</v>
      </c>
      <c r="U412" s="9">
        <f t="shared" si="100"/>
        <v>668.13757294429604</v>
      </c>
      <c r="V412" s="13">
        <f t="shared" si="93"/>
        <v>1.5004600243173627E-4</v>
      </c>
    </row>
    <row r="413" spans="1:22">
      <c r="A413" s="2"/>
      <c r="B413" s="2"/>
      <c r="C413">
        <v>1992.125</v>
      </c>
      <c r="D413">
        <v>357.21</v>
      </c>
      <c r="E413" s="1">
        <f t="shared" si="101"/>
        <v>2157</v>
      </c>
      <c r="F413" s="4">
        <f>F412*SUM(economy!Z203:AB203)/SUM(economy!Z202:AB202)</f>
        <v>10447.122270555881</v>
      </c>
      <c r="G413" s="9">
        <f t="shared" si="102"/>
        <v>117.35048489302574</v>
      </c>
      <c r="H413" s="9">
        <f t="shared" si="102"/>
        <v>142.32387349271198</v>
      </c>
      <c r="I413" s="9">
        <f t="shared" si="102"/>
        <v>110.82025532551269</v>
      </c>
      <c r="J413" s="9">
        <f t="shared" si="102"/>
        <v>22.637831184432443</v>
      </c>
      <c r="K413" s="9">
        <f t="shared" si="102"/>
        <v>1.2602164247476064</v>
      </c>
      <c r="L413" s="9">
        <f t="shared" si="99"/>
        <v>669.39266132043053</v>
      </c>
      <c r="O413">
        <f t="shared" si="92"/>
        <v>10447.122270555881</v>
      </c>
      <c r="P413" s="2">
        <f t="shared" si="94"/>
        <v>117.35054592588958</v>
      </c>
      <c r="Q413" s="2">
        <f t="shared" si="95"/>
        <v>142.32393804914304</v>
      </c>
      <c r="R413" s="2">
        <f t="shared" si="96"/>
        <v>110.8202792370525</v>
      </c>
      <c r="S413" s="2">
        <f t="shared" si="97"/>
        <v>22.637831223805989</v>
      </c>
      <c r="T413" s="2">
        <f t="shared" si="98"/>
        <v>1.2602164247476064</v>
      </c>
      <c r="U413" s="9">
        <f t="shared" si="100"/>
        <v>669.39281086063875</v>
      </c>
      <c r="V413" s="13">
        <f t="shared" si="93"/>
        <v>1.4954020821278391E-4</v>
      </c>
    </row>
    <row r="414" spans="1:22">
      <c r="A414" s="2"/>
      <c r="B414" s="2"/>
      <c r="C414">
        <v>1992.2083</v>
      </c>
      <c r="D414">
        <v>357.97</v>
      </c>
      <c r="E414" s="1">
        <f t="shared" si="101"/>
        <v>2158</v>
      </c>
      <c r="F414" s="4">
        <f>F413*SUM(economy!Z204:AB204)/SUM(economy!Z203:AB203)</f>
        <v>10400.624336755563</v>
      </c>
      <c r="G414" s="9">
        <f t="shared" si="102"/>
        <v>117.98810268418643</v>
      </c>
      <c r="H414" s="9">
        <f t="shared" si="102"/>
        <v>142.91328670926734</v>
      </c>
      <c r="I414" s="9">
        <f t="shared" si="102"/>
        <v>110.90227832113452</v>
      </c>
      <c r="J414" s="9">
        <f t="shared" si="102"/>
        <v>22.570791118846145</v>
      </c>
      <c r="K414" s="9">
        <f t="shared" si="102"/>
        <v>1.2548351234526216</v>
      </c>
      <c r="L414" s="9">
        <f t="shared" si="99"/>
        <v>670.62929395688707</v>
      </c>
      <c r="O414">
        <f t="shared" si="92"/>
        <v>10400.624336755563</v>
      </c>
      <c r="P414" s="2">
        <f t="shared" si="94"/>
        <v>117.98816371705027</v>
      </c>
      <c r="Q414" s="2">
        <f t="shared" si="95"/>
        <v>142.91335108810171</v>
      </c>
      <c r="R414" s="2">
        <f t="shared" si="96"/>
        <v>110.90230191171891</v>
      </c>
      <c r="S414" s="2">
        <f t="shared" si="97"/>
        <v>22.570791155970404</v>
      </c>
      <c r="T414" s="2">
        <f t="shared" si="98"/>
        <v>1.2548351234526216</v>
      </c>
      <c r="U414" s="9">
        <f t="shared" si="100"/>
        <v>670.62944299629385</v>
      </c>
      <c r="V414" s="13">
        <f t="shared" si="93"/>
        <v>1.4903940677868377E-4</v>
      </c>
    </row>
    <row r="415" spans="1:22">
      <c r="A415" s="2"/>
      <c r="B415" s="2"/>
      <c r="C415">
        <v>1992.2917</v>
      </c>
      <c r="D415">
        <v>359.22</v>
      </c>
      <c r="E415" s="1">
        <f t="shared" si="101"/>
        <v>2159</v>
      </c>
      <c r="F415" s="4">
        <f>F414*SUM(economy!Z205:AB205)/SUM(economy!Z204:AB204)</f>
        <v>10353.617790843909</v>
      </c>
      <c r="G415" s="9">
        <f t="shared" si="102"/>
        <v>118.62288257328419</v>
      </c>
      <c r="H415" s="9">
        <f t="shared" si="102"/>
        <v>143.49671242926709</v>
      </c>
      <c r="I415" s="9">
        <f t="shared" si="102"/>
        <v>110.97621474851323</v>
      </c>
      <c r="J415" s="9">
        <f t="shared" si="102"/>
        <v>22.502123337475382</v>
      </c>
      <c r="K415" s="9">
        <f t="shared" si="102"/>
        <v>1.2493881976411927</v>
      </c>
      <c r="L415" s="9">
        <f t="shared" si="99"/>
        <v>671.84732128618111</v>
      </c>
      <c r="O415">
        <f t="shared" si="92"/>
        <v>10353.617790843909</v>
      </c>
      <c r="P415" s="2">
        <f t="shared" si="94"/>
        <v>118.62294360614803</v>
      </c>
      <c r="Q415" s="2">
        <f t="shared" si="95"/>
        <v>143.49677663099337</v>
      </c>
      <c r="R415" s="2">
        <f t="shared" si="96"/>
        <v>110.97623802245026</v>
      </c>
      <c r="S415" s="2">
        <f t="shared" si="97"/>
        <v>22.502123372478849</v>
      </c>
      <c r="T415" s="2">
        <f t="shared" si="98"/>
        <v>1.2493881976411927</v>
      </c>
      <c r="U415" s="9">
        <f t="shared" si="100"/>
        <v>671.8474698297116</v>
      </c>
      <c r="V415" s="13">
        <f t="shared" si="93"/>
        <v>1.4854353048576741E-4</v>
      </c>
    </row>
    <row r="416" spans="1:22">
      <c r="A416" s="2"/>
      <c r="B416" s="2"/>
      <c r="C416">
        <v>1992.375</v>
      </c>
      <c r="D416">
        <v>359.71</v>
      </c>
      <c r="E416" s="1">
        <f t="shared" si="101"/>
        <v>2160</v>
      </c>
      <c r="F416" s="4">
        <f>F415*SUM(economy!Z206:AB206)/SUM(economy!Z205:AB205)</f>
        <v>10306.118561491083</v>
      </c>
      <c r="G416" s="9">
        <f t="shared" si="102"/>
        <v>119.25479351826527</v>
      </c>
      <c r="H416" s="9">
        <f t="shared" si="102"/>
        <v>144.0741193674875</v>
      </c>
      <c r="I416" s="9">
        <f t="shared" si="102"/>
        <v>111.04209673933909</v>
      </c>
      <c r="J416" s="9">
        <f t="shared" si="102"/>
        <v>22.43186113034842</v>
      </c>
      <c r="K416" s="9">
        <f t="shared" si="102"/>
        <v>1.243877590045632</v>
      </c>
      <c r="L416" s="9">
        <f t="shared" si="99"/>
        <v>673.04674834548587</v>
      </c>
      <c r="O416">
        <f t="shared" si="92"/>
        <v>10306.118561491083</v>
      </c>
      <c r="P416" s="2">
        <f t="shared" si="94"/>
        <v>119.25485455112911</v>
      </c>
      <c r="Q416" s="2">
        <f t="shared" si="95"/>
        <v>144.07418339259291</v>
      </c>
      <c r="R416" s="2">
        <f t="shared" si="96"/>
        <v>111.042119700879</v>
      </c>
      <c r="S416" s="2">
        <f t="shared" si="97"/>
        <v>22.431861163352249</v>
      </c>
      <c r="T416" s="2">
        <f t="shared" si="98"/>
        <v>1.243877590045632</v>
      </c>
      <c r="U416" s="9">
        <f t="shared" si="100"/>
        <v>673.04689639799892</v>
      </c>
      <c r="V416" s="13">
        <f t="shared" si="93"/>
        <v>1.4805251305460843E-4</v>
      </c>
    </row>
    <row r="417" spans="1:22">
      <c r="A417" s="2"/>
      <c r="B417" s="2"/>
      <c r="C417">
        <v>1992.4583</v>
      </c>
      <c r="D417">
        <v>359.43</v>
      </c>
      <c r="E417" s="1">
        <f t="shared" si="101"/>
        <v>2161</v>
      </c>
      <c r="F417" s="4">
        <f>F416*SUM(economy!Z207:AB207)/SUM(economy!Z206:AB206)</f>
        <v>10258.142430128748</v>
      </c>
      <c r="G417" s="9">
        <f t="shared" si="102"/>
        <v>119.8838054492483</v>
      </c>
      <c r="H417" s="9">
        <f t="shared" si="102"/>
        <v>144.64547782042123</v>
      </c>
      <c r="I417" s="9">
        <f t="shared" si="102"/>
        <v>111.09995838705065</v>
      </c>
      <c r="J417" s="9">
        <f t="shared" si="102"/>
        <v>22.360037755301093</v>
      </c>
      <c r="K417" s="9">
        <f t="shared" si="102"/>
        <v>1.2383052268175407</v>
      </c>
      <c r="L417" s="9">
        <f t="shared" si="99"/>
        <v>674.22758463883883</v>
      </c>
      <c r="O417">
        <f t="shared" si="92"/>
        <v>10258.142430128748</v>
      </c>
      <c r="P417" s="2">
        <f t="shared" si="94"/>
        <v>119.88386648211214</v>
      </c>
      <c r="Q417" s="2">
        <f t="shared" si="95"/>
        <v>144.64554166939169</v>
      </c>
      <c r="R417" s="2">
        <f t="shared" si="96"/>
        <v>111.09998104038664</v>
      </c>
      <c r="S417" s="2">
        <f t="shared" si="97"/>
        <v>22.360037786419515</v>
      </c>
      <c r="T417" s="2">
        <f t="shared" si="98"/>
        <v>1.2383052268175407</v>
      </c>
      <c r="U417" s="9">
        <f t="shared" si="100"/>
        <v>674.2277322051275</v>
      </c>
      <c r="V417" s="13">
        <f t="shared" si="93"/>
        <v>1.4756628866052779E-4</v>
      </c>
    </row>
    <row r="418" spans="1:22">
      <c r="A418" s="2"/>
      <c r="B418" s="2"/>
      <c r="C418">
        <v>1992.5417</v>
      </c>
      <c r="D418">
        <v>357.15</v>
      </c>
      <c r="E418" s="1">
        <f t="shared" si="101"/>
        <v>2162</v>
      </c>
      <c r="F418" s="4">
        <f>F417*SUM(economy!Z208:AB208)/SUM(economy!Z207:AB207)</f>
        <v>10209.705028039811</v>
      </c>
      <c r="G418" s="9">
        <f t="shared" si="102"/>
        <v>120.50988925953784</v>
      </c>
      <c r="H418" s="9">
        <f t="shared" si="102"/>
        <v>145.21075964810075</v>
      </c>
      <c r="I418" s="9">
        <f t="shared" si="102"/>
        <v>111.14983569838267</v>
      </c>
      <c r="J418" s="9">
        <f t="shared" si="102"/>
        <v>22.286686422534341</v>
      </c>
      <c r="K418" s="9">
        <f t="shared" si="102"/>
        <v>1.2326730171392051</v>
      </c>
      <c r="L418" s="9">
        <f t="shared" si="99"/>
        <v>675.38984404569476</v>
      </c>
      <c r="O418">
        <f t="shared" si="92"/>
        <v>10209.705028039811</v>
      </c>
      <c r="P418" s="2">
        <f t="shared" si="94"/>
        <v>120.50995029240168</v>
      </c>
      <c r="Q418" s="2">
        <f t="shared" si="95"/>
        <v>145.21082332142078</v>
      </c>
      <c r="R418" s="2">
        <f t="shared" si="96"/>
        <v>111.14985804765163</v>
      </c>
      <c r="S418" s="2">
        <f t="shared" si="97"/>
        <v>22.286686451875067</v>
      </c>
      <c r="T418" s="2">
        <f t="shared" si="98"/>
        <v>1.2326730171392051</v>
      </c>
      <c r="U418" s="9">
        <f t="shared" si="100"/>
        <v>675.3899911304884</v>
      </c>
      <c r="V418" s="13">
        <f t="shared" si="93"/>
        <v>1.4708479363889637E-4</v>
      </c>
    </row>
    <row r="419" spans="1:22">
      <c r="A419" s="2"/>
      <c r="B419" s="2"/>
      <c r="C419">
        <v>1992.625</v>
      </c>
      <c r="D419">
        <v>354.99</v>
      </c>
      <c r="E419" s="1">
        <f t="shared" si="101"/>
        <v>2163</v>
      </c>
      <c r="F419" s="4">
        <f>F418*SUM(economy!Z209:AB209)/SUM(economy!Z208:AB208)</f>
        <v>10160.821833582913</v>
      </c>
      <c r="G419" s="9">
        <f t="shared" si="102"/>
        <v>121.13301679646047</v>
      </c>
      <c r="H419" s="9">
        <f t="shared" si="102"/>
        <v>145.76993825569852</v>
      </c>
      <c r="I419" s="9">
        <f t="shared" si="102"/>
        <v>111.19176654512707</v>
      </c>
      <c r="J419" s="9">
        <f t="shared" si="102"/>
        <v>22.211840279712362</v>
      </c>
      <c r="K419" s="9">
        <f t="shared" si="102"/>
        <v>1.2269828528512641</v>
      </c>
      <c r="L419" s="9">
        <f t="shared" si="99"/>
        <v>676.53354472984961</v>
      </c>
      <c r="O419">
        <f t="shared" si="92"/>
        <v>10160.821833582913</v>
      </c>
      <c r="P419" s="2">
        <f t="shared" si="94"/>
        <v>121.13307782932431</v>
      </c>
      <c r="Q419" s="2">
        <f t="shared" si="95"/>
        <v>145.77000175385135</v>
      </c>
      <c r="R419" s="2">
        <f t="shared" si="96"/>
        <v>111.19178859441038</v>
      </c>
      <c r="S419" s="2">
        <f t="shared" si="97"/>
        <v>22.211840307376942</v>
      </c>
      <c r="T419" s="2">
        <f t="shared" si="98"/>
        <v>1.2269828528512641</v>
      </c>
      <c r="U419" s="9">
        <f t="shared" si="100"/>
        <v>676.53369133781416</v>
      </c>
      <c r="V419" s="13">
        <f t="shared" si="93"/>
        <v>1.4660796455245872E-4</v>
      </c>
    </row>
    <row r="420" spans="1:22">
      <c r="A420" s="2"/>
      <c r="B420" s="2"/>
      <c r="C420">
        <v>1992.7083</v>
      </c>
      <c r="D420">
        <v>353.01</v>
      </c>
      <c r="E420" s="1">
        <f t="shared" si="101"/>
        <v>2164</v>
      </c>
      <c r="F420" s="4">
        <f>F419*SUM(economy!Z210:AB210)/SUM(economy!Z209:AB209)</f>
        <v>10111.508169551054</v>
      </c>
      <c r="G420" s="9">
        <f t="shared" si="102"/>
        <v>121.75316085203126</v>
      </c>
      <c r="H420" s="9">
        <f t="shared" si="102"/>
        <v>146.32298857491716</v>
      </c>
      <c r="I420" s="9">
        <f t="shared" si="102"/>
        <v>111.22579061612447</v>
      </c>
      <c r="J420" s="9">
        <f t="shared" si="102"/>
        <v>22.135532397586253</v>
      </c>
      <c r="K420" s="9">
        <f t="shared" si="102"/>
        <v>1.2212366080965724</v>
      </c>
      <c r="L420" s="9">
        <f t="shared" si="99"/>
        <v>677.65870904875567</v>
      </c>
      <c r="O420">
        <f t="shared" si="92"/>
        <v>10111.508169551054</v>
      </c>
      <c r="P420" s="2">
        <f t="shared" si="94"/>
        <v>121.7532218848951</v>
      </c>
      <c r="Q420" s="2">
        <f t="shared" si="95"/>
        <v>146.32305189838465</v>
      </c>
      <c r="R420" s="2">
        <f t="shared" si="96"/>
        <v>111.22581236944873</v>
      </c>
      <c r="S420" s="2">
        <f t="shared" si="97"/>
        <v>22.135532423670448</v>
      </c>
      <c r="T420" s="2">
        <f t="shared" si="98"/>
        <v>1.2212366080965724</v>
      </c>
      <c r="U420" s="9">
        <f t="shared" si="100"/>
        <v>677.65885518449545</v>
      </c>
      <c r="V420" s="13">
        <f t="shared" si="93"/>
        <v>1.461357397829488E-4</v>
      </c>
    </row>
    <row r="421" spans="1:22">
      <c r="A421" s="2"/>
      <c r="B421" s="2"/>
      <c r="C421">
        <v>1992.7917</v>
      </c>
      <c r="D421">
        <v>353.41</v>
      </c>
      <c r="E421" s="1">
        <f t="shared" si="101"/>
        <v>2165</v>
      </c>
      <c r="F421" s="4">
        <f>F420*SUM(economy!Z211:AB211)/SUM(economy!Z210:AB210)</f>
        <v>10061.779200662962</v>
      </c>
      <c r="G421" s="9">
        <f t="shared" si="102"/>
        <v>122.37029515345925</v>
      </c>
      <c r="H421" s="9">
        <f t="shared" si="102"/>
        <v>146.86988704518279</v>
      </c>
      <c r="I421" s="9">
        <f t="shared" si="102"/>
        <v>111.25194936950331</v>
      </c>
      <c r="J421" s="9">
        <f t="shared" si="102"/>
        <v>22.057795756128971</v>
      </c>
      <c r="K421" s="9">
        <f t="shared" si="102"/>
        <v>1.2154361389801855</v>
      </c>
      <c r="L421" s="9">
        <f t="shared" si="99"/>
        <v>678.76536346325452</v>
      </c>
      <c r="O421">
        <f t="shared" si="92"/>
        <v>10061.779200662962</v>
      </c>
      <c r="P421" s="2">
        <f t="shared" si="94"/>
        <v>122.37035618632309</v>
      </c>
      <c r="Q421" s="2">
        <f t="shared" si="95"/>
        <v>146.86995019444552</v>
      </c>
      <c r="R421" s="2">
        <f t="shared" si="96"/>
        <v>111.25197083084106</v>
      </c>
      <c r="S421" s="2">
        <f t="shared" si="97"/>
        <v>22.057795780723058</v>
      </c>
      <c r="T421" s="2">
        <f t="shared" si="98"/>
        <v>1.2154361389801855</v>
      </c>
      <c r="U421" s="9">
        <f t="shared" si="100"/>
        <v>678.76550913131291</v>
      </c>
      <c r="V421" s="13">
        <f t="shared" si="93"/>
        <v>1.4566805839422159E-4</v>
      </c>
    </row>
    <row r="422" spans="1:22">
      <c r="A422" s="2"/>
      <c r="B422" s="2"/>
      <c r="C422">
        <v>1992.875</v>
      </c>
      <c r="D422">
        <v>354.42</v>
      </c>
      <c r="E422" s="1">
        <f t="shared" si="101"/>
        <v>2166</v>
      </c>
      <c r="F422" s="4">
        <f>F421*SUM(economy!Z212:AB212)/SUM(economy!Z211:AB211)</f>
        <v>10011.649931186155</v>
      </c>
      <c r="G422" s="9">
        <f t="shared" si="102"/>
        <v>122.98439435349971</v>
      </c>
      <c r="H422" s="9">
        <f t="shared" si="102"/>
        <v>147.41061159465474</v>
      </c>
      <c r="I422" s="9">
        <f t="shared" si="102"/>
        <v>111.27028598518305</v>
      </c>
      <c r="J422" s="9">
        <f t="shared" si="102"/>
        <v>21.978663231167857</v>
      </c>
      <c r="K422" s="9">
        <f t="shared" si="102"/>
        <v>1.2095832832453528</v>
      </c>
      <c r="L422" s="9">
        <f t="shared" si="99"/>
        <v>679.85353844775068</v>
      </c>
      <c r="O422">
        <f t="shared" si="92"/>
        <v>10011.649931186155</v>
      </c>
      <c r="P422" s="2">
        <f t="shared" si="94"/>
        <v>122.98445538636355</v>
      </c>
      <c r="Q422" s="2">
        <f t="shared" si="95"/>
        <v>147.41067457019196</v>
      </c>
      <c r="R422" s="2">
        <f t="shared" si="96"/>
        <v>111.27030715845352</v>
      </c>
      <c r="S422" s="2">
        <f t="shared" si="97"/>
        <v>21.97866325435696</v>
      </c>
      <c r="T422" s="2">
        <f t="shared" si="98"/>
        <v>1.2095832832453528</v>
      </c>
      <c r="U422" s="9">
        <f t="shared" si="100"/>
        <v>679.85368365261138</v>
      </c>
      <c r="V422" s="13">
        <f t="shared" si="93"/>
        <v>1.4520486070068728E-4</v>
      </c>
    </row>
    <row r="423" spans="1:22">
      <c r="A423" s="2"/>
      <c r="B423" s="2"/>
      <c r="C423">
        <v>1992.9583</v>
      </c>
      <c r="D423">
        <v>355.68</v>
      </c>
      <c r="E423" s="1">
        <f t="shared" si="101"/>
        <v>2167</v>
      </c>
      <c r="F423" s="4">
        <f>F422*SUM(economy!Z213:AB213)/SUM(economy!Z212:AB212)</f>
        <v>9961.1352026903369</v>
      </c>
      <c r="G423" s="9">
        <f t="shared" ref="G423:K438" si="103">G422*(1-G$5)+G$4*$F422*$L$4/1000</f>
        <v>123.5954340206613</v>
      </c>
      <c r="H423" s="9">
        <f t="shared" si="103"/>
        <v>147.9451416210639</v>
      </c>
      <c r="I423" s="9">
        <f t="shared" si="103"/>
        <v>111.28084531765798</v>
      </c>
      <c r="J423" s="9">
        <f t="shared" si="103"/>
        <v>21.898167581501852</v>
      </c>
      <c r="K423" s="9">
        <f t="shared" si="103"/>
        <v>1.2036798599654048</v>
      </c>
      <c r="L423" s="9">
        <f t="shared" si="99"/>
        <v>680.92326840085047</v>
      </c>
      <c r="O423">
        <f t="shared" si="92"/>
        <v>9961.1352026903369</v>
      </c>
      <c r="P423" s="2">
        <f t="shared" si="94"/>
        <v>123.59549505352514</v>
      </c>
      <c r="Q423" s="2">
        <f t="shared" si="95"/>
        <v>147.94520442335354</v>
      </c>
      <c r="R423" s="2">
        <f t="shared" si="96"/>
        <v>111.28086620672777</v>
      </c>
      <c r="S423" s="2">
        <f t="shared" si="97"/>
        <v>21.898167603366232</v>
      </c>
      <c r="T423" s="2">
        <f t="shared" si="98"/>
        <v>1.2036798599654048</v>
      </c>
      <c r="U423" s="9">
        <f t="shared" si="100"/>
        <v>680.92341314693806</v>
      </c>
      <c r="V423" s="13">
        <f t="shared" si="93"/>
        <v>1.4474608758519025E-4</v>
      </c>
    </row>
    <row r="424" spans="1:22">
      <c r="A424" s="2"/>
      <c r="B424" s="2"/>
      <c r="C424">
        <v>1993.0417</v>
      </c>
      <c r="D424">
        <v>357.1</v>
      </c>
      <c r="E424" s="1">
        <f t="shared" si="101"/>
        <v>2168</v>
      </c>
      <c r="F424" s="4">
        <f>F423*SUM(economy!Z214:AB214)/SUM(economy!Z213:AB213)</f>
        <v>9910.2496919298264</v>
      </c>
      <c r="G424" s="9">
        <f t="shared" si="103"/>
        <v>124.2033906292762</v>
      </c>
      <c r="H424" s="9">
        <f t="shared" si="103"/>
        <v>148.47345797239336</v>
      </c>
      <c r="I424" s="9">
        <f t="shared" si="103"/>
        <v>111.28367384907708</v>
      </c>
      <c r="J424" s="9">
        <f t="shared" si="103"/>
        <v>21.816341436490987</v>
      </c>
      <c r="K424" s="9">
        <f t="shared" si="103"/>
        <v>1.197727669251399</v>
      </c>
      <c r="L424" s="9">
        <f t="shared" si="99"/>
        <v>681.97459155648903</v>
      </c>
      <c r="O424">
        <f t="shared" si="92"/>
        <v>9910.2496919298264</v>
      </c>
      <c r="P424" s="2">
        <f t="shared" si="94"/>
        <v>124.20345166214004</v>
      </c>
      <c r="Q424" s="2">
        <f t="shared" si="95"/>
        <v>148.47352060191201</v>
      </c>
      <c r="R424" s="2">
        <f t="shared" si="96"/>
        <v>111.2836944577609</v>
      </c>
      <c r="S424" s="2">
        <f t="shared" si="97"/>
        <v>21.816341457106322</v>
      </c>
      <c r="T424" s="2">
        <f t="shared" si="98"/>
        <v>1.197727669251399</v>
      </c>
      <c r="U424" s="9">
        <f t="shared" si="100"/>
        <v>681.97473584817067</v>
      </c>
      <c r="V424" s="13">
        <f t="shared" si="93"/>
        <v>1.4429168163587747E-4</v>
      </c>
    </row>
    <row r="425" spans="1:22">
      <c r="A425" s="2"/>
      <c r="B425" s="2"/>
      <c r="C425">
        <v>1993.125</v>
      </c>
      <c r="D425">
        <v>357.42</v>
      </c>
      <c r="E425" s="1">
        <f t="shared" si="101"/>
        <v>2169</v>
      </c>
      <c r="F425" s="4">
        <f>F424*SUM(economy!Z215:AB215)/SUM(economy!Z214:AB214)</f>
        <v>9859.0079088533403</v>
      </c>
      <c r="G425" s="9">
        <f t="shared" si="103"/>
        <v>124.80824154944094</v>
      </c>
      <c r="H425" s="9">
        <f t="shared" si="103"/>
        <v>148.99554292741288</v>
      </c>
      <c r="I425" s="9">
        <f t="shared" si="103"/>
        <v>111.27881964263572</v>
      </c>
      <c r="J425" s="9">
        <f t="shared" si="103"/>
        <v>21.733217284106271</v>
      </c>
      <c r="K425" s="9">
        <f t="shared" si="103"/>
        <v>1.1917284919753806</v>
      </c>
      <c r="L425" s="9">
        <f t="shared" si="99"/>
        <v>683.00754989557117</v>
      </c>
      <c r="O425">
        <f t="shared" si="92"/>
        <v>9859.0079088533403</v>
      </c>
      <c r="P425" s="2">
        <f t="shared" si="94"/>
        <v>124.80830258230478</v>
      </c>
      <c r="Q425" s="2">
        <f t="shared" si="95"/>
        <v>148.99560538463587</v>
      </c>
      <c r="R425" s="2">
        <f t="shared" si="96"/>
        <v>111.27883997469709</v>
      </c>
      <c r="S425" s="2">
        <f t="shared" si="97"/>
        <v>21.733217303543917</v>
      </c>
      <c r="T425" s="2">
        <f t="shared" si="98"/>
        <v>1.1917284919753806</v>
      </c>
      <c r="U425" s="9">
        <f t="shared" si="100"/>
        <v>683.00769373715707</v>
      </c>
      <c r="V425" s="13">
        <f t="shared" si="93"/>
        <v>1.4384158589564322E-4</v>
      </c>
    </row>
    <row r="426" spans="1:22">
      <c r="A426" s="2"/>
      <c r="B426" s="2"/>
      <c r="C426">
        <v>1993.2083</v>
      </c>
      <c r="D426">
        <v>358.59</v>
      </c>
      <c r="E426" s="1">
        <f t="shared" si="101"/>
        <v>2170</v>
      </c>
      <c r="F426" s="4">
        <f>F425*SUM(economy!Z216:AB216)/SUM(economy!Z215:AB215)</f>
        <v>9807.4241947395367</v>
      </c>
      <c r="G426" s="9">
        <f t="shared" si="103"/>
        <v>125.40996503683574</v>
      </c>
      <c r="H426" s="9">
        <f t="shared" si="103"/>
        <v>149.51138017608048</v>
      </c>
      <c r="I426" s="9">
        <f t="shared" si="103"/>
        <v>111.26633229629387</v>
      </c>
      <c r="J426" s="9">
        <f t="shared" si="103"/>
        <v>21.648827459428706</v>
      </c>
      <c r="K426" s="9">
        <f t="shared" si="103"/>
        <v>1.1856840895090961</v>
      </c>
      <c r="L426" s="9">
        <f t="shared" si="99"/>
        <v>684.02218905814789</v>
      </c>
      <c r="O426">
        <f t="shared" si="92"/>
        <v>9807.4241947395367</v>
      </c>
      <c r="P426" s="2">
        <f t="shared" si="94"/>
        <v>125.41002606969958</v>
      </c>
      <c r="Q426" s="2">
        <f t="shared" si="95"/>
        <v>149.51144246148175</v>
      </c>
      <c r="R426" s="2">
        <f t="shared" si="96"/>
        <v>111.26635235544579</v>
      </c>
      <c r="S426" s="2">
        <f t="shared" si="97"/>
        <v>21.648827477755937</v>
      </c>
      <c r="T426" s="2">
        <f t="shared" si="98"/>
        <v>1.1856840895090961</v>
      </c>
      <c r="U426" s="9">
        <f t="shared" si="100"/>
        <v>684.0223324538922</v>
      </c>
      <c r="V426" s="13">
        <f t="shared" si="93"/>
        <v>1.4339574431687652E-4</v>
      </c>
    </row>
    <row r="427" spans="1:22">
      <c r="A427" s="2"/>
      <c r="B427" s="2"/>
      <c r="C427">
        <v>1993.2917</v>
      </c>
      <c r="D427">
        <v>359.39</v>
      </c>
      <c r="E427" s="1">
        <f t="shared" si="101"/>
        <v>2171</v>
      </c>
      <c r="F427" s="4">
        <f>F426*SUM(economy!Z217:AB217)/SUM(economy!Z216:AB216)</f>
        <v>9755.5127204567852</v>
      </c>
      <c r="G427" s="9">
        <f t="shared" si="103"/>
        <v>126.00854022243017</v>
      </c>
      <c r="H427" s="9">
        <f t="shared" si="103"/>
        <v>150.02095479982236</v>
      </c>
      <c r="I427" s="9">
        <f t="shared" si="103"/>
        <v>111.24626289683542</v>
      </c>
      <c r="J427" s="9">
        <f t="shared" si="103"/>
        <v>21.563204133586428</v>
      </c>
      <c r="K427" s="9">
        <f t="shared" si="103"/>
        <v>1.1795962034779803</v>
      </c>
      <c r="L427" s="9">
        <f t="shared" si="99"/>
        <v>685.01855825615235</v>
      </c>
      <c r="O427">
        <f t="shared" si="92"/>
        <v>9755.5127204567852</v>
      </c>
      <c r="P427" s="2">
        <f t="shared" si="94"/>
        <v>126.00860125529401</v>
      </c>
      <c r="Q427" s="2">
        <f t="shared" si="95"/>
        <v>150.02101691387463</v>
      </c>
      <c r="R427" s="2">
        <f t="shared" si="96"/>
        <v>111.24628268674105</v>
      </c>
      <c r="S427" s="2">
        <f t="shared" si="97"/>
        <v>21.563204150866682</v>
      </c>
      <c r="T427" s="2">
        <f t="shared" si="98"/>
        <v>1.1795962034779803</v>
      </c>
      <c r="U427" s="9">
        <f t="shared" si="100"/>
        <v>685.01870121025433</v>
      </c>
      <c r="V427" s="13">
        <f t="shared" si="93"/>
        <v>1.4295410198883474E-4</v>
      </c>
    </row>
    <row r="428" spans="1:22">
      <c r="A428" s="2"/>
      <c r="B428" s="2"/>
      <c r="C428">
        <v>1993.375</v>
      </c>
      <c r="D428">
        <v>360.3</v>
      </c>
      <c r="E428" s="1">
        <f t="shared" si="101"/>
        <v>2172</v>
      </c>
      <c r="F428" s="4">
        <f>F427*SUM(economy!Z218:AB218)/SUM(economy!Z217:AB217)</f>
        <v>9703.2874848452211</v>
      </c>
      <c r="G428" s="9">
        <f t="shared" si="103"/>
        <v>126.60394710208246</v>
      </c>
      <c r="H428" s="9">
        <f t="shared" si="103"/>
        <v>150.52425325170429</v>
      </c>
      <c r="I428" s="9">
        <f t="shared" si="103"/>
        <v>111.21866397428273</v>
      </c>
      <c r="J428" s="9">
        <f t="shared" si="103"/>
        <v>21.476379303119632</v>
      </c>
      <c r="K428" s="9">
        <f t="shared" si="103"/>
        <v>1.1734665555302419</v>
      </c>
      <c r="L428" s="9">
        <f t="shared" si="99"/>
        <v>685.99671018671938</v>
      </c>
      <c r="O428">
        <f t="shared" si="92"/>
        <v>9703.2874848452211</v>
      </c>
      <c r="P428" s="2">
        <f t="shared" si="94"/>
        <v>126.6040081349463</v>
      </c>
      <c r="Q428" s="2">
        <f t="shared" si="95"/>
        <v>150.52431519487894</v>
      </c>
      <c r="R428" s="2">
        <f t="shared" si="96"/>
        <v>111.21868349855606</v>
      </c>
      <c r="S428" s="2">
        <f t="shared" si="97"/>
        <v>21.476379319412722</v>
      </c>
      <c r="T428" s="2">
        <f t="shared" si="98"/>
        <v>1.1734665555302419</v>
      </c>
      <c r="U428" s="9">
        <f t="shared" si="100"/>
        <v>685.99685270332429</v>
      </c>
      <c r="V428" s="13">
        <f t="shared" si="93"/>
        <v>1.4251660491026996E-4</v>
      </c>
    </row>
    <row r="429" spans="1:22">
      <c r="A429" s="2"/>
      <c r="B429" s="2"/>
      <c r="C429">
        <v>1993.4583</v>
      </c>
      <c r="D429">
        <v>359.64</v>
      </c>
      <c r="E429" s="1">
        <f t="shared" si="101"/>
        <v>2173</v>
      </c>
      <c r="F429" s="4">
        <f>F428*SUM(economy!Z219:AB219)/SUM(economy!Z218:AB218)</f>
        <v>9650.7623132192966</v>
      </c>
      <c r="G429" s="9">
        <f t="shared" si="103"/>
        <v>127.19616652604014</v>
      </c>
      <c r="H429" s="9">
        <f t="shared" si="103"/>
        <v>151.02126333650506</v>
      </c>
      <c r="I429" s="9">
        <f t="shared" si="103"/>
        <v>111.18358945667998</v>
      </c>
      <c r="J429" s="9">
        <f t="shared" si="103"/>
        <v>21.388384779763118</v>
      </c>
      <c r="K429" s="9">
        <f t="shared" si="103"/>
        <v>1.1672968471208458</v>
      </c>
      <c r="L429" s="9">
        <f t="shared" si="99"/>
        <v>686.95670094610909</v>
      </c>
      <c r="O429">
        <f t="shared" si="92"/>
        <v>9650.7623132192966</v>
      </c>
      <c r="P429" s="2">
        <f t="shared" si="94"/>
        <v>127.19622755890398</v>
      </c>
      <c r="Q429" s="2">
        <f t="shared" si="95"/>
        <v>151.02132510927217</v>
      </c>
      <c r="R429" s="2">
        <f t="shared" si="96"/>
        <v>111.18360871888649</v>
      </c>
      <c r="S429" s="2">
        <f t="shared" si="97"/>
        <v>21.388384795125436</v>
      </c>
      <c r="T429" s="2">
        <f t="shared" si="98"/>
        <v>1.1672968471208458</v>
      </c>
      <c r="U429" s="9">
        <f t="shared" si="100"/>
        <v>686.95684302930886</v>
      </c>
      <c r="V429" s="13">
        <f t="shared" si="93"/>
        <v>1.420831997620553E-4</v>
      </c>
    </row>
    <row r="430" spans="1:22">
      <c r="A430" s="2"/>
      <c r="B430" s="2"/>
      <c r="C430">
        <v>1993.5417</v>
      </c>
      <c r="D430">
        <v>357.45</v>
      </c>
      <c r="E430" s="1">
        <f t="shared" si="101"/>
        <v>2174</v>
      </c>
      <c r="F430" s="4">
        <f>F429*SUM(economy!Z220:AB220)/SUM(economy!Z219:AB219)</f>
        <v>9597.9508559887654</v>
      </c>
      <c r="G430" s="9">
        <f t="shared" si="103"/>
        <v>127.7851801883493</v>
      </c>
      <c r="H430" s="9">
        <f t="shared" si="103"/>
        <v>151.51197419070445</v>
      </c>
      <c r="I430" s="9">
        <f t="shared" si="103"/>
        <v>111.14109462525848</v>
      </c>
      <c r="J430" s="9">
        <f t="shared" si="103"/>
        <v>21.299252180636778</v>
      </c>
      <c r="K430" s="9">
        <f t="shared" si="103"/>
        <v>1.1610887593101906</v>
      </c>
      <c r="L430" s="9">
        <f t="shared" si="99"/>
        <v>687.89858994425913</v>
      </c>
      <c r="O430">
        <f t="shared" si="92"/>
        <v>9597.9508559887654</v>
      </c>
      <c r="P430" s="2">
        <f t="shared" si="94"/>
        <v>127.78524122121314</v>
      </c>
      <c r="Q430" s="2">
        <f t="shared" si="95"/>
        <v>151.51203579353282</v>
      </c>
      <c r="R430" s="2">
        <f t="shared" si="96"/>
        <v>111.14111362891579</v>
      </c>
      <c r="S430" s="2">
        <f t="shared" si="97"/>
        <v>21.299252195121493</v>
      </c>
      <c r="T430" s="2">
        <f t="shared" si="98"/>
        <v>1.1610887593101906</v>
      </c>
      <c r="U430" s="9">
        <f t="shared" si="100"/>
        <v>687.89873159809349</v>
      </c>
      <c r="V430" s="13">
        <f t="shared" si="93"/>
        <v>1.4165383436193224E-4</v>
      </c>
    </row>
    <row r="431" spans="1:22">
      <c r="A431" s="2"/>
      <c r="B431" s="2"/>
      <c r="C431">
        <v>1993.625</v>
      </c>
      <c r="D431">
        <v>355.76</v>
      </c>
      <c r="E431" s="1">
        <f t="shared" si="101"/>
        <v>2175</v>
      </c>
      <c r="F431" s="4">
        <f>F430*SUM(economy!Z221:AB221)/SUM(economy!Z220:AB220)</f>
        <v>9544.8665873963891</v>
      </c>
      <c r="G431" s="9">
        <f t="shared" si="103"/>
        <v>128.37097061617959</v>
      </c>
      <c r="H431" s="9">
        <f t="shared" si="103"/>
        <v>151.99637626239678</v>
      </c>
      <c r="I431" s="9">
        <f t="shared" si="103"/>
        <v>111.09123606999657</v>
      </c>
      <c r="J431" s="9">
        <f t="shared" si="103"/>
        <v>21.20901291883461</v>
      </c>
      <c r="K431" s="9">
        <f t="shared" si="103"/>
        <v>1.1548439525772562</v>
      </c>
      <c r="L431" s="9">
        <f t="shared" si="99"/>
        <v>688.82243981998477</v>
      </c>
      <c r="O431">
        <f t="shared" si="92"/>
        <v>9544.8665873963891</v>
      </c>
      <c r="P431" s="2">
        <f t="shared" si="94"/>
        <v>128.37103164904343</v>
      </c>
      <c r="Q431" s="2">
        <f t="shared" si="95"/>
        <v>151.99643769575391</v>
      </c>
      <c r="R431" s="2">
        <f t="shared" si="96"/>
        <v>111.09125481857509</v>
      </c>
      <c r="S431" s="2">
        <f t="shared" si="97"/>
        <v>21.209012932491859</v>
      </c>
      <c r="T431" s="2">
        <f t="shared" si="98"/>
        <v>1.1548439525772562</v>
      </c>
      <c r="U431" s="9">
        <f t="shared" si="100"/>
        <v>688.82258104844152</v>
      </c>
      <c r="V431" s="13">
        <f t="shared" si="93"/>
        <v>1.4122845675501594E-4</v>
      </c>
    </row>
    <row r="432" spans="1:22">
      <c r="A432" s="2"/>
      <c r="B432" s="2"/>
      <c r="C432">
        <v>1993.7083</v>
      </c>
      <c r="D432">
        <v>354.14</v>
      </c>
      <c r="E432" s="1">
        <f t="shared" si="101"/>
        <v>2176</v>
      </c>
      <c r="F432" s="4">
        <f>F431*SUM(economy!Z222:AB222)/SUM(economy!Z221:AB221)</f>
        <v>9491.5228043700445</v>
      </c>
      <c r="G432" s="9">
        <f t="shared" si="103"/>
        <v>128.95352115907232</v>
      </c>
      <c r="H432" s="9">
        <f t="shared" si="103"/>
        <v>152.47446129114107</v>
      </c>
      <c r="I432" s="9">
        <f t="shared" si="103"/>
        <v>111.03407164558647</v>
      </c>
      <c r="J432" s="9">
        <f t="shared" si="103"/>
        <v>21.117698194403204</v>
      </c>
      <c r="K432" s="9">
        <f t="shared" si="103"/>
        <v>1.1485640666470109</v>
      </c>
      <c r="L432" s="9">
        <f t="shared" si="99"/>
        <v>689.72831635685009</v>
      </c>
      <c r="O432">
        <f t="shared" si="92"/>
        <v>9491.5228043700445</v>
      </c>
      <c r="P432" s="2">
        <f t="shared" si="94"/>
        <v>128.95358219193616</v>
      </c>
      <c r="Q432" s="2">
        <f t="shared" si="95"/>
        <v>152.47452255549319</v>
      </c>
      <c r="R432" s="2">
        <f t="shared" si="96"/>
        <v>111.03409014251002</v>
      </c>
      <c r="S432" s="2">
        <f t="shared" si="97"/>
        <v>21.117698207280256</v>
      </c>
      <c r="T432" s="2">
        <f t="shared" si="98"/>
        <v>1.1485640666470109</v>
      </c>
      <c r="U432" s="9">
        <f t="shared" si="100"/>
        <v>689.72845716386655</v>
      </c>
      <c r="V432" s="13">
        <f t="shared" si="93"/>
        <v>1.4080701646435045E-4</v>
      </c>
    </row>
    <row r="433" spans="1:22">
      <c r="A433" s="2"/>
      <c r="B433" s="2"/>
      <c r="C433">
        <v>1993.7917</v>
      </c>
      <c r="D433">
        <v>354.23</v>
      </c>
      <c r="E433" s="1">
        <f t="shared" si="101"/>
        <v>2177</v>
      </c>
      <c r="F433" s="4">
        <f>F432*SUM(economy!Z223:AB223)/SUM(economy!Z222:AB222)</f>
        <v>9437.9326254872449</v>
      </c>
      <c r="G433" s="9">
        <f t="shared" si="103"/>
        <v>129.53281597811838</v>
      </c>
      <c r="H433" s="9">
        <f t="shared" si="103"/>
        <v>152.94622228775881</v>
      </c>
      <c r="I433" s="9">
        <f t="shared" si="103"/>
        <v>110.96966042781956</v>
      </c>
      <c r="J433" s="9">
        <f t="shared" si="103"/>
        <v>21.025338985700866</v>
      </c>
      <c r="K433" s="9">
        <f t="shared" si="103"/>
        <v>1.1422507203318359</v>
      </c>
      <c r="L433" s="9">
        <f t="shared" si="99"/>
        <v>690.61628839972946</v>
      </c>
      <c r="O433">
        <f t="shared" si="92"/>
        <v>9437.9326254872449</v>
      </c>
      <c r="P433" s="2">
        <f t="shared" si="94"/>
        <v>129.53287701098222</v>
      </c>
      <c r="Q433" s="2">
        <f t="shared" si="95"/>
        <v>152.94628338357089</v>
      </c>
      <c r="R433" s="2">
        <f t="shared" si="96"/>
        <v>110.96967867646603</v>
      </c>
      <c r="S433" s="2">
        <f t="shared" si="97"/>
        <v>21.02533899784229</v>
      </c>
      <c r="T433" s="2">
        <f t="shared" si="98"/>
        <v>1.1422507203318359</v>
      </c>
      <c r="U433" s="9">
        <f t="shared" si="100"/>
        <v>690.61642878919338</v>
      </c>
      <c r="V433" s="13">
        <f t="shared" si="93"/>
        <v>1.4038946392247453E-4</v>
      </c>
    </row>
    <row r="434" spans="1:22">
      <c r="A434" s="2"/>
      <c r="B434" s="2"/>
      <c r="C434">
        <v>1993.875</v>
      </c>
      <c r="D434">
        <v>355.53</v>
      </c>
      <c r="E434" s="1">
        <f t="shared" si="101"/>
        <v>2178</v>
      </c>
      <c r="F434" s="4">
        <f>F433*SUM(economy!Z224:AB224)/SUM(economy!Z223:AB223)</f>
        <v>9384.1089900498591</v>
      </c>
      <c r="G434" s="9">
        <f t="shared" si="103"/>
        <v>130.108840035073</v>
      </c>
      <c r="H434" s="9">
        <f t="shared" si="103"/>
        <v>153.41165351409035</v>
      </c>
      <c r="I434" s="9">
        <f t="shared" si="103"/>
        <v>110.89806267040173</v>
      </c>
      <c r="J434" s="9">
        <f t="shared" si="103"/>
        <v>20.93196604112882</v>
      </c>
      <c r="K434" s="9">
        <f t="shared" si="103"/>
        <v>1.1359055113867305</v>
      </c>
      <c r="L434" s="9">
        <f t="shared" si="99"/>
        <v>691.48642777208056</v>
      </c>
      <c r="O434">
        <f t="shared" si="92"/>
        <v>9384.1089900498591</v>
      </c>
      <c r="P434" s="2">
        <f t="shared" si="94"/>
        <v>130.10890106793684</v>
      </c>
      <c r="Q434" s="2">
        <f t="shared" si="95"/>
        <v>153.41171444182601</v>
      </c>
      <c r="R434" s="2">
        <f t="shared" si="96"/>
        <v>110.89808067410362</v>
      </c>
      <c r="S434" s="2">
        <f t="shared" si="97"/>
        <v>20.931966052576644</v>
      </c>
      <c r="T434" s="2">
        <f t="shared" si="98"/>
        <v>1.1359055113867305</v>
      </c>
      <c r="U434" s="9">
        <f t="shared" si="100"/>
        <v>691.48656774782989</v>
      </c>
      <c r="V434" s="13">
        <f t="shared" si="93"/>
        <v>1.3997574933455326E-4</v>
      </c>
    </row>
    <row r="435" spans="1:22">
      <c r="A435" s="2"/>
      <c r="B435" s="2"/>
      <c r="C435">
        <v>1993.9583</v>
      </c>
      <c r="D435">
        <v>357.03</v>
      </c>
      <c r="E435" s="1">
        <f t="shared" si="101"/>
        <v>2179</v>
      </c>
      <c r="F435" s="4">
        <f>F434*SUM(economy!Z225:AB225)/SUM(economy!Z224:AB224)</f>
        <v>9330.0646572670266</v>
      </c>
      <c r="G435" s="9">
        <f t="shared" si="103"/>
        <v>130.68157908141407</v>
      </c>
      <c r="H435" s="9">
        <f t="shared" si="103"/>
        <v>153.87075046271971</v>
      </c>
      <c r="I435" s="9">
        <f t="shared" si="103"/>
        <v>110.81933976220914</v>
      </c>
      <c r="J435" s="9">
        <f t="shared" si="103"/>
        <v>20.837609871226213</v>
      </c>
      <c r="K435" s="9">
        <f t="shared" si="103"/>
        <v>1.1295300163780493</v>
      </c>
      <c r="L435" s="9">
        <f t="shared" si="99"/>
        <v>692.33880919394721</v>
      </c>
      <c r="O435">
        <f t="shared" si="92"/>
        <v>9330.0646572670266</v>
      </c>
      <c r="P435" s="2">
        <f t="shared" si="94"/>
        <v>130.68164011427791</v>
      </c>
      <c r="Q435" s="2">
        <f t="shared" si="95"/>
        <v>153.87081122284135</v>
      </c>
      <c r="R435" s="2">
        <f t="shared" si="96"/>
        <v>110.81935752425426</v>
      </c>
      <c r="S435" s="2">
        <f t="shared" si="97"/>
        <v>20.837609882020057</v>
      </c>
      <c r="T435" s="2">
        <f t="shared" si="98"/>
        <v>1.1295300163780493</v>
      </c>
      <c r="U435" s="9">
        <f t="shared" si="100"/>
        <v>692.3389487597716</v>
      </c>
      <c r="V435" s="13">
        <f t="shared" si="93"/>
        <v>1.3956582438368059E-4</v>
      </c>
    </row>
    <row r="436" spans="1:22">
      <c r="A436" s="2"/>
      <c r="B436" s="2"/>
      <c r="C436">
        <v>1994.0417</v>
      </c>
      <c r="D436">
        <v>358.36</v>
      </c>
      <c r="E436" s="1">
        <f t="shared" si="101"/>
        <v>2180</v>
      </c>
      <c r="F436" s="4">
        <f>F435*SUM(economy!Z226:AB226)/SUM(economy!Z225:AB225)</f>
        <v>9275.8122055436379</v>
      </c>
      <c r="G436" s="9">
        <f t="shared" si="103"/>
        <v>131.25101964735055</v>
      </c>
      <c r="H436" s="9">
        <f t="shared" si="103"/>
        <v>154.32350983667882</v>
      </c>
      <c r="I436" s="9">
        <f t="shared" si="103"/>
        <v>110.73355418499517</v>
      </c>
      <c r="J436" s="9">
        <f t="shared" si="103"/>
        <v>20.742300741120751</v>
      </c>
      <c r="K436" s="9">
        <f t="shared" si="103"/>
        <v>1.123125790565527</v>
      </c>
      <c r="L436" s="9">
        <f t="shared" si="99"/>
        <v>693.17351020071078</v>
      </c>
      <c r="O436">
        <f t="shared" si="92"/>
        <v>9275.8122055436379</v>
      </c>
      <c r="P436" s="2">
        <f t="shared" si="94"/>
        <v>131.25108068021439</v>
      </c>
      <c r="Q436" s="2">
        <f t="shared" si="95"/>
        <v>154.32357042964756</v>
      </c>
      <c r="R436" s="2">
        <f t="shared" si="96"/>
        <v>110.73357170862718</v>
      </c>
      <c r="S436" s="2">
        <f t="shared" si="97"/>
        <v>20.742300751297982</v>
      </c>
      <c r="T436" s="2">
        <f t="shared" si="98"/>
        <v>1.123125790565527</v>
      </c>
      <c r="U436" s="9">
        <f t="shared" si="100"/>
        <v>693.17364936035278</v>
      </c>
      <c r="V436" s="13">
        <f t="shared" si="93"/>
        <v>1.3915964200350572E-4</v>
      </c>
    </row>
    <row r="437" spans="1:22">
      <c r="A437" s="2"/>
      <c r="B437" s="2"/>
      <c r="C437">
        <v>1994.125</v>
      </c>
      <c r="D437">
        <v>359.04</v>
      </c>
      <c r="E437" s="1">
        <f t="shared" si="101"/>
        <v>2181</v>
      </c>
      <c r="F437" s="4">
        <f>F436*SUM(economy!Z227:AB227)/SUM(economy!Z226:AB226)</f>
        <v>9221.3640318725847</v>
      </c>
      <c r="G437" s="9">
        <f t="shared" si="103"/>
        <v>131.81714903078748</v>
      </c>
      <c r="H437" s="9">
        <f t="shared" si="103"/>
        <v>154.76992952914054</v>
      </c>
      <c r="I437" s="9">
        <f t="shared" si="103"/>
        <v>110.64076947155802</v>
      </c>
      <c r="J437" s="9">
        <f t="shared" si="103"/>
        <v>20.646068663327164</v>
      </c>
      <c r="K437" s="9">
        <f t="shared" si="103"/>
        <v>1.1166943677973171</v>
      </c>
      <c r="L437" s="9">
        <f t="shared" si="99"/>
        <v>693.99061106261058</v>
      </c>
      <c r="O437">
        <f t="shared" si="92"/>
        <v>9221.3640318725847</v>
      </c>
      <c r="P437" s="2">
        <f t="shared" si="94"/>
        <v>131.81721006365132</v>
      </c>
      <c r="Q437" s="2">
        <f t="shared" si="95"/>
        <v>154.76998995541621</v>
      </c>
      <c r="R437" s="2">
        <f t="shared" si="96"/>
        <v>110.64078675997705</v>
      </c>
      <c r="S437" s="2">
        <f t="shared" si="97"/>
        <v>20.646068672923004</v>
      </c>
      <c r="T437" s="2">
        <f t="shared" si="98"/>
        <v>1.1166943677973171</v>
      </c>
      <c r="U437" s="9">
        <f t="shared" si="100"/>
        <v>693.99074981976491</v>
      </c>
      <c r="V437" s="13">
        <f t="shared" si="93"/>
        <v>1.3875715433186997E-4</v>
      </c>
    </row>
    <row r="438" spans="1:22">
      <c r="A438" s="2"/>
      <c r="B438" s="2"/>
      <c r="C438">
        <v>1994.2083</v>
      </c>
      <c r="D438">
        <v>360.11</v>
      </c>
      <c r="E438" s="1">
        <f t="shared" si="101"/>
        <v>2182</v>
      </c>
      <c r="F438" s="4">
        <f>F437*SUM(economy!Z228:AB228)/SUM(economy!Z227:AB227)</f>
        <v>9166.7323513280571</v>
      </c>
      <c r="G438" s="9">
        <f t="shared" si="103"/>
        <v>132.37995528625387</v>
      </c>
      <c r="H438" s="9">
        <f t="shared" si="103"/>
        <v>155.21000860311057</v>
      </c>
      <c r="I438" s="9">
        <f t="shared" si="103"/>
        <v>110.54105016437856</v>
      </c>
      <c r="J438" s="9">
        <f t="shared" si="103"/>
        <v>20.548943390885672</v>
      </c>
      <c r="K438" s="9">
        <f t="shared" si="103"/>
        <v>1.1102372604177981</v>
      </c>
      <c r="L438" s="9">
        <f t="shared" si="99"/>
        <v>694.79019470504647</v>
      </c>
      <c r="O438">
        <f t="shared" si="92"/>
        <v>9166.7323513280571</v>
      </c>
      <c r="P438" s="2">
        <f t="shared" si="94"/>
        <v>132.38001631911771</v>
      </c>
      <c r="Q438" s="2">
        <f t="shared" si="95"/>
        <v>155.21006886315172</v>
      </c>
      <c r="R438" s="2">
        <f t="shared" si="96"/>
        <v>110.54106722074178</v>
      </c>
      <c r="S438" s="2">
        <f t="shared" si="97"/>
        <v>20.548943399933332</v>
      </c>
      <c r="T438" s="2">
        <f t="shared" si="98"/>
        <v>1.1102372604177981</v>
      </c>
      <c r="U438" s="9">
        <f t="shared" si="100"/>
        <v>694.79033306336237</v>
      </c>
      <c r="V438" s="13">
        <f t="shared" si="93"/>
        <v>1.3835831589403824E-4</v>
      </c>
    </row>
    <row r="439" spans="1:22">
      <c r="A439" s="2"/>
      <c r="B439" s="2"/>
      <c r="C439">
        <v>1994.2917</v>
      </c>
      <c r="D439">
        <v>361.36</v>
      </c>
      <c r="E439" s="1">
        <f t="shared" si="101"/>
        <v>2183</v>
      </c>
      <c r="F439" s="4">
        <f>F438*SUM(economy!Z229:AB229)/SUM(economy!Z228:AB228)</f>
        <v>9111.9291966578985</v>
      </c>
      <c r="G439" s="9">
        <f t="shared" ref="G439:K454" si="104">G438*(1-G$5)+G$4*$F438*$L$4/1000</f>
        <v>132.93942721379972</v>
      </c>
      <c r="H439" s="9">
        <f t="shared" si="104"/>
        <v>155.64374727112755</v>
      </c>
      <c r="I439" s="9">
        <f t="shared" si="104"/>
        <v>110.43446177473727</v>
      </c>
      <c r="J439" s="9">
        <f t="shared" si="104"/>
        <v>20.450954410833003</v>
      </c>
      <c r="K439" s="9">
        <f t="shared" si="104"/>
        <v>1.1037559591878645</v>
      </c>
      <c r="L439" s="9">
        <f t="shared" si="99"/>
        <v>695.5723466296854</v>
      </c>
      <c r="O439">
        <f t="shared" si="92"/>
        <v>9111.9291966578985</v>
      </c>
      <c r="P439" s="2">
        <f t="shared" si="94"/>
        <v>132.93948824666356</v>
      </c>
      <c r="Q439" s="2">
        <f t="shared" si="95"/>
        <v>155.64380736539152</v>
      </c>
      <c r="R439" s="2">
        <f t="shared" si="96"/>
        <v>110.43447860215947</v>
      </c>
      <c r="S439" s="2">
        <f t="shared" si="97"/>
        <v>20.4509544193638</v>
      </c>
      <c r="T439" s="2">
        <f t="shared" si="98"/>
        <v>1.1037559591878645</v>
      </c>
      <c r="U439" s="9">
        <f t="shared" si="100"/>
        <v>695.57248459276616</v>
      </c>
      <c r="V439" s="13">
        <f t="shared" si="93"/>
        <v>1.379630807605281E-4</v>
      </c>
    </row>
    <row r="440" spans="1:22">
      <c r="A440" s="2"/>
      <c r="B440" s="2"/>
      <c r="C440">
        <v>1994.375</v>
      </c>
      <c r="D440">
        <v>361.78</v>
      </c>
      <c r="E440" s="1">
        <f t="shared" si="101"/>
        <v>2184</v>
      </c>
      <c r="F440" s="4">
        <f>F439*SUM(economy!Z230:AB230)/SUM(economy!Z229:AB229)</f>
        <v>9056.9664179723895</v>
      </c>
      <c r="G440" s="9">
        <f t="shared" si="104"/>
        <v>133.49555434786805</v>
      </c>
      <c r="H440" s="9">
        <f t="shared" si="104"/>
        <v>156.07114687498103</v>
      </c>
      <c r="I440" s="9">
        <f t="shared" si="104"/>
        <v>110.32107074231862</v>
      </c>
      <c r="J440" s="9">
        <f t="shared" si="104"/>
        <v>20.352130937998531</v>
      </c>
      <c r="K440" s="9">
        <f t="shared" si="104"/>
        <v>1.0972519332174449</v>
      </c>
      <c r="L440" s="9">
        <f t="shared" si="99"/>
        <v>696.33715483638366</v>
      </c>
      <c r="O440">
        <f t="shared" si="92"/>
        <v>9056.9664179723895</v>
      </c>
      <c r="P440" s="2">
        <f t="shared" si="94"/>
        <v>133.49561538073189</v>
      </c>
      <c r="Q440" s="2">
        <f t="shared" si="95"/>
        <v>156.07120680392387</v>
      </c>
      <c r="R440" s="2">
        <f t="shared" si="96"/>
        <v>110.32108734387279</v>
      </c>
      <c r="S440" s="2">
        <f t="shared" si="97"/>
        <v>20.352130946041992</v>
      </c>
      <c r="T440" s="2">
        <f t="shared" si="98"/>
        <v>1.0972519332174449</v>
      </c>
      <c r="U440" s="9">
        <f t="shared" si="100"/>
        <v>696.33729240778803</v>
      </c>
      <c r="V440" s="13">
        <f t="shared" si="93"/>
        <v>1.3757140436609916E-4</v>
      </c>
    </row>
    <row r="441" spans="1:22">
      <c r="A441" s="2"/>
      <c r="B441" s="2"/>
      <c r="C441">
        <v>1994.4583</v>
      </c>
      <c r="D441">
        <v>360.94</v>
      </c>
      <c r="E441" s="1">
        <f t="shared" si="101"/>
        <v>2185</v>
      </c>
      <c r="F441" s="4">
        <f>F440*SUM(economy!Z231:AB231)/SUM(economy!Z230:AB230)</f>
        <v>9001.8556825272899</v>
      </c>
      <c r="G441" s="9">
        <f t="shared" si="104"/>
        <v>134.04832694614805</v>
      </c>
      <c r="H441" s="9">
        <f t="shared" si="104"/>
        <v>156.49220986545555</v>
      </c>
      <c r="I441" s="9">
        <f t="shared" si="104"/>
        <v>110.200944395311</v>
      </c>
      <c r="J441" s="9">
        <f t="shared" si="104"/>
        <v>20.252501909118287</v>
      </c>
      <c r="K441" s="9">
        <f t="shared" si="104"/>
        <v>1.0907266299099585</v>
      </c>
      <c r="L441" s="9">
        <f t="shared" si="99"/>
        <v>697.08470974594286</v>
      </c>
      <c r="O441">
        <f t="shared" si="92"/>
        <v>9001.8556825272899</v>
      </c>
      <c r="P441" s="2">
        <f t="shared" si="94"/>
        <v>134.04838797901189</v>
      </c>
      <c r="Q441" s="2">
        <f t="shared" si="95"/>
        <v>156.49226962953207</v>
      </c>
      <c r="R441" s="2">
        <f t="shared" si="96"/>
        <v>110.20096077402887</v>
      </c>
      <c r="S441" s="2">
        <f t="shared" si="97"/>
        <v>20.252501916702251</v>
      </c>
      <c r="T441" s="2">
        <f t="shared" si="98"/>
        <v>1.0907266299099585</v>
      </c>
      <c r="U441" s="9">
        <f t="shared" si="100"/>
        <v>697.08484692918501</v>
      </c>
      <c r="V441" s="13">
        <f t="shared" si="93"/>
        <v>1.3718324214551103E-4</v>
      </c>
    </row>
    <row r="442" spans="1:22">
      <c r="A442" s="2"/>
      <c r="B442" s="2"/>
      <c r="C442">
        <v>1994.5417</v>
      </c>
      <c r="D442">
        <v>359.51</v>
      </c>
      <c r="E442" s="1">
        <f t="shared" si="101"/>
        <v>2186</v>
      </c>
      <c r="F442" s="4">
        <f>F441*SUM(economy!Z232:AB232)/SUM(economy!Z231:AB231)</f>
        <v>8946.6084745987209</v>
      </c>
      <c r="G442" s="9">
        <f t="shared" si="104"/>
        <v>134.59773597841499</v>
      </c>
      <c r="H442" s="9">
        <f t="shared" si="104"/>
        <v>156.90693978211053</v>
      </c>
      <c r="I442" s="9">
        <f t="shared" si="104"/>
        <v>110.0741509110095</v>
      </c>
      <c r="J442" s="9">
        <f t="shared" si="104"/>
        <v>20.152095977259762</v>
      </c>
      <c r="K442" s="9">
        <f t="shared" si="104"/>
        <v>1.0841814749184429</v>
      </c>
      <c r="L442" s="9">
        <f t="shared" si="99"/>
        <v>697.81510412371324</v>
      </c>
      <c r="O442">
        <f t="shared" si="92"/>
        <v>8946.6084745987209</v>
      </c>
      <c r="P442" s="2">
        <f t="shared" si="94"/>
        <v>134.59779701127883</v>
      </c>
      <c r="Q442" s="2">
        <f t="shared" si="95"/>
        <v>156.90699938177428</v>
      </c>
      <c r="R442" s="2">
        <f t="shared" si="96"/>
        <v>110.07416706988214</v>
      </c>
      <c r="S442" s="2">
        <f t="shared" si="97"/>
        <v>20.152095984410476</v>
      </c>
      <c r="T442" s="2">
        <f t="shared" si="98"/>
        <v>1.0841814749184429</v>
      </c>
      <c r="U442" s="9">
        <f t="shared" si="100"/>
        <v>697.81524092226414</v>
      </c>
      <c r="V442" s="13">
        <f t="shared" si="93"/>
        <v>1.3679855089776538E-4</v>
      </c>
    </row>
    <row r="443" spans="1:22">
      <c r="A443" s="2"/>
      <c r="B443" s="2"/>
      <c r="C443">
        <v>1994.625</v>
      </c>
      <c r="D443">
        <v>357.59</v>
      </c>
      <c r="E443" s="1">
        <f t="shared" si="101"/>
        <v>2187</v>
      </c>
      <c r="F443" s="4">
        <f>F442*SUM(economy!Z233:AB233)/SUM(economy!Z232:AB232)</f>
        <v>8891.2360954473588</v>
      </c>
      <c r="G443" s="9">
        <f t="shared" si="104"/>
        <v>135.14377311536234</v>
      </c>
      <c r="H443" s="9">
        <f t="shared" si="104"/>
        <v>157.31534123310368</v>
      </c>
      <c r="I443" s="9">
        <f t="shared" si="104"/>
        <v>109.94075927692884</v>
      </c>
      <c r="J443" s="9">
        <f t="shared" si="104"/>
        <v>20.050941506550512</v>
      </c>
      <c r="K443" s="9">
        <f t="shared" si="104"/>
        <v>1.077617872113068</v>
      </c>
      <c r="L443" s="9">
        <f t="shared" si="99"/>
        <v>698.52843300405846</v>
      </c>
      <c r="O443">
        <f t="shared" si="92"/>
        <v>8891.2360954473588</v>
      </c>
      <c r="P443" s="2">
        <f t="shared" si="94"/>
        <v>135.14383414822618</v>
      </c>
      <c r="Q443" s="2">
        <f t="shared" si="95"/>
        <v>157.31540066880697</v>
      </c>
      <c r="R443" s="2">
        <f t="shared" si="96"/>
        <v>109.94077521890715</v>
      </c>
      <c r="S443" s="2">
        <f t="shared" si="97"/>
        <v>20.050941513292727</v>
      </c>
      <c r="T443" s="2">
        <f t="shared" si="98"/>
        <v>1.077617872113068</v>
      </c>
      <c r="U443" s="9">
        <f t="shared" si="100"/>
        <v>698.52856942134611</v>
      </c>
      <c r="V443" s="13">
        <f t="shared" si="93"/>
        <v>1.3641728764923755E-4</v>
      </c>
    </row>
    <row r="444" spans="1:22">
      <c r="A444" s="2"/>
      <c r="B444" s="2"/>
      <c r="C444">
        <v>1994.7083</v>
      </c>
      <c r="D444">
        <v>355.86</v>
      </c>
      <c r="E444" s="1">
        <f t="shared" si="101"/>
        <v>2188</v>
      </c>
      <c r="F444" s="4">
        <f>F443*SUM(economy!Z234:AB234)/SUM(economy!Z233:AB233)</f>
        <v>8835.7496633697956</v>
      </c>
      <c r="G444" s="9">
        <f t="shared" si="104"/>
        <v>135.6864307174319</v>
      </c>
      <c r="H444" s="9">
        <f t="shared" si="104"/>
        <v>157.71741987506684</v>
      </c>
      <c r="I444" s="9">
        <f t="shared" si="104"/>
        <v>109.80083925243285</v>
      </c>
      <c r="J444" s="9">
        <f t="shared" si="104"/>
        <v>19.949066567203708</v>
      </c>
      <c r="K444" s="9">
        <f t="shared" si="104"/>
        <v>1.0710372035597535</v>
      </c>
      <c r="L444" s="9">
        <f t="shared" si="99"/>
        <v>699.22479361569503</v>
      </c>
      <c r="O444">
        <f t="shared" si="92"/>
        <v>8835.7496633697956</v>
      </c>
      <c r="P444" s="2">
        <f t="shared" si="94"/>
        <v>135.68649175029574</v>
      </c>
      <c r="Q444" s="2">
        <f t="shared" si="95"/>
        <v>157.71747914726075</v>
      </c>
      <c r="R444" s="2">
        <f t="shared" si="96"/>
        <v>109.8008549804281</v>
      </c>
      <c r="S444" s="2">
        <f t="shared" si="97"/>
        <v>19.949066573560764</v>
      </c>
      <c r="T444" s="2">
        <f t="shared" si="98"/>
        <v>1.0710372035597535</v>
      </c>
      <c r="U444" s="9">
        <f t="shared" si="100"/>
        <v>699.22492965510514</v>
      </c>
      <c r="V444" s="13">
        <f t="shared" si="93"/>
        <v>1.3603941010842391E-4</v>
      </c>
    </row>
    <row r="445" spans="1:22">
      <c r="C445">
        <v>1994.7917</v>
      </c>
      <c r="D445">
        <v>356.21</v>
      </c>
      <c r="E445" s="1">
        <f t="shared" si="101"/>
        <v>2189</v>
      </c>
      <c r="F445" s="4">
        <f>F444*SUM(economy!Z235:AB235)/SUM(economy!Z234:AB234)</f>
        <v>8780.1601138344122</v>
      </c>
      <c r="G445" s="9">
        <f t="shared" si="104"/>
        <v>136.22570182364697</v>
      </c>
      <c r="H445" s="9">
        <f t="shared" si="104"/>
        <v>158.11318239304171</v>
      </c>
      <c r="I445" s="9">
        <f t="shared" si="104"/>
        <v>109.65446133088658</v>
      </c>
      <c r="J445" s="9">
        <f t="shared" si="104"/>
        <v>19.846498930833882</v>
      </c>
      <c r="K445" s="9">
        <f t="shared" si="104"/>
        <v>1.0644408295096084</v>
      </c>
      <c r="L445" s="9">
        <f t="shared" si="99"/>
        <v>699.90428530791883</v>
      </c>
      <c r="O445">
        <f t="shared" si="92"/>
        <v>8780.1601138344122</v>
      </c>
      <c r="P445" s="2">
        <f t="shared" si="94"/>
        <v>136.22576285651081</v>
      </c>
      <c r="Q445" s="2">
        <f t="shared" si="95"/>
        <v>158.11324150217604</v>
      </c>
      <c r="R445" s="2">
        <f t="shared" si="96"/>
        <v>109.65447684777098</v>
      </c>
      <c r="S445" s="2">
        <f t="shared" si="97"/>
        <v>19.846498936827775</v>
      </c>
      <c r="T445" s="2">
        <f t="shared" si="98"/>
        <v>1.0644408295096084</v>
      </c>
      <c r="U445" s="9">
        <f t="shared" si="100"/>
        <v>699.90442097279526</v>
      </c>
      <c r="V445" s="13">
        <f t="shared" si="93"/>
        <v>1.3566487643856817E-4</v>
      </c>
    </row>
    <row r="446" spans="1:22">
      <c r="C446">
        <v>1994.875</v>
      </c>
      <c r="D446">
        <v>357.65</v>
      </c>
      <c r="E446" s="1">
        <f t="shared" si="101"/>
        <v>2190</v>
      </c>
      <c r="F446" s="4">
        <f>F445*SUM(economy!Z236:AB236)/SUM(economy!Z235:AB235)</f>
        <v>8724.4781996995735</v>
      </c>
      <c r="G446" s="9">
        <f t="shared" si="104"/>
        <v>136.76158014045376</v>
      </c>
      <c r="H446" s="9">
        <f t="shared" si="104"/>
        <v>158.50263648048383</v>
      </c>
      <c r="I446" s="9">
        <f t="shared" si="104"/>
        <v>109.501696702337</v>
      </c>
      <c r="J446" s="9">
        <f t="shared" si="104"/>
        <v>19.743266066056208</v>
      </c>
      <c r="K446" s="9">
        <f t="shared" si="104"/>
        <v>1.0578300883989065</v>
      </c>
      <c r="L446" s="9">
        <f t="shared" si="99"/>
        <v>700.5670094777297</v>
      </c>
      <c r="O446">
        <f t="shared" si="92"/>
        <v>8724.4781996995735</v>
      </c>
      <c r="P446" s="2">
        <f t="shared" si="94"/>
        <v>136.7616411733176</v>
      </c>
      <c r="Q446" s="2">
        <f t="shared" si="95"/>
        <v>158.50269542700715</v>
      </c>
      <c r="R446" s="2">
        <f t="shared" si="96"/>
        <v>109.50171201094422</v>
      </c>
      <c r="S446" s="2">
        <f t="shared" si="97"/>
        <v>19.743266071707691</v>
      </c>
      <c r="T446" s="2">
        <f t="shared" si="98"/>
        <v>1.0578300883989065</v>
      </c>
      <c r="U446" s="9">
        <f t="shared" si="100"/>
        <v>700.56714477137564</v>
      </c>
      <c r="V446" s="13">
        <f t="shared" si="93"/>
        <v>1.3529364593978244E-4</v>
      </c>
    </row>
    <row r="447" spans="1:22">
      <c r="C447">
        <v>1994.9583</v>
      </c>
      <c r="D447">
        <v>359.1</v>
      </c>
      <c r="E447" s="1">
        <f t="shared" si="101"/>
        <v>2191</v>
      </c>
      <c r="F447" s="4">
        <f>F446*SUM(economy!Z237:AB237)/SUM(economy!Z236:AB236)</f>
        <v>8668.7144915115732</v>
      </c>
      <c r="G447" s="9">
        <f t="shared" si="104"/>
        <v>137.29406003057628</v>
      </c>
      <c r="H447" s="9">
        <f t="shared" si="104"/>
        <v>158.88579081934188</v>
      </c>
      <c r="I447" s="9">
        <f t="shared" si="104"/>
        <v>109.34261721672732</v>
      </c>
      <c r="J447" s="9">
        <f t="shared" si="104"/>
        <v>19.639395134362818</v>
      </c>
      <c r="K447" s="9">
        <f t="shared" si="104"/>
        <v>1.0512062968593154</v>
      </c>
      <c r="L447" s="9">
        <f t="shared" si="99"/>
        <v>701.21306949786754</v>
      </c>
      <c r="O447">
        <f t="shared" si="92"/>
        <v>8668.7144915115732</v>
      </c>
      <c r="P447" s="2">
        <f t="shared" si="94"/>
        <v>137.29412106344012</v>
      </c>
      <c r="Q447" s="2">
        <f t="shared" si="95"/>
        <v>158.88584960370156</v>
      </c>
      <c r="R447" s="2">
        <f t="shared" si="96"/>
        <v>109.34263231985301</v>
      </c>
      <c r="S447" s="2">
        <f t="shared" si="97"/>
        <v>19.639395139691452</v>
      </c>
      <c r="T447" s="2">
        <f t="shared" si="98"/>
        <v>1.0512062968593154</v>
      </c>
      <c r="U447" s="9">
        <f t="shared" si="100"/>
        <v>701.21320442354545</v>
      </c>
      <c r="V447" s="13">
        <f t="shared" si="93"/>
        <v>1.349256779121788E-4</v>
      </c>
    </row>
    <row r="448" spans="1:22">
      <c r="C448">
        <v>1995.0417</v>
      </c>
      <c r="D448">
        <v>360.04</v>
      </c>
      <c r="E448" s="1">
        <f t="shared" si="101"/>
        <v>2192</v>
      </c>
      <c r="F448" s="4">
        <f>F447*SUM(economy!Z238:AB238)/SUM(economy!Z237:AB237)</f>
        <v>8612.8793778800627</v>
      </c>
      <c r="G448" s="9">
        <f t="shared" si="104"/>
        <v>137.82313650188919</v>
      </c>
      <c r="H448" s="9">
        <f t="shared" si="104"/>
        <v>159.26265506021977</v>
      </c>
      <c r="I448" s="9">
        <f t="shared" si="104"/>
        <v>109.17729534764989</v>
      </c>
      <c r="J448" s="9">
        <f t="shared" si="104"/>
        <v>19.534912986269639</v>
      </c>
      <c r="K448" s="9">
        <f t="shared" si="104"/>
        <v>1.0445707497380878</v>
      </c>
      <c r="L448" s="9">
        <f t="shared" si="99"/>
        <v>701.84257064576661</v>
      </c>
      <c r="O448">
        <f t="shared" si="92"/>
        <v>8612.8793778800627</v>
      </c>
      <c r="P448" s="2">
        <f t="shared" si="94"/>
        <v>137.82319753475304</v>
      </c>
      <c r="Q448" s="2">
        <f t="shared" si="95"/>
        <v>159.26271368286191</v>
      </c>
      <c r="R448" s="2">
        <f t="shared" si="96"/>
        <v>109.17731024805212</v>
      </c>
      <c r="S448" s="2">
        <f t="shared" si="97"/>
        <v>19.534912991293865</v>
      </c>
      <c r="T448" s="2">
        <f t="shared" si="98"/>
        <v>1.0445707497380878</v>
      </c>
      <c r="U448" s="9">
        <f t="shared" si="100"/>
        <v>701.84270520669907</v>
      </c>
      <c r="V448" s="13">
        <f t="shared" si="93"/>
        <v>1.3456093245167722E-4</v>
      </c>
    </row>
    <row r="449" spans="3:22">
      <c r="C449">
        <v>1995.125</v>
      </c>
      <c r="D449">
        <v>361</v>
      </c>
      <c r="E449" s="1">
        <f t="shared" si="101"/>
        <v>2193</v>
      </c>
      <c r="F449" s="4">
        <f>F448*SUM(economy!Z239:AB239)/SUM(economy!Z238:AB238)</f>
        <v>8556.9830659285872</v>
      </c>
      <c r="G449" s="9">
        <f t="shared" si="104"/>
        <v>138.3488051963138</v>
      </c>
      <c r="H449" s="9">
        <f t="shared" si="104"/>
        <v>159.63323980262865</v>
      </c>
      <c r="I449" s="9">
        <f t="shared" si="104"/>
        <v>109.0058041566419</v>
      </c>
      <c r="J449" s="9">
        <f t="shared" si="104"/>
        <v>19.429846157727411</v>
      </c>
      <c r="K449" s="9">
        <f t="shared" si="104"/>
        <v>1.0379247201279354</v>
      </c>
      <c r="L449" s="9">
        <f t="shared" si="99"/>
        <v>702.45562003343969</v>
      </c>
      <c r="O449">
        <f t="shared" si="92"/>
        <v>8556.9830659285872</v>
      </c>
      <c r="P449" s="2">
        <f t="shared" si="94"/>
        <v>138.34886622917764</v>
      </c>
      <c r="Q449" s="2">
        <f t="shared" si="95"/>
        <v>159.63329826399817</v>
      </c>
      <c r="R449" s="2">
        <f t="shared" si="96"/>
        <v>109.00581885704176</v>
      </c>
      <c r="S449" s="2">
        <f t="shared" si="97"/>
        <v>19.429846162464617</v>
      </c>
      <c r="T449" s="2">
        <f t="shared" si="98"/>
        <v>1.0379247201279354</v>
      </c>
      <c r="U449" s="9">
        <f t="shared" si="100"/>
        <v>702.45575423281002</v>
      </c>
      <c r="V449" s="13">
        <f t="shared" si="93"/>
        <v>1.3419937033631868E-4</v>
      </c>
    </row>
    <row r="450" spans="3:22">
      <c r="C450">
        <v>1995.2083</v>
      </c>
      <c r="D450">
        <v>361.98</v>
      </c>
      <c r="E450" s="1">
        <f t="shared" si="101"/>
        <v>2194</v>
      </c>
      <c r="F450" s="4">
        <f>F449*SUM(economy!Z240:AB240)/SUM(economy!Z239:AB239)</f>
        <v>8501.0355818177068</v>
      </c>
      <c r="G450" s="9">
        <f t="shared" si="104"/>
        <v>138.87106237874139</v>
      </c>
      <c r="H450" s="9">
        <f t="shared" si="104"/>
        <v>159.99755657533547</v>
      </c>
      <c r="I450" s="9">
        <f t="shared" si="104"/>
        <v>108.82821725802819</v>
      </c>
      <c r="J450" s="9">
        <f t="shared" si="104"/>
        <v>19.324220866790633</v>
      </c>
      <c r="K450" s="9">
        <f t="shared" si="104"/>
        <v>1.0312694594062981</v>
      </c>
      <c r="L450" s="9">
        <f t="shared" si="99"/>
        <v>703.05232653830194</v>
      </c>
      <c r="O450">
        <f t="shared" si="92"/>
        <v>8501.0355818177068</v>
      </c>
      <c r="P450" s="2">
        <f t="shared" si="94"/>
        <v>138.87112341160523</v>
      </c>
      <c r="Q450" s="2">
        <f t="shared" si="95"/>
        <v>159.997614875876</v>
      </c>
      <c r="R450" s="2">
        <f t="shared" si="96"/>
        <v>108.82823176111023</v>
      </c>
      <c r="S450" s="2">
        <f t="shared" si="97"/>
        <v>19.324220871257218</v>
      </c>
      <c r="T450" s="2">
        <f t="shared" si="98"/>
        <v>1.0312694594062981</v>
      </c>
      <c r="U450" s="9">
        <f t="shared" si="100"/>
        <v>703.05246037925497</v>
      </c>
      <c r="V450" s="13">
        <f t="shared" si="93"/>
        <v>1.338409530262652E-4</v>
      </c>
    </row>
    <row r="451" spans="3:22">
      <c r="C451">
        <v>1995.2917</v>
      </c>
      <c r="D451">
        <v>363.44</v>
      </c>
      <c r="E451" s="1">
        <f t="shared" si="101"/>
        <v>2195</v>
      </c>
      <c r="F451" s="4">
        <f>F450*SUM(economy!Z241:AB241)/SUM(economy!Z240:AB240)</f>
        <v>8445.0467713385297</v>
      </c>
      <c r="G451" s="9">
        <f t="shared" si="104"/>
        <v>139.38990492598847</v>
      </c>
      <c r="H451" s="9">
        <f t="shared" si="104"/>
        <v>160.35561781681466</v>
      </c>
      <c r="I451" s="9">
        <f t="shared" si="104"/>
        <v>108.64460878431443</v>
      </c>
      <c r="J451" s="9">
        <f t="shared" si="104"/>
        <v>19.218063010538188</v>
      </c>
      <c r="K451" s="9">
        <f t="shared" si="104"/>
        <v>1.0246061972837237</v>
      </c>
      <c r="L451" s="9">
        <f t="shared" si="99"/>
        <v>703.63280073493945</v>
      </c>
      <c r="O451">
        <f t="shared" si="92"/>
        <v>8445.0467713385297</v>
      </c>
      <c r="P451" s="2">
        <f t="shared" si="94"/>
        <v>139.38996595885231</v>
      </c>
      <c r="Q451" s="2">
        <f t="shared" si="95"/>
        <v>160.35567595696867</v>
      </c>
      <c r="R451" s="2">
        <f t="shared" si="96"/>
        <v>108.64462309272717</v>
      </c>
      <c r="S451" s="2">
        <f t="shared" si="97"/>
        <v>19.218063014749614</v>
      </c>
      <c r="T451" s="2">
        <f t="shared" si="98"/>
        <v>1.0246061972837237</v>
      </c>
      <c r="U451" s="9">
        <f t="shared" si="100"/>
        <v>703.63293422058155</v>
      </c>
      <c r="V451" s="13">
        <f t="shared" si="93"/>
        <v>1.3348564209536562E-4</v>
      </c>
    </row>
    <row r="452" spans="3:22">
      <c r="C452">
        <v>1995.375</v>
      </c>
      <c r="D452">
        <v>363.83</v>
      </c>
      <c r="E452" s="1">
        <f t="shared" si="101"/>
        <v>2196</v>
      </c>
      <c r="F452" s="4">
        <f>F451*SUM(economy!Z242:AB242)/SUM(economy!Z241:AB241)</f>
        <v>8389.0263005742563</v>
      </c>
      <c r="G452" s="9">
        <f t="shared" si="104"/>
        <v>139.90533031578849</v>
      </c>
      <c r="H452" s="9">
        <f t="shared" si="104"/>
        <v>160.70743685580948</v>
      </c>
      <c r="I452" s="9">
        <f t="shared" si="104"/>
        <v>108.45505335213403</v>
      </c>
      <c r="J452" s="9">
        <f t="shared" si="104"/>
        <v>19.111398162239542</v>
      </c>
      <c r="K452" s="9">
        <f t="shared" si="104"/>
        <v>1.0179361418610759</v>
      </c>
      <c r="L452" s="9">
        <f t="shared" si="99"/>
        <v>704.19715482783261</v>
      </c>
      <c r="O452">
        <f t="shared" si="92"/>
        <v>8389.0263005742563</v>
      </c>
      <c r="P452" s="2">
        <f t="shared" si="94"/>
        <v>139.90539134865233</v>
      </c>
      <c r="Q452" s="2">
        <f t="shared" si="95"/>
        <v>160.70749483601818</v>
      </c>
      <c r="R452" s="2">
        <f t="shared" si="96"/>
        <v>108.45506746849044</v>
      </c>
      <c r="S452" s="2">
        <f t="shared" si="97"/>
        <v>19.111398166210382</v>
      </c>
      <c r="T452" s="2">
        <f t="shared" si="98"/>
        <v>1.0179361418610759</v>
      </c>
      <c r="U452" s="9">
        <f t="shared" si="100"/>
        <v>704.1972879612324</v>
      </c>
      <c r="V452" s="13">
        <f t="shared" si="93"/>
        <v>1.3313339979958982E-4</v>
      </c>
    </row>
    <row r="453" spans="3:22">
      <c r="C453">
        <v>1995.4583</v>
      </c>
      <c r="D453">
        <v>363.33</v>
      </c>
      <c r="E453" s="1">
        <f t="shared" si="101"/>
        <v>2197</v>
      </c>
      <c r="F453" s="4">
        <f>F452*SUM(economy!Z243:AB243)/SUM(economy!Z242:AB242)</f>
        <v>8332.9836566273298</v>
      </c>
      <c r="G453" s="9">
        <f t="shared" si="104"/>
        <v>140.41733661582353</v>
      </c>
      <c r="H453" s="9">
        <f t="shared" si="104"/>
        <v>161.05302789200888</v>
      </c>
      <c r="I453" s="9">
        <f t="shared" si="104"/>
        <v>108.2596260287515</v>
      </c>
      <c r="J453" s="9">
        <f t="shared" si="104"/>
        <v>19.004251568760477</v>
      </c>
      <c r="K453" s="9">
        <f t="shared" si="104"/>
        <v>1.0112604796952915</v>
      </c>
      <c r="L453" s="9">
        <f t="shared" si="99"/>
        <v>704.74550258503973</v>
      </c>
      <c r="O453">
        <f t="shared" si="92"/>
        <v>8332.9836566273298</v>
      </c>
      <c r="P453" s="2">
        <f t="shared" si="94"/>
        <v>140.41739764868737</v>
      </c>
      <c r="Q453" s="2">
        <f t="shared" si="95"/>
        <v>161.05308571271232</v>
      </c>
      <c r="R453" s="2">
        <f t="shared" si="96"/>
        <v>108.25963995562948</v>
      </c>
      <c r="S453" s="2">
        <f t="shared" si="97"/>
        <v>19.004251572504476</v>
      </c>
      <c r="T453" s="2">
        <f t="shared" si="98"/>
        <v>1.0112604796952915</v>
      </c>
      <c r="U453" s="9">
        <f t="shared" si="100"/>
        <v>704.74563536922892</v>
      </c>
      <c r="V453" s="13">
        <f t="shared" si="93"/>
        <v>1.3278418919071555E-4</v>
      </c>
    </row>
    <row r="454" spans="3:22">
      <c r="C454">
        <v>1995.5417</v>
      </c>
      <c r="D454">
        <v>361.78</v>
      </c>
      <c r="E454" s="1">
        <f t="shared" si="101"/>
        <v>2198</v>
      </c>
      <c r="F454" s="4">
        <f>F453*SUM(economy!Z244:AB244)/SUM(economy!Z243:AB243)</f>
        <v>8276.9281484099665</v>
      </c>
      <c r="G454" s="9">
        <f t="shared" si="104"/>
        <v>140.92592247280078</v>
      </c>
      <c r="H454" s="9">
        <f t="shared" si="104"/>
        <v>161.39240597684585</v>
      </c>
      <c r="I454" s="9">
        <f t="shared" si="104"/>
        <v>108.05840229912467</v>
      </c>
      <c r="J454" s="9">
        <f t="shared" si="104"/>
        <v>18.896648148202392</v>
      </c>
      <c r="K454" s="9">
        <f t="shared" si="104"/>
        <v>1.0045803758734031</v>
      </c>
      <c r="L454" s="9">
        <f t="shared" si="99"/>
        <v>705.27795927284706</v>
      </c>
      <c r="O454">
        <f t="shared" si="92"/>
        <v>8276.9281484099665</v>
      </c>
      <c r="P454" s="2">
        <f t="shared" si="94"/>
        <v>140.92598350566462</v>
      </c>
      <c r="Q454" s="2">
        <f t="shared" si="95"/>
        <v>161.39246363848278</v>
      </c>
      <c r="R454" s="2">
        <f t="shared" si="96"/>
        <v>108.05841603906752</v>
      </c>
      <c r="S454" s="2">
        <f t="shared" si="97"/>
        <v>18.896648151732506</v>
      </c>
      <c r="T454" s="2">
        <f t="shared" si="98"/>
        <v>1.0045803758734031</v>
      </c>
      <c r="U454" s="9">
        <f t="shared" si="100"/>
        <v>705.27809171082083</v>
      </c>
      <c r="V454" s="13">
        <f t="shared" si="93"/>
        <v>1.3243797377526789E-4</v>
      </c>
    </row>
    <row r="455" spans="3:22">
      <c r="C455">
        <v>1995.625</v>
      </c>
      <c r="D455">
        <v>359.33</v>
      </c>
      <c r="E455" s="1">
        <f t="shared" si="101"/>
        <v>2199</v>
      </c>
      <c r="F455" s="4">
        <f>F454*SUM(economy!Z245:AB245)/SUM(economy!Z244:AB244)</f>
        <v>8220.8689074958238</v>
      </c>
      <c r="G455" s="9">
        <f t="shared" ref="G455:K470" si="105">G454*(1-G$5)+G$4*$F454*$L$4/1000</f>
        <v>141.43108710157696</v>
      </c>
      <c r="H455" s="9">
        <f t="shared" si="105"/>
        <v>161.72558699442257</v>
      </c>
      <c r="I455" s="9">
        <f t="shared" si="105"/>
        <v>107.85145803352781</v>
      </c>
      <c r="J455" s="9">
        <f t="shared" si="105"/>
        <v>18.78861248776921</v>
      </c>
      <c r="K455" s="9">
        <f t="shared" si="105"/>
        <v>0.99789697409454903</v>
      </c>
      <c r="L455" s="9">
        <f t="shared" si="99"/>
        <v>705.79464159139116</v>
      </c>
      <c r="O455">
        <f t="shared" ref="O455:O518" si="106">F455+N455</f>
        <v>8220.8689074958238</v>
      </c>
      <c r="P455" s="2">
        <f t="shared" si="94"/>
        <v>141.4311481344408</v>
      </c>
      <c r="Q455" s="2">
        <f t="shared" si="95"/>
        <v>161.72564449743061</v>
      </c>
      <c r="R455" s="2">
        <f t="shared" si="96"/>
        <v>107.85147158904469</v>
      </c>
      <c r="S455" s="2">
        <f t="shared" si="97"/>
        <v>18.788612491097663</v>
      </c>
      <c r="T455" s="2">
        <f t="shared" si="98"/>
        <v>0.99789697409454903</v>
      </c>
      <c r="U455" s="9">
        <f t="shared" si="100"/>
        <v>705.79477368610833</v>
      </c>
      <c r="V455" s="13">
        <f t="shared" ref="V455:V518" si="107">U455-L455</f>
        <v>1.3209471717345878E-4</v>
      </c>
    </row>
    <row r="456" spans="3:22">
      <c r="C456">
        <v>1995.7083</v>
      </c>
      <c r="D456">
        <v>358.32</v>
      </c>
      <c r="E456" s="1">
        <f t="shared" si="101"/>
        <v>2200</v>
      </c>
      <c r="F456" s="4">
        <f>F455*SUM(economy!Z246:AB246)/SUM(economy!Z245:AB245)</f>
        <v>8164.8148890304392</v>
      </c>
      <c r="G456" s="9">
        <f t="shared" si="105"/>
        <v>141.93283027433492</v>
      </c>
      <c r="H456" s="9">
        <f t="shared" si="105"/>
        <v>162.05258764256843</v>
      </c>
      <c r="I456" s="9">
        <f t="shared" si="105"/>
        <v>107.63886945573724</v>
      </c>
      <c r="J456" s="9">
        <f t="shared" si="105"/>
        <v>18.680168841856155</v>
      </c>
      <c r="K456" s="9">
        <f t="shared" si="105"/>
        <v>0.99121139675970071</v>
      </c>
      <c r="L456" s="9">
        <f t="shared" si="99"/>
        <v>706.29566761125636</v>
      </c>
      <c r="O456">
        <f t="shared" si="106"/>
        <v>8164.8148890304392</v>
      </c>
      <c r="P456" s="2">
        <f t="shared" ref="P456:P519" si="108">P455*(1-P$5)+P$4*$O455*$L$4/1000</f>
        <v>141.93289130719876</v>
      </c>
      <c r="Q456" s="2">
        <f t="shared" ref="Q456:Q519" si="109">Q455*(1-Q$5)+Q$4*$O455*$L$4/1000</f>
        <v>162.05264498738396</v>
      </c>
      <c r="R456" s="2">
        <f t="shared" ref="R456:R519" si="110">R455*(1-R$5)+R$4*$O455*$L$4/1000</f>
        <v>107.63888282930363</v>
      </c>
      <c r="S456" s="2">
        <f t="shared" ref="S456:S519" si="111">S455*(1-S$5)+S$4*$O455*$L$4/1000</f>
        <v>18.680168844994462</v>
      </c>
      <c r="T456" s="2">
        <f t="shared" ref="T456:T519" si="112">T455*(1-T$5)+T$4*$O455*$L$4/1000</f>
        <v>0.99121139675970071</v>
      </c>
      <c r="U456" s="9">
        <f t="shared" si="100"/>
        <v>706.29579936564051</v>
      </c>
      <c r="V456" s="13">
        <f t="shared" si="107"/>
        <v>1.3175438414236851E-4</v>
      </c>
    </row>
    <row r="457" spans="3:22">
      <c r="C457">
        <v>1995.7917</v>
      </c>
      <c r="D457">
        <v>358.14</v>
      </c>
      <c r="E457" s="1">
        <f t="shared" si="101"/>
        <v>2201</v>
      </c>
      <c r="F457" s="4">
        <f>F456*SUM(economy!Z247:AB247)/SUM(economy!Z246:AB246)</f>
        <v>8108.7748726983227</v>
      </c>
      <c r="G457" s="9">
        <f t="shared" si="105"/>
        <v>142.43115230981564</v>
      </c>
      <c r="H457" s="9">
        <f t="shared" si="105"/>
        <v>162.37342541403524</v>
      </c>
      <c r="I457" s="9">
        <f t="shared" si="105"/>
        <v>107.4207131117808</v>
      </c>
      <c r="J457" s="9">
        <f t="shared" si="105"/>
        <v>18.571341130354504</v>
      </c>
      <c r="K457" s="9">
        <f t="shared" si="105"/>
        <v>0.98452474506882759</v>
      </c>
      <c r="L457" s="9">
        <f t="shared" ref="L457:L520" si="113">SUM(G457:K457,L$5)</f>
        <v>706.78115671105502</v>
      </c>
      <c r="O457">
        <f t="shared" si="106"/>
        <v>8108.7748726983227</v>
      </c>
      <c r="P457" s="2">
        <f t="shared" si="108"/>
        <v>142.43121334267948</v>
      </c>
      <c r="Q457" s="2">
        <f t="shared" si="109"/>
        <v>162.37348260109349</v>
      </c>
      <c r="R457" s="2">
        <f t="shared" si="110"/>
        <v>107.42072630583894</v>
      </c>
      <c r="S457" s="2">
        <f t="shared" si="111"/>
        <v>18.571341133313528</v>
      </c>
      <c r="T457" s="2">
        <f t="shared" si="112"/>
        <v>0.98452474506882759</v>
      </c>
      <c r="U457" s="9">
        <f t="shared" ref="U457:U520" si="114">SUM(P457:T457,U$5)</f>
        <v>706.78128812799423</v>
      </c>
      <c r="V457" s="13">
        <f t="shared" si="107"/>
        <v>1.3141693921170372E-4</v>
      </c>
    </row>
    <row r="458" spans="3:22">
      <c r="C458">
        <v>1995.875</v>
      </c>
      <c r="D458">
        <v>359.61</v>
      </c>
      <c r="E458" s="1">
        <f t="shared" ref="E458:E521" si="115">1+E457</f>
        <v>2202</v>
      </c>
      <c r="F458" s="4">
        <f>F457*SUM(economy!Z248:AB248)/SUM(economy!Z247:AB247)</f>
        <v>8052.7574637443431</v>
      </c>
      <c r="G458" s="9">
        <f t="shared" si="105"/>
        <v>142.92605406260944</v>
      </c>
      <c r="H458" s="9">
        <f t="shared" si="105"/>
        <v>162.68811857783538</v>
      </c>
      <c r="I458" s="9">
        <f t="shared" si="105"/>
        <v>107.19706583925202</v>
      </c>
      <c r="J458" s="9">
        <f t="shared" si="105"/>
        <v>18.462152937166763</v>
      </c>
      <c r="K458" s="9">
        <f t="shared" si="105"/>
        <v>0.97783809912523467</v>
      </c>
      <c r="L458" s="9">
        <f t="shared" si="113"/>
        <v>707.25122951598883</v>
      </c>
      <c r="O458">
        <f t="shared" si="106"/>
        <v>8052.7574637443431</v>
      </c>
      <c r="P458" s="2">
        <f t="shared" si="108"/>
        <v>142.92611509547328</v>
      </c>
      <c r="Q458" s="2">
        <f t="shared" si="109"/>
        <v>162.68817560757032</v>
      </c>
      <c r="R458" s="2">
        <f t="shared" si="110"/>
        <v>107.19707885621139</v>
      </c>
      <c r="S458" s="2">
        <f t="shared" si="111"/>
        <v>18.462152939956749</v>
      </c>
      <c r="T458" s="2">
        <f t="shared" si="112"/>
        <v>0.97783809912523467</v>
      </c>
      <c r="U458" s="9">
        <f t="shared" si="114"/>
        <v>707.25136059833699</v>
      </c>
      <c r="V458" s="13">
        <f t="shared" si="107"/>
        <v>1.3108234816172626E-4</v>
      </c>
    </row>
    <row r="459" spans="3:22">
      <c r="C459">
        <v>1995.9583</v>
      </c>
      <c r="D459">
        <v>360.82</v>
      </c>
      <c r="E459" s="1">
        <f t="shared" si="115"/>
        <v>2203</v>
      </c>
      <c r="F459" s="4">
        <f>F458*SUM(economy!Z249:AB249)/SUM(economy!Z248:AB248)</f>
        <v>7996.7710940474353</v>
      </c>
      <c r="G459" s="9">
        <f t="shared" si="105"/>
        <v>143.41753691250932</v>
      </c>
      <c r="H459" s="9">
        <f t="shared" si="105"/>
        <v>162.99668616072674</v>
      </c>
      <c r="I459" s="9">
        <f t="shared" si="105"/>
        <v>106.96800473718969</v>
      </c>
      <c r="J459" s="9">
        <f t="shared" si="105"/>
        <v>18.352627508926499</v>
      </c>
      <c r="K459" s="9">
        <f t="shared" si="105"/>
        <v>0.97115251804679881</v>
      </c>
      <c r="L459" s="9">
        <f t="shared" si="113"/>
        <v>707.70600783739906</v>
      </c>
      <c r="O459">
        <f t="shared" si="106"/>
        <v>7996.7710940474353</v>
      </c>
      <c r="P459" s="2">
        <f t="shared" si="108"/>
        <v>143.41759794537316</v>
      </c>
      <c r="Q459" s="2">
        <f t="shared" si="109"/>
        <v>162.99674303357116</v>
      </c>
      <c r="R459" s="2">
        <f t="shared" si="110"/>
        <v>106.96801757942741</v>
      </c>
      <c r="S459" s="2">
        <f t="shared" si="111"/>
        <v>18.352627511557099</v>
      </c>
      <c r="T459" s="2">
        <f t="shared" si="112"/>
        <v>0.97115251804679881</v>
      </c>
      <c r="U459" s="9">
        <f t="shared" si="114"/>
        <v>707.7061385879756</v>
      </c>
      <c r="V459" s="13">
        <f t="shared" si="107"/>
        <v>1.3075057654532429E-4</v>
      </c>
    </row>
    <row r="460" spans="3:22">
      <c r="C460">
        <v>1996.0417</v>
      </c>
      <c r="D460">
        <v>362.2</v>
      </c>
      <c r="E460" s="1">
        <f t="shared" si="115"/>
        <v>2204</v>
      </c>
      <c r="F460" s="4">
        <f>F459*SUM(economy!Z250:AB250)/SUM(economy!Z249:AB249)</f>
        <v>7940.8240232443222</v>
      </c>
      <c r="G460" s="9">
        <f t="shared" si="105"/>
        <v>143.90560275393005</v>
      </c>
      <c r="H460" s="9">
        <f t="shared" si="105"/>
        <v>163.29914792884981</v>
      </c>
      <c r="I460" s="9">
        <f t="shared" si="105"/>
        <v>106.73360713652292</v>
      </c>
      <c r="J460" s="9">
        <f t="shared" si="105"/>
        <v>18.242787753917327</v>
      </c>
      <c r="K460" s="9">
        <f t="shared" si="105"/>
        <v>0.96446904008384504</v>
      </c>
      <c r="L460" s="9">
        <f t="shared" si="113"/>
        <v>708.14561461330391</v>
      </c>
      <c r="O460">
        <f t="shared" si="106"/>
        <v>7940.8240232443222</v>
      </c>
      <c r="P460" s="2">
        <f t="shared" si="108"/>
        <v>143.90566378679389</v>
      </c>
      <c r="Q460" s="2">
        <f t="shared" si="109"/>
        <v>163.29920464523533</v>
      </c>
      <c r="R460" s="2">
        <f t="shared" si="110"/>
        <v>106.73361980638423</v>
      </c>
      <c r="S460" s="2">
        <f t="shared" si="111"/>
        <v>18.24278775639765</v>
      </c>
      <c r="T460" s="2">
        <f t="shared" si="112"/>
        <v>0.96446904008384504</v>
      </c>
      <c r="U460" s="9">
        <f t="shared" si="114"/>
        <v>708.14574503489496</v>
      </c>
      <c r="V460" s="13">
        <f t="shared" si="107"/>
        <v>1.3042159105225437E-4</v>
      </c>
    </row>
    <row r="461" spans="3:22">
      <c r="C461">
        <v>1996.125</v>
      </c>
      <c r="D461">
        <v>363.36</v>
      </c>
      <c r="E461" s="1">
        <f t="shared" si="115"/>
        <v>2205</v>
      </c>
      <c r="F461" s="4">
        <f>F460*SUM(economy!Z251:AB251)/SUM(economy!Z250:AB250)</f>
        <v>7884.9243399011712</v>
      </c>
      <c r="G461" s="9">
        <f t="shared" si="105"/>
        <v>144.39025398539567</v>
      </c>
      <c r="H461" s="9">
        <f t="shared" si="105"/>
        <v>163.59552436952052</v>
      </c>
      <c r="I461" s="9">
        <f t="shared" si="105"/>
        <v>106.49395057108192</v>
      </c>
      <c r="J461" s="9">
        <f t="shared" si="105"/>
        <v>18.132656241185579</v>
      </c>
      <c r="K461" s="9">
        <f t="shared" si="105"/>
        <v>0.95778868274340012</v>
      </c>
      <c r="L461" s="9">
        <f t="shared" si="113"/>
        <v>708.57017384992719</v>
      </c>
      <c r="O461">
        <f t="shared" si="106"/>
        <v>7884.9243399011712</v>
      </c>
      <c r="P461" s="2">
        <f t="shared" si="108"/>
        <v>144.39031501825951</v>
      </c>
      <c r="Q461" s="2">
        <f t="shared" si="109"/>
        <v>163.59558092987757</v>
      </c>
      <c r="R461" s="2">
        <f t="shared" si="110"/>
        <v>106.49396307088055</v>
      </c>
      <c r="S461" s="2">
        <f t="shared" si="111"/>
        <v>18.13265624352421</v>
      </c>
      <c r="T461" s="2">
        <f t="shared" si="112"/>
        <v>0.95778868274340012</v>
      </c>
      <c r="U461" s="9">
        <f t="shared" si="114"/>
        <v>708.57030394528533</v>
      </c>
      <c r="V461" s="13">
        <f t="shared" si="107"/>
        <v>1.3009535814489936E-4</v>
      </c>
    </row>
    <row r="462" spans="3:22">
      <c r="C462">
        <v>1996.2083</v>
      </c>
      <c r="D462">
        <v>364.28</v>
      </c>
      <c r="E462" s="1">
        <f t="shared" si="115"/>
        <v>2206</v>
      </c>
      <c r="F462" s="4">
        <f>F461*SUM(economy!Z252:AB252)/SUM(economy!Z251:AB251)</f>
        <v>7829.0799627311317</v>
      </c>
      <c r="G462" s="9">
        <f t="shared" si="105"/>
        <v>144.87149349909856</v>
      </c>
      <c r="H462" s="9">
        <f t="shared" si="105"/>
        <v>163.88583667318341</v>
      </c>
      <c r="I462" s="9">
        <f t="shared" si="105"/>
        <v>106.24911274917368</v>
      </c>
      <c r="J462" s="9">
        <f t="shared" si="105"/>
        <v>18.022255199841151</v>
      </c>
      <c r="K462" s="9">
        <f t="shared" si="105"/>
        <v>0.95111244291956276</v>
      </c>
      <c r="L462" s="9">
        <f t="shared" si="113"/>
        <v>708.97981056421634</v>
      </c>
      <c r="O462">
        <f t="shared" si="106"/>
        <v>7829.0799627311317</v>
      </c>
      <c r="P462" s="2">
        <f t="shared" si="108"/>
        <v>144.8715545319624</v>
      </c>
      <c r="Q462" s="2">
        <f t="shared" si="109"/>
        <v>163.8858930779412</v>
      </c>
      <c r="R462" s="2">
        <f t="shared" si="110"/>
        <v>106.24912508119232</v>
      </c>
      <c r="S462" s="2">
        <f t="shared" si="111"/>
        <v>18.022255202046185</v>
      </c>
      <c r="T462" s="2">
        <f t="shared" si="112"/>
        <v>0.95111244291956276</v>
      </c>
      <c r="U462" s="9">
        <f t="shared" si="114"/>
        <v>708.97994033606165</v>
      </c>
      <c r="V462" s="13">
        <f t="shared" si="107"/>
        <v>1.2977184530882369E-4</v>
      </c>
    </row>
    <row r="463" spans="3:22">
      <c r="C463">
        <v>1996.2917</v>
      </c>
      <c r="D463">
        <v>364.69</v>
      </c>
      <c r="E463" s="1">
        <f t="shared" si="115"/>
        <v>2207</v>
      </c>
      <c r="F463" s="4">
        <f>F462*SUM(economy!Z253:AB253)/SUM(economy!Z252:AB252)</f>
        <v>7773.2986418556793</v>
      </c>
      <c r="G463" s="9">
        <f t="shared" si="105"/>
        <v>145.34932467053287</v>
      </c>
      <c r="H463" s="9">
        <f t="shared" si="105"/>
        <v>164.17010671552856</v>
      </c>
      <c r="I463" s="9">
        <f t="shared" si="105"/>
        <v>105.99917152572226</v>
      </c>
      <c r="J463" s="9">
        <f t="shared" si="105"/>
        <v>17.911606518541198</v>
      </c>
      <c r="K463" s="9">
        <f t="shared" si="105"/>
        <v>0.94444129702973867</v>
      </c>
      <c r="L463" s="9">
        <f t="shared" si="113"/>
        <v>709.37465072735472</v>
      </c>
      <c r="O463">
        <f t="shared" si="106"/>
        <v>7773.2986418556793</v>
      </c>
      <c r="P463" s="2">
        <f t="shared" si="108"/>
        <v>145.34938570339671</v>
      </c>
      <c r="Q463" s="2">
        <f t="shared" si="109"/>
        <v>164.1701629651152</v>
      </c>
      <c r="R463" s="2">
        <f t="shared" si="110"/>
        <v>105.99918369221297</v>
      </c>
      <c r="S463" s="2">
        <f t="shared" si="111"/>
        <v>17.911606520620264</v>
      </c>
      <c r="T463" s="2">
        <f t="shared" si="112"/>
        <v>0.94444129702973867</v>
      </c>
      <c r="U463" s="9">
        <f t="shared" si="114"/>
        <v>709.37478017837486</v>
      </c>
      <c r="V463" s="13">
        <f t="shared" si="107"/>
        <v>1.2945102014327858E-4</v>
      </c>
    </row>
    <row r="464" spans="3:22">
      <c r="C464">
        <v>1996.375</v>
      </c>
      <c r="D464">
        <v>365.25</v>
      </c>
      <c r="E464" s="1">
        <f t="shared" si="115"/>
        <v>2208</v>
      </c>
      <c r="F464" s="4">
        <f>F463*SUM(economy!Z254:AB254)/SUM(economy!Z253:AB253)</f>
        <v>7717.5879601077386</v>
      </c>
      <c r="G464" s="9">
        <f t="shared" si="105"/>
        <v>145.82375134820481</v>
      </c>
      <c r="H464" s="9">
        <f t="shared" si="105"/>
        <v>164.4483570397764</v>
      </c>
      <c r="I464" s="9">
        <f t="shared" si="105"/>
        <v>105.74420487497251</v>
      </c>
      <c r="J464" s="9">
        <f t="shared" si="105"/>
        <v>17.800731745151381</v>
      </c>
      <c r="K464" s="9">
        <f t="shared" si="105"/>
        <v>0.93777620115648941</v>
      </c>
      <c r="L464" s="9">
        <f t="shared" si="113"/>
        <v>709.75482120926165</v>
      </c>
      <c r="O464">
        <f t="shared" si="106"/>
        <v>7717.5879601077386</v>
      </c>
      <c r="P464" s="2">
        <f t="shared" si="108"/>
        <v>145.82381238106865</v>
      </c>
      <c r="Q464" s="2">
        <f t="shared" si="109"/>
        <v>164.44841313461876</v>
      </c>
      <c r="R464" s="2">
        <f t="shared" si="110"/>
        <v>105.74421687815708</v>
      </c>
      <c r="S464" s="2">
        <f t="shared" si="111"/>
        <v>17.800731747111676</v>
      </c>
      <c r="T464" s="2">
        <f t="shared" si="112"/>
        <v>0.93777620115648941</v>
      </c>
      <c r="U464" s="9">
        <f t="shared" si="114"/>
        <v>709.75495034211269</v>
      </c>
      <c r="V464" s="13">
        <f t="shared" si="107"/>
        <v>1.2913285104332317E-4</v>
      </c>
    </row>
    <row r="465" spans="3:22">
      <c r="C465">
        <v>1996.4583</v>
      </c>
      <c r="D465">
        <v>365.06</v>
      </c>
      <c r="E465" s="1">
        <f t="shared" si="115"/>
        <v>2209</v>
      </c>
      <c r="F465" s="4">
        <f>F464*SUM(economy!Z255:AB255)/SUM(economy!Z254:AB254)</f>
        <v>7661.9553343746347</v>
      </c>
      <c r="G465" s="9">
        <f t="shared" si="105"/>
        <v>146.29477784342265</v>
      </c>
      <c r="H465" s="9">
        <f t="shared" si="105"/>
        <v>164.72061083913334</v>
      </c>
      <c r="I465" s="9">
        <f t="shared" si="105"/>
        <v>105.48429086375586</v>
      </c>
      <c r="J465" s="9">
        <f t="shared" si="105"/>
        <v>17.689652086579397</v>
      </c>
      <c r="K465" s="9">
        <f t="shared" si="105"/>
        <v>0.93111809119474764</v>
      </c>
      <c r="L465" s="9">
        <f t="shared" si="113"/>
        <v>710.12044972408603</v>
      </c>
      <c r="O465">
        <f t="shared" si="106"/>
        <v>7661.9553343746347</v>
      </c>
      <c r="P465" s="2">
        <f t="shared" si="108"/>
        <v>146.29483887628649</v>
      </c>
      <c r="Q465" s="2">
        <f t="shared" si="109"/>
        <v>164.72066677965711</v>
      </c>
      <c r="R465" s="2">
        <f t="shared" si="110"/>
        <v>105.48430270582628</v>
      </c>
      <c r="S465" s="2">
        <f t="shared" si="111"/>
        <v>17.689652088427707</v>
      </c>
      <c r="T465" s="2">
        <f t="shared" si="112"/>
        <v>0.93111809119474764</v>
      </c>
      <c r="U465" s="9">
        <f t="shared" si="114"/>
        <v>710.12057854139232</v>
      </c>
      <c r="V465" s="13">
        <f t="shared" si="107"/>
        <v>1.2881730629032973E-4</v>
      </c>
    </row>
    <row r="466" spans="3:22">
      <c r="C466">
        <v>1996.5417</v>
      </c>
      <c r="D466">
        <v>363.69</v>
      </c>
      <c r="E466" s="1">
        <f t="shared" si="115"/>
        <v>2210</v>
      </c>
      <c r="F466" s="4">
        <f>F465*SUM(economy!Z256:AB256)/SUM(economy!Z255:AB255)</f>
        <v>7606.4080169788667</v>
      </c>
      <c r="G466" s="9">
        <f t="shared" si="105"/>
        <v>146.76240892016853</v>
      </c>
      <c r="H466" s="9">
        <f t="shared" si="105"/>
        <v>164.98689193942189</v>
      </c>
      <c r="I466" s="9">
        <f t="shared" si="105"/>
        <v>105.21950762531679</v>
      </c>
      <c r="J466" s="9">
        <f t="shared" si="105"/>
        <v>17.578388408775659</v>
      </c>
      <c r="K466" s="9">
        <f t="shared" si="105"/>
        <v>0.92446788300415639</v>
      </c>
      <c r="L466" s="9">
        <f t="shared" si="113"/>
        <v>710.47166477668702</v>
      </c>
      <c r="O466">
        <f t="shared" si="106"/>
        <v>7606.4080169788667</v>
      </c>
      <c r="P466" s="2">
        <f t="shared" si="108"/>
        <v>146.76246995303237</v>
      </c>
      <c r="Q466" s="2">
        <f t="shared" si="109"/>
        <v>164.9869477260516</v>
      </c>
      <c r="R466" s="2">
        <f t="shared" si="110"/>
        <v>105.21951930843565</v>
      </c>
      <c r="S466" s="2">
        <f t="shared" si="111"/>
        <v>17.578388410518379</v>
      </c>
      <c r="T466" s="2">
        <f t="shared" si="112"/>
        <v>0.92446788300415639</v>
      </c>
      <c r="U466" s="9">
        <f t="shared" si="114"/>
        <v>710.47179328104221</v>
      </c>
      <c r="V466" s="13">
        <f t="shared" si="107"/>
        <v>1.2850435518885206E-4</v>
      </c>
    </row>
    <row r="467" spans="3:22">
      <c r="C467">
        <v>1996.625</v>
      </c>
      <c r="D467">
        <v>361.55</v>
      </c>
      <c r="E467" s="1">
        <f t="shared" si="115"/>
        <v>2211</v>
      </c>
      <c r="F467" s="4">
        <f>F466*SUM(economy!Z257:AB257)/SUM(economy!Z256:AB256)</f>
        <v>7550.9530970948681</v>
      </c>
      <c r="G467" s="9">
        <f t="shared" si="105"/>
        <v>147.22664978505455</v>
      </c>
      <c r="H467" s="9">
        <f t="shared" si="105"/>
        <v>165.24722478188832</v>
      </c>
      <c r="I467" s="9">
        <f t="shared" si="105"/>
        <v>104.94993333369808</v>
      </c>
      <c r="J467" s="9">
        <f t="shared" si="105"/>
        <v>17.466961236896005</v>
      </c>
      <c r="K467" s="9">
        <f t="shared" si="105"/>
        <v>0.91782647256629424</v>
      </c>
      <c r="L467" s="9">
        <f t="shared" si="113"/>
        <v>710.80859561010323</v>
      </c>
      <c r="O467">
        <f t="shared" si="106"/>
        <v>7550.9530970948681</v>
      </c>
      <c r="P467" s="2">
        <f t="shared" si="108"/>
        <v>147.22671081791839</v>
      </c>
      <c r="Q467" s="2">
        <f t="shared" si="109"/>
        <v>165.24728041504733</v>
      </c>
      <c r="R467" s="2">
        <f t="shared" si="110"/>
        <v>104.94994485999892</v>
      </c>
      <c r="S467" s="2">
        <f t="shared" si="111"/>
        <v>17.466961238539167</v>
      </c>
      <c r="T467" s="2">
        <f t="shared" si="112"/>
        <v>0.91782647256629424</v>
      </c>
      <c r="U467" s="9">
        <f t="shared" si="114"/>
        <v>710.80872380407004</v>
      </c>
      <c r="V467" s="13">
        <f t="shared" si="107"/>
        <v>1.2819396681607031E-4</v>
      </c>
    </row>
    <row r="468" spans="3:22">
      <c r="C468">
        <v>1996.7083</v>
      </c>
      <c r="D468">
        <v>359.69</v>
      </c>
      <c r="E468" s="1">
        <f t="shared" si="115"/>
        <v>2212</v>
      </c>
      <c r="F468" s="4">
        <f>F467*SUM(economy!Z258:AB258)/SUM(economy!Z257:AB257)</f>
        <v>7495.5975021997656</v>
      </c>
      <c r="G468" s="9">
        <f t="shared" si="105"/>
        <v>147.6875060773655</v>
      </c>
      <c r="H468" s="9">
        <f t="shared" si="105"/>
        <v>165.50163440619042</v>
      </c>
      <c r="I468" s="9">
        <f t="shared" si="105"/>
        <v>104.67564617868263</v>
      </c>
      <c r="J468" s="9">
        <f t="shared" si="105"/>
        <v>17.355390755621361</v>
      </c>
      <c r="K468" s="9">
        <f t="shared" si="105"/>
        <v>0.91119473614654944</v>
      </c>
      <c r="L468" s="9">
        <f t="shared" si="113"/>
        <v>711.1313721540065</v>
      </c>
      <c r="O468">
        <f t="shared" si="106"/>
        <v>7495.5975021997656</v>
      </c>
      <c r="P468" s="2">
        <f t="shared" si="108"/>
        <v>147.68756711022934</v>
      </c>
      <c r="Q468" s="2">
        <f t="shared" si="109"/>
        <v>165.50168988630094</v>
      </c>
      <c r="R468" s="2">
        <f t="shared" si="110"/>
        <v>104.67565755027036</v>
      </c>
      <c r="S468" s="2">
        <f t="shared" si="111"/>
        <v>17.355390757170653</v>
      </c>
      <c r="T468" s="2">
        <f t="shared" si="112"/>
        <v>0.91119473614654944</v>
      </c>
      <c r="U468" s="9">
        <f t="shared" si="114"/>
        <v>711.13150004011777</v>
      </c>
      <c r="V468" s="13">
        <f t="shared" si="107"/>
        <v>1.2788611127234617E-4</v>
      </c>
    </row>
    <row r="469" spans="3:22">
      <c r="C469">
        <v>1996.7917</v>
      </c>
      <c r="D469">
        <v>359.72</v>
      </c>
      <c r="E469" s="1">
        <f t="shared" si="115"/>
        <v>2213</v>
      </c>
      <c r="F469" s="4">
        <f>F468*SUM(economy!Z259:AB259)/SUM(economy!Z258:AB258)</f>
        <v>7440.3479995564239</v>
      </c>
      <c r="G469" s="9">
        <f t="shared" si="105"/>
        <v>148.14498385918989</v>
      </c>
      <c r="H469" s="9">
        <f t="shared" si="105"/>
        <v>165.75014643356849</v>
      </c>
      <c r="I469" s="9">
        <f t="shared" si="105"/>
        <v>104.39672434128966</v>
      </c>
      <c r="J469" s="9">
        <f t="shared" si="105"/>
        <v>17.243696809629466</v>
      </c>
      <c r="K469" s="9">
        <f t="shared" si="105"/>
        <v>0.90457353046041389</v>
      </c>
      <c r="L469" s="9">
        <f t="shared" si="113"/>
        <v>711.44012497413792</v>
      </c>
      <c r="O469">
        <f t="shared" si="106"/>
        <v>7440.3479995564239</v>
      </c>
      <c r="P469" s="2">
        <f t="shared" si="108"/>
        <v>148.14504489205373</v>
      </c>
      <c r="Q469" s="2">
        <f t="shared" si="109"/>
        <v>165.75020176105156</v>
      </c>
      <c r="R469" s="2">
        <f t="shared" si="110"/>
        <v>104.39673556024093</v>
      </c>
      <c r="S469" s="2">
        <f t="shared" si="111"/>
        <v>17.243696811090253</v>
      </c>
      <c r="T469" s="2">
        <f t="shared" si="112"/>
        <v>0.90457353046041389</v>
      </c>
      <c r="U469" s="9">
        <f t="shared" si="114"/>
        <v>711.44025255489692</v>
      </c>
      <c r="V469" s="13">
        <f t="shared" si="107"/>
        <v>1.2758075899910182E-4</v>
      </c>
    </row>
    <row r="470" spans="3:22">
      <c r="C470">
        <v>1996.875</v>
      </c>
      <c r="D470">
        <v>361.04</v>
      </c>
      <c r="E470" s="1">
        <f t="shared" si="115"/>
        <v>2214</v>
      </c>
      <c r="F470" s="4">
        <f>F469*SUM(economy!Z260:AB260)/SUM(economy!Z259:AB259)</f>
        <v>7385.2111977268796</v>
      </c>
      <c r="G470" s="9">
        <f t="shared" si="105"/>
        <v>148.59908960564169</v>
      </c>
      <c r="H470" s="9">
        <f t="shared" si="105"/>
        <v>165.99278705020177</v>
      </c>
      <c r="I470" s="9">
        <f t="shared" si="105"/>
        <v>104.11324596982257</v>
      </c>
      <c r="J470" s="9">
        <f t="shared" si="105"/>
        <v>17.131898904213688</v>
      </c>
      <c r="K470" s="9">
        <f t="shared" si="105"/>
        <v>0.89796369284397193</v>
      </c>
      <c r="L470" s="9">
        <f t="shared" si="113"/>
        <v>711.73498522272371</v>
      </c>
      <c r="O470">
        <f t="shared" si="106"/>
        <v>7385.2111977268796</v>
      </c>
      <c r="P470" s="2">
        <f t="shared" si="108"/>
        <v>148.59915063850553</v>
      </c>
      <c r="Q470" s="2">
        <f t="shared" si="109"/>
        <v>165.99284222547729</v>
      </c>
      <c r="R470" s="2">
        <f t="shared" si="110"/>
        <v>104.11325703818618</v>
      </c>
      <c r="S470" s="2">
        <f t="shared" si="111"/>
        <v>17.131898905591026</v>
      </c>
      <c r="T470" s="2">
        <f t="shared" si="112"/>
        <v>0.89796369284397193</v>
      </c>
      <c r="U470" s="9">
        <f t="shared" si="114"/>
        <v>711.73511250060392</v>
      </c>
      <c r="V470" s="13">
        <f t="shared" si="107"/>
        <v>1.2727788021038577E-4</v>
      </c>
    </row>
    <row r="471" spans="3:22">
      <c r="C471">
        <v>1996.9583</v>
      </c>
      <c r="D471">
        <v>362.39</v>
      </c>
      <c r="E471" s="1">
        <f t="shared" si="115"/>
        <v>2215</v>
      </c>
      <c r="F471" s="4">
        <f>F470*SUM(economy!Z261:AB261)/SUM(economy!Z260:AB260)</f>
        <v>7330.1935481144628</v>
      </c>
      <c r="G471" s="9">
        <f t="shared" ref="G471:K486" si="116">G470*(1-G$5)+G$4*$F470*$L$4/1000</f>
        <v>149.04983019517431</v>
      </c>
      <c r="H471" s="9">
        <f t="shared" si="116"/>
        <v>166.22958299075287</v>
      </c>
      <c r="I471" s="9">
        <f t="shared" si="116"/>
        <v>103.82528915646576</v>
      </c>
      <c r="J471" s="9">
        <f t="shared" si="116"/>
        <v>17.020016206044129</v>
      </c>
      <c r="K471" s="9">
        <f t="shared" si="116"/>
        <v>0.89136604142835951</v>
      </c>
      <c r="L471" s="9">
        <f t="shared" si="113"/>
        <v>712.01608458986539</v>
      </c>
      <c r="O471">
        <f t="shared" si="106"/>
        <v>7330.1935481144628</v>
      </c>
      <c r="P471" s="2">
        <f t="shared" si="108"/>
        <v>149.04989122803815</v>
      </c>
      <c r="Q471" s="2">
        <f t="shared" si="109"/>
        <v>166.22963801423955</v>
      </c>
      <c r="R471" s="2">
        <f t="shared" si="110"/>
        <v>103.82530007626296</v>
      </c>
      <c r="S471" s="2">
        <f t="shared" si="111"/>
        <v>17.020016207342785</v>
      </c>
      <c r="T471" s="2">
        <f t="shared" si="112"/>
        <v>0.89136604142835951</v>
      </c>
      <c r="U471" s="9">
        <f t="shared" si="114"/>
        <v>712.01621156731176</v>
      </c>
      <c r="V471" s="13">
        <f t="shared" si="107"/>
        <v>1.2697744637080177E-4</v>
      </c>
    </row>
    <row r="472" spans="3:22">
      <c r="C472">
        <v>1997.0417</v>
      </c>
      <c r="D472">
        <v>363.24</v>
      </c>
      <c r="E472" s="1">
        <f t="shared" si="115"/>
        <v>2216</v>
      </c>
      <c r="F472" s="4">
        <f>F471*SUM(economy!Z262:AB262)/SUM(economy!Z261:AB261)</f>
        <v>7275.3013465328113</v>
      </c>
      <c r="G472" s="9">
        <f t="shared" si="116"/>
        <v>149.4972128999888</v>
      </c>
      <c r="H472" s="9">
        <f t="shared" si="116"/>
        <v>166.46056152210198</v>
      </c>
      <c r="I472" s="9">
        <f t="shared" si="116"/>
        <v>103.53293191442708</v>
      </c>
      <c r="J472" s="9">
        <f t="shared" si="116"/>
        <v>16.908067544066245</v>
      </c>
      <c r="K472" s="9">
        <f t="shared" si="116"/>
        <v>0.88478137531797962</v>
      </c>
      <c r="L472" s="9">
        <f t="shared" si="113"/>
        <v>712.283555255902</v>
      </c>
      <c r="O472">
        <f t="shared" si="106"/>
        <v>7275.3013465328113</v>
      </c>
      <c r="P472" s="2">
        <f t="shared" si="108"/>
        <v>149.49727393285264</v>
      </c>
      <c r="Q472" s="2">
        <f t="shared" si="109"/>
        <v>166.46061639421742</v>
      </c>
      <c r="R472" s="2">
        <f t="shared" si="110"/>
        <v>103.53294268765205</v>
      </c>
      <c r="S472" s="2">
        <f t="shared" si="111"/>
        <v>16.908067545290713</v>
      </c>
      <c r="T472" s="2">
        <f t="shared" si="112"/>
        <v>0.88478137531797962</v>
      </c>
      <c r="U472" s="9">
        <f t="shared" si="114"/>
        <v>712.28368193533083</v>
      </c>
      <c r="V472" s="13">
        <f t="shared" si="107"/>
        <v>1.266794288312667E-4</v>
      </c>
    </row>
    <row r="473" spans="3:22">
      <c r="C473">
        <v>1997.125</v>
      </c>
      <c r="D473">
        <v>364.21</v>
      </c>
      <c r="E473" s="1">
        <f t="shared" si="115"/>
        <v>2217</v>
      </c>
      <c r="F473" s="4">
        <f>F472*SUM(economy!Z263:AB263)/SUM(economy!Z262:AB262)</f>
        <v>7220.540734800119</v>
      </c>
      <c r="G473" s="9">
        <f t="shared" si="116"/>
        <v>149.94124537653775</v>
      </c>
      <c r="H473" s="9">
        <f t="shared" si="116"/>
        <v>166.68575042727363</v>
      </c>
      <c r="I473" s="9">
        <f t="shared" si="116"/>
        <v>103.23625215562305</v>
      </c>
      <c r="J473" s="9">
        <f t="shared" si="116"/>
        <v>16.796071410532299</v>
      </c>
      <c r="K473" s="9">
        <f t="shared" si="116"/>
        <v>0.87821047477225833</v>
      </c>
      <c r="L473" s="9">
        <f t="shared" si="113"/>
        <v>712.53752984473897</v>
      </c>
      <c r="O473">
        <f t="shared" si="106"/>
        <v>7220.540734800119</v>
      </c>
      <c r="P473" s="2">
        <f t="shared" si="108"/>
        <v>149.94130640940159</v>
      </c>
      <c r="Q473" s="2">
        <f t="shared" si="109"/>
        <v>166.68580514843424</v>
      </c>
      <c r="R473" s="2">
        <f t="shared" si="110"/>
        <v>103.23626278424317</v>
      </c>
      <c r="S473" s="2">
        <f t="shared" si="111"/>
        <v>16.796071411686817</v>
      </c>
      <c r="T473" s="2">
        <f t="shared" si="112"/>
        <v>0.87821047477225833</v>
      </c>
      <c r="U473" s="9">
        <f t="shared" si="114"/>
        <v>712.53765622853803</v>
      </c>
      <c r="V473" s="13">
        <f t="shared" si="107"/>
        <v>1.2638379905638431E-4</v>
      </c>
    </row>
    <row r="474" spans="3:22">
      <c r="C474">
        <v>1997.2083</v>
      </c>
      <c r="D474">
        <v>364.65</v>
      </c>
      <c r="E474" s="1">
        <f t="shared" si="115"/>
        <v>2218</v>
      </c>
      <c r="F474" s="4">
        <f>F473*SUM(economy!Z264:AB264)/SUM(economy!Z263:AB263)</f>
        <v>7165.917702357041</v>
      </c>
      <c r="G474" s="9">
        <f t="shared" si="116"/>
        <v>150.3819356561265</v>
      </c>
      <c r="H474" s="9">
        <f t="shared" si="116"/>
        <v>166.90517798955688</v>
      </c>
      <c r="I474" s="9">
        <f t="shared" si="116"/>
        <v>102.93532766890291</v>
      </c>
      <c r="J474" s="9">
        <f t="shared" si="116"/>
        <v>16.684045962160997</v>
      </c>
      <c r="K474" s="9">
        <f t="shared" si="116"/>
        <v>0.87165410139073185</v>
      </c>
      <c r="L474" s="9">
        <f t="shared" si="113"/>
        <v>712.778141378138</v>
      </c>
      <c r="O474">
        <f t="shared" si="106"/>
        <v>7165.917702357041</v>
      </c>
      <c r="P474" s="2">
        <f t="shared" si="108"/>
        <v>150.38199668899034</v>
      </c>
      <c r="Q474" s="2">
        <f t="shared" si="109"/>
        <v>166.90523256017792</v>
      </c>
      <c r="R474" s="2">
        <f t="shared" si="110"/>
        <v>102.93533815485914</v>
      </c>
      <c r="S474" s="2">
        <f t="shared" si="111"/>
        <v>16.684045963249559</v>
      </c>
      <c r="T474" s="2">
        <f t="shared" si="112"/>
        <v>0.87165410139073185</v>
      </c>
      <c r="U474" s="9">
        <f t="shared" si="114"/>
        <v>712.77826746866776</v>
      </c>
      <c r="V474" s="13">
        <f t="shared" si="107"/>
        <v>1.2609052976131352E-4</v>
      </c>
    </row>
    <row r="475" spans="3:22">
      <c r="C475">
        <v>1997.2917</v>
      </c>
      <c r="D475">
        <v>366.49</v>
      </c>
      <c r="E475" s="1">
        <f t="shared" si="115"/>
        <v>2219</v>
      </c>
      <c r="F475" s="4">
        <f>F474*SUM(economy!Z265:AB265)/SUM(economy!Z264:AB264)</f>
        <v>7111.4380879065093</v>
      </c>
      <c r="G475" s="9">
        <f t="shared" si="116"/>
        <v>150.81929213561307</v>
      </c>
      <c r="H475" s="9">
        <f t="shared" si="116"/>
        <v>167.11887297682142</v>
      </c>
      <c r="I475" s="9">
        <f t="shared" si="116"/>
        <v>102.63023609880813</v>
      </c>
      <c r="J475" s="9">
        <f t="shared" si="116"/>
        <v>16.572009021420779</v>
      </c>
      <c r="K475" s="9">
        <f t="shared" si="116"/>
        <v>0.86511299830126631</v>
      </c>
      <c r="L475" s="9">
        <f t="shared" si="113"/>
        <v>713.00552323096463</v>
      </c>
      <c r="O475">
        <f t="shared" si="106"/>
        <v>7111.4380879065093</v>
      </c>
      <c r="P475" s="2">
        <f t="shared" si="108"/>
        <v>150.81935316847691</v>
      </c>
      <c r="Q475" s="2">
        <f t="shared" si="109"/>
        <v>167.11892739731707</v>
      </c>
      <c r="R475" s="2">
        <f t="shared" si="110"/>
        <v>102.63024644401538</v>
      </c>
      <c r="S475" s="2">
        <f t="shared" si="111"/>
        <v>16.572009022447155</v>
      </c>
      <c r="T475" s="2">
        <f t="shared" si="112"/>
        <v>0.86511299830126631</v>
      </c>
      <c r="U475" s="9">
        <f t="shared" si="114"/>
        <v>713.00564903055783</v>
      </c>
      <c r="V475" s="13">
        <f t="shared" si="107"/>
        <v>1.2579959320646594E-4</v>
      </c>
    </row>
    <row r="476" spans="3:22">
      <c r="C476">
        <v>1997.375</v>
      </c>
      <c r="D476">
        <v>366.77</v>
      </c>
      <c r="E476" s="1">
        <f t="shared" si="115"/>
        <v>2220</v>
      </c>
      <c r="F476" s="4">
        <f>F475*SUM(economy!Z266:AB266)/SUM(economy!Z265:AB265)</f>
        <v>7057.1075810739776</v>
      </c>
      <c r="G476" s="9">
        <f t="shared" si="116"/>
        <v>151.25332356820829</v>
      </c>
      <c r="H476" s="9">
        <f t="shared" si="116"/>
        <v>167.32686462603075</v>
      </c>
      <c r="I476" s="9">
        <f t="shared" si="116"/>
        <v>102.32105492486333</v>
      </c>
      <c r="J476" s="9">
        <f t="shared" si="116"/>
        <v>16.45997807793227</v>
      </c>
      <c r="K476" s="9">
        <f t="shared" si="116"/>
        <v>0.8585878903512052</v>
      </c>
      <c r="L476" s="9">
        <f t="shared" si="113"/>
        <v>713.21980908738578</v>
      </c>
      <c r="O476">
        <f t="shared" si="106"/>
        <v>7057.1075810739776</v>
      </c>
      <c r="P476" s="2">
        <f t="shared" si="108"/>
        <v>151.25338460107213</v>
      </c>
      <c r="Q476" s="2">
        <f t="shared" si="109"/>
        <v>167.32691889681396</v>
      </c>
      <c r="R476" s="2">
        <f t="shared" si="110"/>
        <v>102.32106513121084</v>
      </c>
      <c r="S476" s="2">
        <f t="shared" si="111"/>
        <v>16.459978078900011</v>
      </c>
      <c r="T476" s="2">
        <f t="shared" si="112"/>
        <v>0.8585878903512052</v>
      </c>
      <c r="U476" s="9">
        <f t="shared" si="114"/>
        <v>713.21993459834812</v>
      </c>
      <c r="V476" s="13">
        <f t="shared" si="107"/>
        <v>1.255109623343742E-4</v>
      </c>
    </row>
    <row r="477" spans="3:22">
      <c r="C477">
        <v>1997.4583</v>
      </c>
      <c r="D477">
        <v>365.73</v>
      </c>
      <c r="E477" s="1">
        <f t="shared" si="115"/>
        <v>2221</v>
      </c>
      <c r="F477" s="4">
        <f>F476*SUM(economy!Z267:AB267)/SUM(economy!Z266:AB266)</f>
        <v>7002.9317240865212</v>
      </c>
      <c r="G477" s="9">
        <f t="shared" si="116"/>
        <v>151.68403905437711</v>
      </c>
      <c r="H477" s="9">
        <f t="shared" si="116"/>
        <v>167.52918262795365</v>
      </c>
      <c r="I477" s="9">
        <f t="shared" si="116"/>
        <v>102.00786144139467</v>
      </c>
      <c r="J477" s="9">
        <f t="shared" si="116"/>
        <v>16.347970289985465</v>
      </c>
      <c r="K477" s="9">
        <f t="shared" si="116"/>
        <v>0.85207948430125191</v>
      </c>
      <c r="L477" s="9">
        <f t="shared" si="113"/>
        <v>713.42113289801216</v>
      </c>
      <c r="O477">
        <f t="shared" si="106"/>
        <v>7002.9317240865212</v>
      </c>
      <c r="P477" s="2">
        <f t="shared" si="108"/>
        <v>151.68410008724095</v>
      </c>
      <c r="Q477" s="2">
        <f t="shared" si="109"/>
        <v>167.52923674943631</v>
      </c>
      <c r="R477" s="2">
        <f t="shared" si="110"/>
        <v>102.0078715107463</v>
      </c>
      <c r="S477" s="2">
        <f t="shared" si="111"/>
        <v>16.347970290897923</v>
      </c>
      <c r="T477" s="2">
        <f t="shared" si="112"/>
        <v>0.85207948430125191</v>
      </c>
      <c r="U477" s="9">
        <f t="shared" si="114"/>
        <v>713.42125812262282</v>
      </c>
      <c r="V477" s="13">
        <f t="shared" si="107"/>
        <v>1.252246106560051E-4</v>
      </c>
    </row>
    <row r="478" spans="3:22">
      <c r="C478">
        <v>1997.5417</v>
      </c>
      <c r="D478">
        <v>364.46</v>
      </c>
      <c r="E478" s="1">
        <f t="shared" si="115"/>
        <v>2222</v>
      </c>
      <c r="F478" s="4">
        <f>F477*SUM(economy!Z268:AB268)/SUM(economy!Z267:AB267)</f>
        <v>6948.9159134693791</v>
      </c>
      <c r="G478" s="9">
        <f t="shared" si="116"/>
        <v>152.11144803284247</v>
      </c>
      <c r="H478" s="9">
        <f t="shared" si="116"/>
        <v>167.72585711207563</v>
      </c>
      <c r="I478" s="9">
        <f t="shared" si="116"/>
        <v>101.69073273787127</v>
      </c>
      <c r="J478" s="9">
        <f t="shared" si="116"/>
        <v>16.23600248616733</v>
      </c>
      <c r="K478" s="9">
        <f t="shared" si="116"/>
        <v>0.84558846902189622</v>
      </c>
      <c r="L478" s="9">
        <f t="shared" si="113"/>
        <v>713.60962883797856</v>
      </c>
      <c r="O478">
        <f t="shared" si="106"/>
        <v>6948.9159134693791</v>
      </c>
      <c r="P478" s="2">
        <f t="shared" si="108"/>
        <v>152.11150906570631</v>
      </c>
      <c r="Q478" s="2">
        <f t="shared" si="109"/>
        <v>167.72591108466847</v>
      </c>
      <c r="R478" s="2">
        <f t="shared" si="110"/>
        <v>101.69074267206587</v>
      </c>
      <c r="S478" s="2">
        <f t="shared" si="111"/>
        <v>16.236002487027662</v>
      </c>
      <c r="T478" s="2">
        <f t="shared" si="112"/>
        <v>0.84558846902189622</v>
      </c>
      <c r="U478" s="9">
        <f t="shared" si="114"/>
        <v>713.60975377849024</v>
      </c>
      <c r="V478" s="13">
        <f t="shared" si="107"/>
        <v>1.2494051168232545E-4</v>
      </c>
    </row>
    <row r="479" spans="3:22">
      <c r="C479">
        <v>1997.625</v>
      </c>
      <c r="D479">
        <v>362.4</v>
      </c>
      <c r="E479" s="1">
        <f t="shared" si="115"/>
        <v>2223</v>
      </c>
      <c r="F479" s="4">
        <f>F478*SUM(economy!Z269:AB269)/SUM(economy!Z268:AB268)</f>
        <v>6895.0654017582947</v>
      </c>
      <c r="G479" s="9">
        <f t="shared" si="116"/>
        <v>152.53556027169273</v>
      </c>
      <c r="H479" s="9">
        <f t="shared" si="116"/>
        <v>167.91691863171116</v>
      </c>
      <c r="I479" s="9">
        <f t="shared" si="116"/>
        <v>101.36974567976556</v>
      </c>
      <c r="J479" s="9">
        <f t="shared" si="116"/>
        <v>16.124091167095546</v>
      </c>
      <c r="K479" s="9">
        <f t="shared" si="116"/>
        <v>0.83911551569220322</v>
      </c>
      <c r="L479" s="9">
        <f t="shared" si="113"/>
        <v>713.78543126595719</v>
      </c>
      <c r="O479">
        <f t="shared" si="106"/>
        <v>6895.0654017582947</v>
      </c>
      <c r="P479" s="2">
        <f t="shared" si="108"/>
        <v>152.53562130455657</v>
      </c>
      <c r="Q479" s="2">
        <f t="shared" si="109"/>
        <v>167.91697245582378</v>
      </c>
      <c r="R479" s="2">
        <f t="shared" si="110"/>
        <v>101.36975548061727</v>
      </c>
      <c r="S479" s="2">
        <f t="shared" si="111"/>
        <v>16.12409116790673</v>
      </c>
      <c r="T479" s="2">
        <f t="shared" si="112"/>
        <v>0.83911551569220322</v>
      </c>
      <c r="U479" s="9">
        <f t="shared" si="114"/>
        <v>713.78555592459657</v>
      </c>
      <c r="V479" s="13">
        <f t="shared" si="107"/>
        <v>1.2465863937904942E-4</v>
      </c>
    </row>
    <row r="480" spans="3:22">
      <c r="C480">
        <v>1997.7083</v>
      </c>
      <c r="D480">
        <v>360.44</v>
      </c>
      <c r="E480" s="1">
        <f t="shared" si="115"/>
        <v>2224</v>
      </c>
      <c r="F480" s="4">
        <f>F479*SUM(economy!Z270:AB270)/SUM(economy!Z269:AB269)</f>
        <v>6841.3852992264638</v>
      </c>
      <c r="G480" s="9">
        <f t="shared" si="116"/>
        <v>152.95638585959347</v>
      </c>
      <c r="H480" s="9">
        <f t="shared" si="116"/>
        <v>168.10239814931734</v>
      </c>
      <c r="I480" s="9">
        <f t="shared" si="116"/>
        <v>101.04497688992754</v>
      </c>
      <c r="J480" s="9">
        <f t="shared" si="116"/>
        <v>16.012252507254193</v>
      </c>
      <c r="K480" s="9">
        <f t="shared" si="116"/>
        <v>0.83266127800077627</v>
      </c>
      <c r="L480" s="9">
        <f t="shared" si="113"/>
        <v>713.94867468409325</v>
      </c>
      <c r="O480">
        <f t="shared" si="106"/>
        <v>6841.3852992264638</v>
      </c>
      <c r="P480" s="2">
        <f t="shared" si="108"/>
        <v>152.95644689245731</v>
      </c>
      <c r="Q480" s="2">
        <f t="shared" si="109"/>
        <v>168.10245182535823</v>
      </c>
      <c r="R480" s="2">
        <f t="shared" si="110"/>
        <v>101.04498655922619</v>
      </c>
      <c r="S480" s="2">
        <f t="shared" si="111"/>
        <v>16.012252508019035</v>
      </c>
      <c r="T480" s="2">
        <f t="shared" si="112"/>
        <v>0.83266127800077627</v>
      </c>
      <c r="U480" s="9">
        <f t="shared" si="114"/>
        <v>713.94879906306153</v>
      </c>
      <c r="V480" s="13">
        <f t="shared" si="107"/>
        <v>1.2437896828032535E-4</v>
      </c>
    </row>
    <row r="481" spans="3:22">
      <c r="C481">
        <v>1997.7917</v>
      </c>
      <c r="D481">
        <v>360.98</v>
      </c>
      <c r="E481" s="1">
        <f t="shared" si="115"/>
        <v>2225</v>
      </c>
      <c r="F481" s="4">
        <f>F480*SUM(economy!Z271:AB271)/SUM(economy!Z270:AB270)</f>
        <v>6787.8805756245274</v>
      </c>
      <c r="G481" s="9">
        <f t="shared" si="116"/>
        <v>153.37393519710494</v>
      </c>
      <c r="H481" s="9">
        <f t="shared" si="116"/>
        <v>168.28232702201061</v>
      </c>
      <c r="I481" s="9">
        <f t="shared" si="116"/>
        <v>100.71650273046875</v>
      </c>
      <c r="J481" s="9">
        <f t="shared" si="116"/>
        <v>15.900502356927237</v>
      </c>
      <c r="K481" s="9">
        <f t="shared" si="116"/>
        <v>0.82622639234872475</v>
      </c>
      <c r="L481" s="9">
        <f t="shared" si="113"/>
        <v>714.09949369886021</v>
      </c>
      <c r="O481">
        <f t="shared" si="106"/>
        <v>6787.8805756245274</v>
      </c>
      <c r="P481" s="2">
        <f t="shared" si="108"/>
        <v>153.37399622996878</v>
      </c>
      <c r="Q481" s="2">
        <f t="shared" si="109"/>
        <v>168.2823805503871</v>
      </c>
      <c r="R481" s="2">
        <f t="shared" si="110"/>
        <v>100.71651226998011</v>
      </c>
      <c r="S481" s="2">
        <f t="shared" si="111"/>
        <v>15.900502357648387</v>
      </c>
      <c r="T481" s="2">
        <f t="shared" si="112"/>
        <v>0.82622639234872475</v>
      </c>
      <c r="U481" s="9">
        <f t="shared" si="114"/>
        <v>714.09961780033314</v>
      </c>
      <c r="V481" s="13">
        <f t="shared" si="107"/>
        <v>1.241014729203016E-4</v>
      </c>
    </row>
    <row r="482" spans="3:22">
      <c r="C482">
        <v>1997.875</v>
      </c>
      <c r="D482">
        <v>362.65</v>
      </c>
      <c r="E482" s="1">
        <f t="shared" si="115"/>
        <v>2226</v>
      </c>
      <c r="F482" s="4">
        <f>F481*SUM(economy!Z272:AB272)/SUM(economy!Z271:AB271)</f>
        <v>6734.5560619323833</v>
      </c>
      <c r="G482" s="9">
        <f t="shared" si="116"/>
        <v>153.78821898810551</v>
      </c>
      <c r="H482" s="9">
        <f t="shared" si="116"/>
        <v>168.45673698728621</v>
      </c>
      <c r="I482" s="9">
        <f t="shared" si="116"/>
        <v>100.38439928515061</v>
      </c>
      <c r="J482" s="9">
        <f t="shared" si="116"/>
        <v>15.78885624422583</v>
      </c>
      <c r="K482" s="9">
        <f t="shared" si="116"/>
        <v>0.81981147805445964</v>
      </c>
      <c r="L482" s="9">
        <f t="shared" si="113"/>
        <v>714.2380229828226</v>
      </c>
      <c r="O482">
        <f t="shared" si="106"/>
        <v>6734.5560619323833</v>
      </c>
      <c r="P482" s="2">
        <f t="shared" si="108"/>
        <v>153.78828002096935</v>
      </c>
      <c r="Q482" s="2">
        <f t="shared" si="109"/>
        <v>168.45679036840454</v>
      </c>
      <c r="R482" s="2">
        <f t="shared" si="110"/>
        <v>100.38440869661677</v>
      </c>
      <c r="S482" s="2">
        <f t="shared" si="111"/>
        <v>15.788856244905782</v>
      </c>
      <c r="T482" s="2">
        <f t="shared" si="112"/>
        <v>0.81981147805445964</v>
      </c>
      <c r="U482" s="9">
        <f t="shared" si="114"/>
        <v>714.23814680895089</v>
      </c>
      <c r="V482" s="13">
        <f t="shared" si="107"/>
        <v>1.2382612828787387E-4</v>
      </c>
    </row>
    <row r="483" spans="3:22">
      <c r="C483">
        <v>1997.9583</v>
      </c>
      <c r="D483">
        <v>364.51</v>
      </c>
      <c r="E483" s="1">
        <f t="shared" si="115"/>
        <v>2227</v>
      </c>
      <c r="F483" s="4">
        <f>F482*SUM(economy!Z273:AB273)/SUM(economy!Z272:AB272)</f>
        <v>6681.4164521214152</v>
      </c>
      <c r="G483" s="9">
        <f t="shared" si="116"/>
        <v>154.19924823132203</v>
      </c>
      <c r="H483" s="9">
        <f t="shared" si="116"/>
        <v>168.62566014894179</v>
      </c>
      <c r="I483" s="9">
        <f t="shared" si="116"/>
        <v>100.04874234227246</v>
      </c>
      <c r="J483" s="9">
        <f t="shared" si="116"/>
        <v>15.677329377205362</v>
      </c>
      <c r="K483" s="9">
        <f t="shared" si="116"/>
        <v>0.8134171375601531</v>
      </c>
      <c r="L483" s="9">
        <f t="shared" si="113"/>
        <v>714.36439723730177</v>
      </c>
      <c r="O483">
        <f t="shared" si="106"/>
        <v>6681.4164521214152</v>
      </c>
      <c r="P483" s="2">
        <f t="shared" si="108"/>
        <v>154.19930926418587</v>
      </c>
      <c r="Q483" s="2">
        <f t="shared" si="109"/>
        <v>168.62571338320708</v>
      </c>
      <c r="R483" s="2">
        <f t="shared" si="110"/>
        <v>100.04875162741213</v>
      </c>
      <c r="S483" s="2">
        <f t="shared" si="111"/>
        <v>15.677329377846471</v>
      </c>
      <c r="T483" s="2">
        <f t="shared" si="112"/>
        <v>0.8134171375601531</v>
      </c>
      <c r="U483" s="9">
        <f t="shared" si="114"/>
        <v>714.36452079021183</v>
      </c>
      <c r="V483" s="13">
        <f t="shared" si="107"/>
        <v>1.2355291005405888E-4</v>
      </c>
    </row>
    <row r="484" spans="3:22">
      <c r="C484">
        <v>1998.0417</v>
      </c>
      <c r="D484">
        <v>365.39</v>
      </c>
      <c r="E484" s="1">
        <f t="shared" si="115"/>
        <v>2228</v>
      </c>
      <c r="F484" s="4">
        <f>F483*SUM(economy!Z274:AB274)/SUM(economy!Z273:AB273)</f>
        <v>6628.4663049259698</v>
      </c>
      <c r="G484" s="9">
        <f t="shared" si="116"/>
        <v>154.60703421196794</v>
      </c>
      <c r="H484" s="9">
        <f t="shared" si="116"/>
        <v>168.78912896320492</v>
      </c>
      <c r="I484" s="9">
        <f t="shared" si="116"/>
        <v>99.709607378054002</v>
      </c>
      <c r="J484" s="9">
        <f t="shared" si="116"/>
        <v>15.565936646068447</v>
      </c>
      <c r="K484" s="9">
        <f t="shared" si="116"/>
        <v>0.80704395663969697</v>
      </c>
      <c r="L484" s="9">
        <f t="shared" si="113"/>
        <v>714.47875115593502</v>
      </c>
      <c r="O484">
        <f t="shared" si="106"/>
        <v>6628.4663049259698</v>
      </c>
      <c r="P484" s="2">
        <f t="shared" si="108"/>
        <v>154.60709524483178</v>
      </c>
      <c r="Q484" s="2">
        <f t="shared" si="109"/>
        <v>168.78918205102116</v>
      </c>
      <c r="R484" s="2">
        <f t="shared" si="110"/>
        <v>99.709616538562798</v>
      </c>
      <c r="S484" s="2">
        <f t="shared" si="111"/>
        <v>15.565936646672933</v>
      </c>
      <c r="T484" s="2">
        <f t="shared" si="112"/>
        <v>0.80704395663969697</v>
      </c>
      <c r="U484" s="9">
        <f t="shared" si="114"/>
        <v>714.47887443772834</v>
      </c>
      <c r="V484" s="13">
        <f t="shared" si="107"/>
        <v>1.2328179332143918E-4</v>
      </c>
    </row>
    <row r="485" spans="3:22">
      <c r="C485">
        <v>1998.125</v>
      </c>
      <c r="D485">
        <v>366.1</v>
      </c>
      <c r="E485" s="1">
        <f t="shared" si="115"/>
        <v>2229</v>
      </c>
      <c r="F485" s="4">
        <f>F484*SUM(economy!Z275:AB275)/SUM(economy!Z274:AB274)</f>
        <v>6575.7100456227645</v>
      </c>
      <c r="G485" s="9">
        <f t="shared" si="116"/>
        <v>155.01158849348926</v>
      </c>
      <c r="H485" s="9">
        <f t="shared" si="116"/>
        <v>168.94717622506531</v>
      </c>
      <c r="I485" s="9">
        <f t="shared" si="116"/>
        <v>99.36706954050689</v>
      </c>
      <c r="J485" s="9">
        <f t="shared" si="116"/>
        <v>15.454692625449949</v>
      </c>
      <c r="K485" s="9">
        <f t="shared" si="116"/>
        <v>0.80069250460800268</v>
      </c>
      <c r="L485" s="9">
        <f t="shared" si="113"/>
        <v>714.58121938911938</v>
      </c>
      <c r="O485">
        <f t="shared" si="106"/>
        <v>6575.7100456227645</v>
      </c>
      <c r="P485" s="2">
        <f t="shared" si="108"/>
        <v>155.0116495263531</v>
      </c>
      <c r="Q485" s="2">
        <f t="shared" si="109"/>
        <v>168.94722916683537</v>
      </c>
      <c r="R485" s="2">
        <f t="shared" si="110"/>
        <v>99.367078578057686</v>
      </c>
      <c r="S485" s="2">
        <f t="shared" si="111"/>
        <v>15.454692626019902</v>
      </c>
      <c r="T485" s="2">
        <f t="shared" si="112"/>
        <v>0.80069250460800268</v>
      </c>
      <c r="U485" s="9">
        <f t="shared" si="114"/>
        <v>714.58134240187405</v>
      </c>
      <c r="V485" s="13">
        <f t="shared" si="107"/>
        <v>1.2301275467052619E-4</v>
      </c>
    </row>
    <row r="486" spans="3:22">
      <c r="C486">
        <v>1998.2083</v>
      </c>
      <c r="D486">
        <v>367.36</v>
      </c>
      <c r="E486" s="1">
        <f t="shared" si="115"/>
        <v>2230</v>
      </c>
      <c r="F486" s="4">
        <f>F485*SUM(economy!Z276:AB276)/SUM(economy!Z275:AB275)</f>
        <v>6523.1519678170853</v>
      </c>
      <c r="G486" s="9">
        <f t="shared" si="116"/>
        <v>155.41292290941928</v>
      </c>
      <c r="H486" s="9">
        <f t="shared" si="116"/>
        <v>169.09983505481159</v>
      </c>
      <c r="I486" s="9">
        <f t="shared" si="116"/>
        <v>99.021203633790194</v>
      </c>
      <c r="J486" s="9">
        <f t="shared" si="116"/>
        <v>15.343611576780336</v>
      </c>
      <c r="K486" s="9">
        <f t="shared" si="116"/>
        <v>0.79436333453148955</v>
      </c>
      <c r="L486" s="9">
        <f t="shared" si="113"/>
        <v>714.67193650933291</v>
      </c>
      <c r="O486">
        <f t="shared" si="106"/>
        <v>6523.1519678170853</v>
      </c>
      <c r="P486" s="2">
        <f t="shared" si="108"/>
        <v>155.41298394228312</v>
      </c>
      <c r="Q486" s="2">
        <f t="shared" si="109"/>
        <v>169.09988785093725</v>
      </c>
      <c r="R486" s="2">
        <f t="shared" si="110"/>
        <v>99.021212550033411</v>
      </c>
      <c r="S486" s="2">
        <f t="shared" si="111"/>
        <v>15.343611577317731</v>
      </c>
      <c r="T486" s="2">
        <f t="shared" si="112"/>
        <v>0.79436333453148955</v>
      </c>
      <c r="U486" s="9">
        <f t="shared" si="114"/>
        <v>714.67205925510302</v>
      </c>
      <c r="V486" s="13">
        <f t="shared" si="107"/>
        <v>1.2274577011339716E-4</v>
      </c>
    </row>
    <row r="487" spans="3:22">
      <c r="C487">
        <v>1998.2917</v>
      </c>
      <c r="D487">
        <v>368.79</v>
      </c>
      <c r="E487" s="1">
        <f t="shared" si="115"/>
        <v>2231</v>
      </c>
      <c r="F487" s="4">
        <f>F486*SUM(economy!Z277:AB277)/SUM(economy!Z276:AB276)</f>
        <v>6470.7962352346058</v>
      </c>
      <c r="G487" s="9">
        <f t="shared" ref="G487:K502" si="117">G486*(1-G$5)+G$4*$F486*$L$4/1000</f>
        <v>155.81104955534238</v>
      </c>
      <c r="H487" s="9">
        <f t="shared" si="117"/>
        <v>169.24713888477294</v>
      </c>
      <c r="I487" s="9">
        <f t="shared" si="117"/>
        <v>98.672084103044156</v>
      </c>
      <c r="J487" s="9">
        <f t="shared" si="117"/>
        <v>15.232707450723678</v>
      </c>
      <c r="K487" s="9">
        <f t="shared" si="117"/>
        <v>0.7880569834396105</v>
      </c>
      <c r="L487" s="9">
        <f t="shared" si="113"/>
        <v>714.75103697732277</v>
      </c>
      <c r="O487">
        <f t="shared" si="106"/>
        <v>6470.7962352346058</v>
      </c>
      <c r="P487" s="2">
        <f t="shared" si="108"/>
        <v>155.81111058820622</v>
      </c>
      <c r="Q487" s="2">
        <f t="shared" si="109"/>
        <v>169.24719153565488</v>
      </c>
      <c r="R487" s="2">
        <f t="shared" si="110"/>
        <v>98.672092899608074</v>
      </c>
      <c r="S487" s="2">
        <f t="shared" si="111"/>
        <v>15.232707451230372</v>
      </c>
      <c r="T487" s="2">
        <f t="shared" si="112"/>
        <v>0.7880569834396105</v>
      </c>
      <c r="U487" s="9">
        <f t="shared" si="114"/>
        <v>714.75115945813923</v>
      </c>
      <c r="V487" s="13">
        <f t="shared" si="107"/>
        <v>1.2248081645793718E-4</v>
      </c>
    </row>
    <row r="488" spans="3:22">
      <c r="C488">
        <v>1998.375</v>
      </c>
      <c r="D488">
        <v>369.56</v>
      </c>
      <c r="E488" s="1">
        <f t="shared" si="115"/>
        <v>2232</v>
      </c>
      <c r="F488" s="4">
        <f>F487*SUM(economy!Z278:AB278)/SUM(economy!Z277:AB277)</f>
        <v>6418.6468835176202</v>
      </c>
      <c r="G488" s="9">
        <f t="shared" si="117"/>
        <v>156.20598078096702</v>
      </c>
      <c r="H488" s="9">
        <f t="shared" si="117"/>
        <v>169.38912144626534</v>
      </c>
      <c r="I488" s="9">
        <f t="shared" si="117"/>
        <v>98.319785019696781</v>
      </c>
      <c r="J488" s="9">
        <f t="shared" si="117"/>
        <v>15.121993889686657</v>
      </c>
      <c r="K488" s="9">
        <f t="shared" si="117"/>
        <v>0.78177397253727277</v>
      </c>
      <c r="L488" s="9">
        <f t="shared" si="113"/>
        <v>714.81865510915304</v>
      </c>
      <c r="O488">
        <f t="shared" si="106"/>
        <v>6418.6468835176202</v>
      </c>
      <c r="P488" s="2">
        <f t="shared" si="108"/>
        <v>156.20604181383086</v>
      </c>
      <c r="Q488" s="2">
        <f t="shared" si="109"/>
        <v>169.38917395230314</v>
      </c>
      <c r="R488" s="2">
        <f t="shared" si="110"/>
        <v>98.319793698187809</v>
      </c>
      <c r="S488" s="2">
        <f t="shared" si="111"/>
        <v>15.121993890164404</v>
      </c>
      <c r="T488" s="2">
        <f t="shared" si="112"/>
        <v>0.78177397253727277</v>
      </c>
      <c r="U488" s="9">
        <f t="shared" si="114"/>
        <v>714.81877732702355</v>
      </c>
      <c r="V488" s="13">
        <f t="shared" si="107"/>
        <v>1.2221787051203137E-4</v>
      </c>
    </row>
    <row r="489" spans="3:22">
      <c r="C489">
        <v>1998.4583</v>
      </c>
      <c r="D489">
        <v>369.13</v>
      </c>
      <c r="E489" s="1">
        <f t="shared" si="115"/>
        <v>2233</v>
      </c>
      <c r="F489" s="4">
        <f>F488*SUM(economy!Z279:AB279)/SUM(economy!Z278:AB278)</f>
        <v>6366.7078220248486</v>
      </c>
      <c r="G489" s="9">
        <f t="shared" si="117"/>
        <v>156.59772918230848</v>
      </c>
      <c r="H489" s="9">
        <f t="shared" si="117"/>
        <v>169.5258167567425</v>
      </c>
      <c r="I489" s="9">
        <f t="shared" si="117"/>
        <v>97.9643800672374</v>
      </c>
      <c r="J489" s="9">
        <f t="shared" si="117"/>
        <v>15.011484230395087</v>
      </c>
      <c r="K489" s="9">
        <f t="shared" si="117"/>
        <v>0.77551480741800671</v>
      </c>
      <c r="L489" s="9">
        <f t="shared" si="113"/>
        <v>714.87492504410147</v>
      </c>
      <c r="O489">
        <f t="shared" si="106"/>
        <v>6366.7078220248486</v>
      </c>
      <c r="P489" s="2">
        <f t="shared" si="108"/>
        <v>156.59779021517232</v>
      </c>
      <c r="Q489" s="2">
        <f t="shared" si="109"/>
        <v>169.52586911833461</v>
      </c>
      <c r="R489" s="2">
        <f t="shared" si="110"/>
        <v>97.964388629240375</v>
      </c>
      <c r="S489" s="2">
        <f t="shared" si="111"/>
        <v>15.011484230845543</v>
      </c>
      <c r="T489" s="2">
        <f t="shared" si="112"/>
        <v>0.77551480741800671</v>
      </c>
      <c r="U489" s="9">
        <f t="shared" si="114"/>
        <v>714.8750470010109</v>
      </c>
      <c r="V489" s="13">
        <f t="shared" si="107"/>
        <v>1.2195690942462534E-4</v>
      </c>
    </row>
    <row r="490" spans="3:22">
      <c r="C490">
        <v>1998.5417</v>
      </c>
      <c r="D490">
        <v>367.98</v>
      </c>
      <c r="E490" s="1">
        <f t="shared" si="115"/>
        <v>2234</v>
      </c>
      <c r="F490" s="4">
        <f>F489*SUM(economy!Z280:AB280)/SUM(economy!Z279:AB279)</f>
        <v>6314.9828356333937</v>
      </c>
      <c r="G490" s="9">
        <f t="shared" si="117"/>
        <v>156.98630759398137</v>
      </c>
      <c r="H490" s="9">
        <f t="shared" si="117"/>
        <v>169.65725910715099</v>
      </c>
      <c r="I490" s="9">
        <f t="shared" si="117"/>
        <v>97.60594252745166</v>
      </c>
      <c r="J490" s="9">
        <f t="shared" si="117"/>
        <v>14.90119150653449</v>
      </c>
      <c r="K490" s="9">
        <f t="shared" si="117"/>
        <v>0.76927997827775796</v>
      </c>
      <c r="L490" s="9">
        <f t="shared" si="113"/>
        <v>714.91998071339628</v>
      </c>
      <c r="O490">
        <f t="shared" si="106"/>
        <v>6314.9828356333937</v>
      </c>
      <c r="P490" s="2">
        <f t="shared" si="108"/>
        <v>156.98636862684521</v>
      </c>
      <c r="Q490" s="2">
        <f t="shared" si="109"/>
        <v>169.6573113246948</v>
      </c>
      <c r="R490" s="2">
        <f t="shared" si="110"/>
        <v>97.60595097453016</v>
      </c>
      <c r="S490" s="2">
        <f t="shared" si="111"/>
        <v>14.901191506959213</v>
      </c>
      <c r="T490" s="2">
        <f t="shared" si="112"/>
        <v>0.76927997827775796</v>
      </c>
      <c r="U490" s="9">
        <f t="shared" si="114"/>
        <v>714.9201024113072</v>
      </c>
      <c r="V490" s="13">
        <f t="shared" si="107"/>
        <v>1.2169791091309889E-4</v>
      </c>
    </row>
    <row r="491" spans="3:22">
      <c r="C491">
        <v>1998.625</v>
      </c>
      <c r="D491">
        <v>366.1</v>
      </c>
      <c r="E491" s="1">
        <f t="shared" si="115"/>
        <v>2235</v>
      </c>
      <c r="F491" s="4">
        <f>F490*SUM(economy!Z281:AB281)/SUM(economy!Z280:AB280)</f>
        <v>6263.4755865421766</v>
      </c>
      <c r="G491" s="9">
        <f t="shared" si="117"/>
        <v>157.37172908160218</v>
      </c>
      <c r="H491" s="9">
        <f t="shared" si="117"/>
        <v>169.78348304948955</v>
      </c>
      <c r="I491" s="9">
        <f t="shared" si="117"/>
        <v>97.244545267112017</v>
      </c>
      <c r="J491" s="9">
        <f t="shared" si="117"/>
        <v>14.791128451451307</v>
      </c>
      <c r="K491" s="9">
        <f t="shared" si="117"/>
        <v>0.76306996012915773</v>
      </c>
      <c r="L491" s="9">
        <f t="shared" si="113"/>
        <v>714.95395580978425</v>
      </c>
      <c r="O491">
        <f t="shared" si="106"/>
        <v>6263.4755865421766</v>
      </c>
      <c r="P491" s="2">
        <f t="shared" si="108"/>
        <v>157.37179011446602</v>
      </c>
      <c r="Q491" s="2">
        <f t="shared" si="109"/>
        <v>169.78353512338131</v>
      </c>
      <c r="R491" s="2">
        <f t="shared" si="110"/>
        <v>97.244553600808629</v>
      </c>
      <c r="S491" s="2">
        <f t="shared" si="111"/>
        <v>14.791128451851769</v>
      </c>
      <c r="T491" s="2">
        <f t="shared" si="112"/>
        <v>0.76306996012915773</v>
      </c>
      <c r="U491" s="9">
        <f t="shared" si="114"/>
        <v>714.95407725063683</v>
      </c>
      <c r="V491" s="13">
        <f t="shared" si="107"/>
        <v>1.2144085258114501E-4</v>
      </c>
    </row>
    <row r="492" spans="3:22">
      <c r="C492">
        <v>1998.7083</v>
      </c>
      <c r="D492">
        <v>364.16</v>
      </c>
      <c r="E492" s="1">
        <f t="shared" si="115"/>
        <v>2236</v>
      </c>
      <c r="F492" s="4">
        <f>F491*SUM(economy!Z282:AB282)/SUM(economy!Z281:AB281)</f>
        <v>6212.1896160756942</v>
      </c>
      <c r="G492" s="9">
        <f t="shared" si="117"/>
        <v>157.75400693430194</v>
      </c>
      <c r="H492" s="9">
        <f t="shared" si="117"/>
        <v>169.90452338457169</v>
      </c>
      <c r="I492" s="9">
        <f t="shared" si="117"/>
        <v>96.880260725117694</v>
      </c>
      <c r="J492" s="9">
        <f t="shared" si="117"/>
        <v>14.681307500911483</v>
      </c>
      <c r="K492" s="9">
        <f t="shared" si="117"/>
        <v>0.75688521301615186</v>
      </c>
      <c r="L492" s="9">
        <f t="shared" si="113"/>
        <v>714.97698375791902</v>
      </c>
      <c r="O492">
        <f t="shared" si="106"/>
        <v>6212.1896160756942</v>
      </c>
      <c r="P492" s="2">
        <f t="shared" si="108"/>
        <v>157.75406796716578</v>
      </c>
      <c r="Q492" s="2">
        <f t="shared" si="109"/>
        <v>169.90457531520661</v>
      </c>
      <c r="R492" s="2">
        <f t="shared" si="110"/>
        <v>96.880268946954288</v>
      </c>
      <c r="S492" s="2">
        <f t="shared" si="111"/>
        <v>14.681307501289069</v>
      </c>
      <c r="T492" s="2">
        <f t="shared" si="112"/>
        <v>0.75688521301615186</v>
      </c>
      <c r="U492" s="9">
        <f t="shared" si="114"/>
        <v>714.97710494363196</v>
      </c>
      <c r="V492" s="13">
        <f t="shared" si="107"/>
        <v>1.2118571294195135E-4</v>
      </c>
    </row>
    <row r="493" spans="3:22">
      <c r="C493">
        <v>1998.7917</v>
      </c>
      <c r="D493">
        <v>364.54</v>
      </c>
      <c r="E493" s="1">
        <f t="shared" si="115"/>
        <v>2237</v>
      </c>
      <c r="F493" s="4">
        <f>F492*SUM(economy!Z283:AB283)/SUM(economy!Z282:AB282)</f>
        <v>6161.1283464871258</v>
      </c>
      <c r="G493" s="9">
        <f t="shared" si="117"/>
        <v>158.13315465734883</v>
      </c>
      <c r="H493" s="9">
        <f t="shared" si="117"/>
        <v>170.02041514999161</v>
      </c>
      <c r="I493" s="9">
        <f t="shared" si="117"/>
        <v>96.51316090007839</v>
      </c>
      <c r="J493" s="9">
        <f t="shared" si="117"/>
        <v>14.57174079591317</v>
      </c>
      <c r="K493" s="9">
        <f t="shared" si="117"/>
        <v>0.75072618222886478</v>
      </c>
      <c r="L493" s="9">
        <f t="shared" si="113"/>
        <v>714.98919768556084</v>
      </c>
      <c r="O493">
        <f t="shared" si="106"/>
        <v>6161.1283464871258</v>
      </c>
      <c r="P493" s="2">
        <f t="shared" si="108"/>
        <v>158.13321569021267</v>
      </c>
      <c r="Q493" s="2">
        <f t="shared" si="109"/>
        <v>170.02046693776381</v>
      </c>
      <c r="R493" s="2">
        <f t="shared" si="110"/>
        <v>96.513169011556428</v>
      </c>
      <c r="S493" s="2">
        <f t="shared" si="111"/>
        <v>14.571740796269186</v>
      </c>
      <c r="T493" s="2">
        <f t="shared" si="112"/>
        <v>0.75072618222886478</v>
      </c>
      <c r="U493" s="9">
        <f t="shared" si="114"/>
        <v>714.98931861803089</v>
      </c>
      <c r="V493" s="13">
        <f t="shared" si="107"/>
        <v>1.2093247005395824E-4</v>
      </c>
    </row>
    <row r="494" spans="3:22">
      <c r="C494">
        <v>1998.875</v>
      </c>
      <c r="D494">
        <v>365.67</v>
      </c>
      <c r="E494" s="1">
        <f t="shared" si="115"/>
        <v>2238</v>
      </c>
      <c r="F494" s="4">
        <f>F493*SUM(economy!Z284:AB284)/SUM(economy!Z283:AB283)</f>
        <v>6110.2950827599871</v>
      </c>
      <c r="G494" s="9">
        <f t="shared" si="117"/>
        <v>158.50918596488091</v>
      </c>
      <c r="H494" s="9">
        <f t="shared" si="117"/>
        <v>170.13119360829236</v>
      </c>
      <c r="I494" s="9">
        <f t="shared" si="117"/>
        <v>96.143317338335422</v>
      </c>
      <c r="J494" s="9">
        <f t="shared" si="117"/>
        <v>14.462440185550369</v>
      </c>
      <c r="K494" s="9">
        <f t="shared" si="117"/>
        <v>0.74459329851857237</v>
      </c>
      <c r="L494" s="9">
        <f t="shared" si="113"/>
        <v>714.99073039557766</v>
      </c>
      <c r="O494">
        <f t="shared" si="106"/>
        <v>6110.2950827599871</v>
      </c>
      <c r="P494" s="2">
        <f t="shared" si="108"/>
        <v>158.50924699774475</v>
      </c>
      <c r="Q494" s="2">
        <f t="shared" si="109"/>
        <v>170.13124525359487</v>
      </c>
      <c r="R494" s="2">
        <f t="shared" si="110"/>
        <v>96.143325340936215</v>
      </c>
      <c r="S494" s="2">
        <f t="shared" si="111"/>
        <v>14.462440185886047</v>
      </c>
      <c r="T494" s="2">
        <f t="shared" si="112"/>
        <v>0.74459329851857237</v>
      </c>
      <c r="U494" s="9">
        <f t="shared" si="114"/>
        <v>714.99085107668043</v>
      </c>
      <c r="V494" s="13">
        <f t="shared" si="107"/>
        <v>1.2068110277141386E-4</v>
      </c>
    </row>
    <row r="495" spans="3:22">
      <c r="C495">
        <v>1998.9583</v>
      </c>
      <c r="D495">
        <v>367.3</v>
      </c>
      <c r="E495" s="1">
        <f t="shared" si="115"/>
        <v>2239</v>
      </c>
      <c r="F495" s="4">
        <f>F494*SUM(economy!Z285:AB285)/SUM(economy!Z284:AB284)</f>
        <v>6059.6930144073758</v>
      </c>
      <c r="G495" s="9">
        <f t="shared" si="117"/>
        <v>158.88211477274891</v>
      </c>
      <c r="H495" s="9">
        <f t="shared" si="117"/>
        <v>170.23689423533585</v>
      </c>
      <c r="I495" s="9">
        <f t="shared" si="117"/>
        <v>95.770801122414426</v>
      </c>
      <c r="J495" s="9">
        <f t="shared" si="117"/>
        <v>14.353417229924458</v>
      </c>
      <c r="K495" s="9">
        <f t="shared" si="117"/>
        <v>0.73848697831267585</v>
      </c>
      <c r="L495" s="9">
        <f t="shared" si="113"/>
        <v>714.98171433873631</v>
      </c>
      <c r="O495">
        <f t="shared" si="106"/>
        <v>6059.6930144073758</v>
      </c>
      <c r="P495" s="2">
        <f t="shared" si="108"/>
        <v>158.88217580561275</v>
      </c>
      <c r="Q495" s="2">
        <f t="shared" si="109"/>
        <v>170.23694573856056</v>
      </c>
      <c r="R495" s="2">
        <f t="shared" si="110"/>
        <v>95.77080901759939</v>
      </c>
      <c r="S495" s="2">
        <f t="shared" si="111"/>
        <v>14.353417230240961</v>
      </c>
      <c r="T495" s="2">
        <f t="shared" si="112"/>
        <v>0.73848697831267585</v>
      </c>
      <c r="U495" s="9">
        <f t="shared" si="114"/>
        <v>714.98183477032626</v>
      </c>
      <c r="V495" s="13">
        <f t="shared" si="107"/>
        <v>1.204315899485664E-4</v>
      </c>
    </row>
    <row r="496" spans="3:22">
      <c r="C496">
        <v>1999.0417</v>
      </c>
      <c r="D496">
        <v>368.35</v>
      </c>
      <c r="E496" s="1">
        <f t="shared" si="115"/>
        <v>2240</v>
      </c>
      <c r="F496" s="4">
        <f>F495*SUM(economy!Z286:AB286)/SUM(economy!Z285:AB285)</f>
        <v>6009.3252172679595</v>
      </c>
      <c r="G496" s="9">
        <f t="shared" si="117"/>
        <v>159.2519551914686</v>
      </c>
      <c r="H496" s="9">
        <f t="shared" si="117"/>
        <v>170.33755270887349</v>
      </c>
      <c r="I496" s="9">
        <f t="shared" si="117"/>
        <v>95.39568285990326</v>
      </c>
      <c r="J496" s="9">
        <f t="shared" si="117"/>
        <v>14.244683203100566</v>
      </c>
      <c r="K496" s="9">
        <f t="shared" si="117"/>
        <v>0.73240762392956027</v>
      </c>
      <c r="L496" s="9">
        <f t="shared" si="113"/>
        <v>714.96228158727547</v>
      </c>
      <c r="O496">
        <f t="shared" si="106"/>
        <v>6009.3252172679595</v>
      </c>
      <c r="P496" s="2">
        <f t="shared" si="108"/>
        <v>159.25201622433244</v>
      </c>
      <c r="Q496" s="2">
        <f t="shared" si="109"/>
        <v>170.33760407041129</v>
      </c>
      <c r="R496" s="2">
        <f t="shared" si="110"/>
        <v>95.395690649114186</v>
      </c>
      <c r="S496" s="2">
        <f t="shared" si="111"/>
        <v>14.244683203398987</v>
      </c>
      <c r="T496" s="2">
        <f t="shared" si="112"/>
        <v>0.73240762392956027</v>
      </c>
      <c r="U496" s="9">
        <f t="shared" si="114"/>
        <v>714.96240177118648</v>
      </c>
      <c r="V496" s="13">
        <f t="shared" si="107"/>
        <v>1.2018391100809822E-4</v>
      </c>
    </row>
    <row r="497" spans="3:22">
      <c r="C497">
        <v>1999.125</v>
      </c>
      <c r="D497">
        <v>369.28</v>
      </c>
      <c r="E497" s="1">
        <f t="shared" si="115"/>
        <v>2241</v>
      </c>
      <c r="F497" s="4">
        <f>F496*SUM(economy!Z287:AB287)/SUM(economy!Z286:AB286)</f>
        <v>5959.1946552979107</v>
      </c>
      <c r="G497" s="9">
        <f t="shared" si="117"/>
        <v>159.61872151928307</v>
      </c>
      <c r="H497" s="9">
        <f t="shared" si="117"/>
        <v>170.43320489731738</v>
      </c>
      <c r="I497" s="9">
        <f t="shared" si="117"/>
        <v>95.018032672749072</v>
      </c>
      <c r="J497" s="9">
        <f t="shared" si="117"/>
        <v>14.136249096105846</v>
      </c>
      <c r="K497" s="9">
        <f t="shared" si="117"/>
        <v>0.72635562379323271</v>
      </c>
      <c r="L497" s="9">
        <f t="shared" si="113"/>
        <v>714.93256380924868</v>
      </c>
      <c r="O497">
        <f t="shared" si="106"/>
        <v>5959.1946552979107</v>
      </c>
      <c r="P497" s="2">
        <f t="shared" si="108"/>
        <v>159.61878255214691</v>
      </c>
      <c r="Q497" s="2">
        <f t="shared" si="109"/>
        <v>170.43325611755807</v>
      </c>
      <c r="R497" s="2">
        <f t="shared" si="110"/>
        <v>95.01804035740841</v>
      </c>
      <c r="S497" s="2">
        <f t="shared" si="111"/>
        <v>14.136249096387219</v>
      </c>
      <c r="T497" s="2">
        <f t="shared" si="112"/>
        <v>0.72635562379323271</v>
      </c>
      <c r="U497" s="9">
        <f t="shared" si="114"/>
        <v>714.93268374729382</v>
      </c>
      <c r="V497" s="13">
        <f t="shared" si="107"/>
        <v>1.1993804514531803E-4</v>
      </c>
    </row>
    <row r="498" spans="3:22">
      <c r="C498">
        <v>1999.2083</v>
      </c>
      <c r="D498">
        <v>369.84</v>
      </c>
      <c r="E498" s="1">
        <f t="shared" si="115"/>
        <v>2242</v>
      </c>
      <c r="F498" s="4">
        <f>F497*SUM(economy!Z288:AB288)/SUM(economy!Z287:AB287)</f>
        <v>5909.3041823579579</v>
      </c>
      <c r="G498" s="9">
        <f t="shared" si="117"/>
        <v>159.98242823533411</v>
      </c>
      <c r="H498" s="9">
        <f t="shared" si="117"/>
        <v>170.52388684871025</v>
      </c>
      <c r="I498" s="9">
        <f t="shared" si="117"/>
        <v>94.637920186968245</v>
      </c>
      <c r="J498" s="9">
        <f t="shared" si="117"/>
        <v>14.028125619966811</v>
      </c>
      <c r="K498" s="9">
        <f t="shared" si="117"/>
        <v>0.72033135264763404</v>
      </c>
      <c r="L498" s="9">
        <f t="shared" si="113"/>
        <v>714.89269224362704</v>
      </c>
      <c r="O498">
        <f t="shared" si="106"/>
        <v>5909.3041823579579</v>
      </c>
      <c r="P498" s="2">
        <f t="shared" si="108"/>
        <v>159.98248926819795</v>
      </c>
      <c r="Q498" s="2">
        <f t="shared" si="109"/>
        <v>170.52393792804253</v>
      </c>
      <c r="R498" s="2">
        <f t="shared" si="110"/>
        <v>94.637927768479358</v>
      </c>
      <c r="S498" s="2">
        <f t="shared" si="111"/>
        <v>14.028125620232112</v>
      </c>
      <c r="T498" s="2">
        <f t="shared" si="112"/>
        <v>0.72033135264763404</v>
      </c>
      <c r="U498" s="9">
        <f t="shared" si="114"/>
        <v>714.89281193759962</v>
      </c>
      <c r="V498" s="13">
        <f t="shared" si="107"/>
        <v>1.1969397257871606E-4</v>
      </c>
    </row>
    <row r="499" spans="3:22">
      <c r="C499">
        <v>1999.2917</v>
      </c>
      <c r="D499">
        <v>371.15</v>
      </c>
      <c r="E499" s="1">
        <f t="shared" si="115"/>
        <v>2243</v>
      </c>
      <c r="F499" s="4">
        <f>F498*SUM(economy!Z289:AB289)/SUM(economy!Z288:AB288)</f>
        <v>5859.656543994889</v>
      </c>
      <c r="G499" s="9">
        <f t="shared" si="117"/>
        <v>160.34308999294282</v>
      </c>
      <c r="H499" s="9">
        <f t="shared" si="117"/>
        <v>170.60963477989375</v>
      </c>
      <c r="I499" s="9">
        <f t="shared" si="117"/>
        <v>94.255414522762905</v>
      </c>
      <c r="J499" s="9">
        <f t="shared" si="117"/>
        <v>13.920323208782882</v>
      </c>
      <c r="K499" s="9">
        <f t="shared" si="117"/>
        <v>0.71433517177052597</v>
      </c>
      <c r="L499" s="9">
        <f t="shared" si="113"/>
        <v>714.84279767615294</v>
      </c>
      <c r="O499">
        <f t="shared" si="106"/>
        <v>5859.656543994889</v>
      </c>
      <c r="P499" s="2">
        <f t="shared" si="108"/>
        <v>160.34315102580666</v>
      </c>
      <c r="Q499" s="2">
        <f t="shared" si="109"/>
        <v>170.60968571870526</v>
      </c>
      <c r="R499" s="2">
        <f t="shared" si="110"/>
        <v>94.255422002510301</v>
      </c>
      <c r="S499" s="2">
        <f t="shared" si="111"/>
        <v>13.920323209033027</v>
      </c>
      <c r="T499" s="2">
        <f t="shared" si="112"/>
        <v>0.71433517177052597</v>
      </c>
      <c r="U499" s="9">
        <f t="shared" si="114"/>
        <v>714.84291712782579</v>
      </c>
      <c r="V499" s="13">
        <f t="shared" si="107"/>
        <v>1.1945167284466152E-4</v>
      </c>
    </row>
    <row r="500" spans="3:22">
      <c r="C500">
        <v>1999.375</v>
      </c>
      <c r="D500">
        <v>371.12</v>
      </c>
      <c r="E500" s="1">
        <f t="shared" si="115"/>
        <v>2244</v>
      </c>
      <c r="F500" s="4">
        <f>F499*SUM(economy!Z290:AB290)/SUM(economy!Z289:AB289)</f>
        <v>5810.2543792166298</v>
      </c>
      <c r="G500" s="9">
        <f t="shared" si="117"/>
        <v>160.70072161299885</v>
      </c>
      <c r="H500" s="9">
        <f t="shared" si="117"/>
        <v>170.6904850658737</v>
      </c>
      <c r="I500" s="9">
        <f t="shared" si="117"/>
        <v>93.870584285037793</v>
      </c>
      <c r="J500" s="9">
        <f t="shared" si="117"/>
        <v>13.812852022833455</v>
      </c>
      <c r="K500" s="9">
        <f t="shared" si="117"/>
        <v>0.70836742918685758</v>
      </c>
      <c r="L500" s="9">
        <f t="shared" si="113"/>
        <v>714.78301041593068</v>
      </c>
      <c r="O500">
        <f t="shared" si="106"/>
        <v>5810.2543792166298</v>
      </c>
      <c r="P500" s="2">
        <f t="shared" si="108"/>
        <v>160.70078264586269</v>
      </c>
      <c r="Q500" s="2">
        <f t="shared" si="109"/>
        <v>170.69053586455101</v>
      </c>
      <c r="R500" s="2">
        <f t="shared" si="110"/>
        <v>93.870591664387405</v>
      </c>
      <c r="S500" s="2">
        <f t="shared" si="111"/>
        <v>13.812852023069309</v>
      </c>
      <c r="T500" s="2">
        <f t="shared" si="112"/>
        <v>0.70836742918685758</v>
      </c>
      <c r="U500" s="9">
        <f t="shared" si="114"/>
        <v>714.78312962705729</v>
      </c>
      <c r="V500" s="13">
        <f t="shared" si="107"/>
        <v>1.1921112661639199E-4</v>
      </c>
    </row>
    <row r="501" spans="3:22">
      <c r="C501">
        <v>1999.4583</v>
      </c>
      <c r="D501">
        <v>370.46</v>
      </c>
      <c r="E501" s="1">
        <f t="shared" si="115"/>
        <v>2245</v>
      </c>
      <c r="F501" s="4">
        <f>F500*SUM(economy!Z291:AB291)/SUM(economy!Z290:AB290)</f>
        <v>5761.1002222603574</v>
      </c>
      <c r="G501" s="9">
        <f t="shared" si="117"/>
        <v>161.05533807745809</v>
      </c>
      <c r="H501" s="9">
        <f t="shared" si="117"/>
        <v>170.76647422938137</v>
      </c>
      <c r="I501" s="9">
        <f t="shared" si="117"/>
        <v>93.483497554311</v>
      </c>
      <c r="J501" s="9">
        <f t="shared" si="117"/>
        <v>13.705721951715825</v>
      </c>
      <c r="K501" s="9">
        <f t="shared" si="117"/>
        <v>0.70242845988151681</v>
      </c>
      <c r="L501" s="9">
        <f t="shared" si="113"/>
        <v>714.71346027274774</v>
      </c>
      <c r="O501">
        <f t="shared" si="106"/>
        <v>5761.1002222603574</v>
      </c>
      <c r="P501" s="2">
        <f t="shared" si="108"/>
        <v>161.05539911032193</v>
      </c>
      <c r="Q501" s="2">
        <f t="shared" si="109"/>
        <v>170.76652488831002</v>
      </c>
      <c r="R501" s="2">
        <f t="shared" si="110"/>
        <v>93.483504834610443</v>
      </c>
      <c r="S501" s="2">
        <f t="shared" si="111"/>
        <v>13.705721951938205</v>
      </c>
      <c r="T501" s="2">
        <f t="shared" si="112"/>
        <v>0.70242845988151681</v>
      </c>
      <c r="U501" s="9">
        <f t="shared" si="114"/>
        <v>714.71357924506219</v>
      </c>
      <c r="V501" s="13">
        <f t="shared" si="107"/>
        <v>1.1897231445345824E-4</v>
      </c>
    </row>
    <row r="502" spans="3:22">
      <c r="C502">
        <v>1999.5417</v>
      </c>
      <c r="D502">
        <v>369.61</v>
      </c>
      <c r="E502" s="1">
        <f t="shared" si="115"/>
        <v>2246</v>
      </c>
      <c r="F502" s="4">
        <f>F501*SUM(economy!Z292:AB292)/SUM(economy!Z291:AB291)</f>
        <v>5712.1965043528662</v>
      </c>
      <c r="G502" s="9">
        <f t="shared" si="117"/>
        <v>161.40695452294815</v>
      </c>
      <c r="H502" s="9">
        <f t="shared" si="117"/>
        <v>170.83763893062951</v>
      </c>
      <c r="I502" s="9">
        <f t="shared" si="117"/>
        <v>93.09422187801249</v>
      </c>
      <c r="J502" s="9">
        <f t="shared" si="117"/>
        <v>13.598942617511359</v>
      </c>
      <c r="K502" s="9">
        <f t="shared" si="117"/>
        <v>0.69651858601137995</v>
      </c>
      <c r="L502" s="9">
        <f t="shared" si="113"/>
        <v>714.6342765351128</v>
      </c>
      <c r="O502">
        <f t="shared" si="106"/>
        <v>5712.1965043528662</v>
      </c>
      <c r="P502" s="2">
        <f t="shared" si="108"/>
        <v>161.407015555812</v>
      </c>
      <c r="Q502" s="2">
        <f t="shared" si="109"/>
        <v>170.83768945019395</v>
      </c>
      <c r="R502" s="2">
        <f t="shared" si="110"/>
        <v>93.094229060591275</v>
      </c>
      <c r="S502" s="2">
        <f t="shared" si="111"/>
        <v>13.598942617721034</v>
      </c>
      <c r="T502" s="2">
        <f t="shared" si="112"/>
        <v>0.69651858601137995</v>
      </c>
      <c r="U502" s="9">
        <f t="shared" si="114"/>
        <v>714.63439527032961</v>
      </c>
      <c r="V502" s="13">
        <f t="shared" si="107"/>
        <v>1.1873521680172416E-4</v>
      </c>
    </row>
    <row r="503" spans="3:22">
      <c r="C503">
        <v>1999.625</v>
      </c>
      <c r="D503">
        <v>367.06</v>
      </c>
      <c r="E503" s="1">
        <f t="shared" si="115"/>
        <v>2247</v>
      </c>
      <c r="F503" s="4">
        <f>F502*SUM(economy!Z293:AB293)/SUM(economy!Z292:AB292)</f>
        <v>5663.545555462606</v>
      </c>
      <c r="G503" s="9">
        <f t="shared" ref="G503:K518" si="118">G502*(1-G$5)+G$4*$F502*$L$4/1000</f>
        <v>161.75558623448143</v>
      </c>
      <c r="H503" s="9">
        <f t="shared" si="118"/>
        <v>170.90401595726166</v>
      </c>
      <c r="I503" s="9">
        <f t="shared" si="118"/>
        <v>92.702824262163716</v>
      </c>
      <c r="J503" s="9">
        <f t="shared" si="118"/>
        <v>13.492523377977426</v>
      </c>
      <c r="K503" s="9">
        <f t="shared" si="118"/>
        <v>0.69063811711657253</v>
      </c>
      <c r="L503" s="9">
        <f t="shared" si="113"/>
        <v>714.54558794900072</v>
      </c>
      <c r="O503">
        <f t="shared" si="106"/>
        <v>5663.545555462606</v>
      </c>
      <c r="P503" s="2">
        <f t="shared" si="108"/>
        <v>161.75564726734527</v>
      </c>
      <c r="Q503" s="2">
        <f t="shared" si="109"/>
        <v>170.90406633784525</v>
      </c>
      <c r="R503" s="2">
        <f t="shared" si="110"/>
        <v>92.702831348333504</v>
      </c>
      <c r="S503" s="2">
        <f t="shared" si="111"/>
        <v>13.492523378175123</v>
      </c>
      <c r="T503" s="2">
        <f t="shared" si="112"/>
        <v>0.69063811711657253</v>
      </c>
      <c r="U503" s="9">
        <f t="shared" si="114"/>
        <v>714.54570644881574</v>
      </c>
      <c r="V503" s="13">
        <f t="shared" si="107"/>
        <v>1.1849981501654838E-4</v>
      </c>
    </row>
    <row r="504" spans="3:22">
      <c r="C504">
        <v>1999.7083</v>
      </c>
      <c r="D504">
        <v>364.95</v>
      </c>
      <c r="E504" s="1">
        <f t="shared" si="115"/>
        <v>2248</v>
      </c>
      <c r="F504" s="4">
        <f>F503*SUM(economy!Z294:AB294)/SUM(economy!Z293:AB293)</f>
        <v>5615.1496060427125</v>
      </c>
      <c r="G504" s="9">
        <f t="shared" si="118"/>
        <v>162.10124863927493</v>
      </c>
      <c r="H504" s="9">
        <f t="shared" si="118"/>
        <v>170.96564221449387</v>
      </c>
      <c r="I504" s="9">
        <f t="shared" si="118"/>
        <v>92.309371163432232</v>
      </c>
      <c r="J504" s="9">
        <f t="shared" si="118"/>
        <v>13.386473329762612</v>
      </c>
      <c r="K504" s="9">
        <f t="shared" si="118"/>
        <v>0.68478735033086136</v>
      </c>
      <c r="L504" s="9">
        <f t="shared" si="113"/>
        <v>714.44752269729452</v>
      </c>
      <c r="O504">
        <f t="shared" si="106"/>
        <v>5615.1496060427125</v>
      </c>
      <c r="P504" s="2">
        <f t="shared" si="108"/>
        <v>162.10130967213877</v>
      </c>
      <c r="Q504" s="2">
        <f t="shared" si="109"/>
        <v>170.96569245647896</v>
      </c>
      <c r="R504" s="2">
        <f t="shared" si="110"/>
        <v>92.309378154487092</v>
      </c>
      <c r="S504" s="2">
        <f t="shared" si="111"/>
        <v>13.386473329949016</v>
      </c>
      <c r="T504" s="2">
        <f t="shared" si="112"/>
        <v>0.68478735033086136</v>
      </c>
      <c r="U504" s="9">
        <f t="shared" si="114"/>
        <v>714.44764096338463</v>
      </c>
      <c r="V504" s="13">
        <f t="shared" si="107"/>
        <v>1.1826609011222899E-4</v>
      </c>
    </row>
    <row r="505" spans="3:22">
      <c r="C505">
        <v>1999.7917</v>
      </c>
      <c r="D505">
        <v>365.52</v>
      </c>
      <c r="E505" s="1">
        <f t="shared" si="115"/>
        <v>2249</v>
      </c>
      <c r="F505" s="4">
        <f>F504*SUM(economy!Z295:AB295)/SUM(economy!Z294:AB294)</f>
        <v>5567.0107887645509</v>
      </c>
      <c r="G505" s="9">
        <f t="shared" si="118"/>
        <v>162.4439573006766</v>
      </c>
      <c r="H505" s="9">
        <f t="shared" si="118"/>
        <v>171.02255471544703</v>
      </c>
      <c r="I505" s="9">
        <f t="shared" si="118"/>
        <v>91.913928481554876</v>
      </c>
      <c r="J505" s="9">
        <f t="shared" si="118"/>
        <v>13.280801311642842</v>
      </c>
      <c r="K505" s="9">
        <f t="shared" si="118"/>
        <v>0.67896657059109577</v>
      </c>
      <c r="L505" s="9">
        <f t="shared" si="113"/>
        <v>714.34020837991238</v>
      </c>
      <c r="O505">
        <f t="shared" si="106"/>
        <v>5567.0107887645509</v>
      </c>
      <c r="P505" s="2">
        <f t="shared" si="108"/>
        <v>162.44401833354044</v>
      </c>
      <c r="Q505" s="2">
        <f t="shared" si="109"/>
        <v>171.02260481921491</v>
      </c>
      <c r="R505" s="2">
        <f t="shared" si="110"/>
        <v>91.913935378771484</v>
      </c>
      <c r="S505" s="2">
        <f t="shared" si="111"/>
        <v>13.280801311818596</v>
      </c>
      <c r="T505" s="2">
        <f t="shared" si="112"/>
        <v>0.67896657059109577</v>
      </c>
      <c r="U505" s="9">
        <f t="shared" si="114"/>
        <v>714.34032641393651</v>
      </c>
      <c r="V505" s="13">
        <f t="shared" si="107"/>
        <v>1.1803402412624564E-4</v>
      </c>
    </row>
    <row r="506" spans="3:22">
      <c r="C506">
        <v>1999.875</v>
      </c>
      <c r="D506">
        <v>366.88</v>
      </c>
      <c r="E506" s="1">
        <f t="shared" si="115"/>
        <v>2250</v>
      </c>
      <c r="F506" s="4">
        <f>F505*SUM(economy!Z296:AB296)/SUM(economy!Z295:AB295)</f>
        <v>5519.1311402410802</v>
      </c>
      <c r="G506" s="9">
        <f t="shared" si="118"/>
        <v>162.78372791219743</v>
      </c>
      <c r="H506" s="9">
        <f t="shared" si="118"/>
        <v>171.07479057166867</v>
      </c>
      <c r="I506" s="9">
        <f t="shared" si="118"/>
        <v>91.516561552122923</v>
      </c>
      <c r="J506" s="9">
        <f t="shared" si="118"/>
        <v>13.175515907776097</v>
      </c>
      <c r="K506" s="9">
        <f t="shared" si="118"/>
        <v>0.67317605084562704</v>
      </c>
      <c r="L506" s="9">
        <f t="shared" si="113"/>
        <v>714.22377199461084</v>
      </c>
      <c r="O506">
        <f t="shared" si="106"/>
        <v>5519.1311402410802</v>
      </c>
      <c r="P506" s="2">
        <f t="shared" si="108"/>
        <v>162.78378894506127</v>
      </c>
      <c r="Q506" s="2">
        <f t="shared" si="109"/>
        <v>171.07484053759958</v>
      </c>
      <c r="R506" s="2">
        <f t="shared" si="110"/>
        <v>91.516568356760828</v>
      </c>
      <c r="S506" s="2">
        <f t="shared" si="111"/>
        <v>13.175515907941811</v>
      </c>
      <c r="T506" s="2">
        <f t="shared" si="112"/>
        <v>0.67317605084562704</v>
      </c>
      <c r="U506" s="9">
        <f t="shared" si="114"/>
        <v>714.22388979820914</v>
      </c>
      <c r="V506" s="13">
        <f t="shared" si="107"/>
        <v>1.178035983002701E-4</v>
      </c>
    </row>
    <row r="507" spans="3:22">
      <c r="C507">
        <v>1999.9583</v>
      </c>
      <c r="D507">
        <v>368.26</v>
      </c>
      <c r="E507" s="1">
        <f t="shared" si="115"/>
        <v>2251</v>
      </c>
      <c r="F507" s="4">
        <f>F506*SUM(economy!Z297:AB297)/SUM(economy!Z296:AB296)</f>
        <v>5471.5126027396491</v>
      </c>
      <c r="G507" s="9">
        <f t="shared" si="118"/>
        <v>163.12057629164877</v>
      </c>
      <c r="H507" s="9">
        <f t="shared" si="118"/>
        <v>171.12238698384266</v>
      </c>
      <c r="I507" s="9">
        <f t="shared" si="118"/>
        <v>91.117335139723124</v>
      </c>
      <c r="J507" s="9">
        <f t="shared" si="118"/>
        <v>13.070625450973484</v>
      </c>
      <c r="K507" s="9">
        <f t="shared" si="118"/>
        <v>0.66741605226163081</v>
      </c>
      <c r="L507" s="9">
        <f t="shared" si="113"/>
        <v>714.09833991844971</v>
      </c>
      <c r="O507">
        <f t="shared" si="106"/>
        <v>5471.5126027396491</v>
      </c>
      <c r="P507" s="2">
        <f t="shared" si="108"/>
        <v>163.12063732451261</v>
      </c>
      <c r="Q507" s="2">
        <f t="shared" si="109"/>
        <v>171.12243681231578</v>
      </c>
      <c r="R507" s="2">
        <f t="shared" si="110"/>
        <v>91.117341853024982</v>
      </c>
      <c r="S507" s="2">
        <f t="shared" si="111"/>
        <v>13.070625451129731</v>
      </c>
      <c r="T507" s="2">
        <f t="shared" si="112"/>
        <v>0.66741605226163081</v>
      </c>
      <c r="U507" s="9">
        <f t="shared" si="114"/>
        <v>714.09845749324472</v>
      </c>
      <c r="V507" s="13">
        <f t="shared" si="107"/>
        <v>1.1757479501284251E-4</v>
      </c>
    </row>
    <row r="508" spans="3:22">
      <c r="C508">
        <v>2000.0417</v>
      </c>
      <c r="D508">
        <v>369.45</v>
      </c>
      <c r="E508" s="1">
        <f t="shared" si="115"/>
        <v>2252</v>
      </c>
      <c r="F508" s="4">
        <f>F507*SUM(economy!Z298:AB298)/SUM(economy!Z297:AB297)</f>
        <v>5424.1570258835318</v>
      </c>
      <c r="G508" s="9">
        <f t="shared" si="118"/>
        <v>163.45451837538405</v>
      </c>
      <c r="H508" s="9">
        <f t="shared" si="118"/>
        <v>171.16538123268506</v>
      </c>
      <c r="I508" s="9">
        <f t="shared" si="118"/>
        <v>90.716313431428105</v>
      </c>
      <c r="J508" s="9">
        <f t="shared" si="118"/>
        <v>12.966138025984458</v>
      </c>
      <c r="K508" s="9">
        <f t="shared" si="118"/>
        <v>0.66168682443126658</v>
      </c>
      <c r="L508" s="9">
        <f t="shared" si="113"/>
        <v>713.9640378899129</v>
      </c>
      <c r="O508">
        <f t="shared" si="106"/>
        <v>5424.1570258835318</v>
      </c>
      <c r="P508" s="2">
        <f t="shared" si="108"/>
        <v>163.45457940824789</v>
      </c>
      <c r="Q508" s="2">
        <f t="shared" si="109"/>
        <v>171.16543092407858</v>
      </c>
      <c r="R508" s="2">
        <f t="shared" si="110"/>
        <v>90.716320054619885</v>
      </c>
      <c r="S508" s="2">
        <f t="shared" si="111"/>
        <v>12.966138026131778</v>
      </c>
      <c r="T508" s="2">
        <f t="shared" si="112"/>
        <v>0.66168682443126658</v>
      </c>
      <c r="U508" s="9">
        <f t="shared" si="114"/>
        <v>713.96415523750943</v>
      </c>
      <c r="V508" s="13">
        <f t="shared" si="107"/>
        <v>1.1734759652881621E-4</v>
      </c>
    </row>
    <row r="509" spans="3:22">
      <c r="C509">
        <v>2000.125</v>
      </c>
      <c r="D509">
        <v>369.71</v>
      </c>
      <c r="E509" s="1">
        <f t="shared" si="115"/>
        <v>2253</v>
      </c>
      <c r="F509" s="4">
        <f>F508*SUM(economy!Z299:AB299)/SUM(economy!Z298:AB298)</f>
        <v>5377.066168341933</v>
      </c>
      <c r="G509" s="9">
        <f t="shared" si="118"/>
        <v>163.78557021264456</v>
      </c>
      <c r="H509" s="9">
        <f t="shared" si="118"/>
        <v>171.20381067002529</v>
      </c>
      <c r="I509" s="9">
        <f t="shared" si="118"/>
        <v>90.313560030629759</v>
      </c>
      <c r="J509" s="9">
        <f t="shared" si="118"/>
        <v>12.862061472794087</v>
      </c>
      <c r="K509" s="9">
        <f t="shared" si="118"/>
        <v>0.65598860557660532</v>
      </c>
      <c r="L509" s="9">
        <f t="shared" si="113"/>
        <v>713.82099099167033</v>
      </c>
      <c r="O509">
        <f t="shared" si="106"/>
        <v>5377.066168341933</v>
      </c>
      <c r="P509" s="2">
        <f t="shared" si="108"/>
        <v>163.7856312455084</v>
      </c>
      <c r="Q509" s="2">
        <f t="shared" si="109"/>
        <v>171.20386022471629</v>
      </c>
      <c r="R509" s="2">
        <f t="shared" si="110"/>
        <v>90.313566564920976</v>
      </c>
      <c r="S509" s="2">
        <f t="shared" si="111"/>
        <v>12.862061472932991</v>
      </c>
      <c r="T509" s="2">
        <f t="shared" si="112"/>
        <v>0.65598860557660532</v>
      </c>
      <c r="U509" s="9">
        <f t="shared" si="114"/>
        <v>713.82110811365533</v>
      </c>
      <c r="V509" s="13">
        <f t="shared" si="107"/>
        <v>1.1712198499935766E-4</v>
      </c>
    </row>
    <row r="510" spans="3:22">
      <c r="C510">
        <v>2000.2083</v>
      </c>
      <c r="D510">
        <v>370.75</v>
      </c>
      <c r="E510" s="1">
        <f t="shared" si="115"/>
        <v>2254</v>
      </c>
      <c r="F510" s="4">
        <f>F509*SUM(economy!Z300:AB300)/SUM(economy!Z299:AB299)</f>
        <v>5330.2416995078038</v>
      </c>
      <c r="G510" s="9">
        <f t="shared" si="118"/>
        <v>164.11374796000814</v>
      </c>
      <c r="H510" s="9">
        <f t="shared" si="118"/>
        <v>171.2377127100699</v>
      </c>
      <c r="I510" s="9">
        <f t="shared" si="118"/>
        <v>89.909137951209246</v>
      </c>
      <c r="J510" s="9">
        <f t="shared" si="118"/>
        <v>12.758403389930317</v>
      </c>
      <c r="K510" s="9">
        <f t="shared" si="118"/>
        <v>0.65032162275326599</v>
      </c>
      <c r="L510" s="9">
        <f t="shared" si="113"/>
        <v>713.66932363397086</v>
      </c>
      <c r="O510">
        <f t="shared" si="106"/>
        <v>5330.2416995078038</v>
      </c>
      <c r="P510" s="2">
        <f t="shared" si="108"/>
        <v>164.11380899287198</v>
      </c>
      <c r="Q510" s="2">
        <f t="shared" si="109"/>
        <v>171.23776212843447</v>
      </c>
      <c r="R510" s="2">
        <f t="shared" si="110"/>
        <v>89.909144397793185</v>
      </c>
      <c r="S510" s="2">
        <f t="shared" si="111"/>
        <v>12.758403390061286</v>
      </c>
      <c r="T510" s="2">
        <f t="shared" si="112"/>
        <v>0.65032162275326599</v>
      </c>
      <c r="U510" s="9">
        <f t="shared" si="114"/>
        <v>713.66944053191423</v>
      </c>
      <c r="V510" s="13">
        <f t="shared" si="107"/>
        <v>1.1689794337144122E-4</v>
      </c>
    </row>
    <row r="511" spans="3:22">
      <c r="C511">
        <v>2000.2917</v>
      </c>
      <c r="D511">
        <v>371.98</v>
      </c>
      <c r="E511" s="1">
        <f t="shared" si="115"/>
        <v>2255</v>
      </c>
      <c r="F511" s="4">
        <f>F510*SUM(economy!Z301:AB301)/SUM(economy!Z300:AB300)</f>
        <v>5283.6852011631781</v>
      </c>
      <c r="G511" s="9">
        <f t="shared" si="118"/>
        <v>164.43906787594054</v>
      </c>
      <c r="H511" s="9">
        <f t="shared" si="118"/>
        <v>171.26712482084841</v>
      </c>
      <c r="I511" s="9">
        <f t="shared" si="118"/>
        <v>89.503109612037477</v>
      </c>
      <c r="J511" s="9">
        <f t="shared" si="118"/>
        <v>12.655171137779217</v>
      </c>
      <c r="K511" s="9">
        <f t="shared" si="118"/>
        <v>0.64468609205269889</v>
      </c>
      <c r="L511" s="9">
        <f t="shared" si="113"/>
        <v>713.50915953865842</v>
      </c>
      <c r="O511">
        <f t="shared" si="106"/>
        <v>5283.6852011631781</v>
      </c>
      <c r="P511" s="2">
        <f t="shared" si="108"/>
        <v>164.43912890880438</v>
      </c>
      <c r="Q511" s="2">
        <f t="shared" si="109"/>
        <v>171.26717410326157</v>
      </c>
      <c r="R511" s="2">
        <f t="shared" si="110"/>
        <v>89.503115972091393</v>
      </c>
      <c r="S511" s="2">
        <f t="shared" si="111"/>
        <v>12.655171137902704</v>
      </c>
      <c r="T511" s="2">
        <f t="shared" si="112"/>
        <v>0.64468609205269889</v>
      </c>
      <c r="U511" s="9">
        <f t="shared" si="114"/>
        <v>713.50927621411279</v>
      </c>
      <c r="V511" s="13">
        <f t="shared" si="107"/>
        <v>1.1667545436466753E-4</v>
      </c>
    </row>
    <row r="512" spans="3:22">
      <c r="C512">
        <v>2000.375</v>
      </c>
      <c r="D512">
        <v>371.75</v>
      </c>
      <c r="E512" s="1">
        <f t="shared" si="115"/>
        <v>2256</v>
      </c>
      <c r="F512" s="4">
        <f>F511*SUM(economy!Z302:AB302)/SUM(economy!Z301:AB301)</f>
        <v>5237.3981691314902</v>
      </c>
      <c r="G512" s="9">
        <f t="shared" si="118"/>
        <v>164.76154631544816</v>
      </c>
      <c r="H512" s="9">
        <f t="shared" si="118"/>
        <v>171.29208451583878</v>
      </c>
      <c r="I512" s="9">
        <f t="shared" si="118"/>
        <v>89.095536831799393</v>
      </c>
      <c r="J512" s="9">
        <f t="shared" si="118"/>
        <v>12.552371841906311</v>
      </c>
      <c r="K512" s="9">
        <f t="shared" si="118"/>
        <v>0.63908221880306137</v>
      </c>
      <c r="L512" s="9">
        <f t="shared" si="113"/>
        <v>713.34062172379572</v>
      </c>
      <c r="O512">
        <f t="shared" si="106"/>
        <v>5237.3981691314902</v>
      </c>
      <c r="P512" s="2">
        <f t="shared" si="108"/>
        <v>164.761607348312</v>
      </c>
      <c r="Q512" s="2">
        <f t="shared" si="109"/>
        <v>171.29213366267453</v>
      </c>
      <c r="R512" s="2">
        <f t="shared" si="110"/>
        <v>89.095543106484755</v>
      </c>
      <c r="S512" s="2">
        <f t="shared" si="111"/>
        <v>12.552371842022742</v>
      </c>
      <c r="T512" s="2">
        <f t="shared" si="112"/>
        <v>0.63908221880306137</v>
      </c>
      <c r="U512" s="9">
        <f t="shared" si="114"/>
        <v>713.3407381782971</v>
      </c>
      <c r="V512" s="13">
        <f t="shared" si="107"/>
        <v>1.164545013807583E-4</v>
      </c>
    </row>
    <row r="513" spans="3:22">
      <c r="C513">
        <v>2000.4583</v>
      </c>
      <c r="D513">
        <v>371.87</v>
      </c>
      <c r="E513" s="1">
        <f t="shared" si="115"/>
        <v>2257</v>
      </c>
      <c r="F513" s="4">
        <f>F512*SUM(economy!Z303:AB303)/SUM(economy!Z302:AB302)</f>
        <v>5191.3820149166222</v>
      </c>
      <c r="G513" s="9">
        <f t="shared" si="118"/>
        <v>165.08119972483178</v>
      </c>
      <c r="H513" s="9">
        <f t="shared" si="118"/>
        <v>171.31262934577117</v>
      </c>
      <c r="I513" s="9">
        <f t="shared" si="118"/>
        <v>88.686480824136169</v>
      </c>
      <c r="J513" s="9">
        <f t="shared" si="118"/>
        <v>12.450012396382096</v>
      </c>
      <c r="K513" s="9">
        <f t="shared" si="118"/>
        <v>0.63351019776862827</v>
      </c>
      <c r="L513" s="9">
        <f t="shared" si="113"/>
        <v>713.16383248888974</v>
      </c>
      <c r="O513">
        <f t="shared" si="106"/>
        <v>5191.3820149166222</v>
      </c>
      <c r="P513" s="2">
        <f t="shared" si="108"/>
        <v>165.08126075769562</v>
      </c>
      <c r="Q513" s="2">
        <f t="shared" si="109"/>
        <v>171.31267835740249</v>
      </c>
      <c r="R513" s="2">
        <f t="shared" si="110"/>
        <v>88.686487014598839</v>
      </c>
      <c r="S513" s="2">
        <f t="shared" si="111"/>
        <v>12.450012396491875</v>
      </c>
      <c r="T513" s="2">
        <f t="shared" si="112"/>
        <v>0.63351019776862827</v>
      </c>
      <c r="U513" s="9">
        <f t="shared" si="114"/>
        <v>713.16394872395745</v>
      </c>
      <c r="V513" s="13">
        <f t="shared" si="107"/>
        <v>1.1623506770774839E-4</v>
      </c>
    </row>
    <row r="514" spans="3:22">
      <c r="C514">
        <v>2000.5417</v>
      </c>
      <c r="D514">
        <v>370.02</v>
      </c>
      <c r="E514" s="1">
        <f t="shared" si="115"/>
        <v>2258</v>
      </c>
      <c r="F514" s="4">
        <f>F513*SUM(economy!Z304:AB304)/SUM(economy!Z303:AB303)</f>
        <v>5145.6380673281847</v>
      </c>
      <c r="G514" s="9">
        <f t="shared" si="118"/>
        <v>165.39804463654031</v>
      </c>
      <c r="H514" s="9">
        <f t="shared" si="118"/>
        <v>171.32879689060817</v>
      </c>
      <c r="I514" s="9">
        <f t="shared" si="118"/>
        <v>88.276002193098691</v>
      </c>
      <c r="J514" s="9">
        <f t="shared" si="118"/>
        <v>12.348099467109964</v>
      </c>
      <c r="K514" s="9">
        <f t="shared" si="118"/>
        <v>0.62797021334769187</v>
      </c>
      <c r="L514" s="9">
        <f t="shared" si="113"/>
        <v>712.97891340070487</v>
      </c>
      <c r="O514">
        <f t="shared" si="106"/>
        <v>5145.6380673281847</v>
      </c>
      <c r="P514" s="2">
        <f t="shared" si="108"/>
        <v>165.39810566940415</v>
      </c>
      <c r="Q514" s="2">
        <f t="shared" si="109"/>
        <v>171.32884576740702</v>
      </c>
      <c r="R514" s="2">
        <f t="shared" si="110"/>
        <v>88.276008300469158</v>
      </c>
      <c r="S514" s="2">
        <f t="shared" si="111"/>
        <v>12.348099467213473</v>
      </c>
      <c r="T514" s="2">
        <f t="shared" si="112"/>
        <v>0.62797021334769187</v>
      </c>
      <c r="U514" s="9">
        <f t="shared" si="114"/>
        <v>712.9790294178415</v>
      </c>
      <c r="V514" s="13">
        <f t="shared" si="107"/>
        <v>1.1601713663367264E-4</v>
      </c>
    </row>
    <row r="515" spans="3:22">
      <c r="C515">
        <v>2000.625</v>
      </c>
      <c r="D515">
        <v>368.27</v>
      </c>
      <c r="E515" s="1">
        <f t="shared" si="115"/>
        <v>2259</v>
      </c>
      <c r="F515" s="4">
        <f>F514*SUM(economy!Z305:AB305)/SUM(economy!Z304:AB304)</f>
        <v>5100.1675740927249</v>
      </c>
      <c r="G515" s="9">
        <f t="shared" si="118"/>
        <v>165.71209766412372</v>
      </c>
      <c r="H515" s="9">
        <f t="shared" si="118"/>
        <v>171.34062475169958</v>
      </c>
      <c r="I515" s="9">
        <f t="shared" si="118"/>
        <v>87.864160928906315</v>
      </c>
      <c r="J515" s="9">
        <f t="shared" si="118"/>
        <v>12.246639495154776</v>
      </c>
      <c r="K515" s="9">
        <f t="shared" si="118"/>
        <v>0.62246243976889748</v>
      </c>
      <c r="L515" s="9">
        <f t="shared" si="113"/>
        <v>712.78598527965323</v>
      </c>
      <c r="O515">
        <f t="shared" si="106"/>
        <v>5100.1675740927249</v>
      </c>
      <c r="P515" s="2">
        <f t="shared" si="108"/>
        <v>165.71215869698756</v>
      </c>
      <c r="Q515" s="2">
        <f t="shared" si="109"/>
        <v>171.34067349403688</v>
      </c>
      <c r="R515" s="2">
        <f t="shared" si="110"/>
        <v>87.864166954299904</v>
      </c>
      <c r="S515" s="2">
        <f t="shared" si="111"/>
        <v>12.246639495252371</v>
      </c>
      <c r="T515" s="2">
        <f t="shared" si="112"/>
        <v>0.62246243976889748</v>
      </c>
      <c r="U515" s="9">
        <f t="shared" si="114"/>
        <v>712.78610108034559</v>
      </c>
      <c r="V515" s="13">
        <f t="shared" si="107"/>
        <v>1.1580069235606061E-4</v>
      </c>
    </row>
    <row r="516" spans="3:22">
      <c r="C516">
        <v>2000.7083</v>
      </c>
      <c r="D516">
        <v>367.15</v>
      </c>
      <c r="E516" s="1">
        <f t="shared" si="115"/>
        <v>2260</v>
      </c>
      <c r="F516" s="4">
        <f>F515*SUM(economy!Z306:AB306)/SUM(economy!Z305:AB305)</f>
        <v>5054.9717034506029</v>
      </c>
      <c r="G516" s="9">
        <f t="shared" si="118"/>
        <v>166.02337549728432</v>
      </c>
      <c r="H516" s="9">
        <f t="shared" si="118"/>
        <v>171.34815054411024</v>
      </c>
      <c r="I516" s="9">
        <f t="shared" si="118"/>
        <v>87.451016404004591</v>
      </c>
      <c r="J516" s="9">
        <f t="shared" si="118"/>
        <v>12.145638700070378</v>
      </c>
      <c r="K516" s="9">
        <f t="shared" si="118"/>
        <v>0.61698704128597148</v>
      </c>
      <c r="L516" s="9">
        <f t="shared" si="113"/>
        <v>712.58516818675548</v>
      </c>
      <c r="O516">
        <f t="shared" si="106"/>
        <v>5054.9717034506029</v>
      </c>
      <c r="P516" s="2">
        <f t="shared" si="108"/>
        <v>166.02343653014816</v>
      </c>
      <c r="Q516" s="2">
        <f t="shared" si="109"/>
        <v>171.3481991523559</v>
      </c>
      <c r="R516" s="2">
        <f t="shared" si="110"/>
        <v>87.451022348521647</v>
      </c>
      <c r="S516" s="2">
        <f t="shared" si="111"/>
        <v>12.145638700162399</v>
      </c>
      <c r="T516" s="2">
        <f t="shared" si="112"/>
        <v>0.61698704128597148</v>
      </c>
      <c r="U516" s="9">
        <f t="shared" si="114"/>
        <v>712.5852837724741</v>
      </c>
      <c r="V516" s="13">
        <f t="shared" si="107"/>
        <v>1.1558571861769451E-4</v>
      </c>
    </row>
    <row r="517" spans="3:22">
      <c r="C517">
        <v>2000.7917</v>
      </c>
      <c r="D517">
        <v>367.18</v>
      </c>
      <c r="E517" s="1">
        <f t="shared" si="115"/>
        <v>2261</v>
      </c>
      <c r="F517" s="4">
        <f>F516*SUM(economy!Z307:AB307)/SUM(economy!Z306:AB306)</f>
        <v>5010.0515457380725</v>
      </c>
      <c r="G517" s="9">
        <f t="shared" si="118"/>
        <v>166.33189489702545</v>
      </c>
      <c r="H517" s="9">
        <f t="shared" si="118"/>
        <v>171.35141188911868</v>
      </c>
      <c r="I517" s="9">
        <f t="shared" si="118"/>
        <v>87.036627369415854</v>
      </c>
      <c r="J517" s="9">
        <f t="shared" si="118"/>
        <v>12.045103083224481</v>
      </c>
      <c r="K517" s="9">
        <f t="shared" si="118"/>
        <v>0.61154417237080039</v>
      </c>
      <c r="L517" s="9">
        <f t="shared" si="113"/>
        <v>712.37658141115526</v>
      </c>
      <c r="O517">
        <f t="shared" si="106"/>
        <v>5010.0515457380725</v>
      </c>
      <c r="P517" s="2">
        <f t="shared" si="108"/>
        <v>166.33195592988929</v>
      </c>
      <c r="Q517" s="2">
        <f t="shared" si="109"/>
        <v>171.35146036364162</v>
      </c>
      <c r="R517" s="2">
        <f t="shared" si="110"/>
        <v>87.036633234141931</v>
      </c>
      <c r="S517" s="2">
        <f t="shared" si="111"/>
        <v>12.045103083311245</v>
      </c>
      <c r="T517" s="2">
        <f t="shared" si="112"/>
        <v>0.61154417237080039</v>
      </c>
      <c r="U517" s="9">
        <f t="shared" si="114"/>
        <v>712.37669678335487</v>
      </c>
      <c r="V517" s="13">
        <f t="shared" si="107"/>
        <v>1.153721996161039E-4</v>
      </c>
    </row>
    <row r="518" spans="3:22">
      <c r="C518">
        <v>2000.875</v>
      </c>
      <c r="D518">
        <v>368.53</v>
      </c>
      <c r="E518" s="1">
        <f t="shared" si="115"/>
        <v>2262</v>
      </c>
      <c r="F518" s="4">
        <f>F517*SUM(economy!Z308:AB308)/SUM(economy!Z307:AB307)</f>
        <v>4965.4081149544409</v>
      </c>
      <c r="G518" s="9">
        <f t="shared" si="118"/>
        <v>166.63767269089678</v>
      </c>
      <c r="H518" s="9">
        <f t="shared" si="118"/>
        <v>171.3504464068852</v>
      </c>
      <c r="I518" s="9">
        <f t="shared" si="118"/>
        <v>86.621051951376387</v>
      </c>
      <c r="J518" s="9">
        <f t="shared" si="118"/>
        <v>11.945038431119256</v>
      </c>
      <c r="K518" s="9">
        <f t="shared" si="118"/>
        <v>0.60613397790481471</v>
      </c>
      <c r="L518" s="9">
        <f t="shared" si="113"/>
        <v>712.16034345818241</v>
      </c>
      <c r="O518">
        <f t="shared" si="106"/>
        <v>4965.4081149544409</v>
      </c>
      <c r="P518" s="2">
        <f t="shared" si="108"/>
        <v>166.63773372376062</v>
      </c>
      <c r="Q518" s="2">
        <f t="shared" si="109"/>
        <v>171.35049474805328</v>
      </c>
      <c r="R518" s="2">
        <f t="shared" si="110"/>
        <v>86.6210577373825</v>
      </c>
      <c r="S518" s="2">
        <f t="shared" si="111"/>
        <v>11.945038431201064</v>
      </c>
      <c r="T518" s="2">
        <f t="shared" si="112"/>
        <v>0.60613397790481471</v>
      </c>
      <c r="U518" s="9">
        <f t="shared" si="114"/>
        <v>712.1604586183023</v>
      </c>
      <c r="V518" s="13">
        <f t="shared" si="107"/>
        <v>1.1516011988987884E-4</v>
      </c>
    </row>
    <row r="519" spans="3:22">
      <c r="C519">
        <v>2000.9583</v>
      </c>
      <c r="D519">
        <v>369.83</v>
      </c>
      <c r="E519" s="1">
        <f t="shared" si="115"/>
        <v>2263</v>
      </c>
      <c r="F519" s="4">
        <f>F518*SUM(economy!Z309:AB309)/SUM(economy!Z308:AB308)</f>
        <v>4921.0423503139527</v>
      </c>
      <c r="G519" s="9">
        <f t="shared" ref="G519:K534" si="119">G518*(1-G$5)+G$4*$F518*$L$4/1000</f>
        <v>166.94072576833531</v>
      </c>
      <c r="H519" s="9">
        <f t="shared" si="119"/>
        <v>171.34529170928712</v>
      </c>
      <c r="I519" s="9">
        <f t="shared" si="119"/>
        <v>86.204347648254256</v>
      </c>
      <c r="J519" s="9">
        <f t="shared" si="119"/>
        <v>11.845450318706204</v>
      </c>
      <c r="K519" s="9">
        <f t="shared" si="119"/>
        <v>0.6007565933686454</v>
      </c>
      <c r="L519" s="9">
        <f t="shared" si="113"/>
        <v>711.93657203795146</v>
      </c>
      <c r="O519">
        <f t="shared" ref="O519:O556" si="120">F519+N519</f>
        <v>4921.0423503139527</v>
      </c>
      <c r="P519" s="2">
        <f t="shared" si="108"/>
        <v>166.94078680119915</v>
      </c>
      <c r="Q519" s="2">
        <f t="shared" si="109"/>
        <v>171.34533991746721</v>
      </c>
      <c r="R519" s="2">
        <f t="shared" si="110"/>
        <v>86.204353356597025</v>
      </c>
      <c r="S519" s="2">
        <f t="shared" si="111"/>
        <v>11.845450318783341</v>
      </c>
      <c r="T519" s="2">
        <f t="shared" si="112"/>
        <v>0.6007565933686454</v>
      </c>
      <c r="U519" s="9">
        <f t="shared" si="114"/>
        <v>711.93668698741544</v>
      </c>
      <c r="V519" s="13">
        <f t="shared" ref="V519:V556" si="121">U519-L519</f>
        <v>1.1494946397760941E-4</v>
      </c>
    </row>
    <row r="520" spans="3:22">
      <c r="C520">
        <v>2001.0417</v>
      </c>
      <c r="D520">
        <v>370.76</v>
      </c>
      <c r="E520" s="1">
        <f t="shared" si="115"/>
        <v>2264</v>
      </c>
      <c r="F520" s="4">
        <f>F519*SUM(economy!Z310:AB310)/SUM(economy!Z309:AB309)</f>
        <v>4876.9551177821286</v>
      </c>
      <c r="G520" s="9">
        <f t="shared" si="119"/>
        <v>167.24107107610095</v>
      </c>
      <c r="H520" s="9">
        <f t="shared" si="119"/>
        <v>171.33598539291953</v>
      </c>
      <c r="I520" s="9">
        <f t="shared" si="119"/>
        <v>85.78657132774164</v>
      </c>
      <c r="J520" s="9">
        <f t="shared" si="119"/>
        <v>11.746344112693789</v>
      </c>
      <c r="K520" s="9">
        <f t="shared" si="119"/>
        <v>0.59541214503001438</v>
      </c>
      <c r="L520" s="9">
        <f t="shared" si="113"/>
        <v>711.70538405448588</v>
      </c>
      <c r="O520">
        <f t="shared" si="120"/>
        <v>4876.9551177821286</v>
      </c>
      <c r="P520" s="2">
        <f t="shared" ref="P520:P556" si="122">P519*(1-P$5)+P$4*$O519*$L$4/1000</f>
        <v>167.24113210896479</v>
      </c>
      <c r="Q520" s="2">
        <f t="shared" ref="Q520:Q556" si="123">Q519*(1-Q$5)+Q$4*$O519*$L$4/1000</f>
        <v>171.33603346847747</v>
      </c>
      <c r="R520" s="2">
        <f t="shared" ref="R520:R556" si="124">R519*(1-R$5)+R$4*$O519*$L$4/1000</f>
        <v>85.786576959463517</v>
      </c>
      <c r="S520" s="2">
        <f t="shared" ref="S520:S556" si="125">S519*(1-S$5)+S$4*$O519*$L$4/1000</f>
        <v>11.746344112766518</v>
      </c>
      <c r="T520" s="2">
        <f t="shared" ref="T520:T556" si="126">T519*(1-T$5)+T$4*$O519*$L$4/1000</f>
        <v>0.59541214503001438</v>
      </c>
      <c r="U520" s="9">
        <f t="shared" si="114"/>
        <v>711.70549879470229</v>
      </c>
      <c r="V520" s="13">
        <f t="shared" si="121"/>
        <v>1.1474021641788568E-4</v>
      </c>
    </row>
    <row r="521" spans="3:22">
      <c r="C521">
        <v>2001.125</v>
      </c>
      <c r="D521">
        <v>371.69</v>
      </c>
      <c r="E521" s="1">
        <f t="shared" si="115"/>
        <v>2265</v>
      </c>
      <c r="F521" s="4">
        <f>F520*SUM(economy!Z311:AB311)/SUM(economy!Z310:AB310)</f>
        <v>4833.1472115964243</v>
      </c>
      <c r="G521" s="9">
        <f t="shared" si="119"/>
        <v>167.53872561380595</v>
      </c>
      <c r="H521" s="9">
        <f t="shared" si="119"/>
        <v>171.32256503225938</v>
      </c>
      <c r="I521" s="9">
        <f t="shared" si="119"/>
        <v>85.36777922431564</v>
      </c>
      <c r="J521" s="9">
        <f t="shared" si="119"/>
        <v>11.647724974846435</v>
      </c>
      <c r="K521" s="9">
        <f t="shared" si="119"/>
        <v>0.59010075012982466</v>
      </c>
      <c r="L521" s="9">
        <f t="shared" ref="L521:L556" si="127">SUM(G521:K521,L$5)</f>
        <v>711.46689559535719</v>
      </c>
      <c r="O521">
        <f t="shared" si="120"/>
        <v>4833.1472115964243</v>
      </c>
      <c r="P521" s="2">
        <f t="shared" si="122"/>
        <v>167.53878664666979</v>
      </c>
      <c r="Q521" s="2">
        <f t="shared" si="123"/>
        <v>171.32261297556002</v>
      </c>
      <c r="R521" s="2">
        <f t="shared" si="124"/>
        <v>85.367784780445078</v>
      </c>
      <c r="S521" s="2">
        <f t="shared" si="125"/>
        <v>11.647724974915009</v>
      </c>
      <c r="T521" s="2">
        <f t="shared" si="126"/>
        <v>0.59010075012982466</v>
      </c>
      <c r="U521" s="9">
        <f t="shared" ref="U521:U556" si="128">SUM(P521:T521,U$5)</f>
        <v>711.46701012771973</v>
      </c>
      <c r="V521" s="13">
        <f t="shared" si="121"/>
        <v>1.1453236254510557E-4</v>
      </c>
    </row>
    <row r="522" spans="3:22">
      <c r="C522">
        <v>2001.2083</v>
      </c>
      <c r="D522">
        <v>372.63</v>
      </c>
      <c r="E522" s="1">
        <f t="shared" ref="E522:E556" si="129">1+E521</f>
        <v>2266</v>
      </c>
      <c r="F522" s="4">
        <f>F521*SUM(economy!Z312:AB312)/SUM(economy!Z311:AB311)</f>
        <v>4789.6193557708402</v>
      </c>
      <c r="G522" s="9">
        <f t="shared" si="119"/>
        <v>167.83370642953719</v>
      </c>
      <c r="H522" s="9">
        <f t="shared" si="119"/>
        <v>171.30506817299147</v>
      </c>
      <c r="I522" s="9">
        <f t="shared" si="119"/>
        <v>84.948026936961625</v>
      </c>
      <c r="J522" s="9">
        <f t="shared" si="119"/>
        <v>11.549597865273551</v>
      </c>
      <c r="K522" s="9">
        <f t="shared" si="119"/>
        <v>0.58482251706642174</v>
      </c>
      <c r="L522" s="9">
        <f t="shared" si="127"/>
        <v>711.22122192183019</v>
      </c>
      <c r="O522">
        <f t="shared" si="120"/>
        <v>4789.6193557708402</v>
      </c>
      <c r="P522" s="2">
        <f t="shared" si="122"/>
        <v>167.83376746240103</v>
      </c>
      <c r="Q522" s="2">
        <f t="shared" si="123"/>
        <v>171.30511598439867</v>
      </c>
      <c r="R522" s="2">
        <f t="shared" si="124"/>
        <v>84.948032418513264</v>
      </c>
      <c r="S522" s="2">
        <f t="shared" si="125"/>
        <v>11.549597865338209</v>
      </c>
      <c r="T522" s="2">
        <f t="shared" si="126"/>
        <v>0.58482251706642174</v>
      </c>
      <c r="U522" s="9">
        <f t="shared" si="128"/>
        <v>711.22133624771755</v>
      </c>
      <c r="V522" s="13">
        <f t="shared" si="121"/>
        <v>1.1432588735260651E-4</v>
      </c>
    </row>
    <row r="523" spans="3:22">
      <c r="C523">
        <v>2001.2917</v>
      </c>
      <c r="D523">
        <v>373.55</v>
      </c>
      <c r="E523" s="1">
        <f t="shared" si="129"/>
        <v>2267</v>
      </c>
      <c r="F523" s="4">
        <f>F522*SUM(economy!Z313:AB313)/SUM(economy!Z312:AB312)</f>
        <v>4746.3722055844228</v>
      </c>
      <c r="G523" s="9">
        <f t="shared" si="119"/>
        <v>168.12603061557016</v>
      </c>
      <c r="H523" s="9">
        <f t="shared" si="119"/>
        <v>171.28353232549381</v>
      </c>
      <c r="I523" s="9">
        <f t="shared" si="119"/>
        <v>84.527369427153189</v>
      </c>
      <c r="J523" s="9">
        <f t="shared" si="119"/>
        <v>11.45196754570726</v>
      </c>
      <c r="K523" s="9">
        <f t="shared" si="119"/>
        <v>0.57957754557799346</v>
      </c>
      <c r="L523" s="9">
        <f t="shared" si="127"/>
        <v>710.96847745950242</v>
      </c>
      <c r="O523">
        <f t="shared" si="120"/>
        <v>4746.3722055844228</v>
      </c>
      <c r="P523" s="2">
        <f t="shared" si="122"/>
        <v>168.126091648434</v>
      </c>
      <c r="Q523" s="2">
        <f t="shared" si="123"/>
        <v>171.2835800053704</v>
      </c>
      <c r="R523" s="2">
        <f t="shared" si="124"/>
        <v>84.527374835128072</v>
      </c>
      <c r="S523" s="2">
        <f t="shared" si="125"/>
        <v>11.451967545768225</v>
      </c>
      <c r="T523" s="2">
        <f t="shared" si="126"/>
        <v>0.57957754557799346</v>
      </c>
      <c r="U523" s="9">
        <f t="shared" si="128"/>
        <v>710.9685915802786</v>
      </c>
      <c r="V523" s="13">
        <f t="shared" si="121"/>
        <v>1.1412077617478644E-4</v>
      </c>
    </row>
    <row r="524" spans="3:22">
      <c r="C524">
        <v>2001.375</v>
      </c>
      <c r="D524">
        <v>374.03</v>
      </c>
      <c r="E524" s="1">
        <f t="shared" si="129"/>
        <v>2268</v>
      </c>
      <c r="F524" s="4">
        <f>F523*SUM(economy!Z314:AB314)/SUM(economy!Z313:AB313)</f>
        <v>4703.4063490534281</v>
      </c>
      <c r="G524" s="9">
        <f t="shared" si="119"/>
        <v>168.41571530417392</v>
      </c>
      <c r="H524" s="9">
        <f t="shared" si="119"/>
        <v>171.25799495848082</v>
      </c>
      <c r="I524" s="9">
        <f t="shared" si="119"/>
        <v>84.105861017082859</v>
      </c>
      <c r="J524" s="9">
        <f t="shared" si="119"/>
        <v>11.354838582767586</v>
      </c>
      <c r="K524" s="9">
        <f t="shared" si="119"/>
        <v>0.57436592692308319</v>
      </c>
      <c r="L524" s="9">
        <f t="shared" si="127"/>
        <v>710.70877578942827</v>
      </c>
      <c r="O524">
        <f t="shared" si="120"/>
        <v>4703.4063490534281</v>
      </c>
      <c r="P524" s="2">
        <f t="shared" si="122"/>
        <v>168.41577633703776</v>
      </c>
      <c r="Q524" s="2">
        <f t="shared" si="123"/>
        <v>171.25804250718863</v>
      </c>
      <c r="R524" s="2">
        <f t="shared" si="124"/>
        <v>84.105866352468567</v>
      </c>
      <c r="S524" s="2">
        <f t="shared" si="125"/>
        <v>11.354838582825067</v>
      </c>
      <c r="T524" s="2">
        <f t="shared" si="126"/>
        <v>0.57436592692308319</v>
      </c>
      <c r="U524" s="9">
        <f t="shared" si="128"/>
        <v>710.70888970644307</v>
      </c>
      <c r="V524" s="13">
        <f t="shared" si="121"/>
        <v>1.1391701480079064E-4</v>
      </c>
    </row>
    <row r="525" spans="3:22">
      <c r="C525">
        <v>2001.4583</v>
      </c>
      <c r="D525">
        <v>373.4</v>
      </c>
      <c r="E525" s="1">
        <f t="shared" si="129"/>
        <v>2269</v>
      </c>
      <c r="F525" s="4">
        <f>F524*SUM(economy!Z315:AB315)/SUM(economy!Z314:AB314)</f>
        <v>4660.7223083869294</v>
      </c>
      <c r="G525" s="9">
        <f t="shared" si="119"/>
        <v>168.70277766350583</v>
      </c>
      <c r="H525" s="9">
        <f t="shared" si="119"/>
        <v>171.22849349280213</v>
      </c>
      <c r="I525" s="9">
        <f t="shared" si="119"/>
        <v>83.683555388137705</v>
      </c>
      <c r="J525" s="9">
        <f t="shared" si="119"/>
        <v>11.258215351213897</v>
      </c>
      <c r="K525" s="9">
        <f t="shared" si="119"/>
        <v>0.56918774405919226</v>
      </c>
      <c r="L525" s="9">
        <f t="shared" si="127"/>
        <v>710.44222963971879</v>
      </c>
      <c r="O525">
        <f t="shared" si="120"/>
        <v>4660.7223083869294</v>
      </c>
      <c r="P525" s="2">
        <f t="shared" si="122"/>
        <v>168.70283869636967</v>
      </c>
      <c r="Q525" s="2">
        <f t="shared" si="123"/>
        <v>171.22854091070204</v>
      </c>
      <c r="R525" s="2">
        <f t="shared" si="124"/>
        <v>83.683560651908579</v>
      </c>
      <c r="S525" s="2">
        <f t="shared" si="125"/>
        <v>11.258215351268095</v>
      </c>
      <c r="T525" s="2">
        <f t="shared" si="126"/>
        <v>0.56918774405919226</v>
      </c>
      <c r="U525" s="9">
        <f t="shared" si="128"/>
        <v>710.44234335430758</v>
      </c>
      <c r="V525" s="13">
        <f t="shared" si="121"/>
        <v>1.1371458879239071E-4</v>
      </c>
    </row>
    <row r="526" spans="3:22">
      <c r="C526">
        <v>2001.5417</v>
      </c>
      <c r="D526">
        <v>371.68</v>
      </c>
      <c r="E526" s="1">
        <f t="shared" si="129"/>
        <v>2270</v>
      </c>
      <c r="F526" s="4">
        <f>F525*SUM(economy!Z316:AB316)/SUM(economy!Z315:AB315)</f>
        <v>4618.3205414258091</v>
      </c>
      <c r="G526" s="9">
        <f t="shared" si="119"/>
        <v>168.98723489359517</v>
      </c>
      <c r="H526" s="9">
        <f t="shared" si="119"/>
        <v>171.19506529539518</v>
      </c>
      <c r="I526" s="9">
        <f t="shared" si="119"/>
        <v>83.260505579614104</v>
      </c>
      <c r="J526" s="9">
        <f t="shared" si="119"/>
        <v>11.162102037181462</v>
      </c>
      <c r="K526" s="9">
        <f t="shared" si="119"/>
        <v>0.5640430718194468</v>
      </c>
      <c r="L526" s="9">
        <f t="shared" si="127"/>
        <v>710.16895087760531</v>
      </c>
      <c r="O526">
        <f t="shared" si="120"/>
        <v>4618.3205414258091</v>
      </c>
      <c r="P526" s="2">
        <f t="shared" si="122"/>
        <v>168.98729592645901</v>
      </c>
      <c r="Q526" s="2">
        <f t="shared" si="123"/>
        <v>171.19511258284703</v>
      </c>
      <c r="R526" s="2">
        <f t="shared" si="124"/>
        <v>83.260510772731408</v>
      </c>
      <c r="S526" s="2">
        <f t="shared" si="125"/>
        <v>11.162102037232565</v>
      </c>
      <c r="T526" s="2">
        <f t="shared" si="126"/>
        <v>0.5640430718194468</v>
      </c>
      <c r="U526" s="9">
        <f t="shared" si="128"/>
        <v>710.16906439108948</v>
      </c>
      <c r="V526" s="13">
        <f t="shared" si="121"/>
        <v>1.1351348416610563E-4</v>
      </c>
    </row>
    <row r="527" spans="3:22">
      <c r="C527">
        <v>2001.625</v>
      </c>
      <c r="D527">
        <v>369.78</v>
      </c>
      <c r="E527" s="1">
        <f t="shared" si="129"/>
        <v>2271</v>
      </c>
      <c r="F527" s="4">
        <f>F526*SUM(economy!Z317:AB317)/SUM(economy!Z316:AB316)</f>
        <v>4576.2014430649097</v>
      </c>
      <c r="G527" s="9">
        <f t="shared" si="119"/>
        <v>169.2691042224146</v>
      </c>
      <c r="H527" s="9">
        <f t="shared" si="119"/>
        <v>171.15774767338968</v>
      </c>
      <c r="I527" s="9">
        <f t="shared" si="119"/>
        <v>82.836763987665933</v>
      </c>
      <c r="J527" s="9">
        <f t="shared" si="119"/>
        <v>11.066502641401989</v>
      </c>
      <c r="K527" s="9">
        <f t="shared" si="119"/>
        <v>0.55893197708730902</v>
      </c>
      <c r="L527" s="9">
        <f t="shared" si="127"/>
        <v>709.88905050195945</v>
      </c>
      <c r="O527">
        <f t="shared" si="120"/>
        <v>4576.2014430649097</v>
      </c>
      <c r="P527" s="2">
        <f t="shared" si="122"/>
        <v>169.26916525527844</v>
      </c>
      <c r="Q527" s="2">
        <f t="shared" si="123"/>
        <v>171.15779483075235</v>
      </c>
      <c r="R527" s="2">
        <f t="shared" si="124"/>
        <v>82.836769111078013</v>
      </c>
      <c r="S527" s="2">
        <f t="shared" si="125"/>
        <v>11.066502641450171</v>
      </c>
      <c r="T527" s="2">
        <f t="shared" si="126"/>
        <v>0.55893197708730902</v>
      </c>
      <c r="U527" s="9">
        <f t="shared" si="128"/>
        <v>709.88916381564627</v>
      </c>
      <c r="V527" s="13">
        <f t="shared" si="121"/>
        <v>1.133136868247675E-4</v>
      </c>
    </row>
    <row r="528" spans="3:22">
      <c r="C528">
        <v>2001.7083</v>
      </c>
      <c r="D528">
        <v>368.34</v>
      </c>
      <c r="E528" s="1">
        <f t="shared" si="129"/>
        <v>2272</v>
      </c>
      <c r="F528" s="4">
        <f>F527*SUM(economy!Z318:AB318)/SUM(economy!Z317:AB317)</f>
        <v>4534.36534665828</v>
      </c>
      <c r="G528" s="9">
        <f t="shared" si="119"/>
        <v>169.54840290203828</v>
      </c>
      <c r="H528" s="9">
        <f t="shared" si="119"/>
        <v>171.11657786836159</v>
      </c>
      <c r="I528" s="9">
        <f t="shared" si="119"/>
        <v>82.412382364480564</v>
      </c>
      <c r="J528" s="9">
        <f t="shared" si="119"/>
        <v>10.971420982407125</v>
      </c>
      <c r="K528" s="9">
        <f t="shared" si="119"/>
        <v>0.55385451896931359</v>
      </c>
      <c r="L528" s="9">
        <f t="shared" si="127"/>
        <v>709.60263863625687</v>
      </c>
      <c r="O528">
        <f t="shared" si="120"/>
        <v>4534.36534665828</v>
      </c>
      <c r="P528" s="2">
        <f t="shared" si="122"/>
        <v>169.54846393490212</v>
      </c>
      <c r="Q528" s="2">
        <f t="shared" si="123"/>
        <v>171.11662489599294</v>
      </c>
      <c r="R528" s="2">
        <f t="shared" si="124"/>
        <v>82.41238741912305</v>
      </c>
      <c r="S528" s="2">
        <f t="shared" si="125"/>
        <v>10.971420982452553</v>
      </c>
      <c r="T528" s="2">
        <f t="shared" si="126"/>
        <v>0.55385451896931359</v>
      </c>
      <c r="U528" s="9">
        <f t="shared" si="128"/>
        <v>709.60275175144</v>
      </c>
      <c r="V528" s="13">
        <f t="shared" si="121"/>
        <v>1.1311518312595581E-4</v>
      </c>
    </row>
    <row r="529" spans="3:22">
      <c r="C529">
        <v>2001.7917</v>
      </c>
      <c r="D529">
        <v>368.61</v>
      </c>
      <c r="E529" s="1">
        <f t="shared" si="129"/>
        <v>2273</v>
      </c>
      <c r="F529" s="4">
        <f>F528*SUM(economy!Z319:AB319)/SUM(economy!Z318:AB318)</f>
        <v>4492.8125254073866</v>
      </c>
      <c r="G529" s="9">
        <f t="shared" si="119"/>
        <v>169.82514820488598</v>
      </c>
      <c r="H529" s="9">
        <f t="shared" si="119"/>
        <v>171.071593050735</v>
      </c>
      <c r="I529" s="9">
        <f t="shared" si="119"/>
        <v>81.987411817676957</v>
      </c>
      <c r="J529" s="9">
        <f t="shared" si="119"/>
        <v>10.87686069971387</v>
      </c>
      <c r="K529" s="9">
        <f t="shared" si="119"/>
        <v>0.54881074896581061</v>
      </c>
      <c r="L529" s="9">
        <f t="shared" si="127"/>
        <v>709.30982452197759</v>
      </c>
      <c r="O529">
        <f t="shared" si="120"/>
        <v>4492.8125254073866</v>
      </c>
      <c r="P529" s="2">
        <f t="shared" si="122"/>
        <v>169.82520923774982</v>
      </c>
      <c r="Q529" s="2">
        <f t="shared" si="123"/>
        <v>171.07163994899196</v>
      </c>
      <c r="R529" s="2">
        <f t="shared" si="124"/>
        <v>81.987416804472929</v>
      </c>
      <c r="S529" s="2">
        <f t="shared" si="125"/>
        <v>10.876860699756703</v>
      </c>
      <c r="T529" s="2">
        <f t="shared" si="126"/>
        <v>0.54881074896581061</v>
      </c>
      <c r="U529" s="9">
        <f t="shared" si="128"/>
        <v>709.30993743993713</v>
      </c>
      <c r="V529" s="13">
        <f t="shared" si="121"/>
        <v>1.1291795954093686E-4</v>
      </c>
    </row>
    <row r="530" spans="3:22">
      <c r="C530">
        <v>2001.875</v>
      </c>
      <c r="D530">
        <v>369.94</v>
      </c>
      <c r="E530" s="1">
        <f t="shared" si="129"/>
        <v>2274</v>
      </c>
      <c r="F530" s="4">
        <f>F529*SUM(economy!Z320:AB320)/SUM(economy!Z319:AB319)</f>
        <v>4451.543193732201</v>
      </c>
      <c r="G530" s="9">
        <f t="shared" si="119"/>
        <v>170.09935742005169</v>
      </c>
      <c r="H530" s="9">
        <f t="shared" si="119"/>
        <v>171.02283031432984</v>
      </c>
      <c r="I530" s="9">
        <f t="shared" si="119"/>
        <v>81.561902809920539</v>
      </c>
      <c r="J530" s="9">
        <f t="shared" si="119"/>
        <v>10.782825256990961</v>
      </c>
      <c r="K530" s="9">
        <f t="shared" si="119"/>
        <v>0.54380071113970152</v>
      </c>
      <c r="L530" s="9">
        <f t="shared" si="127"/>
        <v>709.01071651243274</v>
      </c>
      <c r="O530">
        <f t="shared" si="120"/>
        <v>4451.543193732201</v>
      </c>
      <c r="P530" s="2">
        <f t="shared" si="122"/>
        <v>170.09941845291553</v>
      </c>
      <c r="Q530" s="2">
        <f t="shared" si="123"/>
        <v>171.02287708356829</v>
      </c>
      <c r="R530" s="2">
        <f t="shared" si="124"/>
        <v>81.561907729780657</v>
      </c>
      <c r="S530" s="2">
        <f t="shared" si="125"/>
        <v>10.782825257031348</v>
      </c>
      <c r="T530" s="2">
        <f t="shared" si="126"/>
        <v>0.54380071113970152</v>
      </c>
      <c r="U530" s="9">
        <f t="shared" si="128"/>
        <v>709.0108292344355</v>
      </c>
      <c r="V530" s="13">
        <f t="shared" si="121"/>
        <v>1.1272200276835065E-4</v>
      </c>
    </row>
    <row r="531" spans="3:22">
      <c r="C531">
        <v>2001.9583</v>
      </c>
      <c r="D531">
        <v>371.42</v>
      </c>
      <c r="E531" s="1">
        <f t="shared" si="129"/>
        <v>2275</v>
      </c>
      <c r="F531" s="4">
        <f>F530*SUM(economy!Z321:AB321)/SUM(economy!Z320:AB320)</f>
        <v>4410.5575086250483</v>
      </c>
      <c r="G531" s="9">
        <f t="shared" si="119"/>
        <v>170.37104784971609</v>
      </c>
      <c r="H531" s="9">
        <f t="shared" si="119"/>
        <v>170.97032667105313</v>
      </c>
      <c r="I531" s="9">
        <f t="shared" si="119"/>
        <v>81.13590515874904</v>
      </c>
      <c r="J531" s="9">
        <f t="shared" si="119"/>
        <v>10.689317945205291</v>
      </c>
      <c r="K531" s="9">
        <f t="shared" si="119"/>
        <v>0.53882444228315207</v>
      </c>
      <c r="L531" s="9">
        <f t="shared" si="127"/>
        <v>708.70542206700679</v>
      </c>
      <c r="O531">
        <f t="shared" si="120"/>
        <v>4410.5575086250483</v>
      </c>
      <c r="P531" s="2">
        <f t="shared" si="122"/>
        <v>170.37110888257993</v>
      </c>
      <c r="Q531" s="2">
        <f t="shared" si="123"/>
        <v>170.97037331162798</v>
      </c>
      <c r="R531" s="2">
        <f t="shared" si="124"/>
        <v>81.13591001257177</v>
      </c>
      <c r="S531" s="2">
        <f t="shared" si="125"/>
        <v>10.689317945243371</v>
      </c>
      <c r="T531" s="2">
        <f t="shared" si="126"/>
        <v>0.53882444228315207</v>
      </c>
      <c r="U531" s="9">
        <f t="shared" si="128"/>
        <v>708.70553459430619</v>
      </c>
      <c r="V531" s="13">
        <f t="shared" si="121"/>
        <v>1.1252729939315032E-4</v>
      </c>
    </row>
    <row r="532" spans="3:22">
      <c r="C532">
        <v>2002.0417</v>
      </c>
      <c r="D532">
        <v>372.7</v>
      </c>
      <c r="E532" s="1">
        <f t="shared" si="129"/>
        <v>2276</v>
      </c>
      <c r="F532" s="4">
        <f>F531*SUM(economy!Z322:AB322)/SUM(economy!Z321:AB321)</f>
        <v>4369.855570987228</v>
      </c>
      <c r="G532" s="9">
        <f t="shared" si="119"/>
        <v>170.64023680564156</v>
      </c>
      <c r="H532" s="9">
        <f t="shared" si="119"/>
        <v>170.91411904573209</v>
      </c>
      <c r="I532" s="9">
        <f t="shared" si="119"/>
        <v>80.70946803660425</v>
      </c>
      <c r="J532" s="9">
        <f t="shared" si="119"/>
        <v>10.596341885747492</v>
      </c>
      <c r="K532" s="9">
        <f t="shared" si="119"/>
        <v>0.53388197208227073</v>
      </c>
      <c r="L532" s="9">
        <f t="shared" si="127"/>
        <v>708.39404774580771</v>
      </c>
      <c r="O532">
        <f t="shared" si="120"/>
        <v>4369.855570987228</v>
      </c>
      <c r="P532" s="2">
        <f t="shared" si="122"/>
        <v>170.6402978385054</v>
      </c>
      <c r="Q532" s="2">
        <f t="shared" si="123"/>
        <v>170.91416555799731</v>
      </c>
      <c r="R532" s="2">
        <f t="shared" si="124"/>
        <v>80.709472825275981</v>
      </c>
      <c r="S532" s="2">
        <f t="shared" si="125"/>
        <v>10.596341885783396</v>
      </c>
      <c r="T532" s="2">
        <f t="shared" si="126"/>
        <v>0.53388197208227073</v>
      </c>
      <c r="U532" s="9">
        <f t="shared" si="128"/>
        <v>708.39416007964428</v>
      </c>
      <c r="V532" s="13">
        <f t="shared" si="121"/>
        <v>1.123338365687232E-4</v>
      </c>
    </row>
    <row r="533" spans="3:22">
      <c r="C533">
        <v>2002.125</v>
      </c>
      <c r="D533">
        <v>373.37</v>
      </c>
      <c r="E533" s="1">
        <f t="shared" si="129"/>
        <v>2277</v>
      </c>
      <c r="F533" s="4">
        <f>F532*SUM(economy!Z323:AB323)/SUM(economy!Z322:AB322)</f>
        <v>4329.4374269482742</v>
      </c>
      <c r="G533" s="9">
        <f t="shared" si="119"/>
        <v>170.90694160574876</v>
      </c>
      <c r="H533" s="9">
        <f t="shared" si="119"/>
        <v>170.85424427108691</v>
      </c>
      <c r="I533" s="9">
        <f t="shared" si="119"/>
        <v>80.282639971064029</v>
      </c>
      <c r="J533" s="9">
        <f t="shared" si="119"/>
        <v>10.503900033535835</v>
      </c>
      <c r="K533" s="9">
        <f t="shared" si="119"/>
        <v>0.52897332327974278</v>
      </c>
      <c r="L533" s="9">
        <f t="shared" si="127"/>
        <v>708.07669920471528</v>
      </c>
      <c r="O533">
        <f t="shared" si="120"/>
        <v>4329.4374269482742</v>
      </c>
      <c r="P533" s="2">
        <f t="shared" si="122"/>
        <v>170.9070026386126</v>
      </c>
      <c r="Q533" s="2">
        <f t="shared" si="123"/>
        <v>170.85429065539552</v>
      </c>
      <c r="R533" s="2">
        <f t="shared" si="124"/>
        <v>80.282644695459268</v>
      </c>
      <c r="S533" s="2">
        <f t="shared" si="125"/>
        <v>10.503900033569687</v>
      </c>
      <c r="T533" s="2">
        <f t="shared" si="126"/>
        <v>0.52897332327974278</v>
      </c>
      <c r="U533" s="9">
        <f t="shared" si="128"/>
        <v>708.07681134631684</v>
      </c>
      <c r="V533" s="13">
        <f t="shared" si="121"/>
        <v>1.1214160156214348E-4</v>
      </c>
    </row>
    <row r="534" spans="3:22">
      <c r="C534">
        <v>2002.2083</v>
      </c>
      <c r="D534">
        <v>374.3</v>
      </c>
      <c r="E534" s="1">
        <f t="shared" si="129"/>
        <v>2278</v>
      </c>
      <c r="F534" s="4">
        <f>F533*SUM(economy!Z324:AB324)/SUM(economy!Z323:AB323)</f>
        <v>4289.3030691677695</v>
      </c>
      <c r="G534" s="9">
        <f t="shared" si="119"/>
        <v>171.17117957077377</v>
      </c>
      <c r="H534" s="9">
        <f t="shared" si="119"/>
        <v>170.79073908284136</v>
      </c>
      <c r="I534" s="9">
        <f t="shared" si="119"/>
        <v>79.855468845269456</v>
      </c>
      <c r="J534" s="9">
        <f t="shared" si="119"/>
        <v>10.411995180097668</v>
      </c>
      <c r="K534" s="9">
        <f t="shared" si="119"/>
        <v>0.52409851183540956</v>
      </c>
      <c r="L534" s="9">
        <f t="shared" si="127"/>
        <v>707.75348119081764</v>
      </c>
      <c r="O534">
        <f t="shared" si="120"/>
        <v>4289.3030691677695</v>
      </c>
      <c r="P534" s="2">
        <f t="shared" si="122"/>
        <v>171.17124060363761</v>
      </c>
      <c r="Q534" s="2">
        <f t="shared" si="123"/>
        <v>170.79078533954532</v>
      </c>
      <c r="R534" s="2">
        <f t="shared" si="124"/>
        <v>79.855473506250945</v>
      </c>
      <c r="S534" s="2">
        <f t="shared" si="125"/>
        <v>10.411995180129585</v>
      </c>
      <c r="T534" s="2">
        <f t="shared" si="126"/>
        <v>0.52409851183540956</v>
      </c>
      <c r="U534" s="9">
        <f t="shared" si="128"/>
        <v>707.75359314139882</v>
      </c>
      <c r="V534" s="13">
        <f t="shared" si="121"/>
        <v>1.1195058118573797E-4</v>
      </c>
    </row>
    <row r="535" spans="3:22">
      <c r="C535">
        <v>2002.2917</v>
      </c>
      <c r="D535">
        <v>375.19</v>
      </c>
      <c r="E535" s="1">
        <f t="shared" si="129"/>
        <v>2279</v>
      </c>
      <c r="F535" s="4">
        <f>F534*SUM(economy!Z325:AB325)/SUM(economy!Z324:AB324)</f>
        <v>4249.4524381198753</v>
      </c>
      <c r="G535" s="9">
        <f t="shared" ref="G535:K550" si="130">G534*(1-G$5)+G$4*$F534*$L$4/1000</f>
        <v>171.43296802100468</v>
      </c>
      <c r="H535" s="9">
        <f t="shared" si="130"/>
        <v>170.72364011496879</v>
      </c>
      <c r="I535" s="9">
        <f t="shared" si="130"/>
        <v>79.428001898541808</v>
      </c>
      <c r="J535" s="9">
        <f t="shared" si="130"/>
        <v>10.320629956627602</v>
      </c>
      <c r="K535" s="9">
        <f t="shared" si="130"/>
        <v>0.519257547084784</v>
      </c>
      <c r="L535" s="9">
        <f t="shared" si="127"/>
        <v>707.42449753822768</v>
      </c>
      <c r="O535">
        <f t="shared" si="120"/>
        <v>4249.4524381198753</v>
      </c>
      <c r="P535" s="2">
        <f t="shared" si="122"/>
        <v>171.43302905386852</v>
      </c>
      <c r="Q535" s="2">
        <f t="shared" si="123"/>
        <v>170.72368624441918</v>
      </c>
      <c r="R535" s="2">
        <f t="shared" si="124"/>
        <v>79.428006496960734</v>
      </c>
      <c r="S535" s="2">
        <f t="shared" si="125"/>
        <v>10.320629956657697</v>
      </c>
      <c r="T535" s="2">
        <f t="shared" si="126"/>
        <v>0.519257547084784</v>
      </c>
      <c r="U535" s="9">
        <f t="shared" si="128"/>
        <v>707.42460929899096</v>
      </c>
      <c r="V535" s="13">
        <f t="shared" si="121"/>
        <v>1.1176076327501505E-4</v>
      </c>
    </row>
    <row r="536" spans="3:22">
      <c r="C536">
        <v>2002.375</v>
      </c>
      <c r="D536">
        <v>375.93</v>
      </c>
      <c r="E536" s="1">
        <f t="shared" si="129"/>
        <v>2280</v>
      </c>
      <c r="F536" s="4">
        <f>F535*SUM(economy!Z326:AB326)/SUM(economy!Z325:AB325)</f>
        <v>4209.8854233602769</v>
      </c>
      <c r="G536" s="9">
        <f t="shared" si="130"/>
        <v>171.69232427309652</v>
      </c>
      <c r="H536" s="9">
        <f t="shared" si="130"/>
        <v>170.65298389507217</v>
      </c>
      <c r="I536" s="9">
        <f t="shared" si="130"/>
        <v>79.000285727184263</v>
      </c>
      <c r="J536" s="9">
        <f t="shared" si="130"/>
        <v>10.229806837021776</v>
      </c>
      <c r="K536" s="9">
        <f t="shared" si="130"/>
        <v>0.51445043189550055</v>
      </c>
      <c r="L536" s="9">
        <f t="shared" si="127"/>
        <v>707.08985116427027</v>
      </c>
      <c r="O536">
        <f t="shared" si="120"/>
        <v>4209.8854233602769</v>
      </c>
      <c r="P536" s="2">
        <f t="shared" si="122"/>
        <v>171.69238530596036</v>
      </c>
      <c r="Q536" s="2">
        <f t="shared" si="123"/>
        <v>170.65302989761906</v>
      </c>
      <c r="R536" s="2">
        <f t="shared" si="124"/>
        <v>79.000290263880373</v>
      </c>
      <c r="S536" s="2">
        <f t="shared" si="125"/>
        <v>10.229806837050152</v>
      </c>
      <c r="T536" s="2">
        <f t="shared" si="126"/>
        <v>0.51445043189550055</v>
      </c>
      <c r="U536" s="9">
        <f t="shared" si="128"/>
        <v>707.08996273640537</v>
      </c>
      <c r="V536" s="13">
        <f t="shared" si="121"/>
        <v>1.1157213509704889E-4</v>
      </c>
    </row>
    <row r="537" spans="3:22">
      <c r="C537">
        <v>2002.4583</v>
      </c>
      <c r="D537">
        <v>375.69</v>
      </c>
      <c r="E537" s="1">
        <f t="shared" si="129"/>
        <v>2281</v>
      </c>
      <c r="F537" s="4">
        <f>F536*SUM(economy!Z327:AB327)/SUM(economy!Z326:AB326)</f>
        <v>4170.6018647757828</v>
      </c>
      <c r="G537" s="9">
        <f t="shared" si="130"/>
        <v>171.94926563696359</v>
      </c>
      <c r="H537" s="9">
        <f t="shared" si="130"/>
        <v>170.57880683989558</v>
      </c>
      <c r="I537" s="9">
        <f t="shared" si="130"/>
        <v>78.572366285463133</v>
      </c>
      <c r="J537" s="9">
        <f t="shared" si="130"/>
        <v>10.139528140887469</v>
      </c>
      <c r="K537" s="9">
        <f t="shared" si="130"/>
        <v>0.50967716282168807</v>
      </c>
      <c r="L537" s="9">
        <f t="shared" si="127"/>
        <v>706.74964406603146</v>
      </c>
      <c r="O537">
        <f t="shared" si="120"/>
        <v>4170.6018647757828</v>
      </c>
      <c r="P537" s="2">
        <f t="shared" si="122"/>
        <v>171.94932666982743</v>
      </c>
      <c r="Q537" s="2">
        <f t="shared" si="123"/>
        <v>170.5788527158881</v>
      </c>
      <c r="R537" s="2">
        <f t="shared" si="124"/>
        <v>78.572370761264921</v>
      </c>
      <c r="S537" s="2">
        <f t="shared" si="125"/>
        <v>10.139528140914225</v>
      </c>
      <c r="T537" s="2">
        <f t="shared" si="126"/>
        <v>0.50967716282168807</v>
      </c>
      <c r="U537" s="9">
        <f t="shared" si="128"/>
        <v>706.74975545071641</v>
      </c>
      <c r="V537" s="13">
        <f t="shared" si="121"/>
        <v>1.1138468494209519E-4</v>
      </c>
    </row>
    <row r="538" spans="3:22">
      <c r="C538">
        <v>2002.5417</v>
      </c>
      <c r="D538">
        <v>374.16</v>
      </c>
      <c r="E538" s="1">
        <f t="shared" si="129"/>
        <v>2282</v>
      </c>
      <c r="F538" s="4">
        <f>F537*SUM(economy!Z328:AB328)/SUM(economy!Z327:AB327)</f>
        <v>4131.6015538163947</v>
      </c>
      <c r="G538" s="9">
        <f t="shared" si="130"/>
        <v>172.20380941274803</v>
      </c>
      <c r="H538" s="9">
        <f t="shared" si="130"/>
        <v>170.50114525096544</v>
      </c>
      <c r="I538" s="9">
        <f t="shared" si="130"/>
        <v>78.144288886763718</v>
      </c>
      <c r="J538" s="9">
        <f t="shared" si="130"/>
        <v>10.049796036527463</v>
      </c>
      <c r="K538" s="9">
        <f t="shared" si="130"/>
        <v>0.50493773025626898</v>
      </c>
      <c r="L538" s="9">
        <f t="shared" si="127"/>
        <v>706.40397731726091</v>
      </c>
      <c r="O538">
        <f t="shared" si="120"/>
        <v>4131.6015538163947</v>
      </c>
      <c r="P538" s="2">
        <f t="shared" si="122"/>
        <v>172.20387044561187</v>
      </c>
      <c r="Q538" s="2">
        <f t="shared" si="123"/>
        <v>170.50119100075173</v>
      </c>
      <c r="R538" s="2">
        <f t="shared" si="124"/>
        <v>78.144293302488535</v>
      </c>
      <c r="S538" s="2">
        <f t="shared" si="125"/>
        <v>10.049796036552689</v>
      </c>
      <c r="T538" s="2">
        <f t="shared" si="126"/>
        <v>0.50493773025626898</v>
      </c>
      <c r="U538" s="9">
        <f t="shared" si="128"/>
        <v>706.4040885156611</v>
      </c>
      <c r="V538" s="13">
        <f t="shared" si="121"/>
        <v>1.1119840019091498E-4</v>
      </c>
    </row>
    <row r="539" spans="3:22">
      <c r="C539">
        <v>2002.625</v>
      </c>
      <c r="D539">
        <v>372.03</v>
      </c>
      <c r="E539" s="1">
        <f t="shared" si="129"/>
        <v>2283</v>
      </c>
      <c r="F539" s="4">
        <f>F538*SUM(economy!Z329:AB329)/SUM(economy!Z328:AB328)</f>
        <v>4092.8842347099708</v>
      </c>
      <c r="G539" s="9">
        <f t="shared" si="130"/>
        <v>172.4559728878636</v>
      </c>
      <c r="H539" s="9">
        <f t="shared" si="130"/>
        <v>170.42003531035942</v>
      </c>
      <c r="I539" s="9">
        <f t="shared" si="130"/>
        <v>77.716098204915667</v>
      </c>
      <c r="J539" s="9">
        <f t="shared" si="130"/>
        <v>9.9606125438985167</v>
      </c>
      <c r="K539" s="9">
        <f t="shared" si="130"/>
        <v>0.50023211858117655</v>
      </c>
      <c r="L539" s="9">
        <f t="shared" si="127"/>
        <v>706.05295106561834</v>
      </c>
      <c r="O539">
        <f t="shared" si="120"/>
        <v>4092.8842347099708</v>
      </c>
      <c r="P539" s="2">
        <f t="shared" si="122"/>
        <v>172.45603392072744</v>
      </c>
      <c r="Q539" s="2">
        <f t="shared" si="123"/>
        <v>170.42008093428669</v>
      </c>
      <c r="R539" s="2">
        <f t="shared" si="124"/>
        <v>77.716102561369908</v>
      </c>
      <c r="S539" s="2">
        <f t="shared" si="125"/>
        <v>9.9606125439223003</v>
      </c>
      <c r="T539" s="2">
        <f t="shared" si="126"/>
        <v>0.50023211858117655</v>
      </c>
      <c r="U539" s="9">
        <f t="shared" si="128"/>
        <v>706.05306207888748</v>
      </c>
      <c r="V539" s="13">
        <f t="shared" si="121"/>
        <v>1.1101326913376397E-4</v>
      </c>
    </row>
    <row r="540" spans="3:22">
      <c r="C540">
        <v>2002.7083</v>
      </c>
      <c r="D540">
        <v>370.92</v>
      </c>
      <c r="E540" s="1">
        <f t="shared" si="129"/>
        <v>2284</v>
      </c>
      <c r="F540" s="4">
        <f>F539*SUM(economy!Z330:AB330)/SUM(economy!Z329:AB329)</f>
        <v>4054.4496056594139</v>
      </c>
      <c r="G540" s="9">
        <f t="shared" si="130"/>
        <v>172.7057733341135</v>
      </c>
      <c r="H540" s="9">
        <f t="shared" si="130"/>
        <v>170.3355130766011</v>
      </c>
      <c r="I540" s="9">
        <f t="shared" si="130"/>
        <v>77.287838275683143</v>
      </c>
      <c r="J540" s="9">
        <f t="shared" si="130"/>
        <v>9.8719795375434067</v>
      </c>
      <c r="K540" s="9">
        <f t="shared" si="130"/>
        <v>0.49556030631549264</v>
      </c>
      <c r="L540" s="9">
        <f t="shared" si="127"/>
        <v>705.69666453025661</v>
      </c>
      <c r="O540">
        <f t="shared" si="120"/>
        <v>4054.4496056594139</v>
      </c>
      <c r="P540" s="2">
        <f t="shared" si="122"/>
        <v>172.70583436697734</v>
      </c>
      <c r="Q540" s="2">
        <f t="shared" si="123"/>
        <v>170.3355585750156</v>
      </c>
      <c r="R540" s="2">
        <f t="shared" si="124"/>
        <v>77.287842573662374</v>
      </c>
      <c r="S540" s="2">
        <f t="shared" si="125"/>
        <v>9.8719795375658315</v>
      </c>
      <c r="T540" s="2">
        <f t="shared" si="126"/>
        <v>0.49556030631549264</v>
      </c>
      <c r="U540" s="9">
        <f t="shared" si="128"/>
        <v>705.69677535953667</v>
      </c>
      <c r="V540" s="13">
        <f t="shared" si="121"/>
        <v>1.1082928006089787E-4</v>
      </c>
    </row>
    <row r="541" spans="3:22">
      <c r="C541">
        <v>2002.7917</v>
      </c>
      <c r="D541">
        <v>370.73</v>
      </c>
      <c r="E541" s="1">
        <f t="shared" si="129"/>
        <v>2285</v>
      </c>
      <c r="F541" s="4">
        <f>F540*SUM(economy!Z331:AB331)/SUM(economy!Z330:AB330)</f>
        <v>4016.2973200224797</v>
      </c>
      <c r="G541" s="9">
        <f t="shared" si="130"/>
        <v>172.95322800488145</v>
      </c>
      <c r="H541" s="9">
        <f t="shared" si="130"/>
        <v>170.24761448067815</v>
      </c>
      <c r="I541" s="9">
        <f t="shared" si="130"/>
        <v>76.859552498414729</v>
      </c>
      <c r="J541" s="9">
        <f t="shared" si="130"/>
        <v>9.7838987494959788</v>
      </c>
      <c r="K541" s="9">
        <f t="shared" si="130"/>
        <v>0.49092226626150381</v>
      </c>
      <c r="L541" s="9">
        <f t="shared" si="127"/>
        <v>705.33521599973187</v>
      </c>
      <c r="O541">
        <f t="shared" si="120"/>
        <v>4016.2973200224797</v>
      </c>
      <c r="P541" s="2">
        <f t="shared" si="122"/>
        <v>172.95328903774529</v>
      </c>
      <c r="Q541" s="2">
        <f t="shared" si="123"/>
        <v>170.24765985392514</v>
      </c>
      <c r="R541" s="2">
        <f t="shared" si="124"/>
        <v>76.85955673870383</v>
      </c>
      <c r="S541" s="2">
        <f t="shared" si="125"/>
        <v>9.7838987495171228</v>
      </c>
      <c r="T541" s="2">
        <f t="shared" si="126"/>
        <v>0.49092226626150381</v>
      </c>
      <c r="U541" s="9">
        <f t="shared" si="128"/>
        <v>705.33532664615291</v>
      </c>
      <c r="V541" s="13">
        <f t="shared" si="121"/>
        <v>1.1064642103519873E-4</v>
      </c>
    </row>
    <row r="542" spans="3:22">
      <c r="C542">
        <v>2002.875</v>
      </c>
      <c r="D542">
        <v>372.43</v>
      </c>
      <c r="E542" s="1">
        <f t="shared" si="129"/>
        <v>2286</v>
      </c>
      <c r="F542" s="4">
        <f>F541*SUM(economy!Z332:AB332)/SUM(economy!Z331:AB331)</f>
        <v>3978.4269874741844</v>
      </c>
      <c r="G542" s="9">
        <f t="shared" si="130"/>
        <v>173.19835413239457</v>
      </c>
      <c r="H542" s="9">
        <f t="shared" si="130"/>
        <v>170.1563753221825</v>
      </c>
      <c r="I542" s="9">
        <f t="shared" si="130"/>
        <v>76.431283637848537</v>
      </c>
      <c r="J542" s="9">
        <f t="shared" si="130"/>
        <v>9.6963717721587255</v>
      </c>
      <c r="K542" s="9">
        <f t="shared" si="130"/>
        <v>0.48631796564867957</v>
      </c>
      <c r="L542" s="9">
        <f t="shared" si="127"/>
        <v>704.96870283023304</v>
      </c>
      <c r="O542">
        <f t="shared" si="120"/>
        <v>3978.4269874741844</v>
      </c>
      <c r="P542" s="2">
        <f t="shared" si="122"/>
        <v>173.19841516525841</v>
      </c>
      <c r="Q542" s="2">
        <f t="shared" si="123"/>
        <v>170.15642057060631</v>
      </c>
      <c r="R542" s="2">
        <f t="shared" si="124"/>
        <v>76.431287821221872</v>
      </c>
      <c r="S542" s="2">
        <f t="shared" si="125"/>
        <v>9.6963717721786615</v>
      </c>
      <c r="T542" s="2">
        <f t="shared" si="126"/>
        <v>0.48631796564867957</v>
      </c>
      <c r="U542" s="9">
        <f t="shared" si="128"/>
        <v>704.96881329491396</v>
      </c>
      <c r="V542" s="13">
        <f t="shared" si="121"/>
        <v>1.1046468091535644E-4</v>
      </c>
    </row>
    <row r="543" spans="3:22">
      <c r="C543">
        <v>2002.9583</v>
      </c>
      <c r="D543">
        <v>373.98</v>
      </c>
      <c r="E543" s="1">
        <f t="shared" si="129"/>
        <v>2287</v>
      </c>
      <c r="F543" s="4">
        <f>F542*SUM(economy!Z333:AB333)/SUM(economy!Z332:AB332)</f>
        <v>3940.838175151885</v>
      </c>
      <c r="G543" s="9">
        <f t="shared" si="130"/>
        <v>173.44116892505733</v>
      </c>
      <c r="H543" s="9">
        <f t="shared" si="130"/>
        <v>170.06183126557008</v>
      </c>
      <c r="I543" s="9">
        <f t="shared" si="130"/>
        <v>76.003073826067634</v>
      </c>
      <c r="J543" s="9">
        <f t="shared" si="130"/>
        <v>9.6094000611523924</v>
      </c>
      <c r="K543" s="9">
        <f t="shared" si="130"/>
        <v>0.48174736627557146</v>
      </c>
      <c r="L543" s="9">
        <f t="shared" si="127"/>
        <v>704.59722144412297</v>
      </c>
      <c r="O543">
        <f t="shared" si="120"/>
        <v>3940.838175151885</v>
      </c>
      <c r="P543" s="2">
        <f t="shared" si="122"/>
        <v>173.44122995792117</v>
      </c>
      <c r="Q543" s="2">
        <f t="shared" si="123"/>
        <v>170.06187638951411</v>
      </c>
      <c r="R543" s="2">
        <f t="shared" si="124"/>
        <v>76.00307795328915</v>
      </c>
      <c r="S543" s="2">
        <f t="shared" si="125"/>
        <v>9.6094000611711898</v>
      </c>
      <c r="T543" s="2">
        <f t="shared" si="126"/>
        <v>0.48174736627557146</v>
      </c>
      <c r="U543" s="9">
        <f t="shared" si="128"/>
        <v>704.59733172817118</v>
      </c>
      <c r="V543" s="13">
        <f t="shared" si="121"/>
        <v>1.102840482190004E-4</v>
      </c>
    </row>
    <row r="544" spans="3:22">
      <c r="C544">
        <v>2003.0417</v>
      </c>
      <c r="D544">
        <v>375.07</v>
      </c>
      <c r="E544" s="1">
        <f t="shared" si="129"/>
        <v>2288</v>
      </c>
      <c r="F544" s="4">
        <f>F543*SUM(economy!Z334:AB334)/SUM(economy!Z333:AB333)</f>
        <v>3903.5304087830718</v>
      </c>
      <c r="G544" s="9">
        <f t="shared" si="130"/>
        <v>173.68168956485533</v>
      </c>
      <c r="H544" s="9">
        <f t="shared" si="130"/>
        <v>169.96401783653846</v>
      </c>
      <c r="I544" s="9">
        <f t="shared" si="130"/>
        <v>75.574964564601302</v>
      </c>
      <c r="J544" s="9">
        <f t="shared" si="130"/>
        <v>9.5229849381372205</v>
      </c>
      <c r="K544" s="9">
        <f t="shared" si="130"/>
        <v>0.47721042464964014</v>
      </c>
      <c r="L544" s="9">
        <f t="shared" si="127"/>
        <v>704.22086732878188</v>
      </c>
      <c r="O544">
        <f t="shared" si="120"/>
        <v>3903.5304087830718</v>
      </c>
      <c r="P544" s="2">
        <f t="shared" si="122"/>
        <v>173.68175059771917</v>
      </c>
      <c r="Q544" s="2">
        <f t="shared" si="123"/>
        <v>169.96406283634516</v>
      </c>
      <c r="R544" s="2">
        <f t="shared" si="124"/>
        <v>75.574968636424714</v>
      </c>
      <c r="S544" s="2">
        <f t="shared" si="125"/>
        <v>9.5229849381549432</v>
      </c>
      <c r="T544" s="2">
        <f t="shared" si="126"/>
        <v>0.47721042464964014</v>
      </c>
      <c r="U544" s="9">
        <f t="shared" si="128"/>
        <v>704.22097743329368</v>
      </c>
      <c r="V544" s="13">
        <f t="shared" si="121"/>
        <v>1.101045118048205E-4</v>
      </c>
    </row>
    <row r="545" spans="3:22">
      <c r="C545">
        <v>2003.125</v>
      </c>
      <c r="D545">
        <v>375.82</v>
      </c>
      <c r="E545" s="1">
        <f t="shared" si="129"/>
        <v>2289</v>
      </c>
      <c r="F545" s="4">
        <f>F544*SUM(economy!Z335:AB335)/SUM(economy!Z334:AB334)</f>
        <v>3866.5031737959207</v>
      </c>
      <c r="G545" s="9">
        <f t="shared" si="130"/>
        <v>173.919933204828</v>
      </c>
      <c r="H545" s="9">
        <f t="shared" si="130"/>
        <v>169.86297041852032</v>
      </c>
      <c r="I545" s="9">
        <f t="shared" si="130"/>
        <v>75.146996726667538</v>
      </c>
      <c r="J545" s="9">
        <f t="shared" si="130"/>
        <v>9.4371275936053625</v>
      </c>
      <c r="K545" s="9">
        <f t="shared" si="130"/>
        <v>0.47270709212501194</v>
      </c>
      <c r="L545" s="9">
        <f t="shared" si="127"/>
        <v>703.83973503574612</v>
      </c>
      <c r="O545">
        <f t="shared" si="120"/>
        <v>3866.5031737959207</v>
      </c>
      <c r="P545" s="2">
        <f t="shared" si="122"/>
        <v>173.91999423769184</v>
      </c>
      <c r="Q545" s="2">
        <f t="shared" si="123"/>
        <v>169.86301529453121</v>
      </c>
      <c r="R545" s="2">
        <f t="shared" si="124"/>
        <v>75.147000743836429</v>
      </c>
      <c r="S545" s="2">
        <f t="shared" si="125"/>
        <v>9.4371275936220727</v>
      </c>
      <c r="T545" s="2">
        <f t="shared" si="126"/>
        <v>0.47270709212501194</v>
      </c>
      <c r="U545" s="9">
        <f t="shared" si="128"/>
        <v>703.83984496180653</v>
      </c>
      <c r="V545" s="13">
        <f t="shared" si="121"/>
        <v>1.0992606041781983E-4</v>
      </c>
    </row>
    <row r="546" spans="3:22">
      <c r="C546">
        <v>2003.2083</v>
      </c>
      <c r="D546">
        <v>376.64</v>
      </c>
      <c r="E546" s="1">
        <f t="shared" si="129"/>
        <v>2290</v>
      </c>
      <c r="F546" s="4">
        <f>F545*SUM(economy!Z336:AB336)/SUM(economy!Z335:AB335)</f>
        <v>3829.7559164126619</v>
      </c>
      <c r="G546" s="9">
        <f t="shared" si="130"/>
        <v>174.15591696660897</v>
      </c>
      <c r="H546" s="9">
        <f t="shared" si="130"/>
        <v>169.75872424929088</v>
      </c>
      <c r="I546" s="9">
        <f t="shared" si="130"/>
        <v>74.719210559552295</v>
      </c>
      <c r="J546" s="9">
        <f t="shared" si="130"/>
        <v>9.3518290896441467</v>
      </c>
      <c r="K546" s="9">
        <f t="shared" si="130"/>
        <v>0.46823731503817156</v>
      </c>
      <c r="L546" s="9">
        <f t="shared" si="127"/>
        <v>703.45391818013445</v>
      </c>
      <c r="O546">
        <f t="shared" si="120"/>
        <v>3829.7559164126619</v>
      </c>
      <c r="P546" s="2">
        <f t="shared" si="122"/>
        <v>174.15597799947281</v>
      </c>
      <c r="Q546" s="2">
        <f t="shared" si="123"/>
        <v>169.7587690018465</v>
      </c>
      <c r="R546" s="2">
        <f t="shared" si="124"/>
        <v>74.719214522800272</v>
      </c>
      <c r="S546" s="2">
        <f t="shared" si="125"/>
        <v>9.351829089659903</v>
      </c>
      <c r="T546" s="2">
        <f t="shared" si="126"/>
        <v>0.46823731503817156</v>
      </c>
      <c r="U546" s="9">
        <f t="shared" si="128"/>
        <v>703.4540279288176</v>
      </c>
      <c r="V546" s="13">
        <f t="shared" si="121"/>
        <v>1.0974868314406194E-4</v>
      </c>
    </row>
    <row r="547" spans="3:22">
      <c r="C547">
        <v>2003.2917</v>
      </c>
      <c r="D547">
        <v>377.92</v>
      </c>
      <c r="E547" s="1">
        <f t="shared" si="129"/>
        <v>2291</v>
      </c>
      <c r="F547" s="4">
        <f>F546*SUM(economy!Z337:AB337)/SUM(economy!Z336:AB336)</f>
        <v>3793.2880447259008</v>
      </c>
      <c r="G547" s="9">
        <f t="shared" si="130"/>
        <v>174.38965793803322</v>
      </c>
      <c r="H547" s="9">
        <f t="shared" si="130"/>
        <v>169.65131441768722</v>
      </c>
      <c r="I547" s="9">
        <f t="shared" si="130"/>
        <v>74.291645687120962</v>
      </c>
      <c r="J547" s="9">
        <f t="shared" si="130"/>
        <v>9.2670903626698014</v>
      </c>
      <c r="K547" s="9">
        <f t="shared" si="130"/>
        <v>0.46380103484159513</v>
      </c>
      <c r="L547" s="9">
        <f t="shared" si="127"/>
        <v>703.06350944035285</v>
      </c>
      <c r="O547">
        <f t="shared" si="120"/>
        <v>3793.2880447259008</v>
      </c>
      <c r="P547" s="2">
        <f t="shared" si="122"/>
        <v>174.38971897089706</v>
      </c>
      <c r="Q547" s="2">
        <f t="shared" si="123"/>
        <v>169.65135904712722</v>
      </c>
      <c r="R547" s="2">
        <f t="shared" si="124"/>
        <v>74.291649597171784</v>
      </c>
      <c r="S547" s="2">
        <f t="shared" si="125"/>
        <v>9.267090362684657</v>
      </c>
      <c r="T547" s="2">
        <f t="shared" si="126"/>
        <v>0.46380103484159513</v>
      </c>
      <c r="U547" s="9">
        <f t="shared" si="128"/>
        <v>703.06361901272226</v>
      </c>
      <c r="V547" s="13">
        <f t="shared" si="121"/>
        <v>1.0957236941067094E-4</v>
      </c>
    </row>
    <row r="548" spans="3:22">
      <c r="C548">
        <v>2003.375</v>
      </c>
      <c r="D548">
        <v>378.78</v>
      </c>
      <c r="E548" s="1">
        <f t="shared" si="129"/>
        <v>2292</v>
      </c>
      <c r="F548" s="4">
        <f>F547*SUM(economy!Z338:AB338)/SUM(economy!Z337:AB337)</f>
        <v>3757.0989297578622</v>
      </c>
      <c r="G548" s="9">
        <f t="shared" si="130"/>
        <v>174.62117317080993</v>
      </c>
      <c r="H548" s="9">
        <f t="shared" si="130"/>
        <v>169.54077586043789</v>
      </c>
      <c r="I548" s="9">
        <f t="shared" si="130"/>
        <v>73.864341112457979</v>
      </c>
      <c r="J548" s="9">
        <f t="shared" si="130"/>
        <v>9.1829122261313394</v>
      </c>
      <c r="K548" s="9">
        <f t="shared" si="130"/>
        <v>0.45939818823533485</v>
      </c>
      <c r="L548" s="9">
        <f t="shared" si="127"/>
        <v>702.66860055807251</v>
      </c>
      <c r="O548">
        <f t="shared" si="120"/>
        <v>3757.0989297578622</v>
      </c>
      <c r="P548" s="2">
        <f t="shared" si="122"/>
        <v>174.62123420367377</v>
      </c>
      <c r="Q548" s="2">
        <f t="shared" si="123"/>
        <v>169.54082036710096</v>
      </c>
      <c r="R548" s="2">
        <f t="shared" si="124"/>
        <v>73.864344970025684</v>
      </c>
      <c r="S548" s="2">
        <f t="shared" si="125"/>
        <v>9.182912226145346</v>
      </c>
      <c r="T548" s="2">
        <f t="shared" si="126"/>
        <v>0.45939818823533485</v>
      </c>
      <c r="U548" s="9">
        <f t="shared" si="128"/>
        <v>702.66870995518116</v>
      </c>
      <c r="V548" s="13">
        <f t="shared" si="121"/>
        <v>1.0939710864477092E-4</v>
      </c>
    </row>
    <row r="549" spans="3:22">
      <c r="C549">
        <v>2003.4583</v>
      </c>
      <c r="D549">
        <v>378.46</v>
      </c>
      <c r="E549" s="1">
        <f t="shared" si="129"/>
        <v>2293</v>
      </c>
      <c r="F549" s="4">
        <f>F548*SUM(economy!Z339:AB339)/SUM(economy!Z338:AB338)</f>
        <v>3721.1879065027179</v>
      </c>
      <c r="G549" s="9">
        <f t="shared" si="130"/>
        <v>174.85047967825994</v>
      </c>
      <c r="H549" s="9">
        <f t="shared" si="130"/>
        <v>169.42714335910046</v>
      </c>
      <c r="I549" s="9">
        <f t="shared" si="130"/>
        <v>73.437335220630032</v>
      </c>
      <c r="J549" s="9">
        <f t="shared" si="130"/>
        <v>9.0992953731843063</v>
      </c>
      <c r="K549" s="9">
        <f t="shared" si="130"/>
        <v>0.45502870729655875</v>
      </c>
      <c r="L549" s="9">
        <f t="shared" si="127"/>
        <v>702.26928233847127</v>
      </c>
      <c r="O549">
        <f t="shared" si="120"/>
        <v>3721.1879065027179</v>
      </c>
      <c r="P549" s="2">
        <f t="shared" si="122"/>
        <v>174.85054071112378</v>
      </c>
      <c r="Q549" s="2">
        <f t="shared" si="123"/>
        <v>169.42718774332437</v>
      </c>
      <c r="R549" s="2">
        <f t="shared" si="124"/>
        <v>73.437339026419082</v>
      </c>
      <c r="S549" s="2">
        <f t="shared" si="125"/>
        <v>9.0992953731975135</v>
      </c>
      <c r="T549" s="2">
        <f t="shared" si="126"/>
        <v>0.45502870729655875</v>
      </c>
      <c r="U549" s="9">
        <f t="shared" si="128"/>
        <v>702.26939156136132</v>
      </c>
      <c r="V549" s="13">
        <f t="shared" si="121"/>
        <v>1.092228900461123E-4</v>
      </c>
    </row>
    <row r="550" spans="3:22">
      <c r="C550">
        <v>2003.5417</v>
      </c>
      <c r="D550">
        <v>376.88</v>
      </c>
      <c r="E550" s="1">
        <f t="shared" si="129"/>
        <v>2294</v>
      </c>
      <c r="F550" s="4">
        <f>F549*SUM(economy!Z340:AB340)/SUM(economy!Z339:AB339)</f>
        <v>3685.5542749520932</v>
      </c>
      <c r="G550" s="9">
        <f t="shared" si="130"/>
        <v>175.07759443311693</v>
      </c>
      <c r="H550" s="9">
        <f t="shared" si="130"/>
        <v>169.31045153710554</v>
      </c>
      <c r="I550" s="9">
        <f t="shared" si="130"/>
        <v>73.010665781568846</v>
      </c>
      <c r="J550" s="9">
        <f t="shared" si="130"/>
        <v>9.016240379334123</v>
      </c>
      <c r="K550" s="9">
        <f t="shared" si="130"/>
        <v>0.45069251960705581</v>
      </c>
      <c r="L550" s="9">
        <f t="shared" si="127"/>
        <v>701.86564465073252</v>
      </c>
      <c r="O550">
        <f t="shared" si="120"/>
        <v>3685.5542749520932</v>
      </c>
      <c r="P550" s="2">
        <f t="shared" si="122"/>
        <v>175.07765546598077</v>
      </c>
      <c r="Q550" s="2">
        <f t="shared" si="123"/>
        <v>169.31049579922711</v>
      </c>
      <c r="R550" s="2">
        <f t="shared" si="124"/>
        <v>73.01066953627425</v>
      </c>
      <c r="S550" s="2">
        <f t="shared" si="125"/>
        <v>9.0162403793465753</v>
      </c>
      <c r="T550" s="2">
        <f t="shared" si="126"/>
        <v>0.45069251960705581</v>
      </c>
      <c r="U550" s="9">
        <f t="shared" si="128"/>
        <v>701.86575370043579</v>
      </c>
      <c r="V550" s="13">
        <f t="shared" si="121"/>
        <v>1.0904970326919283E-4</v>
      </c>
    </row>
    <row r="551" spans="3:22">
      <c r="C551">
        <v>2003.625</v>
      </c>
      <c r="D551">
        <v>374.57</v>
      </c>
      <c r="E551" s="1">
        <f t="shared" si="129"/>
        <v>2295</v>
      </c>
      <c r="F551" s="4">
        <f>F550*SUM(economy!Z341:AB341)/SUM(economy!Z340:AB340)</f>
        <v>3650.1973011037735</v>
      </c>
      <c r="G551" s="9">
        <f t="shared" ref="G551:K556" si="131">G550*(1-G$5)+G$4*$F550*$L$4/1000</f>
        <v>175.30253436539101</v>
      </c>
      <c r="H551" s="9">
        <f t="shared" si="131"/>
        <v>169.19073485690518</v>
      </c>
      <c r="I551" s="9">
        <f t="shared" si="131"/>
        <v>72.584369953069242</v>
      </c>
      <c r="J551" s="9">
        <f t="shared" si="131"/>
        <v>8.9337477050487877</v>
      </c>
      <c r="K551" s="9">
        <f t="shared" si="131"/>
        <v>0.44638954837871764</v>
      </c>
      <c r="L551" s="9">
        <f t="shared" si="127"/>
        <v>701.45777642879295</v>
      </c>
      <c r="O551">
        <f t="shared" si="120"/>
        <v>3650.1973011037735</v>
      </c>
      <c r="P551" s="2">
        <f t="shared" si="122"/>
        <v>175.30259539825485</v>
      </c>
      <c r="Q551" s="2">
        <f t="shared" si="123"/>
        <v>169.19077899726034</v>
      </c>
      <c r="R551" s="2">
        <f t="shared" si="124"/>
        <v>72.584373657376673</v>
      </c>
      <c r="S551" s="2">
        <f t="shared" si="125"/>
        <v>8.9337477050605294</v>
      </c>
      <c r="T551" s="2">
        <f t="shared" si="126"/>
        <v>0.44638954837871764</v>
      </c>
      <c r="U551" s="9">
        <f t="shared" si="128"/>
        <v>701.45788530633104</v>
      </c>
      <c r="V551" s="13">
        <f t="shared" si="121"/>
        <v>1.0887753808219713E-4</v>
      </c>
    </row>
    <row r="552" spans="3:22">
      <c r="C552">
        <v>2003.7083</v>
      </c>
      <c r="D552">
        <v>373.34</v>
      </c>
      <c r="E552" s="1">
        <f t="shared" si="129"/>
        <v>2296</v>
      </c>
      <c r="F552" s="4">
        <f>F551*SUM(economy!Z342:AB342)/SUM(economy!Z341:AB341)</f>
        <v>3615.1162179537846</v>
      </c>
      <c r="G552" s="9">
        <f t="shared" si="131"/>
        <v>175.52531636029406</v>
      </c>
      <c r="H552" s="9">
        <f t="shared" si="131"/>
        <v>169.06802761722378</v>
      </c>
      <c r="I552" s="9">
        <f t="shared" si="131"/>
        <v>72.158484283898645</v>
      </c>
      <c r="J552" s="9">
        <f t="shared" si="131"/>
        <v>8.8518176983407155</v>
      </c>
      <c r="K552" s="9">
        <f t="shared" si="131"/>
        <v>0.44211971257700444</v>
      </c>
      <c r="L552" s="9">
        <f t="shared" si="127"/>
        <v>701.04576567233426</v>
      </c>
      <c r="O552">
        <f t="shared" si="120"/>
        <v>3615.1162179537846</v>
      </c>
      <c r="P552" s="2">
        <f t="shared" si="122"/>
        <v>175.5253773931579</v>
      </c>
      <c r="Q552" s="2">
        <f t="shared" si="123"/>
        <v>169.06807163614749</v>
      </c>
      <c r="R552" s="2">
        <f t="shared" si="124"/>
        <v>72.158487938484583</v>
      </c>
      <c r="S552" s="2">
        <f t="shared" si="125"/>
        <v>8.8518176983517876</v>
      </c>
      <c r="T552" s="2">
        <f t="shared" si="126"/>
        <v>0.44211971257700444</v>
      </c>
      <c r="U552" s="9">
        <f t="shared" si="128"/>
        <v>701.04587437871874</v>
      </c>
      <c r="V552" s="13">
        <f t="shared" si="121"/>
        <v>1.0870638448068348E-4</v>
      </c>
    </row>
    <row r="553" spans="3:22">
      <c r="C553">
        <v>2003.7917</v>
      </c>
      <c r="D553">
        <v>373.31</v>
      </c>
      <c r="E553" s="1">
        <f t="shared" si="129"/>
        <v>2297</v>
      </c>
      <c r="F553" s="4">
        <f>F552*SUM(economy!Z343:AB343)/SUM(economy!Z342:AB342)</f>
        <v>3580.3102264719309</v>
      </c>
      <c r="G553" s="9">
        <f t="shared" si="131"/>
        <v>175.74595725622549</v>
      </c>
      <c r="H553" s="9">
        <f t="shared" si="131"/>
        <v>168.94236395040977</v>
      </c>
      <c r="I553" s="9">
        <f t="shared" si="131"/>
        <v>71.733044717013726</v>
      </c>
      <c r="J553" s="9">
        <f t="shared" si="131"/>
        <v>8.7704505973175255</v>
      </c>
      <c r="K553" s="9">
        <f t="shared" si="131"/>
        <v>0.43788292704240706</v>
      </c>
      <c r="L553" s="9">
        <f t="shared" si="127"/>
        <v>700.62969944800886</v>
      </c>
      <c r="O553">
        <f t="shared" si="120"/>
        <v>3580.3102264719309</v>
      </c>
      <c r="P553" s="2">
        <f t="shared" si="122"/>
        <v>175.74601828908933</v>
      </c>
      <c r="Q553" s="2">
        <f t="shared" si="123"/>
        <v>168.94240784823612</v>
      </c>
      <c r="R553" s="2">
        <f t="shared" si="124"/>
        <v>71.733048322545571</v>
      </c>
      <c r="S553" s="2">
        <f t="shared" si="125"/>
        <v>8.7704505973279652</v>
      </c>
      <c r="T553" s="2">
        <f t="shared" si="126"/>
        <v>0.43788292704240706</v>
      </c>
      <c r="U553" s="9">
        <f t="shared" si="128"/>
        <v>700.62980798424132</v>
      </c>
      <c r="V553" s="13">
        <f t="shared" si="121"/>
        <v>1.0853623246021016E-4</v>
      </c>
    </row>
    <row r="554" spans="3:22">
      <c r="C554">
        <v>2003.875</v>
      </c>
      <c r="D554">
        <v>374.84</v>
      </c>
      <c r="E554" s="1">
        <f t="shared" si="129"/>
        <v>2298</v>
      </c>
      <c r="F554" s="4">
        <f>F553*SUM(economy!Z344:AB344)/SUM(economy!Z343:AB343)</f>
        <v>3545.7784965608839</v>
      </c>
      <c r="G554" s="9">
        <f t="shared" si="131"/>
        <v>175.96447384281768</v>
      </c>
      <c r="H554" s="9">
        <f t="shared" si="131"/>
        <v>168.81377781988621</v>
      </c>
      <c r="I554" s="9">
        <f t="shared" si="131"/>
        <v>71.308086592880599</v>
      </c>
      <c r="J554" s="9">
        <f t="shared" si="131"/>
        <v>8.6896465327016106</v>
      </c>
      <c r="K554" s="9">
        <f t="shared" si="131"/>
        <v>0.43367910260991749</v>
      </c>
      <c r="L554" s="9">
        <f t="shared" si="127"/>
        <v>700.20966389089608</v>
      </c>
      <c r="O554">
        <f t="shared" si="120"/>
        <v>3545.7784965608839</v>
      </c>
      <c r="P554" s="2">
        <f t="shared" si="122"/>
        <v>175.96453487568152</v>
      </c>
      <c r="Q554" s="2">
        <f t="shared" si="123"/>
        <v>168.81382159694832</v>
      </c>
      <c r="R554" s="2">
        <f t="shared" si="124"/>
        <v>71.308090150016767</v>
      </c>
      <c r="S554" s="2">
        <f t="shared" si="125"/>
        <v>8.6896465327114534</v>
      </c>
      <c r="T554" s="2">
        <f t="shared" si="126"/>
        <v>0.43367910260991749</v>
      </c>
      <c r="U554" s="9">
        <f t="shared" si="128"/>
        <v>700.20977225796798</v>
      </c>
      <c r="V554" s="13">
        <f t="shared" si="121"/>
        <v>1.083670719026486E-4</v>
      </c>
    </row>
    <row r="555" spans="3:22">
      <c r="C555">
        <v>2003.9583</v>
      </c>
      <c r="D555">
        <v>376.17</v>
      </c>
      <c r="E555" s="1">
        <f t="shared" si="129"/>
        <v>2299</v>
      </c>
      <c r="F555" s="4">
        <f>F554*SUM(economy!Z345:AB345)/SUM(economy!Z344:AB344)</f>
        <v>3511.5201679989536</v>
      </c>
      <c r="G555" s="9">
        <f t="shared" si="131"/>
        <v>176.18088285903971</v>
      </c>
      <c r="H555" s="9">
        <f t="shared" si="131"/>
        <v>168.68230301769827</v>
      </c>
      <c r="I555" s="9">
        <f t="shared" si="131"/>
        <v>70.883644652894404</v>
      </c>
      <c r="J555" s="9">
        <f t="shared" si="131"/>
        <v>8.6094055303183374</v>
      </c>
      <c r="K555" s="9">
        <f t="shared" si="131"/>
        <v>0.42950814622651901</v>
      </c>
      <c r="L555" s="9">
        <f t="shared" si="127"/>
        <v>699.78574420617724</v>
      </c>
      <c r="O555">
        <f t="shared" si="120"/>
        <v>3511.5201679989536</v>
      </c>
      <c r="P555" s="2">
        <f t="shared" si="122"/>
        <v>176.18094389190355</v>
      </c>
      <c r="Q555" s="2">
        <f t="shared" si="123"/>
        <v>168.68234667432836</v>
      </c>
      <c r="R555" s="2">
        <f t="shared" si="124"/>
        <v>70.883648162284501</v>
      </c>
      <c r="S555" s="2">
        <f t="shared" si="125"/>
        <v>8.6094055303276189</v>
      </c>
      <c r="T555" s="2">
        <f t="shared" si="126"/>
        <v>0.42950814622651901</v>
      </c>
      <c r="U555" s="9">
        <f t="shared" si="128"/>
        <v>699.7858524050705</v>
      </c>
      <c r="V555" s="13">
        <f t="shared" si="121"/>
        <v>1.0819889325830445E-4</v>
      </c>
    </row>
    <row r="556" spans="3:22">
      <c r="C556">
        <v>2004.0417</v>
      </c>
      <c r="D556">
        <v>377.17</v>
      </c>
      <c r="E556" s="1">
        <f t="shared" si="129"/>
        <v>2300</v>
      </c>
      <c r="F556" s="4">
        <f>F555*SUM(economy!Z346:AB346)/SUM(economy!Z345:AB345)</f>
        <v>3477.5343513666703</v>
      </c>
      <c r="G556" s="9">
        <f t="shared" si="131"/>
        <v>176.39520099135891</v>
      </c>
      <c r="H556" s="9">
        <f t="shared" si="131"/>
        <v>168.54797316215627</v>
      </c>
      <c r="I556" s="9">
        <f t="shared" si="131"/>
        <v>70.45975304289469</v>
      </c>
      <c r="J556" s="9">
        <f t="shared" si="131"/>
        <v>8.5297275135527695</v>
      </c>
      <c r="K556" s="9">
        <f t="shared" si="131"/>
        <v>0.42536996106670921</v>
      </c>
      <c r="L556" s="9">
        <f t="shared" si="127"/>
        <v>699.3580246710294</v>
      </c>
      <c r="O556">
        <f t="shared" si="120"/>
        <v>3477.5343513666703</v>
      </c>
      <c r="P556" s="2">
        <f t="shared" si="122"/>
        <v>176.39526202422275</v>
      </c>
      <c r="Q556" s="2">
        <f t="shared" si="123"/>
        <v>168.54801669868567</v>
      </c>
      <c r="R556" s="2">
        <f t="shared" si="124"/>
        <v>70.459756505179584</v>
      </c>
      <c r="S556" s="2">
        <f t="shared" si="125"/>
        <v>8.5297275135615216</v>
      </c>
      <c r="T556" s="2">
        <f t="shared" si="126"/>
        <v>0.42536996106670921</v>
      </c>
      <c r="U556" s="9">
        <f t="shared" si="128"/>
        <v>699.35813270271626</v>
      </c>
      <c r="V556" s="13">
        <f t="shared" si="121"/>
        <v>1.0803168686379649E-4</v>
      </c>
    </row>
    <row r="557" spans="3:22">
      <c r="C557">
        <v>2004.125</v>
      </c>
      <c r="D557">
        <v>378.05</v>
      </c>
      <c r="E557" s="1"/>
    </row>
    <row r="558" spans="3:22">
      <c r="C558">
        <v>2004.2083</v>
      </c>
      <c r="D558">
        <v>379.06</v>
      </c>
      <c r="E558" s="1"/>
    </row>
    <row r="559" spans="3:22">
      <c r="C559">
        <v>2004.2917</v>
      </c>
      <c r="D559">
        <v>380.54</v>
      </c>
      <c r="E559" s="1"/>
    </row>
    <row r="560" spans="3:22">
      <c r="C560">
        <v>2004.375</v>
      </c>
      <c r="D560">
        <v>380.8</v>
      </c>
      <c r="E560" s="1"/>
    </row>
    <row r="561" spans="3:5">
      <c r="C561">
        <v>2004.4583</v>
      </c>
      <c r="D561">
        <v>379.87</v>
      </c>
      <c r="E561" s="1"/>
    </row>
    <row r="562" spans="3:5">
      <c r="C562">
        <v>2004.5417</v>
      </c>
      <c r="D562">
        <v>377.65</v>
      </c>
      <c r="E562" s="1"/>
    </row>
    <row r="563" spans="3:5">
      <c r="C563">
        <v>2004.625</v>
      </c>
      <c r="D563">
        <v>376.17</v>
      </c>
      <c r="E563" s="1"/>
    </row>
    <row r="564" spans="3:5">
      <c r="C564">
        <v>2004.7083</v>
      </c>
      <c r="D564">
        <v>374.43</v>
      </c>
      <c r="E564" s="1"/>
    </row>
    <row r="565" spans="3:5">
      <c r="C565">
        <v>2004.7917</v>
      </c>
      <c r="D565">
        <v>374.63</v>
      </c>
      <c r="E565" s="1"/>
    </row>
    <row r="566" spans="3:5">
      <c r="C566">
        <v>2004.875</v>
      </c>
      <c r="D566">
        <v>376.33</v>
      </c>
      <c r="E566" s="1"/>
    </row>
    <row r="567" spans="3:5">
      <c r="C567">
        <v>2004.9583</v>
      </c>
      <c r="D567">
        <v>377.68</v>
      </c>
      <c r="E567" s="1"/>
    </row>
    <row r="568" spans="3:5">
      <c r="C568">
        <v>2005.0417</v>
      </c>
      <c r="D568">
        <v>378.63</v>
      </c>
      <c r="E568" s="1"/>
    </row>
    <row r="569" spans="3:5">
      <c r="C569">
        <v>2005.125</v>
      </c>
      <c r="D569">
        <v>379.91</v>
      </c>
      <c r="E569" s="1"/>
    </row>
    <row r="570" spans="3:5">
      <c r="C570">
        <v>2005.2083</v>
      </c>
      <c r="D570">
        <v>380.95</v>
      </c>
      <c r="E570" s="1"/>
    </row>
    <row r="571" spans="3:5">
      <c r="C571">
        <v>2005.2917</v>
      </c>
      <c r="D571">
        <v>382.48</v>
      </c>
      <c r="E571" s="1"/>
    </row>
    <row r="572" spans="3:5">
      <c r="C572">
        <v>2005.375</v>
      </c>
      <c r="D572">
        <v>382.64</v>
      </c>
      <c r="E572" s="1"/>
    </row>
    <row r="573" spans="3:5">
      <c r="C573">
        <v>2005.4583</v>
      </c>
      <c r="D573">
        <v>382.4</v>
      </c>
      <c r="E573" s="1"/>
    </row>
    <row r="574" spans="3:5">
      <c r="C574">
        <v>2005.5417</v>
      </c>
      <c r="D574">
        <v>380.93</v>
      </c>
      <c r="E574" s="1"/>
    </row>
    <row r="575" spans="3:5">
      <c r="C575">
        <v>2005.625</v>
      </c>
      <c r="D575">
        <v>378.93</v>
      </c>
      <c r="E575" s="1"/>
    </row>
    <row r="576" spans="3:5">
      <c r="C576">
        <v>2005.7083</v>
      </c>
      <c r="D576">
        <v>376.89</v>
      </c>
      <c r="E576" s="1"/>
    </row>
    <row r="577" spans="3:5">
      <c r="C577">
        <v>2005.7917</v>
      </c>
      <c r="D577">
        <v>377.19</v>
      </c>
      <c r="E577" s="1"/>
    </row>
    <row r="578" spans="3:5">
      <c r="C578">
        <v>2005.875</v>
      </c>
      <c r="D578">
        <v>378.54</v>
      </c>
      <c r="E578" s="1"/>
    </row>
    <row r="579" spans="3:5">
      <c r="C579">
        <v>2005.9583</v>
      </c>
      <c r="D579">
        <v>380.31</v>
      </c>
      <c r="E579" s="1"/>
    </row>
    <row r="580" spans="3:5">
      <c r="C580">
        <v>2006.0417</v>
      </c>
      <c r="D580">
        <v>381.58</v>
      </c>
      <c r="E580" s="1"/>
    </row>
    <row r="581" spans="3:5">
      <c r="C581">
        <v>2006.125</v>
      </c>
      <c r="D581">
        <v>382.4</v>
      </c>
      <c r="E581" s="1"/>
    </row>
    <row r="582" spans="3:5">
      <c r="C582">
        <v>2006.2083</v>
      </c>
      <c r="D582">
        <v>382.86</v>
      </c>
      <c r="E582" s="1"/>
    </row>
    <row r="583" spans="3:5">
      <c r="C583">
        <v>2006.2917</v>
      </c>
      <c r="D583">
        <v>384.8</v>
      </c>
      <c r="E583" s="1"/>
    </row>
    <row r="584" spans="3:5">
      <c r="C584">
        <v>2006.375</v>
      </c>
      <c r="D584">
        <v>385.22</v>
      </c>
      <c r="E584" s="1"/>
    </row>
    <row r="585" spans="3:5">
      <c r="C585">
        <v>2006.4583</v>
      </c>
      <c r="D585">
        <v>384.24</v>
      </c>
      <c r="E585" s="1"/>
    </row>
    <row r="586" spans="3:5">
      <c r="C586">
        <v>2006.5417</v>
      </c>
      <c r="D586">
        <v>382.65</v>
      </c>
      <c r="E586" s="1"/>
    </row>
    <row r="587" spans="3:5">
      <c r="C587">
        <v>2006.625</v>
      </c>
      <c r="D587">
        <v>380.6</v>
      </c>
      <c r="E587" s="1"/>
    </row>
    <row r="588" spans="3:5">
      <c r="C588">
        <v>2006.7083</v>
      </c>
      <c r="D588">
        <v>379.04</v>
      </c>
      <c r="E588" s="1"/>
    </row>
    <row r="589" spans="3:5">
      <c r="C589">
        <v>2006.7917</v>
      </c>
      <c r="D589">
        <v>379.33</v>
      </c>
      <c r="E589" s="1"/>
    </row>
    <row r="590" spans="3:5">
      <c r="C590">
        <v>2006.875</v>
      </c>
      <c r="D590">
        <v>380.35</v>
      </c>
      <c r="E590" s="1"/>
    </row>
    <row r="591" spans="3:5">
      <c r="C591">
        <v>2006.9583</v>
      </c>
      <c r="D591">
        <v>382.02</v>
      </c>
      <c r="E591" s="1"/>
    </row>
    <row r="592" spans="3:5">
      <c r="C592">
        <v>2007.0417</v>
      </c>
      <c r="D592">
        <v>383.1</v>
      </c>
      <c r="E592" s="1"/>
    </row>
    <row r="593" spans="3:5">
      <c r="C593">
        <v>2007.125</v>
      </c>
      <c r="D593">
        <v>384.12</v>
      </c>
      <c r="E593" s="1"/>
    </row>
    <row r="594" spans="3:5">
      <c r="C594">
        <v>2007.2083</v>
      </c>
      <c r="D594">
        <v>384.81</v>
      </c>
      <c r="E594" s="1"/>
    </row>
    <row r="595" spans="3:5">
      <c r="C595">
        <v>2007.2917</v>
      </c>
      <c r="D595">
        <v>386.73</v>
      </c>
      <c r="E595" s="1"/>
    </row>
    <row r="596" spans="3:5">
      <c r="C596">
        <v>2007.375</v>
      </c>
      <c r="D596">
        <v>386.78</v>
      </c>
      <c r="E596" s="1"/>
    </row>
    <row r="597" spans="3:5">
      <c r="C597">
        <v>2007.4583</v>
      </c>
      <c r="D597">
        <v>386.33</v>
      </c>
      <c r="E597" s="1"/>
    </row>
    <row r="598" spans="3:5">
      <c r="C598">
        <v>2007.5417</v>
      </c>
      <c r="D598">
        <v>384.73</v>
      </c>
      <c r="E598" s="1"/>
    </row>
    <row r="599" spans="3:5">
      <c r="C599">
        <v>2007.625</v>
      </c>
      <c r="D599">
        <v>382.24</v>
      </c>
      <c r="E599" s="1"/>
    </row>
    <row r="600" spans="3:5">
      <c r="C600">
        <v>2007.7083</v>
      </c>
      <c r="D600">
        <v>381.2</v>
      </c>
      <c r="E600" s="1"/>
    </row>
    <row r="601" spans="3:5">
      <c r="C601">
        <v>2007.7917</v>
      </c>
      <c r="D601">
        <v>381.37</v>
      </c>
      <c r="E601" s="1"/>
    </row>
    <row r="602" spans="3:5">
      <c r="C602">
        <v>2007.875</v>
      </c>
      <c r="D602">
        <v>382.7</v>
      </c>
      <c r="E602" s="1"/>
    </row>
    <row r="603" spans="3:5">
      <c r="C603">
        <v>2007.9583</v>
      </c>
      <c r="D603">
        <v>384.19</v>
      </c>
      <c r="E603" s="1"/>
    </row>
    <row r="604" spans="3:5">
      <c r="C604">
        <v>2008.0417</v>
      </c>
      <c r="D604">
        <v>385.78</v>
      </c>
      <c r="E604" s="1"/>
    </row>
    <row r="605" spans="3:5">
      <c r="C605">
        <v>2008.125</v>
      </c>
      <c r="D605">
        <v>386.06</v>
      </c>
      <c r="E605" s="1"/>
    </row>
    <row r="606" spans="3:5">
      <c r="C606">
        <v>2008.2083</v>
      </c>
      <c r="D606">
        <v>386.28</v>
      </c>
      <c r="E606" s="1"/>
    </row>
    <row r="607" spans="3:5">
      <c r="C607">
        <v>2008.2917</v>
      </c>
      <c r="D607">
        <v>387.33</v>
      </c>
      <c r="E607" s="1"/>
    </row>
    <row r="608" spans="3:5">
      <c r="C608">
        <v>2008.375</v>
      </c>
      <c r="D608">
        <v>388.78</v>
      </c>
      <c r="E608" s="1"/>
    </row>
    <row r="609" spans="3:5">
      <c r="C609">
        <v>2008.4583</v>
      </c>
      <c r="D609">
        <v>387.99</v>
      </c>
      <c r="E609" s="1"/>
    </row>
    <row r="610" spans="3:5">
      <c r="C610">
        <v>2008.5417</v>
      </c>
      <c r="D610">
        <v>386.61</v>
      </c>
      <c r="E610" s="1"/>
    </row>
    <row r="611" spans="3:5">
      <c r="C611">
        <v>2008.625</v>
      </c>
      <c r="D611">
        <v>384.32</v>
      </c>
      <c r="E611" s="1"/>
    </row>
    <row r="612" spans="3:5">
      <c r="C612">
        <v>2008.7083</v>
      </c>
      <c r="D612">
        <v>383.41</v>
      </c>
      <c r="E612" s="1"/>
    </row>
    <row r="613" spans="3:5">
      <c r="C613">
        <v>2008.7917</v>
      </c>
      <c r="D613">
        <v>383.21</v>
      </c>
      <c r="E613" s="1"/>
    </row>
    <row r="614" spans="3:5">
      <c r="C614">
        <v>2008.875</v>
      </c>
      <c r="D614">
        <v>384.41</v>
      </c>
      <c r="E614" s="1"/>
    </row>
    <row r="615" spans="3:5">
      <c r="C615">
        <v>2008.9583</v>
      </c>
      <c r="D615">
        <v>385.79</v>
      </c>
      <c r="E615" s="1"/>
    </row>
    <row r="616" spans="3:5">
      <c r="C616">
        <v>2009.0417</v>
      </c>
      <c r="D616">
        <v>387.17</v>
      </c>
      <c r="E616" s="1"/>
    </row>
    <row r="617" spans="3:5">
      <c r="C617">
        <v>2009.125</v>
      </c>
      <c r="D617">
        <v>387.7</v>
      </c>
      <c r="E617" s="1"/>
    </row>
    <row r="618" spans="3:5">
      <c r="C618">
        <v>2009.2083</v>
      </c>
      <c r="D618">
        <v>389.04</v>
      </c>
      <c r="E618" s="1"/>
    </row>
    <row r="619" spans="3:5">
      <c r="C619">
        <v>2009.2917</v>
      </c>
      <c r="D619">
        <v>389.76</v>
      </c>
      <c r="E619" s="1"/>
    </row>
    <row r="620" spans="3:5">
      <c r="C620">
        <v>2009.375</v>
      </c>
      <c r="D620">
        <v>390.36</v>
      </c>
      <c r="E620" s="1"/>
    </row>
    <row r="621" spans="3:5">
      <c r="C621">
        <v>2009.4583</v>
      </c>
      <c r="D621">
        <v>389.7</v>
      </c>
      <c r="E621" s="1"/>
    </row>
    <row r="622" spans="3:5">
      <c r="C622">
        <v>2009.5417</v>
      </c>
      <c r="D622">
        <v>388.25</v>
      </c>
      <c r="E622" s="1"/>
    </row>
    <row r="623" spans="3:5">
      <c r="C623">
        <v>2009.625</v>
      </c>
      <c r="D623">
        <v>386.29</v>
      </c>
      <c r="E623" s="1"/>
    </row>
    <row r="624" spans="3:5">
      <c r="C624">
        <v>2009.7083</v>
      </c>
      <c r="D624">
        <v>384.95</v>
      </c>
      <c r="E624" s="1"/>
    </row>
    <row r="625" spans="3:5">
      <c r="C625">
        <v>2009.7917</v>
      </c>
      <c r="D625">
        <v>384.64</v>
      </c>
      <c r="E625" s="1"/>
    </row>
    <row r="626" spans="3:5">
      <c r="C626">
        <v>2009.875</v>
      </c>
      <c r="D626">
        <v>386.23</v>
      </c>
      <c r="E626" s="1"/>
    </row>
    <row r="627" spans="3:5">
      <c r="C627">
        <v>2009.9583</v>
      </c>
      <c r="D627">
        <v>387.63</v>
      </c>
      <c r="E627" s="1"/>
    </row>
    <row r="628" spans="3:5">
      <c r="C628">
        <v>2010.0417</v>
      </c>
      <c r="D628">
        <v>388.91</v>
      </c>
      <c r="E628" s="1"/>
    </row>
    <row r="629" spans="3:5">
      <c r="C629">
        <v>2010.125</v>
      </c>
      <c r="D629">
        <v>390.41</v>
      </c>
      <c r="E629" s="1"/>
    </row>
    <row r="630" spans="3:5">
      <c r="C630">
        <v>2010.2083</v>
      </c>
      <c r="D630">
        <v>391.37</v>
      </c>
      <c r="E630" s="1"/>
    </row>
    <row r="631" spans="3:5">
      <c r="C631">
        <v>2010.2917</v>
      </c>
      <c r="D631">
        <v>392.67</v>
      </c>
      <c r="E631" s="1"/>
    </row>
    <row r="632" spans="3:5">
      <c r="C632">
        <v>2010.375</v>
      </c>
      <c r="D632">
        <v>393.21</v>
      </c>
      <c r="E632" s="1"/>
    </row>
    <row r="633" spans="3:5">
      <c r="C633">
        <v>2010.4583</v>
      </c>
      <c r="D633">
        <v>392.38</v>
      </c>
      <c r="E633" s="1"/>
    </row>
    <row r="634" spans="3:5">
      <c r="C634">
        <v>2010.5417</v>
      </c>
      <c r="D634">
        <v>390.41</v>
      </c>
      <c r="E634" s="1"/>
    </row>
    <row r="635" spans="3:5">
      <c r="C635">
        <v>2010.625</v>
      </c>
      <c r="D635">
        <v>388.54</v>
      </c>
      <c r="E635" s="1"/>
    </row>
    <row r="636" spans="3:5">
      <c r="C636">
        <v>2010.7083</v>
      </c>
      <c r="D636">
        <v>387.03</v>
      </c>
      <c r="E636" s="1"/>
    </row>
    <row r="637" spans="3:5">
      <c r="C637">
        <v>2010.7917</v>
      </c>
      <c r="D637">
        <v>387.43</v>
      </c>
      <c r="E637" s="1"/>
    </row>
    <row r="638" spans="3:5">
      <c r="C638">
        <v>2010.875</v>
      </c>
      <c r="D638">
        <v>388.87</v>
      </c>
      <c r="E638" s="1"/>
    </row>
    <row r="639" spans="3:5">
      <c r="C639">
        <v>2010.9583</v>
      </c>
      <c r="D639">
        <v>389.99</v>
      </c>
      <c r="E639" s="1"/>
    </row>
    <row r="640" spans="3:5">
      <c r="C640">
        <v>2011.0417</v>
      </c>
      <c r="D640">
        <v>391.5</v>
      </c>
      <c r="E640" s="1"/>
    </row>
    <row r="641" spans="3:5">
      <c r="C641">
        <v>2011.125</v>
      </c>
      <c r="D641">
        <v>392.05</v>
      </c>
      <c r="E641" s="1"/>
    </row>
    <row r="642" spans="3:5">
      <c r="C642">
        <v>2011.2083</v>
      </c>
      <c r="D642">
        <v>392.8</v>
      </c>
      <c r="E642" s="1"/>
    </row>
    <row r="643" spans="3:5">
      <c r="C643">
        <v>2011.2917</v>
      </c>
      <c r="D643">
        <v>393.44</v>
      </c>
      <c r="E643" s="1"/>
    </row>
    <row r="644" spans="3:5">
      <c r="C644">
        <v>2011.375</v>
      </c>
      <c r="D644">
        <v>394.41</v>
      </c>
      <c r="E644" s="1"/>
    </row>
    <row r="645" spans="3:5">
      <c r="C645">
        <v>2011.4583</v>
      </c>
      <c r="D645">
        <v>393.95</v>
      </c>
      <c r="E645" s="1"/>
    </row>
    <row r="646" spans="3:5">
      <c r="C646">
        <v>2011.5417</v>
      </c>
      <c r="D646">
        <v>392.72</v>
      </c>
      <c r="E646" s="1"/>
    </row>
    <row r="647" spans="3:5">
      <c r="C647">
        <v>2011.625</v>
      </c>
      <c r="D647">
        <v>390.33</v>
      </c>
      <c r="E647" s="1"/>
    </row>
    <row r="648" spans="3:5">
      <c r="C648">
        <v>2011.7083</v>
      </c>
      <c r="D648">
        <v>389.28</v>
      </c>
      <c r="E648" s="1"/>
    </row>
    <row r="649" spans="3:5">
      <c r="C649">
        <v>2011.7917</v>
      </c>
      <c r="D649">
        <v>389.19</v>
      </c>
      <c r="E649" s="1"/>
    </row>
    <row r="650" spans="3:5">
      <c r="C650">
        <v>2011.875</v>
      </c>
      <c r="D650">
        <v>390.48</v>
      </c>
      <c r="E650" s="1"/>
    </row>
    <row r="651" spans="3:5">
      <c r="C651">
        <v>2011.9583</v>
      </c>
      <c r="D651">
        <v>392.06</v>
      </c>
      <c r="E651" s="1"/>
    </row>
    <row r="652" spans="3:5">
      <c r="C652">
        <v>2012.0417</v>
      </c>
      <c r="D652">
        <v>393.31</v>
      </c>
      <c r="E652" s="1"/>
    </row>
    <row r="653" spans="3:5">
      <c r="C653">
        <v>2012.125</v>
      </c>
      <c r="D653">
        <v>394.04</v>
      </c>
      <c r="E653" s="1"/>
    </row>
    <row r="654" spans="3:5">
      <c r="C654">
        <v>2012.2083</v>
      </c>
      <c r="D654">
        <v>394.59</v>
      </c>
      <c r="E654" s="1"/>
    </row>
    <row r="655" spans="3:5">
      <c r="C655">
        <v>2012.2917</v>
      </c>
      <c r="D655">
        <v>396.38</v>
      </c>
      <c r="E655" s="1"/>
    </row>
    <row r="656" spans="3:5">
      <c r="C656">
        <v>2012.375</v>
      </c>
      <c r="D656">
        <v>396.93</v>
      </c>
      <c r="E656" s="1"/>
    </row>
    <row r="657" spans="3:5">
      <c r="C657">
        <v>2012.4583</v>
      </c>
      <c r="D657">
        <v>395.91</v>
      </c>
      <c r="E657" s="1"/>
    </row>
    <row r="658" spans="3:5">
      <c r="C658">
        <v>2012.5417</v>
      </c>
      <c r="D658">
        <v>394.56</v>
      </c>
      <c r="E658" s="1"/>
    </row>
    <row r="659" spans="3:5">
      <c r="C659">
        <v>2012.625</v>
      </c>
      <c r="D659">
        <v>392.59</v>
      </c>
      <c r="E659" s="1"/>
    </row>
    <row r="660" spans="3:5">
      <c r="C660">
        <v>2012.7083</v>
      </c>
      <c r="D660">
        <v>391.32</v>
      </c>
      <c r="E660" s="1"/>
    </row>
    <row r="661" spans="3:5">
      <c r="C661">
        <v>2012.7917</v>
      </c>
      <c r="D661">
        <v>391.27</v>
      </c>
      <c r="E661" s="1"/>
    </row>
    <row r="662" spans="3:5">
      <c r="C662">
        <v>2012.875</v>
      </c>
      <c r="D662">
        <v>393.2</v>
      </c>
      <c r="E662" s="1"/>
    </row>
    <row r="663" spans="3:5">
      <c r="C663">
        <v>2012.9583</v>
      </c>
      <c r="D663">
        <v>394.57</v>
      </c>
      <c r="E663" s="1"/>
    </row>
    <row r="664" spans="3:5">
      <c r="C664">
        <v>2013.0417</v>
      </c>
      <c r="D664">
        <v>395.78</v>
      </c>
      <c r="E664" s="1"/>
    </row>
    <row r="665" spans="3:5">
      <c r="C665">
        <v>2013.125</v>
      </c>
      <c r="D665">
        <v>397.03</v>
      </c>
      <c r="E665" s="1"/>
    </row>
    <row r="666" spans="3:5">
      <c r="C666">
        <v>2013.2083</v>
      </c>
      <c r="D666">
        <v>397.66</v>
      </c>
      <c r="E666" s="1"/>
    </row>
    <row r="667" spans="3:5">
      <c r="C667">
        <v>2013.2917</v>
      </c>
      <c r="D667">
        <v>398.64</v>
      </c>
      <c r="E667" s="1"/>
    </row>
    <row r="668" spans="3:5">
      <c r="C668">
        <v>2013.375</v>
      </c>
      <c r="D668">
        <v>400.02</v>
      </c>
      <c r="E668" s="1"/>
    </row>
    <row r="669" spans="3:5">
      <c r="C669">
        <v>2013.4583</v>
      </c>
      <c r="D669">
        <v>398.81</v>
      </c>
      <c r="E669" s="1"/>
    </row>
    <row r="670" spans="3:5">
      <c r="C670">
        <v>2013.5417</v>
      </c>
      <c r="D670">
        <v>397.51</v>
      </c>
    </row>
    <row r="671" spans="3:5">
      <c r="C671">
        <v>2013.625</v>
      </c>
      <c r="D671">
        <v>395.39</v>
      </c>
    </row>
    <row r="672" spans="3:5">
      <c r="C672">
        <v>2013.7083</v>
      </c>
      <c r="D672">
        <v>393.72</v>
      </c>
    </row>
    <row r="673" spans="3:4">
      <c r="C673">
        <v>2013.7917</v>
      </c>
      <c r="D673">
        <v>393.9</v>
      </c>
    </row>
    <row r="674" spans="3:4">
      <c r="C674">
        <v>2013.875</v>
      </c>
      <c r="D674">
        <v>395.36</v>
      </c>
    </row>
    <row r="675" spans="3:4">
      <c r="C675">
        <v>2013.9583</v>
      </c>
      <c r="D675">
        <v>397.03</v>
      </c>
    </row>
    <row r="676" spans="3:4">
      <c r="C676">
        <v>2014.0417</v>
      </c>
      <c r="D676">
        <v>398.04</v>
      </c>
    </row>
    <row r="677" spans="3:4">
      <c r="C677">
        <v>2014.125</v>
      </c>
      <c r="D677">
        <v>398.27</v>
      </c>
    </row>
    <row r="678" spans="3:4">
      <c r="C678">
        <v>2014.2083</v>
      </c>
      <c r="D678">
        <v>399.91</v>
      </c>
    </row>
    <row r="679" spans="3:4">
      <c r="C679">
        <v>2014.2917</v>
      </c>
      <c r="D679">
        <v>401.51</v>
      </c>
    </row>
    <row r="680" spans="3:4">
      <c r="C680">
        <v>2014.375</v>
      </c>
      <c r="D680">
        <v>401.96</v>
      </c>
    </row>
    <row r="681" spans="3:4">
      <c r="C681">
        <v>2014.4583</v>
      </c>
      <c r="D681">
        <v>401.43</v>
      </c>
    </row>
    <row r="682" spans="3:4">
      <c r="C682">
        <v>2014.5417</v>
      </c>
      <c r="D682">
        <v>399.27</v>
      </c>
    </row>
    <row r="683" spans="3:4">
      <c r="C683">
        <v>2014.625</v>
      </c>
      <c r="D683">
        <v>397.18</v>
      </c>
    </row>
    <row r="684" spans="3:4">
      <c r="C684">
        <v>2014.7083</v>
      </c>
      <c r="D684">
        <v>395.54</v>
      </c>
    </row>
    <row r="685" spans="3:4">
      <c r="C685">
        <v>2014.7917</v>
      </c>
      <c r="D685">
        <v>396.16</v>
      </c>
    </row>
    <row r="686" spans="3:4">
      <c r="C686">
        <v>2014.875</v>
      </c>
      <c r="D686">
        <v>397.4</v>
      </c>
    </row>
    <row r="687" spans="3:4">
      <c r="C687">
        <v>2014.9583</v>
      </c>
      <c r="D687">
        <v>399.08</v>
      </c>
    </row>
    <row r="688" spans="3:4">
      <c r="C688">
        <v>2015.0417</v>
      </c>
      <c r="D688">
        <v>400.18</v>
      </c>
    </row>
    <row r="689" spans="3:4">
      <c r="C689">
        <v>2015.125</v>
      </c>
      <c r="D689">
        <v>400.55</v>
      </c>
    </row>
    <row r="690" spans="3:4">
      <c r="C690">
        <v>2015.2083</v>
      </c>
      <c r="D690">
        <v>401.74</v>
      </c>
    </row>
    <row r="691" spans="3:4">
      <c r="C691">
        <v>2015.2917</v>
      </c>
      <c r="D691">
        <v>403.35</v>
      </c>
    </row>
    <row r="692" spans="3:4">
      <c r="C692">
        <v>2015.375</v>
      </c>
      <c r="D692">
        <v>404.15</v>
      </c>
    </row>
    <row r="693" spans="3:4">
      <c r="C693">
        <v>2015.4583</v>
      </c>
      <c r="D693">
        <v>402.97</v>
      </c>
    </row>
    <row r="694" spans="3:4">
      <c r="C694">
        <v>2015.5417</v>
      </c>
      <c r="D694">
        <v>401.46</v>
      </c>
    </row>
    <row r="695" spans="3:4">
      <c r="C695">
        <v>2015.625</v>
      </c>
      <c r="D695">
        <v>399.11</v>
      </c>
    </row>
    <row r="696" spans="3:4">
      <c r="C696">
        <v>2015.7083</v>
      </c>
      <c r="D696">
        <v>397.82</v>
      </c>
    </row>
    <row r="697" spans="3:4">
      <c r="C697">
        <v>2015.7917</v>
      </c>
      <c r="D697">
        <v>398.49</v>
      </c>
    </row>
    <row r="698" spans="3:4">
      <c r="C698">
        <v>2015.875</v>
      </c>
      <c r="D698">
        <v>400.27</v>
      </c>
    </row>
    <row r="699" spans="3:4">
      <c r="C699">
        <v>2015.9583</v>
      </c>
      <c r="D699">
        <v>402.06</v>
      </c>
    </row>
    <row r="700" spans="3:4">
      <c r="C700">
        <v>2016.0417</v>
      </c>
      <c r="D700">
        <v>402.73</v>
      </c>
    </row>
    <row r="701" spans="3:4">
      <c r="C701">
        <v>2016.125</v>
      </c>
      <c r="D701">
        <v>404.25</v>
      </c>
    </row>
    <row r="702" spans="3:4">
      <c r="C702">
        <v>2016.2083</v>
      </c>
      <c r="D702">
        <v>405.06</v>
      </c>
    </row>
    <row r="703" spans="3:4">
      <c r="C703">
        <v>2016.2917</v>
      </c>
      <c r="D703">
        <v>407.6</v>
      </c>
    </row>
    <row r="704" spans="3:4">
      <c r="C704">
        <v>2016.375</v>
      </c>
      <c r="D704">
        <v>407.9</v>
      </c>
    </row>
    <row r="705" spans="3:4">
      <c r="C705">
        <v>2016.4583</v>
      </c>
      <c r="D705">
        <v>406.99</v>
      </c>
    </row>
    <row r="706" spans="3:4">
      <c r="C706">
        <v>2016.5417</v>
      </c>
      <c r="D706">
        <v>404.59</v>
      </c>
    </row>
    <row r="707" spans="3:4">
      <c r="C707">
        <v>2016.625</v>
      </c>
      <c r="D707">
        <v>402.45</v>
      </c>
    </row>
    <row r="708" spans="3:4">
      <c r="C708">
        <v>2016.7083</v>
      </c>
      <c r="D708">
        <v>401.23</v>
      </c>
    </row>
    <row r="709" spans="3:4">
      <c r="C709">
        <v>2016.7917</v>
      </c>
      <c r="D709">
        <v>401.79</v>
      </c>
    </row>
    <row r="710" spans="3:4">
      <c r="C710">
        <v>2016.875</v>
      </c>
      <c r="D710">
        <v>403.72</v>
      </c>
    </row>
    <row r="711" spans="3:4">
      <c r="C711">
        <v>2016.9583</v>
      </c>
      <c r="D711">
        <v>404.64</v>
      </c>
    </row>
    <row r="712" spans="3:4">
      <c r="C712">
        <v>2017.0417</v>
      </c>
      <c r="D712">
        <v>406.36</v>
      </c>
    </row>
    <row r="713" spans="3:4">
      <c r="C713">
        <v>2017.125</v>
      </c>
      <c r="D713">
        <v>406.66</v>
      </c>
    </row>
    <row r="714" spans="3:4">
      <c r="C714">
        <v>2017.2083</v>
      </c>
      <c r="D714">
        <v>407.54</v>
      </c>
    </row>
    <row r="715" spans="3:4">
      <c r="C715">
        <v>2017.2917</v>
      </c>
      <c r="D715">
        <v>409.22</v>
      </c>
    </row>
    <row r="716" spans="3:4">
      <c r="C716">
        <v>2017.375</v>
      </c>
      <c r="D716">
        <v>409.89</v>
      </c>
    </row>
    <row r="717" spans="3:4">
      <c r="C717">
        <v>2017.4583</v>
      </c>
      <c r="D717">
        <v>409.08</v>
      </c>
    </row>
    <row r="718" spans="3:4">
      <c r="C718">
        <v>2017.5417</v>
      </c>
      <c r="D718">
        <v>407.33</v>
      </c>
    </row>
    <row r="719" spans="3:4">
      <c r="C719">
        <v>2017.625</v>
      </c>
      <c r="D719">
        <v>405.32</v>
      </c>
    </row>
    <row r="720" spans="3:4">
      <c r="C720">
        <v>2017.7083</v>
      </c>
      <c r="D720">
        <v>403.57</v>
      </c>
    </row>
    <row r="721" spans="3:4">
      <c r="C721">
        <v>2017.7917</v>
      </c>
      <c r="D721">
        <v>403.82</v>
      </c>
    </row>
    <row r="722" spans="3:4">
      <c r="C722">
        <v>2017.875</v>
      </c>
      <c r="D722">
        <v>405.31</v>
      </c>
    </row>
    <row r="723" spans="3:4">
      <c r="C723">
        <v>2017.9583</v>
      </c>
      <c r="D723">
        <v>407</v>
      </c>
    </row>
    <row r="724" spans="3:4">
      <c r="C724">
        <v>2018.0417</v>
      </c>
      <c r="D724">
        <v>408.15</v>
      </c>
    </row>
    <row r="725" spans="3:4">
      <c r="C725">
        <v>2018.125</v>
      </c>
      <c r="D725">
        <v>408.52</v>
      </c>
    </row>
    <row r="726" spans="3:4">
      <c r="C726">
        <v>2018.2083</v>
      </c>
      <c r="D726">
        <v>409.59</v>
      </c>
    </row>
    <row r="727" spans="3:4">
      <c r="C727">
        <v>2018.2917</v>
      </c>
      <c r="D727">
        <v>410.45</v>
      </c>
    </row>
    <row r="728" spans="3:4">
      <c r="C728">
        <v>2018.375</v>
      </c>
      <c r="D728">
        <v>411.44</v>
      </c>
    </row>
    <row r="729" spans="3:4">
      <c r="C729">
        <v>2018.4583</v>
      </c>
      <c r="D729">
        <v>410.99</v>
      </c>
    </row>
    <row r="730" spans="3:4">
      <c r="C730">
        <v>2018.5417</v>
      </c>
      <c r="D730">
        <v>408.9</v>
      </c>
    </row>
    <row r="731" spans="3:4">
      <c r="C731">
        <v>2018.625</v>
      </c>
      <c r="D731">
        <v>407.16</v>
      </c>
    </row>
    <row r="732" spans="3:4">
      <c r="C732">
        <v>2018.7083</v>
      </c>
      <c r="D732">
        <v>405.71</v>
      </c>
    </row>
    <row r="733" spans="3:4">
      <c r="C733">
        <v>2018.7917</v>
      </c>
      <c r="D733">
        <v>406.19</v>
      </c>
    </row>
    <row r="734" spans="3:4">
      <c r="C734">
        <v>2018.875</v>
      </c>
      <c r="D734">
        <v>408.21</v>
      </c>
    </row>
    <row r="735" spans="3:4">
      <c r="C735">
        <v>2018.9583</v>
      </c>
      <c r="D735">
        <v>409.27</v>
      </c>
    </row>
    <row r="736" spans="3:4">
      <c r="C736">
        <v>2019.0417</v>
      </c>
      <c r="D736">
        <v>411.03</v>
      </c>
    </row>
    <row r="737" spans="3:4">
      <c r="C737">
        <v>2019.125</v>
      </c>
      <c r="D737">
        <v>411.96</v>
      </c>
    </row>
    <row r="738" spans="3:4">
      <c r="C738">
        <v>2019.2083</v>
      </c>
      <c r="D738">
        <v>412.18</v>
      </c>
    </row>
    <row r="739" spans="3:4">
      <c r="C739">
        <v>2019.2917</v>
      </c>
      <c r="D739">
        <v>413.54</v>
      </c>
    </row>
    <row r="740" spans="3:4">
      <c r="C740">
        <v>2019.375</v>
      </c>
      <c r="D740">
        <v>414.86</v>
      </c>
    </row>
    <row r="741" spans="3:4">
      <c r="C741">
        <v>2019.4583</v>
      </c>
      <c r="D741">
        <v>414.16</v>
      </c>
    </row>
    <row r="742" spans="3:4">
      <c r="C742">
        <v>2019.5417</v>
      </c>
      <c r="D742">
        <v>411.97</v>
      </c>
    </row>
    <row r="743" spans="3:4">
      <c r="C743">
        <v>2019.625</v>
      </c>
      <c r="D743">
        <v>410.18</v>
      </c>
    </row>
    <row r="744" spans="3:4">
      <c r="C744">
        <v>2019.7083</v>
      </c>
      <c r="D744">
        <v>408.76</v>
      </c>
    </row>
    <row r="745" spans="3:4">
      <c r="C745">
        <v>2019.7917</v>
      </c>
      <c r="D745">
        <v>408.75</v>
      </c>
    </row>
    <row r="746" spans="3:4">
      <c r="C746">
        <v>2019.875</v>
      </c>
      <c r="D746">
        <v>410.48</v>
      </c>
    </row>
    <row r="747" spans="3:4">
      <c r="C747">
        <v>2019.9583</v>
      </c>
      <c r="D747">
        <v>411.98</v>
      </c>
    </row>
    <row r="748" spans="3:4">
      <c r="C748">
        <v>2020.0417</v>
      </c>
      <c r="D748">
        <v>413.61</v>
      </c>
    </row>
    <row r="749" spans="3:4">
      <c r="C749">
        <v>2020.125</v>
      </c>
      <c r="D749">
        <v>414.34</v>
      </c>
    </row>
    <row r="750" spans="3:4">
      <c r="C750">
        <v>2020.2083</v>
      </c>
      <c r="D750">
        <v>414.74</v>
      </c>
    </row>
    <row r="751" spans="3:4">
      <c r="C751">
        <v>2020.2917</v>
      </c>
      <c r="D751">
        <v>416.45</v>
      </c>
    </row>
    <row r="752" spans="3:4">
      <c r="C752">
        <v>2020.375</v>
      </c>
      <c r="D752">
        <v>417.31</v>
      </c>
    </row>
    <row r="753" spans="3:4">
      <c r="C753">
        <v>2020.4583</v>
      </c>
      <c r="D753">
        <v>416.6</v>
      </c>
    </row>
    <row r="754" spans="3:4">
      <c r="C754">
        <v>2020.5417</v>
      </c>
      <c r="D754">
        <v>414.62</v>
      </c>
    </row>
    <row r="755" spans="3:4">
      <c r="C755">
        <v>2020.625</v>
      </c>
      <c r="D755">
        <v>412.78</v>
      </c>
    </row>
    <row r="756" spans="3:4">
      <c r="C756">
        <v>2020.7083</v>
      </c>
      <c r="D756">
        <v>411.52</v>
      </c>
    </row>
    <row r="757" spans="3:4">
      <c r="C757">
        <v>2020.7917</v>
      </c>
      <c r="D757">
        <v>411.51</v>
      </c>
    </row>
    <row r="758" spans="3:4">
      <c r="C758">
        <v>2020.875</v>
      </c>
      <c r="D758">
        <v>413.12</v>
      </c>
    </row>
    <row r="759" spans="3:4">
      <c r="C759">
        <v>2020.9583</v>
      </c>
      <c r="D759">
        <v>414.26</v>
      </c>
    </row>
    <row r="760" spans="3:4">
      <c r="C760">
        <v>2021.0417</v>
      </c>
      <c r="D760">
        <v>415.52</v>
      </c>
    </row>
    <row r="761" spans="3:4">
      <c r="C761">
        <v>2021.125</v>
      </c>
      <c r="D761">
        <v>416.75</v>
      </c>
    </row>
    <row r="762" spans="3:4">
      <c r="C762">
        <v>2021.2083</v>
      </c>
      <c r="D762">
        <v>417.64</v>
      </c>
    </row>
    <row r="763" spans="3:4">
      <c r="C763">
        <v>2021.2917</v>
      </c>
      <c r="D763">
        <v>419.05</v>
      </c>
    </row>
    <row r="764" spans="3:4">
      <c r="C764">
        <v>2021.375</v>
      </c>
      <c r="D764">
        <v>419.13</v>
      </c>
    </row>
    <row r="765" spans="3:4">
      <c r="C765">
        <v>2021.4583</v>
      </c>
      <c r="D765">
        <v>418.94</v>
      </c>
    </row>
    <row r="766" spans="3:4">
      <c r="C766">
        <v>2021.5417</v>
      </c>
      <c r="D766">
        <v>416.96</v>
      </c>
    </row>
    <row r="767" spans="3:4">
      <c r="C767">
        <v>2021.625</v>
      </c>
      <c r="D767">
        <v>414.47</v>
      </c>
    </row>
    <row r="768" spans="3:4">
      <c r="C768">
        <v>2021.7083</v>
      </c>
      <c r="D768">
        <v>413.3</v>
      </c>
    </row>
    <row r="769" spans="3:4">
      <c r="C769">
        <v>2021.7917</v>
      </c>
      <c r="D769">
        <v>413.93</v>
      </c>
    </row>
    <row r="770" spans="3:4">
      <c r="C770">
        <v>2021.875</v>
      </c>
      <c r="D770">
        <v>415.01</v>
      </c>
    </row>
    <row r="771" spans="3:4">
      <c r="C771">
        <v>2021.9583</v>
      </c>
      <c r="D771">
        <v>416.71</v>
      </c>
    </row>
    <row r="772" spans="3:4">
      <c r="C772">
        <v>2022.0417</v>
      </c>
      <c r="D772">
        <v>418.19</v>
      </c>
    </row>
    <row r="773" spans="3:4">
      <c r="C773">
        <v>2022.125</v>
      </c>
      <c r="D773">
        <v>419.28</v>
      </c>
    </row>
    <row r="774" spans="3:4">
      <c r="C774">
        <v>2022.2083</v>
      </c>
      <c r="D774">
        <v>418.81</v>
      </c>
    </row>
    <row r="775" spans="3:4">
      <c r="C775">
        <v>2022.2917</v>
      </c>
      <c r="D775">
        <v>420.23</v>
      </c>
    </row>
    <row r="776" spans="3:4">
      <c r="C776">
        <v>2022.375</v>
      </c>
      <c r="D776">
        <v>420.99</v>
      </c>
    </row>
    <row r="777" spans="3:4">
      <c r="C777">
        <v>2022.4583</v>
      </c>
      <c r="D777">
        <v>420.99</v>
      </c>
    </row>
    <row r="778" spans="3:4">
      <c r="C778" s="15"/>
    </row>
    <row r="779" spans="3:4">
      <c r="C779" s="15"/>
    </row>
    <row r="780" spans="3:4">
      <c r="C780" s="15"/>
    </row>
    <row r="781" spans="3:4">
      <c r="C781" s="15"/>
    </row>
    <row r="782" spans="3:4">
      <c r="C782" s="15"/>
    </row>
    <row r="783" spans="3:4">
      <c r="C783" s="15"/>
    </row>
    <row r="784" spans="3:4">
      <c r="C784" s="15"/>
    </row>
    <row r="785" spans="3:3">
      <c r="C785" s="15"/>
    </row>
    <row r="786" spans="3:3">
      <c r="C786" s="15"/>
    </row>
    <row r="787" spans="3:3">
      <c r="C787" s="15"/>
    </row>
    <row r="788" spans="3:3">
      <c r="C788" s="15"/>
    </row>
    <row r="789" spans="3:3">
      <c r="C789" s="15"/>
    </row>
    <row r="790" spans="3:3">
      <c r="C790" s="15"/>
    </row>
    <row r="791" spans="3:3">
      <c r="C791" s="15"/>
    </row>
    <row r="792" spans="3:3">
      <c r="C792" s="15"/>
    </row>
    <row r="793" spans="3:3">
      <c r="C793" s="15"/>
    </row>
    <row r="794" spans="3:3">
      <c r="C794" s="15"/>
    </row>
    <row r="795" spans="3:3">
      <c r="C795" s="15"/>
    </row>
    <row r="796" spans="3:3">
      <c r="C796" s="15"/>
    </row>
    <row r="797" spans="3:3">
      <c r="C797" s="15"/>
    </row>
    <row r="798" spans="3:3">
      <c r="C798" s="15"/>
    </row>
    <row r="799" spans="3:3">
      <c r="C799" s="15"/>
    </row>
    <row r="800" spans="3:3">
      <c r="C800" s="15"/>
    </row>
    <row r="801" spans="3:3">
      <c r="C801" s="15"/>
    </row>
    <row r="802" spans="3:3">
      <c r="C802" s="15"/>
    </row>
    <row r="803" spans="3:3">
      <c r="C803" s="15"/>
    </row>
    <row r="804" spans="3:3">
      <c r="C804" s="15"/>
    </row>
    <row r="805" spans="3:3">
      <c r="C805" s="15"/>
    </row>
    <row r="806" spans="3:3">
      <c r="C806" s="15"/>
    </row>
    <row r="807" spans="3:3">
      <c r="C807" s="15"/>
    </row>
    <row r="808" spans="3:3">
      <c r="C808" s="15"/>
    </row>
    <row r="809" spans="3:3">
      <c r="C809" s="15"/>
    </row>
    <row r="810" spans="3:3">
      <c r="C810" s="15"/>
    </row>
    <row r="811" spans="3:3">
      <c r="C811" s="15"/>
    </row>
    <row r="812" spans="3:3">
      <c r="C812" s="15"/>
    </row>
    <row r="813" spans="3:3">
      <c r="C813" s="15"/>
    </row>
    <row r="814" spans="3:3">
      <c r="C814" s="15"/>
    </row>
    <row r="815" spans="3:3">
      <c r="C815" s="15"/>
    </row>
    <row r="816" spans="3:3">
      <c r="C816" s="15"/>
    </row>
    <row r="817" spans="3:3">
      <c r="C817" s="15"/>
    </row>
    <row r="818" spans="3:3">
      <c r="C818" s="15"/>
    </row>
    <row r="819" spans="3:3">
      <c r="C819" s="15"/>
    </row>
    <row r="820" spans="3:3">
      <c r="C820" s="15"/>
    </row>
    <row r="821" spans="3:3">
      <c r="C821" s="15"/>
    </row>
    <row r="822" spans="3:3">
      <c r="C822" s="15"/>
    </row>
    <row r="823" spans="3:3">
      <c r="C823" s="15"/>
    </row>
    <row r="824" spans="3:3">
      <c r="C824" s="15"/>
    </row>
    <row r="825" spans="3:3">
      <c r="C825" s="15"/>
    </row>
    <row r="826" spans="3:3">
      <c r="C826" s="15"/>
    </row>
    <row r="827" spans="3:3">
      <c r="C827" s="15"/>
    </row>
    <row r="828" spans="3:3">
      <c r="C828" s="15"/>
    </row>
    <row r="829" spans="3:3">
      <c r="C829" s="15"/>
    </row>
    <row r="830" spans="3:3">
      <c r="C830" s="15"/>
    </row>
    <row r="831" spans="3:3">
      <c r="C831" s="15"/>
    </row>
    <row r="832" spans="3:3">
      <c r="C832" s="15"/>
    </row>
    <row r="833" spans="3:3">
      <c r="C833" s="15"/>
    </row>
    <row r="834" spans="3:3">
      <c r="C834" s="15"/>
    </row>
    <row r="835" spans="3:3">
      <c r="C835" s="15"/>
    </row>
    <row r="836" spans="3:3">
      <c r="C836" s="15"/>
    </row>
    <row r="837" spans="3:3">
      <c r="C837" s="15"/>
    </row>
    <row r="838" spans="3:3">
      <c r="C838" s="15"/>
    </row>
    <row r="839" spans="3:3">
      <c r="C839" s="15"/>
    </row>
    <row r="840" spans="3:3">
      <c r="C840" s="15"/>
    </row>
    <row r="841" spans="3:3">
      <c r="C841" s="15"/>
    </row>
    <row r="842" spans="3:3">
      <c r="C842" s="15"/>
    </row>
    <row r="843" spans="3:3">
      <c r="C843" s="15"/>
    </row>
    <row r="844" spans="3:3">
      <c r="C844" s="15"/>
    </row>
    <row r="845" spans="3:3">
      <c r="C845" s="15"/>
    </row>
    <row r="846" spans="3:3">
      <c r="C846" s="15"/>
    </row>
    <row r="847" spans="3:3">
      <c r="C847" s="15"/>
    </row>
    <row r="848" spans="3:3">
      <c r="C848" s="15"/>
    </row>
    <row r="849" spans="3:3">
      <c r="C849" s="15"/>
    </row>
    <row r="850" spans="3:3">
      <c r="C850" s="15"/>
    </row>
    <row r="851" spans="3:3">
      <c r="C851" s="15"/>
    </row>
    <row r="852" spans="3:3">
      <c r="C852" s="15"/>
    </row>
    <row r="853" spans="3:3">
      <c r="C853" s="15"/>
    </row>
    <row r="854" spans="3:3">
      <c r="C854" s="15"/>
    </row>
    <row r="855" spans="3:3">
      <c r="C855" s="15"/>
    </row>
    <row r="856" spans="3:3">
      <c r="C856" s="15"/>
    </row>
    <row r="857" spans="3:3">
      <c r="C857" s="15"/>
    </row>
    <row r="858" spans="3:3">
      <c r="C858" s="15"/>
    </row>
    <row r="859" spans="3:3">
      <c r="C859" s="15"/>
    </row>
    <row r="860" spans="3:3">
      <c r="C860" s="15"/>
    </row>
    <row r="861" spans="3:3">
      <c r="C861" s="15"/>
    </row>
    <row r="862" spans="3:3">
      <c r="C862" s="15"/>
    </row>
    <row r="863" spans="3:3">
      <c r="C863" s="15"/>
    </row>
    <row r="864" spans="3:3">
      <c r="C864" s="15"/>
    </row>
    <row r="865" spans="3:3">
      <c r="C865" s="15"/>
    </row>
    <row r="866" spans="3:3">
      <c r="C866" s="15"/>
    </row>
    <row r="867" spans="3:3">
      <c r="C867" s="15"/>
    </row>
    <row r="868" spans="3:3">
      <c r="C868" s="15"/>
    </row>
    <row r="869" spans="3:3">
      <c r="C869" s="15"/>
    </row>
    <row r="870" spans="3:3">
      <c r="C870" s="15"/>
    </row>
    <row r="871" spans="3:3">
      <c r="C871" s="15"/>
    </row>
    <row r="872" spans="3:3">
      <c r="C872" s="15"/>
    </row>
    <row r="873" spans="3:3">
      <c r="C873" s="15"/>
    </row>
    <row r="874" spans="3:3">
      <c r="C874" s="15"/>
    </row>
    <row r="875" spans="3:3">
      <c r="C875" s="15"/>
    </row>
    <row r="876" spans="3:3">
      <c r="C876" s="15"/>
    </row>
    <row r="877" spans="3:3">
      <c r="C877" s="15"/>
    </row>
    <row r="878" spans="3:3">
      <c r="C878" s="15"/>
    </row>
    <row r="879" spans="3:3">
      <c r="C879" s="15"/>
    </row>
    <row r="880" spans="3:3">
      <c r="C880" s="15"/>
    </row>
    <row r="881" spans="3:3">
      <c r="C881" s="15"/>
    </row>
    <row r="882" spans="3:3">
      <c r="C882" s="15"/>
    </row>
    <row r="883" spans="3:3">
      <c r="C883" s="15"/>
    </row>
    <row r="884" spans="3:3">
      <c r="C884" s="15"/>
    </row>
    <row r="885" spans="3:3">
      <c r="C885" s="15"/>
    </row>
    <row r="886" spans="3:3">
      <c r="C886" s="15"/>
    </row>
    <row r="887" spans="3:3">
      <c r="C887" s="15"/>
    </row>
    <row r="888" spans="3:3">
      <c r="C888" s="15"/>
    </row>
    <row r="889" spans="3:3">
      <c r="C889" s="15"/>
    </row>
    <row r="890" spans="3:3">
      <c r="C890" s="15"/>
    </row>
    <row r="891" spans="3:3">
      <c r="C891" s="15"/>
    </row>
    <row r="892" spans="3:3">
      <c r="C892" s="15"/>
    </row>
    <row r="893" spans="3:3">
      <c r="C893" s="15"/>
    </row>
    <row r="894" spans="3:3">
      <c r="C894" s="15"/>
    </row>
    <row r="895" spans="3:3">
      <c r="C895" s="15"/>
    </row>
    <row r="896" spans="3:3">
      <c r="C896" s="15"/>
    </row>
    <row r="897" spans="3:3">
      <c r="C897" s="15"/>
    </row>
    <row r="898" spans="3:3">
      <c r="C898" s="15"/>
    </row>
    <row r="899" spans="3:3">
      <c r="C899" s="15"/>
    </row>
    <row r="900" spans="3:3">
      <c r="C900" s="15"/>
    </row>
    <row r="901" spans="3:3">
      <c r="C901" s="15"/>
    </row>
    <row r="902" spans="3:3">
      <c r="C902" s="15"/>
    </row>
    <row r="903" spans="3:3">
      <c r="C903" s="15"/>
    </row>
    <row r="904" spans="3:3">
      <c r="C904" s="15"/>
    </row>
    <row r="905" spans="3:3">
      <c r="C905" s="15"/>
    </row>
    <row r="906" spans="3:3">
      <c r="C906" s="15"/>
    </row>
    <row r="907" spans="3:3">
      <c r="C907" s="15"/>
    </row>
    <row r="908" spans="3:3">
      <c r="C908" s="15"/>
    </row>
    <row r="909" spans="3:3">
      <c r="C909" s="15"/>
    </row>
    <row r="910" spans="3:3">
      <c r="C910" s="15"/>
    </row>
    <row r="911" spans="3:3">
      <c r="C911" s="15"/>
    </row>
    <row r="912" spans="3:3">
      <c r="C912" s="15"/>
    </row>
    <row r="913" spans="3:3">
      <c r="C913" s="15"/>
    </row>
    <row r="914" spans="3:3">
      <c r="C914" s="15"/>
    </row>
    <row r="915" spans="3:3">
      <c r="C915" s="15"/>
    </row>
    <row r="916" spans="3:3">
      <c r="C916" s="15"/>
    </row>
    <row r="917" spans="3:3">
      <c r="C917" s="15"/>
    </row>
    <row r="918" spans="3:3">
      <c r="C918" s="15"/>
    </row>
    <row r="919" spans="3:3">
      <c r="C919" s="15"/>
    </row>
    <row r="920" spans="3:3">
      <c r="C920" s="15"/>
    </row>
    <row r="921" spans="3:3">
      <c r="C921" s="15"/>
    </row>
    <row r="922" spans="3:3">
      <c r="C922" s="15"/>
    </row>
    <row r="923" spans="3:3">
      <c r="C923" s="15"/>
    </row>
    <row r="924" spans="3:3">
      <c r="C924" s="15"/>
    </row>
    <row r="925" spans="3:3">
      <c r="C925" s="15"/>
    </row>
    <row r="926" spans="3:3">
      <c r="C926" s="15"/>
    </row>
    <row r="927" spans="3:3">
      <c r="C927" s="15"/>
    </row>
    <row r="928" spans="3:3">
      <c r="C928" s="15"/>
    </row>
    <row r="929" spans="3:3">
      <c r="C929" s="15"/>
    </row>
    <row r="930" spans="3:3">
      <c r="C930" s="15"/>
    </row>
    <row r="931" spans="3:3">
      <c r="C931" s="15"/>
    </row>
    <row r="932" spans="3:3">
      <c r="C932" s="15"/>
    </row>
    <row r="933" spans="3:3">
      <c r="C933" s="15"/>
    </row>
    <row r="934" spans="3:3">
      <c r="C934" s="15"/>
    </row>
    <row r="935" spans="3:3">
      <c r="C935" s="15"/>
    </row>
    <row r="936" spans="3:3">
      <c r="C936" s="15"/>
    </row>
    <row r="937" spans="3:3">
      <c r="C937" s="15"/>
    </row>
    <row r="938" spans="3:3">
      <c r="C938" s="15"/>
    </row>
    <row r="939" spans="3:3">
      <c r="C939" s="15"/>
    </row>
    <row r="940" spans="3:3">
      <c r="C940" s="15"/>
    </row>
    <row r="941" spans="3:3">
      <c r="C941" s="15"/>
    </row>
    <row r="942" spans="3:3">
      <c r="C942" s="15"/>
    </row>
    <row r="943" spans="3:3">
      <c r="C943" s="15"/>
    </row>
    <row r="944" spans="3:3">
      <c r="C944" s="15"/>
    </row>
    <row r="945" spans="3:3">
      <c r="C945" s="15"/>
    </row>
    <row r="946" spans="3:3">
      <c r="C946" s="15"/>
    </row>
    <row r="947" spans="3:3">
      <c r="C947" s="15"/>
    </row>
    <row r="948" spans="3:3">
      <c r="C948" s="15"/>
    </row>
    <row r="949" spans="3:3">
      <c r="C949" s="15"/>
    </row>
    <row r="950" spans="3:3">
      <c r="C950" s="15"/>
    </row>
    <row r="951" spans="3:3">
      <c r="C951" s="15"/>
    </row>
    <row r="952" spans="3:3">
      <c r="C952" s="15"/>
    </row>
    <row r="953" spans="3:3">
      <c r="C953" s="15"/>
    </row>
    <row r="954" spans="3:3">
      <c r="C954" s="15"/>
    </row>
    <row r="955" spans="3:3">
      <c r="C955" s="15"/>
    </row>
    <row r="956" spans="3:3">
      <c r="C956" s="15"/>
    </row>
    <row r="957" spans="3:3">
      <c r="C957" s="15"/>
    </row>
    <row r="958" spans="3:3">
      <c r="C958" s="15"/>
    </row>
    <row r="959" spans="3:3">
      <c r="C959" s="15"/>
    </row>
    <row r="960" spans="3:3">
      <c r="C960" s="15"/>
    </row>
    <row r="961" spans="3:3">
      <c r="C961" s="15"/>
    </row>
    <row r="962" spans="3:3">
      <c r="C962" s="15"/>
    </row>
    <row r="963" spans="3:3">
      <c r="C963" s="15"/>
    </row>
    <row r="964" spans="3:3">
      <c r="C964" s="15"/>
    </row>
    <row r="965" spans="3:3">
      <c r="C965" s="15"/>
    </row>
    <row r="966" spans="3:3">
      <c r="C966" s="15"/>
    </row>
    <row r="967" spans="3:3">
      <c r="C967" s="15"/>
    </row>
    <row r="968" spans="3:3">
      <c r="C968" s="15"/>
    </row>
    <row r="969" spans="3:3">
      <c r="C969" s="15"/>
    </row>
    <row r="970" spans="3:3">
      <c r="C970" s="15"/>
    </row>
    <row r="971" spans="3:3">
      <c r="C971" s="15"/>
    </row>
    <row r="972" spans="3:3">
      <c r="C972" s="15"/>
    </row>
    <row r="973" spans="3:3">
      <c r="C973" s="15"/>
    </row>
    <row r="974" spans="3:3">
      <c r="C974" s="15"/>
    </row>
    <row r="975" spans="3:3">
      <c r="C975" s="15"/>
    </row>
    <row r="976" spans="3:3">
      <c r="C976" s="15"/>
    </row>
    <row r="977" spans="3:3">
      <c r="C977" s="15"/>
    </row>
    <row r="978" spans="3:3">
      <c r="C978" s="15"/>
    </row>
    <row r="979" spans="3:3">
      <c r="C979" s="15"/>
    </row>
    <row r="980" spans="3:3">
      <c r="C980" s="15"/>
    </row>
    <row r="981" spans="3:3">
      <c r="C981" s="15"/>
    </row>
    <row r="982" spans="3:3">
      <c r="C982" s="15"/>
    </row>
    <row r="983" spans="3:3">
      <c r="C983" s="15"/>
    </row>
    <row r="984" spans="3:3">
      <c r="C984" s="15"/>
    </row>
    <row r="985" spans="3:3">
      <c r="C985" s="15"/>
    </row>
    <row r="986" spans="3:3">
      <c r="C986" s="15"/>
    </row>
    <row r="987" spans="3:3">
      <c r="C987" s="15"/>
    </row>
    <row r="988" spans="3:3">
      <c r="C988" s="15"/>
    </row>
    <row r="989" spans="3:3">
      <c r="C989" s="15"/>
    </row>
    <row r="990" spans="3:3">
      <c r="C990" s="15"/>
    </row>
    <row r="991" spans="3:3">
      <c r="C991" s="15"/>
    </row>
    <row r="992" spans="3:3">
      <c r="C992" s="15"/>
    </row>
    <row r="993" spans="3:3">
      <c r="C993" s="15"/>
    </row>
    <row r="994" spans="3:3">
      <c r="C994" s="15"/>
    </row>
    <row r="995" spans="3:3">
      <c r="C995" s="15"/>
    </row>
    <row r="996" spans="3:3">
      <c r="C996" s="15"/>
    </row>
    <row r="997" spans="3:3">
      <c r="C997" s="15"/>
    </row>
    <row r="998" spans="3:3">
      <c r="C998" s="15"/>
    </row>
    <row r="999" spans="3:3">
      <c r="C999" s="15"/>
    </row>
    <row r="1000" spans="3:3">
      <c r="C1000" s="15"/>
    </row>
    <row r="1001" spans="3:3">
      <c r="C1001" s="15"/>
    </row>
    <row r="1002" spans="3:3">
      <c r="C1002" s="15"/>
    </row>
    <row r="1003" spans="3:3">
      <c r="C1003" s="15"/>
    </row>
    <row r="1004" spans="3:3">
      <c r="C1004" s="15"/>
    </row>
    <row r="1005" spans="3:3">
      <c r="C1005" s="15"/>
    </row>
    <row r="1006" spans="3:3">
      <c r="C1006" s="15"/>
    </row>
    <row r="1007" spans="3:3">
      <c r="C1007" s="15"/>
    </row>
    <row r="1008" spans="3:3">
      <c r="C1008" s="15"/>
    </row>
    <row r="1009" spans="3:3">
      <c r="C1009" s="15"/>
    </row>
    <row r="1010" spans="3:3">
      <c r="C1010" s="15"/>
    </row>
    <row r="1011" spans="3:3">
      <c r="C1011" s="15"/>
    </row>
    <row r="1012" spans="3:3">
      <c r="C1012" s="15"/>
    </row>
    <row r="1013" spans="3:3">
      <c r="C1013" s="15"/>
    </row>
    <row r="1014" spans="3:3">
      <c r="C1014" s="15"/>
    </row>
    <row r="1015" spans="3:3">
      <c r="C1015" s="15"/>
    </row>
    <row r="1016" spans="3:3">
      <c r="C1016" s="15"/>
    </row>
    <row r="1017" spans="3:3">
      <c r="C1017" s="15"/>
    </row>
    <row r="1018" spans="3:3">
      <c r="C1018" s="15"/>
    </row>
    <row r="1019" spans="3:3">
      <c r="C1019" s="15"/>
    </row>
    <row r="1020" spans="3:3">
      <c r="C1020" s="15"/>
    </row>
    <row r="1021" spans="3:3">
      <c r="C1021" s="15"/>
    </row>
    <row r="1022" spans="3:3">
      <c r="C1022" s="15"/>
    </row>
    <row r="1023" spans="3:3">
      <c r="C1023" s="15"/>
    </row>
    <row r="1024" spans="3:3">
      <c r="C1024" s="15"/>
    </row>
    <row r="1025" spans="3:3">
      <c r="C1025" s="15"/>
    </row>
    <row r="1026" spans="3:3">
      <c r="C1026" s="15"/>
    </row>
    <row r="1027" spans="3:3">
      <c r="C1027" s="15"/>
    </row>
    <row r="1028" spans="3:3">
      <c r="C1028" s="15"/>
    </row>
    <row r="1029" spans="3:3">
      <c r="C1029" s="15"/>
    </row>
    <row r="1030" spans="3:3">
      <c r="C1030" s="15"/>
    </row>
    <row r="1031" spans="3:3">
      <c r="C1031" s="15"/>
    </row>
    <row r="1032" spans="3:3">
      <c r="C1032" s="15"/>
    </row>
    <row r="1033" spans="3:3">
      <c r="C1033" s="15"/>
    </row>
    <row r="1034" spans="3:3">
      <c r="C1034" s="15"/>
    </row>
    <row r="1035" spans="3:3">
      <c r="C1035" s="15"/>
    </row>
    <row r="1036" spans="3:3">
      <c r="C1036" s="15"/>
    </row>
    <row r="1037" spans="3:3">
      <c r="C1037" s="15"/>
    </row>
    <row r="1038" spans="3:3">
      <c r="C1038" s="15"/>
    </row>
    <row r="1039" spans="3:3">
      <c r="C1039" s="15"/>
    </row>
    <row r="1040" spans="3:3">
      <c r="C1040" s="15"/>
    </row>
    <row r="1041" spans="3:3">
      <c r="C1041" s="15"/>
    </row>
    <row r="1042" spans="3:3">
      <c r="C1042" s="15"/>
    </row>
    <row r="1043" spans="3:3">
      <c r="C1043" s="15"/>
    </row>
    <row r="1044" spans="3:3">
      <c r="C1044" s="15"/>
    </row>
    <row r="1045" spans="3:3">
      <c r="C1045" s="15"/>
    </row>
    <row r="1046" spans="3:3">
      <c r="C1046" s="15"/>
    </row>
    <row r="1047" spans="3:3">
      <c r="C1047" s="15"/>
    </row>
    <row r="1048" spans="3:3">
      <c r="C1048" s="15"/>
    </row>
    <row r="1049" spans="3:3">
      <c r="C1049" s="15"/>
    </row>
    <row r="1050" spans="3:3">
      <c r="C1050" s="15"/>
    </row>
    <row r="1051" spans="3:3">
      <c r="C1051" s="15"/>
    </row>
    <row r="1052" spans="3:3">
      <c r="C1052" s="15"/>
    </row>
    <row r="1053" spans="3:3">
      <c r="C1053" s="15"/>
    </row>
    <row r="1054" spans="3:3">
      <c r="C1054" s="15"/>
    </row>
    <row r="1055" spans="3:3">
      <c r="C1055" s="15"/>
    </row>
    <row r="1056" spans="3:3">
      <c r="C1056" s="15"/>
    </row>
    <row r="1057" spans="3:3">
      <c r="C1057" s="15"/>
    </row>
    <row r="1058" spans="3:3">
      <c r="C1058" s="15"/>
    </row>
    <row r="1059" spans="3:3">
      <c r="C1059" s="15"/>
    </row>
    <row r="1060" spans="3:3">
      <c r="C1060" s="15"/>
    </row>
    <row r="1061" spans="3:3">
      <c r="C1061" s="15"/>
    </row>
    <row r="1062" spans="3:3">
      <c r="C1062" s="15"/>
    </row>
    <row r="1063" spans="3:3">
      <c r="C1063" s="15"/>
    </row>
    <row r="1064" spans="3:3">
      <c r="C1064" s="15"/>
    </row>
    <row r="1065" spans="3:3">
      <c r="C1065" s="15"/>
    </row>
    <row r="1066" spans="3:3">
      <c r="C1066" s="15"/>
    </row>
    <row r="1067" spans="3:3">
      <c r="C1067" s="15"/>
    </row>
    <row r="1068" spans="3:3">
      <c r="C1068" s="15"/>
    </row>
    <row r="1069" spans="3:3">
      <c r="C1069" s="15"/>
    </row>
    <row r="1070" spans="3:3">
      <c r="C1070" s="15"/>
    </row>
    <row r="1071" spans="3:3">
      <c r="C1071" s="15"/>
    </row>
    <row r="1072" spans="3:3">
      <c r="C1072" s="15"/>
    </row>
    <row r="1073" spans="3:3">
      <c r="C1073" s="15"/>
    </row>
    <row r="1074" spans="3:3">
      <c r="C1074" s="15"/>
    </row>
    <row r="1075" spans="3:3">
      <c r="C1075" s="15"/>
    </row>
    <row r="1076" spans="3:3">
      <c r="C1076" s="15"/>
    </row>
    <row r="1077" spans="3:3">
      <c r="C1077" s="15"/>
    </row>
    <row r="1078" spans="3:3">
      <c r="C1078" s="15"/>
    </row>
    <row r="1079" spans="3:3">
      <c r="C1079" s="15"/>
    </row>
    <row r="1080" spans="3:3">
      <c r="C1080" s="15"/>
    </row>
    <row r="1081" spans="3:3">
      <c r="C1081" s="15"/>
    </row>
    <row r="1082" spans="3:3">
      <c r="C1082" s="15"/>
    </row>
    <row r="1083" spans="3:3">
      <c r="C1083" s="15"/>
    </row>
    <row r="1084" spans="3:3">
      <c r="C1084" s="15"/>
    </row>
    <row r="1085" spans="3:3">
      <c r="C1085" s="15"/>
    </row>
    <row r="1086" spans="3:3">
      <c r="C1086" s="15"/>
    </row>
    <row r="1087" spans="3:3">
      <c r="C1087" s="15"/>
    </row>
    <row r="1088" spans="3:3">
      <c r="C1088" s="15"/>
    </row>
    <row r="1089" spans="3:3">
      <c r="C1089" s="15"/>
    </row>
    <row r="1090" spans="3:3">
      <c r="C1090" s="15"/>
    </row>
    <row r="1091" spans="3:3">
      <c r="C1091" s="15"/>
    </row>
    <row r="1092" spans="3:3">
      <c r="C1092" s="15"/>
    </row>
    <row r="1093" spans="3:3">
      <c r="C1093" s="15"/>
    </row>
    <row r="1094" spans="3:3">
      <c r="C1094" s="15"/>
    </row>
    <row r="1095" spans="3:3">
      <c r="C1095" s="15"/>
    </row>
    <row r="1096" spans="3:3">
      <c r="C1096" s="15"/>
    </row>
    <row r="1097" spans="3:3">
      <c r="C1097" s="15"/>
    </row>
    <row r="1098" spans="3:3">
      <c r="C1098" s="15"/>
    </row>
    <row r="1099" spans="3:3">
      <c r="C1099" s="15"/>
    </row>
    <row r="1100" spans="3:3">
      <c r="C1100" s="15"/>
    </row>
    <row r="1101" spans="3:3">
      <c r="C1101" s="15"/>
    </row>
    <row r="1102" spans="3:3">
      <c r="C1102" s="15"/>
    </row>
    <row r="1103" spans="3:3">
      <c r="C1103" s="15"/>
    </row>
    <row r="1104" spans="3:3">
      <c r="C1104" s="15"/>
    </row>
    <row r="1105" spans="3:3">
      <c r="C1105" s="15"/>
    </row>
    <row r="1106" spans="3:3">
      <c r="C1106" s="15"/>
    </row>
    <row r="1107" spans="3:3">
      <c r="C1107" s="15"/>
    </row>
    <row r="1108" spans="3:3">
      <c r="C1108" s="15"/>
    </row>
    <row r="1109" spans="3:3">
      <c r="C1109" s="15"/>
    </row>
    <row r="1110" spans="3:3">
      <c r="C1110" s="15"/>
    </row>
    <row r="1111" spans="3:3">
      <c r="C1111" s="15"/>
    </row>
    <row r="1112" spans="3:3">
      <c r="C1112" s="15"/>
    </row>
    <row r="1113" spans="3:3">
      <c r="C1113" s="15"/>
    </row>
    <row r="1114" spans="3:3">
      <c r="C1114" s="15"/>
    </row>
    <row r="1115" spans="3:3">
      <c r="C1115" s="15"/>
    </row>
    <row r="1116" spans="3:3">
      <c r="C1116" s="15"/>
    </row>
    <row r="1117" spans="3:3">
      <c r="C1117" s="15"/>
    </row>
    <row r="1118" spans="3:3">
      <c r="C1118" s="15"/>
    </row>
    <row r="1119" spans="3:3">
      <c r="C1119" s="15"/>
    </row>
    <row r="1120" spans="3:3">
      <c r="C1120" s="15"/>
    </row>
    <row r="1121" spans="3:3">
      <c r="C1121" s="15"/>
    </row>
    <row r="1122" spans="3:3">
      <c r="C1122" s="15"/>
    </row>
    <row r="1123" spans="3:3">
      <c r="C1123" s="15"/>
    </row>
    <row r="1124" spans="3:3">
      <c r="C1124" s="15"/>
    </row>
    <row r="1125" spans="3:3">
      <c r="C1125" s="15"/>
    </row>
    <row r="1126" spans="3:3">
      <c r="C1126" s="15"/>
    </row>
    <row r="1127" spans="3:3">
      <c r="C1127" s="15"/>
    </row>
    <row r="1128" spans="3:3">
      <c r="C1128" s="15"/>
    </row>
    <row r="1129" spans="3:3">
      <c r="C1129" s="15"/>
    </row>
    <row r="1130" spans="3:3">
      <c r="C1130" s="15"/>
    </row>
    <row r="1131" spans="3:3">
      <c r="C1131" s="15"/>
    </row>
    <row r="1132" spans="3:3">
      <c r="C1132" s="15"/>
    </row>
    <row r="1133" spans="3:3">
      <c r="C1133" s="15"/>
    </row>
    <row r="1134" spans="3:3">
      <c r="C1134" s="15"/>
    </row>
    <row r="1135" spans="3:3">
      <c r="C1135" s="15"/>
    </row>
    <row r="1136" spans="3:3">
      <c r="C1136" s="15"/>
    </row>
    <row r="1137" spans="3:3">
      <c r="C1137" s="15"/>
    </row>
    <row r="1138" spans="3:3">
      <c r="C1138" s="15"/>
    </row>
    <row r="1139" spans="3:3">
      <c r="C1139" s="15"/>
    </row>
    <row r="1140" spans="3:3">
      <c r="C1140" s="15"/>
    </row>
    <row r="1141" spans="3:3">
      <c r="C1141" s="15"/>
    </row>
    <row r="1142" spans="3:3">
      <c r="C1142" s="15"/>
    </row>
    <row r="1143" spans="3:3">
      <c r="C1143" s="15"/>
    </row>
    <row r="1144" spans="3:3">
      <c r="C1144" s="15"/>
    </row>
    <row r="1145" spans="3:3">
      <c r="C1145" s="15"/>
    </row>
    <row r="1146" spans="3:3">
      <c r="C1146" s="15"/>
    </row>
    <row r="1147" spans="3:3">
      <c r="C1147" s="15"/>
    </row>
    <row r="1148" spans="3:3">
      <c r="C1148" s="15"/>
    </row>
    <row r="1149" spans="3:3">
      <c r="C1149" s="15"/>
    </row>
    <row r="1150" spans="3:3">
      <c r="C1150" s="15"/>
    </row>
    <row r="1151" spans="3:3">
      <c r="C1151" s="15"/>
    </row>
    <row r="1152" spans="3:3">
      <c r="C1152" s="15"/>
    </row>
    <row r="1153" spans="3:3">
      <c r="C1153" s="15"/>
    </row>
    <row r="1154" spans="3:3">
      <c r="C1154" s="15"/>
    </row>
    <row r="1155" spans="3:3">
      <c r="C1155" s="15"/>
    </row>
    <row r="1156" spans="3:3">
      <c r="C1156" s="15"/>
    </row>
    <row r="1157" spans="3:3">
      <c r="C1157" s="15"/>
    </row>
    <row r="1158" spans="3:3">
      <c r="C1158" s="15"/>
    </row>
    <row r="1159" spans="3:3">
      <c r="C1159" s="15"/>
    </row>
    <row r="1160" spans="3:3">
      <c r="C1160" s="15"/>
    </row>
    <row r="1161" spans="3:3">
      <c r="C1161" s="15"/>
    </row>
    <row r="1162" spans="3:3">
      <c r="C1162" s="15"/>
    </row>
    <row r="1163" spans="3:3">
      <c r="C1163" s="15"/>
    </row>
    <row r="1164" spans="3:3">
      <c r="C1164" s="15"/>
    </row>
    <row r="1165" spans="3:3">
      <c r="C1165" s="15"/>
    </row>
    <row r="1166" spans="3:3">
      <c r="C1166" s="15"/>
    </row>
    <row r="1167" spans="3:3">
      <c r="C1167" s="15"/>
    </row>
    <row r="1168" spans="3:3">
      <c r="C1168" s="15"/>
    </row>
    <row r="1169" spans="3:3">
      <c r="C1169" s="15"/>
    </row>
    <row r="1170" spans="3:3">
      <c r="C1170" s="15"/>
    </row>
    <row r="1171" spans="3:3">
      <c r="C1171" s="15"/>
    </row>
    <row r="1172" spans="3:3">
      <c r="C1172" s="15"/>
    </row>
    <row r="1173" spans="3:3">
      <c r="C1173" s="15"/>
    </row>
    <row r="1174" spans="3:3">
      <c r="C1174" s="15"/>
    </row>
    <row r="1175" spans="3:3">
      <c r="C1175" s="15"/>
    </row>
    <row r="1176" spans="3:3">
      <c r="C1176" s="15"/>
    </row>
    <row r="1177" spans="3:3">
      <c r="C1177" s="15"/>
    </row>
    <row r="1178" spans="3:3">
      <c r="C1178" s="15"/>
    </row>
    <row r="1179" spans="3:3">
      <c r="C1179" s="15"/>
    </row>
    <row r="1180" spans="3:3">
      <c r="C1180" s="15"/>
    </row>
    <row r="1181" spans="3:3">
      <c r="C1181" s="15"/>
    </row>
    <row r="1182" spans="3:3">
      <c r="C1182" s="15"/>
    </row>
    <row r="1183" spans="3:3">
      <c r="C1183" s="15"/>
    </row>
    <row r="1184" spans="3:3">
      <c r="C1184" s="15"/>
    </row>
    <row r="1185" spans="3:3">
      <c r="C1185" s="15"/>
    </row>
    <row r="1186" spans="3:3">
      <c r="C1186" s="15"/>
    </row>
    <row r="1187" spans="3:3">
      <c r="C1187" s="15"/>
    </row>
    <row r="1188" spans="3:3">
      <c r="C1188" s="15"/>
    </row>
    <row r="1189" spans="3:3">
      <c r="C1189" s="15"/>
    </row>
    <row r="1190" spans="3:3">
      <c r="C1190" s="15"/>
    </row>
    <row r="1191" spans="3:3">
      <c r="C1191" s="15"/>
    </row>
    <row r="1192" spans="3:3">
      <c r="C1192" s="15"/>
    </row>
    <row r="1193" spans="3:3">
      <c r="C1193" s="15"/>
    </row>
    <row r="1194" spans="3:3">
      <c r="C1194" s="15"/>
    </row>
    <row r="1195" spans="3:3">
      <c r="C1195" s="15"/>
    </row>
    <row r="1196" spans="3:3">
      <c r="C1196" s="15"/>
    </row>
    <row r="1197" spans="3:3">
      <c r="C1197" s="15"/>
    </row>
    <row r="1198" spans="3:3">
      <c r="C1198" s="15"/>
    </row>
    <row r="1199" spans="3:3">
      <c r="C1199" s="15"/>
    </row>
    <row r="1200" spans="3:3">
      <c r="C1200" s="15"/>
    </row>
    <row r="1201" spans="3:3">
      <c r="C1201" s="15"/>
    </row>
    <row r="1202" spans="3:3">
      <c r="C1202" s="15"/>
    </row>
    <row r="1203" spans="3:3">
      <c r="C1203" s="15"/>
    </row>
    <row r="1204" spans="3:3">
      <c r="C1204" s="15"/>
    </row>
    <row r="1205" spans="3:3">
      <c r="C1205" s="15"/>
    </row>
    <row r="1206" spans="3:3">
      <c r="C1206" s="15"/>
    </row>
    <row r="1207" spans="3:3">
      <c r="C1207" s="15"/>
    </row>
    <row r="1208" spans="3:3">
      <c r="C1208" s="15"/>
    </row>
    <row r="1209" spans="3:3">
      <c r="C1209" s="15"/>
    </row>
    <row r="1210" spans="3:3">
      <c r="C1210" s="15"/>
    </row>
    <row r="1211" spans="3:3">
      <c r="C1211" s="15"/>
    </row>
    <row r="1212" spans="3:3">
      <c r="C1212" s="15"/>
    </row>
    <row r="1213" spans="3:3">
      <c r="C1213" s="15"/>
    </row>
    <row r="1214" spans="3:3">
      <c r="C1214" s="15"/>
    </row>
    <row r="1215" spans="3:3">
      <c r="C1215" s="15"/>
    </row>
    <row r="1216" spans="3:3">
      <c r="C1216" s="15"/>
    </row>
    <row r="1217" spans="3:3">
      <c r="C1217" s="15"/>
    </row>
    <row r="1218" spans="3:3">
      <c r="C1218" s="15"/>
    </row>
    <row r="1219" spans="3:3">
      <c r="C1219" s="15"/>
    </row>
    <row r="1220" spans="3:3">
      <c r="C1220" s="15"/>
    </row>
    <row r="1221" spans="3:3">
      <c r="C1221" s="15"/>
    </row>
    <row r="1222" spans="3:3">
      <c r="C1222" s="15"/>
    </row>
    <row r="1223" spans="3:3">
      <c r="C1223" s="15"/>
    </row>
    <row r="1224" spans="3:3">
      <c r="C1224" s="15"/>
    </row>
    <row r="1225" spans="3:3">
      <c r="C1225" s="15"/>
    </row>
    <row r="1226" spans="3:3">
      <c r="C1226" s="15"/>
    </row>
    <row r="1227" spans="3:3">
      <c r="C1227" s="15"/>
    </row>
    <row r="1228" spans="3:3">
      <c r="C1228" s="15"/>
    </row>
    <row r="1229" spans="3:3">
      <c r="C1229" s="15"/>
    </row>
    <row r="1230" spans="3:3">
      <c r="C1230" s="15"/>
    </row>
    <row r="1231" spans="3:3">
      <c r="C12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6"/>
  <sheetViews>
    <sheetView workbookViewId="0">
      <pane xSplit="1" ySplit="5" topLeftCell="B65" activePane="bottomRight" state="frozen"/>
      <selection pane="topRight" activeCell="B1" sqref="B1"/>
      <selection pane="bottomLeft" activeCell="A6" sqref="A6"/>
      <selection pane="bottomRight" activeCell="I4" sqref="I4"/>
    </sheetView>
  </sheetViews>
  <sheetFormatPr defaultRowHeight="14.5"/>
  <cols>
    <col min="15" max="15" width="10.54296875" bestFit="1" customWidth="1"/>
  </cols>
  <sheetData>
    <row r="1" spans="1:15">
      <c r="B1" t="s">
        <v>10</v>
      </c>
      <c r="G1" t="s">
        <v>11</v>
      </c>
      <c r="I1">
        <v>1.148910335009431</v>
      </c>
      <c r="K1" t="s">
        <v>67</v>
      </c>
    </row>
    <row r="2" spans="1:15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  <c r="K2" t="s">
        <v>21</v>
      </c>
      <c r="L2" t="s">
        <v>18</v>
      </c>
      <c r="M2" t="s">
        <v>19</v>
      </c>
      <c r="N2" t="s">
        <v>20</v>
      </c>
      <c r="O2" t="s">
        <v>69</v>
      </c>
    </row>
    <row r="3" spans="1:15">
      <c r="B3" t="s">
        <v>12</v>
      </c>
      <c r="G3">
        <f>carboncycle!L5</f>
        <v>275</v>
      </c>
      <c r="H3">
        <v>5.35</v>
      </c>
      <c r="I3">
        <v>2.5600000000000001E-2</v>
      </c>
      <c r="J3">
        <v>5.6800000000000002E-3</v>
      </c>
      <c r="K3">
        <f>G3</f>
        <v>275</v>
      </c>
      <c r="L3">
        <f t="shared" ref="L3:N3" si="0">H3</f>
        <v>5.35</v>
      </c>
      <c r="M3">
        <f t="shared" si="0"/>
        <v>2.5600000000000001E-2</v>
      </c>
      <c r="N3">
        <f t="shared" si="0"/>
        <v>5.6800000000000002E-3</v>
      </c>
    </row>
    <row r="4" spans="1:15">
      <c r="C4">
        <f>AVERAGE(B6:B35)</f>
        <v>-0.33389141690000002</v>
      </c>
      <c r="D4" t="s">
        <v>15</v>
      </c>
      <c r="E4" t="s">
        <v>16</v>
      </c>
      <c r="F4" t="s">
        <v>17</v>
      </c>
      <c r="I4">
        <v>0.40449393669784028</v>
      </c>
      <c r="J4">
        <f>1.5/H3/LN(2)</f>
        <v>0.40449393669784028</v>
      </c>
      <c r="K4">
        <v>1.148910335009431</v>
      </c>
      <c r="M4">
        <f t="shared" ref="M4:M5" si="1">I4</f>
        <v>0.40449393669784028</v>
      </c>
      <c r="N4">
        <f t="shared" ref="N4:N5" si="2">J4</f>
        <v>0.40449393669784028</v>
      </c>
    </row>
    <row r="5" spans="1:15">
      <c r="C5" s="3" t="s">
        <v>51</v>
      </c>
      <c r="I5">
        <v>7.3800000000000003E-3</v>
      </c>
      <c r="J5">
        <f>I4*LN(2)*5.35</f>
        <v>1.5</v>
      </c>
      <c r="M5">
        <f t="shared" si="1"/>
        <v>7.3800000000000003E-3</v>
      </c>
      <c r="N5">
        <f t="shared" si="2"/>
        <v>1.5</v>
      </c>
    </row>
    <row r="6" spans="1:15">
      <c r="A6">
        <v>1850</v>
      </c>
      <c r="B6">
        <v>-0.41765878000000001</v>
      </c>
      <c r="C6">
        <f>B6-C$4</f>
        <v>-8.3767363099999992E-2</v>
      </c>
      <c r="G6">
        <f>carboncycle!L106</f>
        <v>275.39128752345135</v>
      </c>
      <c r="H6">
        <f>H$3*LN(G6/G$3)</f>
        <v>7.6069103948270171E-3</v>
      </c>
      <c r="I6">
        <v>0</v>
      </c>
      <c r="J6">
        <v>0</v>
      </c>
      <c r="K6">
        <f>carboncycle!U106</f>
        <v>275.39128752345135</v>
      </c>
      <c r="L6">
        <f>L$3*LN(K6/K$3)</f>
        <v>7.6069103948270171E-3</v>
      </c>
      <c r="M6">
        <v>0</v>
      </c>
      <c r="N6">
        <v>0</v>
      </c>
      <c r="O6" s="16">
        <f t="shared" ref="O6:O69" si="3">M6-I6</f>
        <v>0</v>
      </c>
    </row>
    <row r="7" spans="1:15">
      <c r="A7">
        <v>1851</v>
      </c>
      <c r="B7">
        <v>-0.2333498</v>
      </c>
      <c r="C7">
        <f t="shared" ref="C7:C70" si="4">B7-C$4</f>
        <v>0.10054161690000002</v>
      </c>
      <c r="G7">
        <f>carboncycle!L107</f>
        <v>275.40887009348887</v>
      </c>
      <c r="H7">
        <f t="shared" ref="H7:H70" si="5">H$3*LN(G7/G$3)</f>
        <v>7.9484743847123129E-3</v>
      </c>
      <c r="I7">
        <f>I6+I$3*(I$4*H7-I6)+I$5*(J6-I6)</f>
        <v>8.2306808182124218E-5</v>
      </c>
      <c r="J7">
        <f t="shared" ref="J7:J70" si="6">J6+J$3*(I6-J6)</f>
        <v>0</v>
      </c>
      <c r="K7">
        <f>carboncycle!U107</f>
        <v>275.40887009348887</v>
      </c>
      <c r="L7">
        <f t="shared" ref="L7:L70" si="7">L$3*LN(K7/K$3)</f>
        <v>7.9484743847123129E-3</v>
      </c>
      <c r="M7">
        <f>M6+M$3*(M$4*L7-M6)+M$5*(N6-M6)</f>
        <v>8.2306808182124218E-5</v>
      </c>
      <c r="N7">
        <f t="shared" ref="N7:N70" si="8">N6+N$3*(M6-N6)</f>
        <v>0</v>
      </c>
      <c r="O7" s="16">
        <f t="shared" si="3"/>
        <v>0</v>
      </c>
    </row>
    <row r="8" spans="1:15">
      <c r="A8">
        <v>1852</v>
      </c>
      <c r="B8">
        <v>-0.22939907000000001</v>
      </c>
      <c r="C8">
        <f t="shared" si="4"/>
        <v>0.1044923469</v>
      </c>
      <c r="G8">
        <f>carboncycle!L108</f>
        <v>275.42605175662203</v>
      </c>
      <c r="H8">
        <f t="shared" si="5"/>
        <v>8.2822291781934915E-3</v>
      </c>
      <c r="I8">
        <f t="shared" ref="I8:I71" si="9">I7+I$3*(I$4*H8-I7)+I$5*(J7-I7)</f>
        <v>1.6535518366226059E-4</v>
      </c>
      <c r="J8">
        <f t="shared" si="6"/>
        <v>4.6750267047446558E-7</v>
      </c>
      <c r="K8">
        <f>carboncycle!U108</f>
        <v>275.42605175662203</v>
      </c>
      <c r="L8">
        <f t="shared" si="7"/>
        <v>8.2822291781934915E-3</v>
      </c>
      <c r="M8">
        <f t="shared" ref="M8:M71" si="10">M7+M$3*(M$4*L8-M7)+M$5*(N7-M7)</f>
        <v>1.6535518366226059E-4</v>
      </c>
      <c r="N8">
        <f t="shared" si="8"/>
        <v>4.6750267047446558E-7</v>
      </c>
      <c r="O8" s="16">
        <f t="shared" si="3"/>
        <v>0</v>
      </c>
    </row>
    <row r="9" spans="1:15">
      <c r="A9">
        <v>1853</v>
      </c>
      <c r="B9">
        <v>-0.27035445000000002</v>
      </c>
      <c r="C9">
        <f t="shared" si="4"/>
        <v>6.3536966899999991E-2</v>
      </c>
      <c r="G9">
        <f>carboncycle!L109</f>
        <v>275.44430539223896</v>
      </c>
      <c r="H9">
        <f t="shared" si="5"/>
        <v>8.6367842901863973E-3</v>
      </c>
      <c r="I9">
        <f t="shared" si="9"/>
        <v>2.4933950795024481E-4</v>
      </c>
      <c r="J9">
        <f t="shared" si="6"/>
        <v>1.404064698507811E-6</v>
      </c>
      <c r="K9">
        <f>carboncycle!U109</f>
        <v>275.44430539223896</v>
      </c>
      <c r="L9">
        <f t="shared" si="7"/>
        <v>8.6367842901863973E-3</v>
      </c>
      <c r="M9">
        <f t="shared" si="10"/>
        <v>2.4933950795024481E-4</v>
      </c>
      <c r="N9">
        <f t="shared" si="8"/>
        <v>1.404064698507811E-6</v>
      </c>
      <c r="O9" s="16">
        <f t="shared" si="3"/>
        <v>0</v>
      </c>
    </row>
    <row r="10" spans="1:15">
      <c r="A10">
        <v>1854</v>
      </c>
      <c r="B10">
        <v>-0.29163002999999998</v>
      </c>
      <c r="C10">
        <f t="shared" si="4"/>
        <v>4.2261386900000031E-2</v>
      </c>
      <c r="G10">
        <f>carboncycle!L110</f>
        <v>275.4631218982143</v>
      </c>
      <c r="H10">
        <f t="shared" si="5"/>
        <v>9.0022478944896678E-3</v>
      </c>
      <c r="I10">
        <f t="shared" si="9"/>
        <v>3.3434533303880313E-4</v>
      </c>
      <c r="J10">
        <f t="shared" si="6"/>
        <v>2.812338016177677E-6</v>
      </c>
      <c r="K10">
        <f>carboncycle!U110</f>
        <v>275.4631218982143</v>
      </c>
      <c r="L10">
        <f t="shared" si="7"/>
        <v>9.0022478944896678E-3</v>
      </c>
      <c r="M10">
        <f t="shared" si="10"/>
        <v>3.3434533303880313E-4</v>
      </c>
      <c r="N10">
        <f t="shared" si="8"/>
        <v>2.812338016177677E-6</v>
      </c>
      <c r="O10" s="16">
        <f t="shared" si="3"/>
        <v>0</v>
      </c>
    </row>
    <row r="11" spans="1:15">
      <c r="A11">
        <v>1855</v>
      </c>
      <c r="B11">
        <v>-0.29695120000000003</v>
      </c>
      <c r="C11">
        <f t="shared" si="4"/>
        <v>3.6940216899999989E-2</v>
      </c>
      <c r="G11">
        <f>carboncycle!L111</f>
        <v>275.48625466998362</v>
      </c>
      <c r="H11">
        <f t="shared" si="5"/>
        <v>9.4515099657508806E-3</v>
      </c>
      <c r="I11">
        <f t="shared" si="9"/>
        <v>4.2121018793865014E-4</v>
      </c>
      <c r="J11">
        <f t="shared" si="6"/>
        <v>4.6954454279061894E-6</v>
      </c>
      <c r="K11">
        <f>carboncycle!U111</f>
        <v>275.48625466998362</v>
      </c>
      <c r="L11">
        <f t="shared" si="7"/>
        <v>9.4515099657508806E-3</v>
      </c>
      <c r="M11">
        <f t="shared" si="10"/>
        <v>4.2121018793865014E-4</v>
      </c>
      <c r="N11">
        <f t="shared" si="8"/>
        <v>4.6954454279061894E-6</v>
      </c>
      <c r="O11" s="16">
        <f t="shared" si="3"/>
        <v>0</v>
      </c>
    </row>
    <row r="12" spans="1:15">
      <c r="A12">
        <v>1856</v>
      </c>
      <c r="B12">
        <v>-0.32035372000000001</v>
      </c>
      <c r="C12">
        <f t="shared" si="4"/>
        <v>1.3537696900000007E-2</v>
      </c>
      <c r="G12">
        <f>carboncycle!L112</f>
        <v>275.50972418366501</v>
      </c>
      <c r="H12">
        <f t="shared" si="5"/>
        <v>9.9072733581900621E-3</v>
      </c>
      <c r="I12">
        <f t="shared" si="9"/>
        <v>5.0994358759414717E-4</v>
      </c>
      <c r="J12">
        <f t="shared" si="6"/>
        <v>7.0612491653672148E-6</v>
      </c>
      <c r="K12">
        <f>carboncycle!U112</f>
        <v>275.50972418366501</v>
      </c>
      <c r="L12">
        <f t="shared" si="7"/>
        <v>9.9072733581900621E-3</v>
      </c>
      <c r="M12">
        <f t="shared" si="10"/>
        <v>5.0994358759414717E-4</v>
      </c>
      <c r="N12">
        <f t="shared" si="8"/>
        <v>7.0612491653672148E-6</v>
      </c>
      <c r="O12" s="16">
        <f t="shared" si="3"/>
        <v>0</v>
      </c>
    </row>
    <row r="13" spans="1:15">
      <c r="A13">
        <v>1857</v>
      </c>
      <c r="B13">
        <v>-0.46723005000000001</v>
      </c>
      <c r="C13">
        <f t="shared" si="4"/>
        <v>-0.13333863309999999</v>
      </c>
      <c r="G13">
        <f>carboncycle!L113</f>
        <v>275.53499543000555</v>
      </c>
      <c r="H13">
        <f t="shared" si="5"/>
        <v>1.0397981873141331E-2</v>
      </c>
      <c r="I13">
        <f t="shared" si="9"/>
        <v>6.0084932800657349E-4</v>
      </c>
      <c r="J13">
        <f t="shared" si="6"/>
        <v>9.917620847642685E-6</v>
      </c>
      <c r="K13">
        <f>carboncycle!U113</f>
        <v>275.53499543000555</v>
      </c>
      <c r="L13">
        <f t="shared" si="7"/>
        <v>1.0397981873141331E-2</v>
      </c>
      <c r="M13">
        <f t="shared" si="10"/>
        <v>6.0084932800657349E-4</v>
      </c>
      <c r="N13">
        <f t="shared" si="8"/>
        <v>9.917620847642685E-6</v>
      </c>
      <c r="O13" s="16">
        <f t="shared" si="3"/>
        <v>0</v>
      </c>
    </row>
    <row r="14" spans="1:15">
      <c r="A14">
        <v>1858</v>
      </c>
      <c r="B14">
        <v>-0.38876569999999999</v>
      </c>
      <c r="C14">
        <f t="shared" si="4"/>
        <v>-5.4874283099999976E-2</v>
      </c>
      <c r="G14">
        <f>carboncycle!L114</f>
        <v>275.56014116094445</v>
      </c>
      <c r="H14">
        <f t="shared" si="5"/>
        <v>1.0886208502934199E-2</v>
      </c>
      <c r="I14">
        <f t="shared" si="9"/>
        <v>6.9383368573724545E-4</v>
      </c>
      <c r="J14">
        <f t="shared" si="6"/>
        <v>1.3274112944305413E-5</v>
      </c>
      <c r="K14">
        <f>carboncycle!U114</f>
        <v>275.56014116094445</v>
      </c>
      <c r="L14">
        <f t="shared" si="7"/>
        <v>1.0886208502934199E-2</v>
      </c>
      <c r="M14">
        <f t="shared" si="10"/>
        <v>6.9383368573724545E-4</v>
      </c>
      <c r="N14">
        <f t="shared" si="8"/>
        <v>1.3274112944305413E-5</v>
      </c>
      <c r="O14" s="16">
        <f t="shared" si="3"/>
        <v>0</v>
      </c>
    </row>
    <row r="15" spans="1:15">
      <c r="A15">
        <v>1859</v>
      </c>
      <c r="B15">
        <v>-0.28119546000000001</v>
      </c>
      <c r="C15">
        <f t="shared" si="4"/>
        <v>5.2695956900000007E-2</v>
      </c>
      <c r="G15">
        <f>carboncycle!L115</f>
        <v>275.58523067875387</v>
      </c>
      <c r="H15">
        <f t="shared" si="5"/>
        <v>1.1373299304132212E-2</v>
      </c>
      <c r="I15">
        <f t="shared" si="9"/>
        <v>7.8882003731970405E-4</v>
      </c>
      <c r="J15">
        <f t="shared" si="6"/>
        <v>1.7139691317769313E-5</v>
      </c>
      <c r="K15">
        <f>carboncycle!U115</f>
        <v>275.58523067875387</v>
      </c>
      <c r="L15">
        <f t="shared" si="7"/>
        <v>1.1373299304132212E-2</v>
      </c>
      <c r="M15">
        <f t="shared" si="10"/>
        <v>7.8882003731970405E-4</v>
      </c>
      <c r="N15">
        <f t="shared" si="8"/>
        <v>1.7139691317769313E-5</v>
      </c>
      <c r="O15" s="16">
        <f t="shared" si="3"/>
        <v>0</v>
      </c>
    </row>
    <row r="16" spans="1:15">
      <c r="A16">
        <v>1860</v>
      </c>
      <c r="B16">
        <v>-0.39016518</v>
      </c>
      <c r="C16">
        <f t="shared" si="4"/>
        <v>-5.6273763099999985E-2</v>
      </c>
      <c r="G16">
        <f>carboncycle!L116</f>
        <v>275.61218628021436</v>
      </c>
      <c r="H16">
        <f t="shared" si="5"/>
        <v>1.189656905646303E-2</v>
      </c>
      <c r="I16">
        <f t="shared" si="9"/>
        <v>8.8612074871249435E-4</v>
      </c>
      <c r="J16">
        <f t="shared" si="6"/>
        <v>2.1522835683060304E-5</v>
      </c>
      <c r="K16">
        <f>carboncycle!U116</f>
        <v>275.61218628021436</v>
      </c>
      <c r="L16">
        <f t="shared" si="7"/>
        <v>1.189656905646303E-2</v>
      </c>
      <c r="M16">
        <f t="shared" si="10"/>
        <v>8.8612074871249435E-4</v>
      </c>
      <c r="N16">
        <f t="shared" si="8"/>
        <v>2.1522835683060304E-5</v>
      </c>
      <c r="O16" s="16">
        <f t="shared" si="3"/>
        <v>0</v>
      </c>
    </row>
    <row r="17" spans="1:15">
      <c r="A17">
        <v>1861</v>
      </c>
      <c r="B17">
        <v>-0.42927712000000001</v>
      </c>
      <c r="C17">
        <f t="shared" si="4"/>
        <v>-9.5385703099999997E-2</v>
      </c>
      <c r="G17">
        <f>carboncycle!L117</f>
        <v>275.6423356972532</v>
      </c>
      <c r="H17">
        <f t="shared" si="5"/>
        <v>1.2481777430771621E-2</v>
      </c>
      <c r="I17">
        <f t="shared" si="9"/>
        <v>9.8630468917024921E-4</v>
      </c>
      <c r="J17">
        <f t="shared" si="6"/>
        <v>2.643375182906749E-5</v>
      </c>
      <c r="K17">
        <f>carboncycle!U117</f>
        <v>275.6423356972532</v>
      </c>
      <c r="L17">
        <f t="shared" si="7"/>
        <v>1.2481777430771621E-2</v>
      </c>
      <c r="M17">
        <f t="shared" si="10"/>
        <v>9.8630468917024921E-4</v>
      </c>
      <c r="N17">
        <f t="shared" si="8"/>
        <v>2.643375182906749E-5</v>
      </c>
      <c r="O17" s="16">
        <f t="shared" si="3"/>
        <v>0</v>
      </c>
    </row>
    <row r="18" spans="1:15">
      <c r="A18">
        <v>1862</v>
      </c>
      <c r="B18">
        <v>-0.53639775999999995</v>
      </c>
      <c r="C18">
        <f t="shared" si="4"/>
        <v>-0.20250634309999993</v>
      </c>
      <c r="G18">
        <f>carboncycle!L118</f>
        <v>275.67365923810985</v>
      </c>
      <c r="H18">
        <f t="shared" si="5"/>
        <v>1.3089708074188499E-2</v>
      </c>
      <c r="I18">
        <f t="shared" si="9"/>
        <v>1.0895159548682555E-3</v>
      </c>
      <c r="J18">
        <f t="shared" si="6"/>
        <v>3.1885818753165401E-5</v>
      </c>
      <c r="K18">
        <f>carboncycle!U118</f>
        <v>275.67365923810985</v>
      </c>
      <c r="L18">
        <f t="shared" si="7"/>
        <v>1.3089708074188499E-2</v>
      </c>
      <c r="M18">
        <f t="shared" si="10"/>
        <v>1.0895159548682555E-3</v>
      </c>
      <c r="N18">
        <f t="shared" si="8"/>
        <v>3.1885818753165401E-5</v>
      </c>
      <c r="O18" s="16">
        <f t="shared" si="3"/>
        <v>0</v>
      </c>
    </row>
    <row r="19" spans="1:15">
      <c r="A19">
        <v>1863</v>
      </c>
      <c r="B19">
        <v>-0.34434320000000002</v>
      </c>
      <c r="C19">
        <f t="shared" si="4"/>
        <v>-1.0451783100000001E-2</v>
      </c>
      <c r="G19">
        <f>carboncycle!L119</f>
        <v>275.7052223869153</v>
      </c>
      <c r="H19">
        <f t="shared" si="5"/>
        <v>1.3702219187403443E-2</v>
      </c>
      <c r="I19">
        <f t="shared" si="9"/>
        <v>1.1957061292827021E-3</v>
      </c>
      <c r="J19">
        <f t="shared" si="6"/>
        <v>3.7893157926299111E-5</v>
      </c>
      <c r="K19">
        <f>carboncycle!U119</f>
        <v>275.7052223869153</v>
      </c>
      <c r="L19">
        <f t="shared" si="7"/>
        <v>1.3702219187403443E-2</v>
      </c>
      <c r="M19">
        <f t="shared" si="10"/>
        <v>1.1957061292827021E-3</v>
      </c>
      <c r="N19">
        <f t="shared" si="8"/>
        <v>3.7893157926299111E-5</v>
      </c>
      <c r="O19" s="16">
        <f t="shared" si="3"/>
        <v>0</v>
      </c>
    </row>
    <row r="20" spans="1:15">
      <c r="A20">
        <v>1864</v>
      </c>
      <c r="B20">
        <v>-0.46543669999999998</v>
      </c>
      <c r="C20">
        <f t="shared" si="4"/>
        <v>-0.13154528309999997</v>
      </c>
      <c r="G20">
        <f>carboncycle!L120</f>
        <v>275.73942410291102</v>
      </c>
      <c r="H20">
        <f t="shared" si="5"/>
        <v>1.4365854901255661E-2</v>
      </c>
      <c r="I20">
        <f t="shared" si="9"/>
        <v>1.3053104634422497E-3</v>
      </c>
      <c r="J20">
        <f t="shared" si="6"/>
        <v>4.4469535603603478E-5</v>
      </c>
      <c r="K20">
        <f>carboncycle!U120</f>
        <v>275.73942410291102</v>
      </c>
      <c r="L20">
        <f t="shared" si="7"/>
        <v>1.4365854901255661E-2</v>
      </c>
      <c r="M20">
        <f t="shared" si="10"/>
        <v>1.3053104634422497E-3</v>
      </c>
      <c r="N20">
        <f t="shared" si="8"/>
        <v>4.4469535603603478E-5</v>
      </c>
      <c r="O20" s="16">
        <f t="shared" si="3"/>
        <v>0</v>
      </c>
    </row>
    <row r="21" spans="1:15">
      <c r="A21">
        <v>1865</v>
      </c>
      <c r="B21">
        <v>-0.33258784000000002</v>
      </c>
      <c r="C21">
        <f t="shared" si="4"/>
        <v>1.3035768999999919E-3</v>
      </c>
      <c r="G21">
        <f>carboncycle!L121</f>
        <v>275.77662827319648</v>
      </c>
      <c r="H21">
        <f t="shared" si="5"/>
        <v>1.5087655510582082E-2</v>
      </c>
      <c r="I21">
        <f t="shared" si="9"/>
        <v>1.4188228579598938E-3</v>
      </c>
      <c r="J21">
        <f t="shared" si="6"/>
        <v>5.1631112073726988E-5</v>
      </c>
      <c r="K21">
        <f>carboncycle!U121</f>
        <v>275.77662827319648</v>
      </c>
      <c r="L21">
        <f t="shared" si="7"/>
        <v>1.5087655510582082E-2</v>
      </c>
      <c r="M21">
        <f t="shared" si="10"/>
        <v>1.4188228579598938E-3</v>
      </c>
      <c r="N21">
        <f t="shared" si="8"/>
        <v>5.1631112073726988E-5</v>
      </c>
      <c r="O21" s="16">
        <f t="shared" si="3"/>
        <v>0</v>
      </c>
    </row>
    <row r="22" spans="1:15">
      <c r="A22">
        <v>1866</v>
      </c>
      <c r="B22">
        <v>-0.34126064</v>
      </c>
      <c r="C22">
        <f t="shared" si="4"/>
        <v>-7.3692230999999886E-3</v>
      </c>
      <c r="G22">
        <f>carboncycle!L122</f>
        <v>275.81625864057219</v>
      </c>
      <c r="H22">
        <f t="shared" si="5"/>
        <v>1.5856419832439451E-2</v>
      </c>
      <c r="I22">
        <f t="shared" si="9"/>
        <v>1.5366050551183835E-3</v>
      </c>
      <c r="J22">
        <f t="shared" si="6"/>
        <v>5.9396761190360416E-5</v>
      </c>
      <c r="K22">
        <f>carboncycle!U122</f>
        <v>275.81625864057219</v>
      </c>
      <c r="L22">
        <f t="shared" si="7"/>
        <v>1.5856419832439451E-2</v>
      </c>
      <c r="M22">
        <f t="shared" si="10"/>
        <v>1.5366050551183835E-3</v>
      </c>
      <c r="N22">
        <f t="shared" si="8"/>
        <v>5.9396761190360416E-5</v>
      </c>
      <c r="O22" s="16">
        <f t="shared" si="3"/>
        <v>0</v>
      </c>
    </row>
    <row r="23" spans="1:15">
      <c r="A23">
        <v>1867</v>
      </c>
      <c r="B23">
        <v>-0.35696334000000002</v>
      </c>
      <c r="C23">
        <f t="shared" si="4"/>
        <v>-2.3071923100000002E-2</v>
      </c>
      <c r="G23">
        <f>carboncycle!L123</f>
        <v>275.85638220089248</v>
      </c>
      <c r="H23">
        <f t="shared" si="5"/>
        <v>1.6634638769541674E-2</v>
      </c>
      <c r="I23">
        <f t="shared" si="9"/>
        <v>1.6586185978469878E-3</v>
      </c>
      <c r="J23">
        <f t="shared" si="6"/>
        <v>6.778730429987159E-5</v>
      </c>
      <c r="K23">
        <f>carboncycle!U123</f>
        <v>275.85638220089248</v>
      </c>
      <c r="L23">
        <f t="shared" si="7"/>
        <v>1.6634638769541674E-2</v>
      </c>
      <c r="M23">
        <f t="shared" si="10"/>
        <v>1.6586185978469878E-3</v>
      </c>
      <c r="N23">
        <f t="shared" si="8"/>
        <v>6.778730429987159E-5</v>
      </c>
      <c r="O23" s="16">
        <f t="shared" si="3"/>
        <v>0</v>
      </c>
    </row>
    <row r="24" spans="1:15">
      <c r="A24">
        <v>1868</v>
      </c>
      <c r="B24">
        <v>-0.35196072</v>
      </c>
      <c r="C24">
        <f t="shared" si="4"/>
        <v>-1.8069303099999989E-2</v>
      </c>
      <c r="G24">
        <f>carboncycle!L124</f>
        <v>275.89940888331068</v>
      </c>
      <c r="H24">
        <f t="shared" si="5"/>
        <v>1.7469039622685659E-2</v>
      </c>
      <c r="I24">
        <f t="shared" si="9"/>
        <v>1.7853103143428805E-3</v>
      </c>
      <c r="J24">
        <f t="shared" si="6"/>
        <v>7.6823226047219211E-5</v>
      </c>
      <c r="K24">
        <f>carboncycle!U124</f>
        <v>275.89940888331068</v>
      </c>
      <c r="L24">
        <f t="shared" si="7"/>
        <v>1.7469039622685659E-2</v>
      </c>
      <c r="M24">
        <f t="shared" si="10"/>
        <v>1.7853103143428805E-3</v>
      </c>
      <c r="N24">
        <f t="shared" si="8"/>
        <v>7.6823226047219211E-5</v>
      </c>
      <c r="O24" s="16">
        <f t="shared" si="3"/>
        <v>0</v>
      </c>
    </row>
    <row r="25" spans="1:15">
      <c r="A25">
        <v>1869</v>
      </c>
      <c r="B25">
        <v>-0.31657043000000001</v>
      </c>
      <c r="C25">
        <f t="shared" si="4"/>
        <v>1.7320986900000002E-2</v>
      </c>
      <c r="G25">
        <f>carboncycle!L125</f>
        <v>275.94383004378636</v>
      </c>
      <c r="H25">
        <f t="shared" si="5"/>
        <v>1.8330346574711675E-2</v>
      </c>
      <c r="I25">
        <f t="shared" si="9"/>
        <v>1.9168092951883278E-3</v>
      </c>
      <c r="J25">
        <f t="shared" si="6"/>
        <v>8.6527432708738571E-5</v>
      </c>
      <c r="K25">
        <f>carboncycle!U125</f>
        <v>275.94383004378636</v>
      </c>
      <c r="L25">
        <f t="shared" si="7"/>
        <v>1.8330346574711675E-2</v>
      </c>
      <c r="M25">
        <f t="shared" si="10"/>
        <v>1.9168092951883278E-3</v>
      </c>
      <c r="N25">
        <f t="shared" si="8"/>
        <v>8.6527432708738571E-5</v>
      </c>
      <c r="O25" s="16">
        <f t="shared" si="3"/>
        <v>0</v>
      </c>
    </row>
    <row r="26" spans="1:15">
      <c r="A26">
        <v>1870</v>
      </c>
      <c r="B26">
        <v>-0.32789087</v>
      </c>
      <c r="C26">
        <f t="shared" si="4"/>
        <v>6.0005469000000144E-3</v>
      </c>
      <c r="G26">
        <f>carboncycle!L126</f>
        <v>275.99058975469183</v>
      </c>
      <c r="H26">
        <f t="shared" si="5"/>
        <v>1.9236847220328326E-2</v>
      </c>
      <c r="I26">
        <f t="shared" si="9"/>
        <v>2.0534299114686283E-3</v>
      </c>
      <c r="J26">
        <f t="shared" si="6"/>
        <v>9.6923433687622632E-5</v>
      </c>
      <c r="K26">
        <f>carboncycle!U126</f>
        <v>275.99058975469183</v>
      </c>
      <c r="L26">
        <f t="shared" si="7"/>
        <v>1.9236847220328326E-2</v>
      </c>
      <c r="M26">
        <f t="shared" si="10"/>
        <v>2.0534299114686283E-3</v>
      </c>
      <c r="N26">
        <f t="shared" si="8"/>
        <v>9.6923433687622632E-5</v>
      </c>
      <c r="O26" s="16">
        <f t="shared" si="3"/>
        <v>0</v>
      </c>
    </row>
    <row r="27" spans="1:15">
      <c r="A27">
        <v>1871</v>
      </c>
      <c r="B27">
        <v>-0.36858069999999998</v>
      </c>
      <c r="C27">
        <f t="shared" si="4"/>
        <v>-3.4689283099999968E-2</v>
      </c>
      <c r="G27">
        <f>carboncycle!L127</f>
        <v>276.0386907999096</v>
      </c>
      <c r="H27">
        <f t="shared" si="5"/>
        <v>2.0169191215950691E-2</v>
      </c>
      <c r="I27">
        <f t="shared" si="9"/>
        <v>2.1952759661357634E-3</v>
      </c>
      <c r="J27">
        <f t="shared" si="6"/>
        <v>1.0803639048141875E-4</v>
      </c>
      <c r="K27">
        <f>carboncycle!U127</f>
        <v>276.0386907999096</v>
      </c>
      <c r="L27">
        <f t="shared" si="7"/>
        <v>2.0169191215950691E-2</v>
      </c>
      <c r="M27">
        <f t="shared" si="10"/>
        <v>2.1952759661357634E-3</v>
      </c>
      <c r="N27">
        <f t="shared" si="8"/>
        <v>1.0803639048141875E-4</v>
      </c>
      <c r="O27" s="16">
        <f t="shared" si="3"/>
        <v>0</v>
      </c>
    </row>
    <row r="28" spans="1:15">
      <c r="A28">
        <v>1872</v>
      </c>
      <c r="B28">
        <v>-0.32804197000000002</v>
      </c>
      <c r="C28">
        <f t="shared" si="4"/>
        <v>5.8494468999999993E-3</v>
      </c>
      <c r="G28">
        <f>carboncycle!L128</f>
        <v>276.09001822498345</v>
      </c>
      <c r="H28">
        <f t="shared" si="5"/>
        <v>2.1163893068789845E-2</v>
      </c>
      <c r="I28">
        <f t="shared" si="9"/>
        <v>2.3428261337694804E-3</v>
      </c>
      <c r="J28">
        <f t="shared" si="6"/>
        <v>1.1989191127113542E-4</v>
      </c>
      <c r="K28">
        <f>carboncycle!U128</f>
        <v>276.09001822498345</v>
      </c>
      <c r="L28">
        <f t="shared" si="7"/>
        <v>2.1163893068789845E-2</v>
      </c>
      <c r="M28">
        <f t="shared" si="10"/>
        <v>2.3428261337694804E-3</v>
      </c>
      <c r="N28">
        <f t="shared" si="8"/>
        <v>1.1989191127113542E-4</v>
      </c>
      <c r="O28" s="16">
        <f t="shared" si="3"/>
        <v>0</v>
      </c>
    </row>
    <row r="29" spans="1:15">
      <c r="A29">
        <v>1873</v>
      </c>
      <c r="B29">
        <v>-0.34133235000000001</v>
      </c>
      <c r="C29">
        <f t="shared" si="4"/>
        <v>-7.4409330999999912E-3</v>
      </c>
      <c r="G29">
        <f>carboncycle!L129</f>
        <v>276.14821667084846</v>
      </c>
      <c r="H29">
        <f t="shared" si="5"/>
        <v>2.229152845096952E-2</v>
      </c>
      <c r="I29">
        <f t="shared" si="9"/>
        <v>2.4972743054954448E-3</v>
      </c>
      <c r="J29">
        <f t="shared" si="6"/>
        <v>1.3251817765492602E-4</v>
      </c>
      <c r="K29">
        <f>carboncycle!U129</f>
        <v>276.14821667084846</v>
      </c>
      <c r="L29">
        <f t="shared" si="7"/>
        <v>2.229152845096952E-2</v>
      </c>
      <c r="M29">
        <f t="shared" si="10"/>
        <v>2.4972743054954448E-3</v>
      </c>
      <c r="N29">
        <f t="shared" si="8"/>
        <v>1.3251817765492602E-4</v>
      </c>
      <c r="O29" s="16">
        <f t="shared" si="3"/>
        <v>0</v>
      </c>
    </row>
    <row r="30" spans="1:15">
      <c r="A30">
        <v>1874</v>
      </c>
      <c r="B30">
        <v>-0.37325120000000001</v>
      </c>
      <c r="C30">
        <f t="shared" si="4"/>
        <v>-3.935978309999999E-2</v>
      </c>
      <c r="G30">
        <f>carboncycle!L130</f>
        <v>276.21016411661674</v>
      </c>
      <c r="H30">
        <f t="shared" si="5"/>
        <v>2.3491542238312429E-2</v>
      </c>
      <c r="I30">
        <f t="shared" si="9"/>
        <v>2.6591481548677103E-3</v>
      </c>
      <c r="J30">
        <f t="shared" si="6"/>
        <v>1.4594999246106015E-4</v>
      </c>
      <c r="K30">
        <f>carboncycle!U130</f>
        <v>276.21016411661674</v>
      </c>
      <c r="L30">
        <f t="shared" si="7"/>
        <v>2.3491542238312429E-2</v>
      </c>
      <c r="M30">
        <f t="shared" si="10"/>
        <v>2.6591481548677103E-3</v>
      </c>
      <c r="N30">
        <f t="shared" si="8"/>
        <v>1.4594999246106015E-4</v>
      </c>
      <c r="O30" s="16">
        <f t="shared" si="3"/>
        <v>0</v>
      </c>
    </row>
    <row r="31" spans="1:15">
      <c r="A31">
        <v>1875</v>
      </c>
      <c r="B31">
        <v>-0.37562593999999999</v>
      </c>
      <c r="C31">
        <f t="shared" si="4"/>
        <v>-4.1734523099999976E-2</v>
      </c>
      <c r="G31">
        <f>carboncycle!L131</f>
        <v>276.26593877674793</v>
      </c>
      <c r="H31">
        <f t="shared" si="5"/>
        <v>2.4571749802595744E-2</v>
      </c>
      <c r="I31">
        <f t="shared" si="9"/>
        <v>2.8269681291802182E-3</v>
      </c>
      <c r="J31">
        <f t="shared" si="6"/>
        <v>1.6022495802352991E-4</v>
      </c>
      <c r="K31">
        <f>carboncycle!U131</f>
        <v>276.26593877674793</v>
      </c>
      <c r="L31">
        <f t="shared" si="7"/>
        <v>2.4571749802595744E-2</v>
      </c>
      <c r="M31">
        <f t="shared" si="10"/>
        <v>2.8269681291802182E-3</v>
      </c>
      <c r="N31">
        <f t="shared" si="8"/>
        <v>1.6022495802352991E-4</v>
      </c>
      <c r="O31" s="16">
        <f t="shared" si="3"/>
        <v>0</v>
      </c>
    </row>
    <row r="32" spans="1:15">
      <c r="A32">
        <v>1876</v>
      </c>
      <c r="B32">
        <v>-0.42410994000000002</v>
      </c>
      <c r="C32">
        <f t="shared" si="4"/>
        <v>-9.0218523100000003E-2</v>
      </c>
      <c r="G32">
        <f>carboncycle!L132</f>
        <v>276.32732503773082</v>
      </c>
      <c r="H32">
        <f t="shared" si="5"/>
        <v>2.5760387157102847E-2</v>
      </c>
      <c r="I32">
        <f t="shared" si="9"/>
        <v>3.0016671430182162E-3</v>
      </c>
      <c r="J32">
        <f t="shared" si="6"/>
        <v>1.753720592356999E-4</v>
      </c>
      <c r="K32">
        <f>carboncycle!U132</f>
        <v>276.32732503773082</v>
      </c>
      <c r="L32">
        <f t="shared" si="7"/>
        <v>2.5760387157102847E-2</v>
      </c>
      <c r="M32">
        <f t="shared" si="10"/>
        <v>3.0016671430182162E-3</v>
      </c>
      <c r="N32">
        <f t="shared" si="8"/>
        <v>1.753720592356999E-4</v>
      </c>
      <c r="O32" s="16">
        <f t="shared" si="3"/>
        <v>0</v>
      </c>
    </row>
    <row r="33" spans="1:15">
      <c r="A33">
        <v>1877</v>
      </c>
      <c r="B33">
        <v>-0.10110883399999999</v>
      </c>
      <c r="C33">
        <f t="shared" si="4"/>
        <v>0.23278258290000003</v>
      </c>
      <c r="G33">
        <f>carboncycle!L133</f>
        <v>276.38885787380968</v>
      </c>
      <c r="H33">
        <f t="shared" si="5"/>
        <v>2.6951597708050813E-2</v>
      </c>
      <c r="I33">
        <f t="shared" si="9"/>
        <v>3.1830514075836197E-3</v>
      </c>
      <c r="J33">
        <f t="shared" si="6"/>
        <v>1.9142541531158458E-4</v>
      </c>
      <c r="K33">
        <f>carboncycle!U133</f>
        <v>276.38885787380968</v>
      </c>
      <c r="L33">
        <f t="shared" si="7"/>
        <v>2.6951597708050813E-2</v>
      </c>
      <c r="M33">
        <f t="shared" si="10"/>
        <v>3.1830514075836197E-3</v>
      </c>
      <c r="N33">
        <f t="shared" si="8"/>
        <v>1.9142541531158458E-4</v>
      </c>
      <c r="O33" s="16">
        <f t="shared" si="3"/>
        <v>0</v>
      </c>
    </row>
    <row r="34" spans="1:15">
      <c r="A34">
        <v>1878</v>
      </c>
      <c r="B34">
        <v>-1.1315192999999999E-2</v>
      </c>
      <c r="C34">
        <f t="shared" si="4"/>
        <v>0.32257622390000001</v>
      </c>
      <c r="G34">
        <f>carboncycle!L134</f>
        <v>276.45062455370487</v>
      </c>
      <c r="H34">
        <f t="shared" si="5"/>
        <v>2.8147068542959609E-2</v>
      </c>
      <c r="I34">
        <f t="shared" si="9"/>
        <v>3.3709512468995209E-3</v>
      </c>
      <c r="J34">
        <f t="shared" si="6"/>
        <v>2.0841785094768975E-4</v>
      </c>
      <c r="K34">
        <f>carboncycle!U134</f>
        <v>276.45062455370487</v>
      </c>
      <c r="L34">
        <f t="shared" si="7"/>
        <v>2.8147068542959609E-2</v>
      </c>
      <c r="M34">
        <f t="shared" si="10"/>
        <v>3.3709512468995209E-3</v>
      </c>
      <c r="N34">
        <f t="shared" si="8"/>
        <v>2.0841785094768975E-4</v>
      </c>
      <c r="O34" s="16">
        <f t="shared" si="3"/>
        <v>0</v>
      </c>
    </row>
    <row r="35" spans="1:15">
      <c r="A35">
        <v>1879</v>
      </c>
      <c r="B35">
        <v>-0.30363432000000001</v>
      </c>
      <c r="C35">
        <f t="shared" si="4"/>
        <v>3.0257096900000002E-2</v>
      </c>
      <c r="G35">
        <f>carboncycle!L135</f>
        <v>276.51221191406171</v>
      </c>
      <c r="H35">
        <f t="shared" si="5"/>
        <v>2.9338802806247569E-2</v>
      </c>
      <c r="I35">
        <f t="shared" si="9"/>
        <v>3.5651200153513471E-3</v>
      </c>
      <c r="J35">
        <f t="shared" si="6"/>
        <v>2.2638104063669616E-4</v>
      </c>
      <c r="K35">
        <f>carboncycle!U135</f>
        <v>276.51221191406171</v>
      </c>
      <c r="L35">
        <f t="shared" si="7"/>
        <v>2.9338802806247569E-2</v>
      </c>
      <c r="M35">
        <f t="shared" si="10"/>
        <v>3.5651200153513471E-3</v>
      </c>
      <c r="N35">
        <f t="shared" si="8"/>
        <v>2.2638104063669616E-4</v>
      </c>
      <c r="O35" s="16">
        <f t="shared" si="3"/>
        <v>0</v>
      </c>
    </row>
    <row r="36" spans="1:15">
      <c r="A36">
        <v>1880</v>
      </c>
      <c r="B36">
        <v>-0.31583208000000002</v>
      </c>
      <c r="C36">
        <f t="shared" si="4"/>
        <v>1.80593369E-2</v>
      </c>
      <c r="G36">
        <f>carboncycle!L136</f>
        <v>276.57931851777255</v>
      </c>
      <c r="H36">
        <f t="shared" si="5"/>
        <v>3.0637033973642633E-2</v>
      </c>
      <c r="I36">
        <f t="shared" si="9"/>
        <v>3.7664609080320095E-3</v>
      </c>
      <c r="J36">
        <f t="shared" si="6"/>
        <v>2.4534507801307539E-4</v>
      </c>
      <c r="K36">
        <f>carboncycle!U136</f>
        <v>276.57931851777255</v>
      </c>
      <c r="L36">
        <f t="shared" si="7"/>
        <v>3.0637033973642633E-2</v>
      </c>
      <c r="M36">
        <f t="shared" si="10"/>
        <v>3.7664609080320095E-3</v>
      </c>
      <c r="N36">
        <f t="shared" si="8"/>
        <v>2.4534507801307539E-4</v>
      </c>
      <c r="O36" s="16">
        <f t="shared" si="3"/>
        <v>0</v>
      </c>
    </row>
    <row r="37" spans="1:15">
      <c r="A37">
        <v>1881</v>
      </c>
      <c r="B37">
        <v>-0.23224552000000001</v>
      </c>
      <c r="C37">
        <f t="shared" si="4"/>
        <v>0.1016458969</v>
      </c>
      <c r="G37">
        <f>carboncycle!L137</f>
        <v>276.65729405788596</v>
      </c>
      <c r="H37">
        <f t="shared" si="5"/>
        <v>3.2145137858622434E-2</v>
      </c>
      <c r="I37">
        <f t="shared" si="9"/>
        <v>3.976918015928952E-3</v>
      </c>
      <c r="J37">
        <f t="shared" si="6"/>
        <v>2.6534501592758293E-4</v>
      </c>
      <c r="K37">
        <f>carboncycle!U137</f>
        <v>276.65729405788596</v>
      </c>
      <c r="L37">
        <f t="shared" si="7"/>
        <v>3.2145137858622434E-2</v>
      </c>
      <c r="M37">
        <f t="shared" si="10"/>
        <v>3.976918015928952E-3</v>
      </c>
      <c r="N37">
        <f t="shared" si="8"/>
        <v>2.6534501592758293E-4</v>
      </c>
      <c r="O37" s="16">
        <f t="shared" si="3"/>
        <v>0</v>
      </c>
    </row>
    <row r="38" spans="1:15">
      <c r="A38">
        <v>1882</v>
      </c>
      <c r="B38">
        <v>-0.29553007999999997</v>
      </c>
      <c r="C38">
        <f t="shared" si="4"/>
        <v>3.8361336900000043E-2</v>
      </c>
      <c r="G38">
        <f>carboncycle!L138</f>
        <v>276.73668481347516</v>
      </c>
      <c r="H38">
        <f t="shared" si="5"/>
        <v>3.3680176408129578E-2</v>
      </c>
      <c r="I38">
        <f t="shared" si="9"/>
        <v>4.1964772408676129E-3</v>
      </c>
      <c r="J38">
        <f t="shared" si="6"/>
        <v>2.8642675056759072E-4</v>
      </c>
      <c r="K38">
        <f>carboncycle!U138</f>
        <v>276.73668481347516</v>
      </c>
      <c r="L38">
        <f t="shared" si="7"/>
        <v>3.3680176408129578E-2</v>
      </c>
      <c r="M38">
        <f t="shared" si="10"/>
        <v>4.1964772408676129E-3</v>
      </c>
      <c r="N38">
        <f t="shared" si="8"/>
        <v>2.8642675056759072E-4</v>
      </c>
      <c r="O38" s="16">
        <f t="shared" si="3"/>
        <v>0</v>
      </c>
    </row>
    <row r="39" spans="1:15">
      <c r="A39">
        <v>1883</v>
      </c>
      <c r="B39">
        <v>-0.34647440000000002</v>
      </c>
      <c r="C39">
        <f t="shared" si="4"/>
        <v>-1.25829831E-2</v>
      </c>
      <c r="G39">
        <f>carboncycle!L139</f>
        <v>276.82043777111102</v>
      </c>
      <c r="H39">
        <f t="shared" si="5"/>
        <v>3.5299081877826287E-2</v>
      </c>
      <c r="I39">
        <f t="shared" si="9"/>
        <v>4.4257148244018704E-3</v>
      </c>
      <c r="J39">
        <f t="shared" si="6"/>
        <v>3.0863583735249483E-4</v>
      </c>
      <c r="K39">
        <f>carboncycle!U139</f>
        <v>276.82043777111102</v>
      </c>
      <c r="L39">
        <f t="shared" si="7"/>
        <v>3.5299081877826287E-2</v>
      </c>
      <c r="M39">
        <f t="shared" si="10"/>
        <v>4.4257148244018704E-3</v>
      </c>
      <c r="N39">
        <f t="shared" si="8"/>
        <v>3.0863583735249483E-4</v>
      </c>
      <c r="O39" s="16">
        <f t="shared" si="3"/>
        <v>0</v>
      </c>
    </row>
    <row r="40" spans="1:15">
      <c r="A40">
        <v>1884</v>
      </c>
      <c r="B40">
        <v>-0.49232006</v>
      </c>
      <c r="C40">
        <f t="shared" si="4"/>
        <v>-0.15842864309999999</v>
      </c>
      <c r="G40">
        <f>carboncycle!L140</f>
        <v>276.90986992486557</v>
      </c>
      <c r="H40">
        <f t="shared" si="5"/>
        <v>3.7027222888340809E-2</v>
      </c>
      <c r="I40">
        <f t="shared" si="9"/>
        <v>4.6654510330407482E-3</v>
      </c>
      <c r="J40">
        <f t="shared" si="6"/>
        <v>3.3202084599893528E-4</v>
      </c>
      <c r="K40">
        <f>carboncycle!U140</f>
        <v>276.90986992486557</v>
      </c>
      <c r="L40">
        <f t="shared" si="7"/>
        <v>3.7027222888340809E-2</v>
      </c>
      <c r="M40">
        <f t="shared" si="10"/>
        <v>4.6654510330407482E-3</v>
      </c>
      <c r="N40">
        <f t="shared" si="8"/>
        <v>3.3202084599893528E-4</v>
      </c>
      <c r="O40" s="16">
        <f t="shared" si="3"/>
        <v>0</v>
      </c>
    </row>
    <row r="41" spans="1:15">
      <c r="A41">
        <v>1885</v>
      </c>
      <c r="B41">
        <v>-0.47112357999999999</v>
      </c>
      <c r="C41">
        <f t="shared" si="4"/>
        <v>-0.13723216309999997</v>
      </c>
      <c r="G41">
        <f>carboncycle!L141</f>
        <v>276.9987159188538</v>
      </c>
      <c r="H41">
        <f t="shared" si="5"/>
        <v>3.8743484683377155E-2</v>
      </c>
      <c r="I41">
        <f t="shared" si="9"/>
        <v>4.9152252906234121E-3</v>
      </c>
      <c r="J41">
        <f t="shared" si="6"/>
        <v>3.566347294613328E-4</v>
      </c>
      <c r="K41">
        <f>carboncycle!U141</f>
        <v>276.9987159188538</v>
      </c>
      <c r="L41">
        <f t="shared" si="7"/>
        <v>3.8743484683377155E-2</v>
      </c>
      <c r="M41">
        <f t="shared" si="10"/>
        <v>4.9152252906234121E-3</v>
      </c>
      <c r="N41">
        <f t="shared" si="8"/>
        <v>3.566347294613328E-4</v>
      </c>
      <c r="O41" s="16">
        <f t="shared" si="3"/>
        <v>0</v>
      </c>
    </row>
    <row r="42" spans="1:15">
      <c r="A42">
        <v>1886</v>
      </c>
      <c r="B42">
        <v>-0.42090361999999998</v>
      </c>
      <c r="C42">
        <f t="shared" si="4"/>
        <v>-8.7012203099999963E-2</v>
      </c>
      <c r="G42">
        <f>carboncycle!L142</f>
        <v>277.08673221249552</v>
      </c>
      <c r="H42">
        <f t="shared" si="5"/>
        <v>4.0443176225655304E-2</v>
      </c>
      <c r="I42">
        <f t="shared" si="9"/>
        <v>5.17454402568252E-3</v>
      </c>
      <c r="J42">
        <f t="shared" si="6"/>
        <v>3.825275238487334E-4</v>
      </c>
      <c r="K42">
        <f>carboncycle!U142</f>
        <v>277.08673221249552</v>
      </c>
      <c r="L42">
        <f t="shared" si="7"/>
        <v>4.0443176225655304E-2</v>
      </c>
      <c r="M42">
        <f t="shared" si="10"/>
        <v>5.17454402568252E-3</v>
      </c>
      <c r="N42">
        <f t="shared" si="8"/>
        <v>3.825275238487334E-4</v>
      </c>
      <c r="O42" s="16">
        <f t="shared" si="3"/>
        <v>0</v>
      </c>
    </row>
    <row r="43" spans="1:15">
      <c r="A43">
        <v>1887</v>
      </c>
      <c r="B43">
        <v>-0.49878576000000002</v>
      </c>
      <c r="C43">
        <f t="shared" si="4"/>
        <v>-0.16489434310000001</v>
      </c>
      <c r="G43">
        <f>carboncycle!L143</f>
        <v>277.17503155299886</v>
      </c>
      <c r="H43">
        <f t="shared" si="5"/>
        <v>4.2147791288688688E-2</v>
      </c>
      <c r="I43">
        <f t="shared" si="9"/>
        <v>5.4431528829914184E-3</v>
      </c>
      <c r="J43">
        <f t="shared" si="6"/>
        <v>4.0974617757914931E-4</v>
      </c>
      <c r="K43">
        <f>carboncycle!U143</f>
        <v>277.17503155299886</v>
      </c>
      <c r="L43">
        <f t="shared" si="7"/>
        <v>4.2147791288688688E-2</v>
      </c>
      <c r="M43">
        <f t="shared" si="10"/>
        <v>5.4431528829914184E-3</v>
      </c>
      <c r="N43">
        <f t="shared" si="8"/>
        <v>4.0974617757914931E-4</v>
      </c>
      <c r="O43" s="16">
        <f t="shared" si="3"/>
        <v>0</v>
      </c>
    </row>
    <row r="44" spans="1:15">
      <c r="A44">
        <v>1888</v>
      </c>
      <c r="B44">
        <v>-0.37937889000000002</v>
      </c>
      <c r="C44">
        <f t="shared" si="4"/>
        <v>-4.5487473100000009E-2</v>
      </c>
      <c r="G44">
        <f>carboncycle!L144</f>
        <v>277.26837113483089</v>
      </c>
      <c r="H44">
        <f t="shared" si="5"/>
        <v>4.394911768232275E-2</v>
      </c>
      <c r="I44">
        <f t="shared" si="9"/>
        <v>5.7217567093193113E-3</v>
      </c>
      <c r="J44">
        <f t="shared" si="6"/>
        <v>4.3833592766589097E-4</v>
      </c>
      <c r="K44">
        <f>carboncycle!U144</f>
        <v>277.26837113483089</v>
      </c>
      <c r="L44">
        <f t="shared" si="7"/>
        <v>4.394911768232275E-2</v>
      </c>
      <c r="M44">
        <f t="shared" si="10"/>
        <v>5.7217567093193113E-3</v>
      </c>
      <c r="N44">
        <f t="shared" si="8"/>
        <v>4.3833592766589097E-4</v>
      </c>
      <c r="O44" s="16">
        <f t="shared" si="3"/>
        <v>0</v>
      </c>
    </row>
    <row r="45" spans="1:15">
      <c r="A45">
        <v>1889</v>
      </c>
      <c r="B45">
        <v>-0.24989555999999999</v>
      </c>
      <c r="C45">
        <f t="shared" si="4"/>
        <v>8.3995856900000027E-2</v>
      </c>
      <c r="G45">
        <f>carboncycle!L145</f>
        <v>277.37496991906568</v>
      </c>
      <c r="H45">
        <f t="shared" si="5"/>
        <v>4.600558698598263E-2</v>
      </c>
      <c r="I45">
        <f t="shared" si="9"/>
        <v>6.012678005537544E-3</v>
      </c>
      <c r="J45">
        <f t="shared" si="6"/>
        <v>4.6834575770568238E-4</v>
      </c>
      <c r="K45">
        <f>carboncycle!U145</f>
        <v>277.37496991906568</v>
      </c>
      <c r="L45">
        <f t="shared" si="7"/>
        <v>4.600558698598263E-2</v>
      </c>
      <c r="M45">
        <f t="shared" si="10"/>
        <v>6.012678005537544E-3</v>
      </c>
      <c r="N45">
        <f t="shared" si="8"/>
        <v>4.6834575770568238E-4</v>
      </c>
      <c r="O45" s="16">
        <f t="shared" si="3"/>
        <v>0</v>
      </c>
    </row>
    <row r="46" spans="1:15">
      <c r="A46">
        <v>1890</v>
      </c>
      <c r="B46">
        <v>-0.50685817</v>
      </c>
      <c r="C46">
        <f t="shared" si="4"/>
        <v>-0.17296675309999998</v>
      </c>
      <c r="G46">
        <f>carboncycle!L146</f>
        <v>277.47914312093167</v>
      </c>
      <c r="H46">
        <f t="shared" si="5"/>
        <v>4.8014499323237536E-2</v>
      </c>
      <c r="I46">
        <f t="shared" si="9"/>
        <v>6.3150285671624866E-3</v>
      </c>
      <c r="J46">
        <f t="shared" si="6"/>
        <v>4.9983756487336731E-4</v>
      </c>
      <c r="K46">
        <f>carboncycle!U146</f>
        <v>277.47914312093167</v>
      </c>
      <c r="L46">
        <f t="shared" si="7"/>
        <v>4.8014499323237536E-2</v>
      </c>
      <c r="M46">
        <f t="shared" si="10"/>
        <v>6.3150285671624866E-3</v>
      </c>
      <c r="N46">
        <f t="shared" si="8"/>
        <v>4.9983756487336731E-4</v>
      </c>
      <c r="O46" s="16">
        <f t="shared" si="3"/>
        <v>0</v>
      </c>
    </row>
    <row r="47" spans="1:15">
      <c r="A47">
        <v>1891</v>
      </c>
      <c r="B47">
        <v>-0.40131494000000001</v>
      </c>
      <c r="C47">
        <f t="shared" si="4"/>
        <v>-6.7423523099999993E-2</v>
      </c>
      <c r="G47">
        <f>carboncycle!L147</f>
        <v>277.59490140810476</v>
      </c>
      <c r="H47">
        <f t="shared" si="5"/>
        <v>5.0245937998702382E-2</v>
      </c>
      <c r="I47">
        <f t="shared" si="9"/>
        <v>6.6307466642090036E-3</v>
      </c>
      <c r="J47">
        <f t="shared" si="6"/>
        <v>5.3286784976636949E-4</v>
      </c>
      <c r="K47">
        <f>carboncycle!U147</f>
        <v>277.59490140810476</v>
      </c>
      <c r="L47">
        <f t="shared" si="7"/>
        <v>5.0245937998702382E-2</v>
      </c>
      <c r="M47">
        <f t="shared" si="10"/>
        <v>6.6307466642090036E-3</v>
      </c>
      <c r="N47">
        <f t="shared" si="8"/>
        <v>5.3286784976636949E-4</v>
      </c>
      <c r="O47" s="16">
        <f t="shared" si="3"/>
        <v>0</v>
      </c>
    </row>
    <row r="48" spans="1:15">
      <c r="A48">
        <v>1892</v>
      </c>
      <c r="B48">
        <v>-0.50755850000000002</v>
      </c>
      <c r="C48">
        <f t="shared" si="4"/>
        <v>-0.17366708310000001</v>
      </c>
      <c r="G48">
        <f>carboncycle!L148</f>
        <v>277.7156070508355</v>
      </c>
      <c r="H48">
        <f t="shared" si="5"/>
        <v>5.2571754596598019E-2</v>
      </c>
      <c r="I48">
        <f t="shared" si="9"/>
        <v>6.9603800769374689E-3</v>
      </c>
      <c r="J48">
        <f t="shared" si="6"/>
        <v>5.6750380143240364E-4</v>
      </c>
      <c r="K48">
        <f>carboncycle!U148</f>
        <v>277.7156070508355</v>
      </c>
      <c r="L48">
        <f t="shared" si="7"/>
        <v>5.2571754596598019E-2</v>
      </c>
      <c r="M48">
        <f t="shared" si="10"/>
        <v>6.9603800769374689E-3</v>
      </c>
      <c r="N48">
        <f t="shared" si="8"/>
        <v>5.6750380143240364E-4</v>
      </c>
      <c r="O48" s="16">
        <f t="shared" si="3"/>
        <v>0</v>
      </c>
    </row>
    <row r="49" spans="1:15">
      <c r="A49">
        <v>1893</v>
      </c>
      <c r="B49">
        <v>-0.49461925000000001</v>
      </c>
      <c r="C49">
        <f t="shared" si="4"/>
        <v>-0.16072783309999999</v>
      </c>
      <c r="G49">
        <f>carboncycle!L149</f>
        <v>277.83465004564499</v>
      </c>
      <c r="H49">
        <f t="shared" si="5"/>
        <v>5.4864544578577715E-2</v>
      </c>
      <c r="I49">
        <f t="shared" si="9"/>
        <v>7.3031397359707524E-3</v>
      </c>
      <c r="J49">
        <f t="shared" si="6"/>
        <v>6.0381533867727238E-4</v>
      </c>
      <c r="K49">
        <f>carboncycle!U149</f>
        <v>277.83465004564499</v>
      </c>
      <c r="L49">
        <f t="shared" si="7"/>
        <v>5.4864544578577715E-2</v>
      </c>
      <c r="M49">
        <f t="shared" si="10"/>
        <v>7.3031397359707524E-3</v>
      </c>
      <c r="N49">
        <f t="shared" si="8"/>
        <v>6.0381533867727238E-4</v>
      </c>
      <c r="O49" s="16">
        <f t="shared" si="3"/>
        <v>0</v>
      </c>
    </row>
    <row r="50" spans="1:15">
      <c r="A50">
        <v>1894</v>
      </c>
      <c r="B50">
        <v>-0.48376393000000001</v>
      </c>
      <c r="C50">
        <f t="shared" si="4"/>
        <v>-0.14987251309999999</v>
      </c>
      <c r="G50">
        <f>carboncycle!L150</f>
        <v>277.94954885923289</v>
      </c>
      <c r="H50">
        <f t="shared" si="5"/>
        <v>5.7076585376656032E-2</v>
      </c>
      <c r="I50">
        <f t="shared" si="9"/>
        <v>7.6577689421120894E-3</v>
      </c>
      <c r="J50">
        <f t="shared" si="6"/>
        <v>6.4186750125389935E-4</v>
      </c>
      <c r="K50">
        <f>carboncycle!U150</f>
        <v>277.94954885923289</v>
      </c>
      <c r="L50">
        <f t="shared" si="7"/>
        <v>5.7076585376656032E-2</v>
      </c>
      <c r="M50">
        <f t="shared" si="10"/>
        <v>7.6577689421120894E-3</v>
      </c>
      <c r="N50">
        <f t="shared" si="8"/>
        <v>6.4186750125389935E-4</v>
      </c>
      <c r="O50" s="16">
        <f t="shared" si="3"/>
        <v>0</v>
      </c>
    </row>
    <row r="51" spans="1:15">
      <c r="A51">
        <v>1895</v>
      </c>
      <c r="B51">
        <v>-0.44875159999999997</v>
      </c>
      <c r="C51">
        <f t="shared" si="4"/>
        <v>-0.11486018309999996</v>
      </c>
      <c r="G51">
        <f>carboncycle!L151</f>
        <v>278.06867118152894</v>
      </c>
      <c r="H51">
        <f t="shared" si="5"/>
        <v>5.9368972248395324E-2</v>
      </c>
      <c r="I51">
        <f t="shared" si="9"/>
        <v>8.0247210707034191E-3</v>
      </c>
      <c r="J51">
        <f t="shared" si="6"/>
        <v>6.8171782143797383E-4</v>
      </c>
      <c r="K51">
        <f>carboncycle!U151</f>
        <v>278.06867118152894</v>
      </c>
      <c r="L51">
        <f t="shared" si="7"/>
        <v>5.9368972248395324E-2</v>
      </c>
      <c r="M51">
        <f t="shared" si="10"/>
        <v>8.0247210707034191E-3</v>
      </c>
      <c r="N51">
        <f t="shared" si="8"/>
        <v>6.8171782143797383E-4</v>
      </c>
      <c r="O51" s="16">
        <f t="shared" si="3"/>
        <v>0</v>
      </c>
    </row>
    <row r="52" spans="1:15">
      <c r="A52">
        <v>1896</v>
      </c>
      <c r="B52">
        <v>-0.28400727999999997</v>
      </c>
      <c r="C52">
        <f t="shared" si="4"/>
        <v>4.9884136900000042E-2</v>
      </c>
      <c r="G52">
        <f>carboncycle!L152</f>
        <v>278.19651564576901</v>
      </c>
      <c r="H52">
        <f t="shared" si="5"/>
        <v>6.182811552007051E-2</v>
      </c>
      <c r="I52">
        <f t="shared" si="9"/>
        <v>8.4053297521540799E-3</v>
      </c>
      <c r="J52">
        <f t="shared" si="6"/>
        <v>7.2342607989380153E-4</v>
      </c>
      <c r="K52">
        <f>carboncycle!U152</f>
        <v>278.19651564576901</v>
      </c>
      <c r="L52">
        <f t="shared" si="7"/>
        <v>6.182811552007051E-2</v>
      </c>
      <c r="M52">
        <f t="shared" si="10"/>
        <v>8.4053297521540799E-3</v>
      </c>
      <c r="N52">
        <f t="shared" si="8"/>
        <v>7.2342607989380153E-4</v>
      </c>
      <c r="O52" s="16">
        <f t="shared" si="3"/>
        <v>0</v>
      </c>
    </row>
    <row r="53" spans="1:15">
      <c r="A53">
        <v>1897</v>
      </c>
      <c r="B53">
        <v>-0.25980017</v>
      </c>
      <c r="C53">
        <f t="shared" si="4"/>
        <v>7.4091246900000018E-2</v>
      </c>
      <c r="G53">
        <f>carboncycle!L153</f>
        <v>278.3279751201917</v>
      </c>
      <c r="H53">
        <f t="shared" si="5"/>
        <v>6.435561687144549E-2</v>
      </c>
      <c r="I53">
        <f t="shared" si="9"/>
        <v>8.7998661559115475E-3</v>
      </c>
      <c r="J53">
        <f t="shared" si="6"/>
        <v>7.6705929275223993E-4</v>
      </c>
      <c r="K53">
        <f>carboncycle!U153</f>
        <v>278.3279751201917</v>
      </c>
      <c r="L53">
        <f t="shared" si="7"/>
        <v>6.435561687144549E-2</v>
      </c>
      <c r="M53">
        <f t="shared" si="10"/>
        <v>8.7998661559115475E-3</v>
      </c>
      <c r="N53">
        <f t="shared" si="8"/>
        <v>7.6705929275223993E-4</v>
      </c>
      <c r="O53" s="16">
        <f t="shared" si="3"/>
        <v>0</v>
      </c>
    </row>
    <row r="54" spans="1:15">
      <c r="A54">
        <v>1898</v>
      </c>
      <c r="B54">
        <v>-0.48579212999999999</v>
      </c>
      <c r="C54">
        <f t="shared" si="4"/>
        <v>-0.15190071309999997</v>
      </c>
      <c r="G54">
        <f>carboncycle!L154</f>
        <v>278.46678063337981</v>
      </c>
      <c r="H54">
        <f t="shared" si="5"/>
        <v>6.7023061215223945E-2</v>
      </c>
      <c r="I54">
        <f t="shared" si="9"/>
        <v>9.2093342678105459E-3</v>
      </c>
      <c r="J54">
        <f t="shared" si="6"/>
        <v>8.1268563573498479E-4</v>
      </c>
      <c r="K54">
        <f>carboncycle!U154</f>
        <v>278.46678063337981</v>
      </c>
      <c r="L54">
        <f t="shared" si="7"/>
        <v>6.7023061215223945E-2</v>
      </c>
      <c r="M54">
        <f t="shared" si="10"/>
        <v>9.2093342678105459E-3</v>
      </c>
      <c r="N54">
        <f t="shared" si="8"/>
        <v>8.1268563573498479E-4</v>
      </c>
      <c r="O54" s="16">
        <f t="shared" si="3"/>
        <v>0</v>
      </c>
    </row>
    <row r="55" spans="1:15">
      <c r="A55">
        <v>1899</v>
      </c>
      <c r="B55">
        <v>-0.35543364</v>
      </c>
      <c r="C55">
        <f t="shared" si="4"/>
        <v>-2.154222309999998E-2</v>
      </c>
      <c r="G55">
        <f>carboncycle!L155</f>
        <v>278.61455941588378</v>
      </c>
      <c r="H55">
        <f t="shared" si="5"/>
        <v>6.986148515120312E-2</v>
      </c>
      <c r="I55">
        <f t="shared" si="9"/>
        <v>9.635026850750494E-3</v>
      </c>
      <c r="J55">
        <f t="shared" si="6"/>
        <v>8.6037859996517397E-4</v>
      </c>
      <c r="K55">
        <f>carboncycle!U155</f>
        <v>278.61455941588378</v>
      </c>
      <c r="L55">
        <f t="shared" si="7"/>
        <v>6.986148515120312E-2</v>
      </c>
      <c r="M55">
        <f t="shared" si="10"/>
        <v>9.635026850750494E-3</v>
      </c>
      <c r="N55">
        <f t="shared" si="8"/>
        <v>8.6037859996517397E-4</v>
      </c>
      <c r="O55" s="16">
        <f t="shared" si="3"/>
        <v>0</v>
      </c>
    </row>
    <row r="56" spans="1:15">
      <c r="A56">
        <v>1900</v>
      </c>
      <c r="B56">
        <v>-0.23447904</v>
      </c>
      <c r="C56">
        <f t="shared" si="4"/>
        <v>9.9412376900000016E-2</v>
      </c>
      <c r="G56">
        <f>carboncycle!L156</f>
        <v>278.77899037401664</v>
      </c>
      <c r="H56">
        <f t="shared" si="5"/>
        <v>7.3017982573396104E-2</v>
      </c>
      <c r="I56">
        <f t="shared" si="9"/>
        <v>1.0079717738534175E-2</v>
      </c>
      <c r="J56">
        <f t="shared" si="6"/>
        <v>9.1021860202963455E-4</v>
      </c>
      <c r="K56">
        <f>carboncycle!U156</f>
        <v>278.77899037401664</v>
      </c>
      <c r="L56">
        <f t="shared" si="7"/>
        <v>7.3017982573396104E-2</v>
      </c>
      <c r="M56">
        <f t="shared" si="10"/>
        <v>1.0079717738534175E-2</v>
      </c>
      <c r="N56">
        <f t="shared" si="8"/>
        <v>9.1021860202963455E-4</v>
      </c>
      <c r="O56" s="16">
        <f t="shared" si="3"/>
        <v>0</v>
      </c>
    </row>
    <row r="57" spans="1:15">
      <c r="A57">
        <v>1901</v>
      </c>
      <c r="B57">
        <v>-0.29342857</v>
      </c>
      <c r="C57">
        <f t="shared" si="4"/>
        <v>4.0462846900000016E-2</v>
      </c>
      <c r="G57">
        <f>carboncycle!L157</f>
        <v>278.95232990231432</v>
      </c>
      <c r="H57">
        <f t="shared" si="5"/>
        <v>7.634347810336678E-2</v>
      </c>
      <c r="I57">
        <f t="shared" si="9"/>
        <v>1.0544546195180745E-2</v>
      </c>
      <c r="J57">
        <f t="shared" si="6"/>
        <v>9.6230135712498035E-4</v>
      </c>
      <c r="K57">
        <f>carboncycle!U157</f>
        <v>278.95232990231432</v>
      </c>
      <c r="L57">
        <f t="shared" si="7"/>
        <v>7.634347810336678E-2</v>
      </c>
      <c r="M57">
        <f t="shared" si="10"/>
        <v>1.0544546195180745E-2</v>
      </c>
      <c r="N57">
        <f t="shared" si="8"/>
        <v>9.6230135712498035E-4</v>
      </c>
      <c r="O57" s="16">
        <f t="shared" si="3"/>
        <v>0</v>
      </c>
    </row>
    <row r="58" spans="1:15">
      <c r="A58">
        <v>1902</v>
      </c>
      <c r="B58">
        <v>-0.43898427000000001</v>
      </c>
      <c r="C58">
        <f t="shared" si="4"/>
        <v>-0.10509285309999999</v>
      </c>
      <c r="G58">
        <f>carboncycle!L158</f>
        <v>279.13023678143645</v>
      </c>
      <c r="H58">
        <f t="shared" si="5"/>
        <v>7.975444949851522E-2</v>
      </c>
      <c r="I58">
        <f t="shared" si="9"/>
        <v>1.1029749741597948E-2</v>
      </c>
      <c r="J58">
        <f t="shared" si="6"/>
        <v>1.0167285078051371E-3</v>
      </c>
      <c r="K58">
        <f>carboncycle!U158</f>
        <v>279.13023678143645</v>
      </c>
      <c r="L58">
        <f t="shared" si="7"/>
        <v>7.975444949851522E-2</v>
      </c>
      <c r="M58">
        <f t="shared" si="10"/>
        <v>1.1029749741597948E-2</v>
      </c>
      <c r="N58">
        <f t="shared" si="8"/>
        <v>1.0167285078051371E-3</v>
      </c>
      <c r="O58" s="16">
        <f t="shared" si="3"/>
        <v>0</v>
      </c>
    </row>
    <row r="59" spans="1:15">
      <c r="A59">
        <v>1903</v>
      </c>
      <c r="B59">
        <v>-0.53332639999999998</v>
      </c>
      <c r="C59">
        <f t="shared" si="4"/>
        <v>-0.19943498309999996</v>
      </c>
      <c r="G59">
        <f>carboncycle!L159</f>
        <v>279.31095881633962</v>
      </c>
      <c r="H59">
        <f t="shared" si="5"/>
        <v>8.3217170114782857E-2</v>
      </c>
      <c r="I59">
        <f t="shared" si="9"/>
        <v>1.1535209574466559E-2</v>
      </c>
      <c r="J59">
        <f t="shared" si="6"/>
        <v>1.0736024684130803E-3</v>
      </c>
      <c r="K59">
        <f>carboncycle!U159</f>
        <v>279.31095881633962</v>
      </c>
      <c r="L59">
        <f t="shared" si="7"/>
        <v>8.3217170114782857E-2</v>
      </c>
      <c r="M59">
        <f t="shared" si="10"/>
        <v>1.1535209574466559E-2</v>
      </c>
      <c r="N59">
        <f t="shared" si="8"/>
        <v>1.0736024684130803E-3</v>
      </c>
      <c r="O59" s="16">
        <f t="shared" si="3"/>
        <v>0</v>
      </c>
    </row>
    <row r="60" spans="1:15">
      <c r="A60">
        <v>1904</v>
      </c>
      <c r="B60">
        <v>-0.59756140000000002</v>
      </c>
      <c r="C60">
        <f t="shared" si="4"/>
        <v>-0.2636699831</v>
      </c>
      <c r="G60">
        <f>carboncycle!L160</f>
        <v>279.51203206643555</v>
      </c>
      <c r="H60">
        <f t="shared" si="5"/>
        <v>8.7067197590347326E-2</v>
      </c>
      <c r="I60">
        <f t="shared" si="9"/>
        <v>1.2064286278788089E-2</v>
      </c>
      <c r="J60">
        <f t="shared" si="6"/>
        <v>1.1330243967754641E-3</v>
      </c>
      <c r="K60">
        <f>carboncycle!U160</f>
        <v>279.51203206643555</v>
      </c>
      <c r="L60">
        <f t="shared" si="7"/>
        <v>8.7067197590347326E-2</v>
      </c>
      <c r="M60">
        <f t="shared" si="10"/>
        <v>1.2064286278788089E-2</v>
      </c>
      <c r="N60">
        <f t="shared" si="8"/>
        <v>1.1330243967754641E-3</v>
      </c>
      <c r="O60" s="16">
        <f t="shared" si="3"/>
        <v>0</v>
      </c>
    </row>
    <row r="61" spans="1:15">
      <c r="A61">
        <v>1905</v>
      </c>
      <c r="B61">
        <v>-0.40775131999999997</v>
      </c>
      <c r="C61">
        <f t="shared" si="4"/>
        <v>-7.3859903099999957E-2</v>
      </c>
      <c r="G61">
        <f>carboncycle!L161</f>
        <v>279.71187595463942</v>
      </c>
      <c r="H61">
        <f t="shared" si="5"/>
        <v>9.0890942720225007E-2</v>
      </c>
      <c r="I61">
        <f t="shared" si="9"/>
        <v>1.2615947619277552E-2</v>
      </c>
      <c r="J61">
        <f t="shared" si="6"/>
        <v>1.1951139642652959E-3</v>
      </c>
      <c r="K61">
        <f>carboncycle!U161</f>
        <v>279.71187595463942</v>
      </c>
      <c r="L61">
        <f t="shared" si="7"/>
        <v>9.0890942720225007E-2</v>
      </c>
      <c r="M61">
        <f t="shared" si="10"/>
        <v>1.2615947619277552E-2</v>
      </c>
      <c r="N61">
        <f t="shared" si="8"/>
        <v>1.1951139642652959E-3</v>
      </c>
      <c r="O61" s="16">
        <f t="shared" si="3"/>
        <v>0</v>
      </c>
    </row>
    <row r="62" spans="1:15">
      <c r="A62">
        <v>1906</v>
      </c>
      <c r="B62">
        <v>-0.31913930000000001</v>
      </c>
      <c r="C62">
        <f t="shared" si="4"/>
        <v>1.4752116900000001E-2</v>
      </c>
      <c r="G62">
        <f>carboncycle!L162</f>
        <v>279.92603869132455</v>
      </c>
      <c r="H62">
        <f t="shared" si="5"/>
        <v>9.4985628470460007E-2</v>
      </c>
      <c r="I62">
        <f t="shared" si="9"/>
        <v>1.3192274044067268E-2</v>
      </c>
      <c r="J62">
        <f t="shared" si="6"/>
        <v>1.2599842994257654E-3</v>
      </c>
      <c r="K62">
        <f>carboncycle!U162</f>
        <v>279.92603869132455</v>
      </c>
      <c r="L62">
        <f t="shared" si="7"/>
        <v>9.4985628470460007E-2</v>
      </c>
      <c r="M62">
        <f t="shared" si="10"/>
        <v>1.3192274044067268E-2</v>
      </c>
      <c r="N62">
        <f t="shared" si="8"/>
        <v>1.2599842994257654E-3</v>
      </c>
      <c r="O62" s="16">
        <f t="shared" si="3"/>
        <v>0</v>
      </c>
    </row>
    <row r="63" spans="1:15">
      <c r="A63">
        <v>1907</v>
      </c>
      <c r="B63">
        <v>-0.50415770000000004</v>
      </c>
      <c r="C63">
        <f t="shared" si="4"/>
        <v>-0.17026628310000003</v>
      </c>
      <c r="G63">
        <f>carboncycle!L163</f>
        <v>280.1563269502202</v>
      </c>
      <c r="H63">
        <f t="shared" si="5"/>
        <v>9.9385132293830836E-2</v>
      </c>
      <c r="I63">
        <f t="shared" si="9"/>
        <v>1.3795629025539333E-2</v>
      </c>
      <c r="J63">
        <f t="shared" si="6"/>
        <v>1.3277597051753291E-3</v>
      </c>
      <c r="K63">
        <f>carboncycle!U163</f>
        <v>280.1563269502202</v>
      </c>
      <c r="L63">
        <f t="shared" si="7"/>
        <v>9.9385132293830836E-2</v>
      </c>
      <c r="M63">
        <f t="shared" si="10"/>
        <v>1.3795629025539333E-2</v>
      </c>
      <c r="N63">
        <f t="shared" si="8"/>
        <v>1.3277597051753291E-3</v>
      </c>
      <c r="O63" s="16">
        <f t="shared" si="3"/>
        <v>0</v>
      </c>
    </row>
    <row r="64" spans="1:15">
      <c r="A64">
        <v>1908</v>
      </c>
      <c r="B64">
        <v>-0.51387070000000001</v>
      </c>
      <c r="C64">
        <f t="shared" si="4"/>
        <v>-0.1799792831</v>
      </c>
      <c r="G64">
        <f>carboncycle!L164</f>
        <v>280.41768683821363</v>
      </c>
      <c r="H64">
        <f t="shared" si="5"/>
        <v>0.10437385980416397</v>
      </c>
      <c r="I64">
        <f t="shared" si="9"/>
        <v>1.4431244038978931E-2</v>
      </c>
      <c r="J64">
        <f t="shared" si="6"/>
        <v>1.3985772029149967E-3</v>
      </c>
      <c r="K64">
        <f>carboncycle!U164</f>
        <v>280.41768683821363</v>
      </c>
      <c r="L64">
        <f t="shared" si="7"/>
        <v>0.10437385980416397</v>
      </c>
      <c r="M64">
        <f t="shared" si="10"/>
        <v>1.4431244038978931E-2</v>
      </c>
      <c r="N64">
        <f t="shared" si="8"/>
        <v>1.3985772029149967E-3</v>
      </c>
      <c r="O64" s="16">
        <f t="shared" si="3"/>
        <v>0</v>
      </c>
    </row>
    <row r="65" spans="1:15">
      <c r="A65">
        <v>1909</v>
      </c>
      <c r="B65">
        <v>-0.53576489999999999</v>
      </c>
      <c r="C65">
        <f t="shared" si="4"/>
        <v>-0.20187348309999997</v>
      </c>
      <c r="G65">
        <f>carboncycle!L165</f>
        <v>280.65667420452883</v>
      </c>
      <c r="H65">
        <f t="shared" si="5"/>
        <v>0.10893148202284685</v>
      </c>
      <c r="I65">
        <f t="shared" si="9"/>
        <v>1.5093613484570953E-2</v>
      </c>
      <c r="J65">
        <f t="shared" si="6"/>
        <v>1.4726027505438399E-3</v>
      </c>
      <c r="K65">
        <f>carboncycle!U165</f>
        <v>280.65667420452883</v>
      </c>
      <c r="L65">
        <f t="shared" si="7"/>
        <v>0.10893148202284685</v>
      </c>
      <c r="M65">
        <f t="shared" si="10"/>
        <v>1.5093613484570953E-2</v>
      </c>
      <c r="N65">
        <f t="shared" si="8"/>
        <v>1.4726027505438399E-3</v>
      </c>
      <c r="O65" s="16">
        <f t="shared" si="3"/>
        <v>0</v>
      </c>
    </row>
    <row r="66" spans="1:15">
      <c r="A66">
        <v>1910</v>
      </c>
      <c r="B66">
        <v>-0.53102419999999995</v>
      </c>
      <c r="C66">
        <f t="shared" si="4"/>
        <v>-0.19713278309999993</v>
      </c>
      <c r="G66">
        <f>carboncycle!L166</f>
        <v>280.90773006382392</v>
      </c>
      <c r="H66">
        <f t="shared" si="5"/>
        <v>0.11371507915437259</v>
      </c>
      <c r="I66">
        <f t="shared" si="9"/>
        <v>1.578421865689272E-2</v>
      </c>
      <c r="J66">
        <f t="shared" si="6"/>
        <v>1.5499700915131138E-3</v>
      </c>
      <c r="K66">
        <f>carboncycle!U166</f>
        <v>280.90773006382392</v>
      </c>
      <c r="L66">
        <f t="shared" si="7"/>
        <v>0.11371507915437259</v>
      </c>
      <c r="M66">
        <f t="shared" si="10"/>
        <v>1.578421865689272E-2</v>
      </c>
      <c r="N66">
        <f t="shared" si="8"/>
        <v>1.5499700915131138E-3</v>
      </c>
      <c r="O66" s="16">
        <f t="shared" si="3"/>
        <v>0</v>
      </c>
    </row>
    <row r="67" spans="1:15">
      <c r="A67">
        <v>1911</v>
      </c>
      <c r="B67">
        <v>-0.53920509999999999</v>
      </c>
      <c r="C67">
        <f t="shared" si="4"/>
        <v>-0.20531368309999998</v>
      </c>
      <c r="G67">
        <f>carboncycle!L167</f>
        <v>281.16989392203794</v>
      </c>
      <c r="H67">
        <f t="shared" si="5"/>
        <v>0.11870576614599419</v>
      </c>
      <c r="I67">
        <f t="shared" si="9"/>
        <v>1.6504297428886202E-2</v>
      </c>
      <c r="J67">
        <f t="shared" si="6"/>
        <v>1.6308206233644699E-3</v>
      </c>
      <c r="K67">
        <f>carboncycle!U167</f>
        <v>281.16989392203794</v>
      </c>
      <c r="L67">
        <f t="shared" si="7"/>
        <v>0.11870576614599419</v>
      </c>
      <c r="M67">
        <f t="shared" si="10"/>
        <v>1.6504297428886202E-2</v>
      </c>
      <c r="N67">
        <f t="shared" si="8"/>
        <v>1.6308206233644699E-3</v>
      </c>
      <c r="O67" s="16">
        <f t="shared" si="3"/>
        <v>0</v>
      </c>
    </row>
    <row r="68" spans="1:15">
      <c r="A68">
        <v>1912</v>
      </c>
      <c r="B68">
        <v>-0.47567302</v>
      </c>
      <c r="C68">
        <f t="shared" si="4"/>
        <v>-0.14178160309999999</v>
      </c>
      <c r="G68">
        <f>carboncycle!L168</f>
        <v>281.43485297940884</v>
      </c>
      <c r="H68">
        <f t="shared" si="5"/>
        <v>0.12374493820965522</v>
      </c>
      <c r="I68">
        <f t="shared" si="9"/>
        <v>1.7253405532275039E-2</v>
      </c>
      <c r="J68">
        <f t="shared" si="6"/>
        <v>1.7153019716198334E-3</v>
      </c>
      <c r="K68">
        <f>carboncycle!U168</f>
        <v>281.43485297940884</v>
      </c>
      <c r="L68">
        <f t="shared" si="7"/>
        <v>0.12374493820965522</v>
      </c>
      <c r="M68">
        <f t="shared" si="10"/>
        <v>1.7253405532275039E-2</v>
      </c>
      <c r="N68">
        <f t="shared" si="8"/>
        <v>1.7153019716198334E-3</v>
      </c>
      <c r="O68" s="16">
        <f t="shared" si="3"/>
        <v>0</v>
      </c>
    </row>
    <row r="69" spans="1:15">
      <c r="A69">
        <v>1913</v>
      </c>
      <c r="B69">
        <v>-0.46715254000000001</v>
      </c>
      <c r="C69">
        <f t="shared" si="4"/>
        <v>-0.13326112309999999</v>
      </c>
      <c r="G69">
        <f>carboncycle!L169</f>
        <v>281.71502369663347</v>
      </c>
      <c r="H69">
        <f t="shared" si="5"/>
        <v>0.12906825806782743</v>
      </c>
      <c r="I69">
        <f t="shared" si="9"/>
        <v>1.8033554738271021E-2</v>
      </c>
      <c r="J69">
        <f t="shared" si="6"/>
        <v>1.8035583998443549E-3</v>
      </c>
      <c r="K69">
        <f>carboncycle!U169</f>
        <v>281.71502369663347</v>
      </c>
      <c r="L69">
        <f t="shared" si="7"/>
        <v>0.12906825806782743</v>
      </c>
      <c r="M69">
        <f t="shared" si="10"/>
        <v>1.8033554738271021E-2</v>
      </c>
      <c r="N69">
        <f t="shared" si="8"/>
        <v>1.8035583998443549E-3</v>
      </c>
      <c r="O69" s="16">
        <f t="shared" si="3"/>
        <v>0</v>
      </c>
    </row>
    <row r="70" spans="1:15">
      <c r="A70">
        <v>1914</v>
      </c>
      <c r="B70">
        <v>-0.2625924</v>
      </c>
      <c r="C70">
        <f t="shared" si="4"/>
        <v>7.1299016900000012E-2</v>
      </c>
      <c r="G70">
        <f>carboncycle!L170</f>
        <v>282.01967829108679</v>
      </c>
      <c r="H70">
        <f t="shared" si="5"/>
        <v>0.13485077325893641</v>
      </c>
      <c r="I70">
        <f t="shared" si="9"/>
        <v>1.8848504159635425E-2</v>
      </c>
      <c r="J70">
        <f t="shared" si="6"/>
        <v>1.8957447790466184E-3</v>
      </c>
      <c r="K70">
        <f>carboncycle!U170</f>
        <v>282.01967829108679</v>
      </c>
      <c r="L70">
        <f t="shared" si="7"/>
        <v>0.13485077325893641</v>
      </c>
      <c r="M70">
        <f t="shared" si="10"/>
        <v>1.8848504159635425E-2</v>
      </c>
      <c r="N70">
        <f t="shared" si="8"/>
        <v>1.8957447790466184E-3</v>
      </c>
      <c r="O70" s="16">
        <f t="shared" ref="O70:O133" si="11">M70-I70</f>
        <v>0</v>
      </c>
    </row>
    <row r="71" spans="1:15">
      <c r="A71">
        <v>1915</v>
      </c>
      <c r="B71">
        <v>-0.19184391000000001</v>
      </c>
      <c r="C71">
        <f t="shared" ref="C71:C134" si="12">B71-C$4</f>
        <v>0.14204750690000001</v>
      </c>
      <c r="G71">
        <f>carboncycle!L171</f>
        <v>282.27409334305258</v>
      </c>
      <c r="H71">
        <f t="shared" ref="H71:H134" si="13">H$3*LN(G71/G$3)</f>
        <v>0.1396749293586953</v>
      </c>
      <c r="I71">
        <f t="shared" si="9"/>
        <v>1.9687211236997872E-2</v>
      </c>
      <c r="J71">
        <f t="shared" ref="J71:J134" si="14">J70+J$3*(I70-J70)</f>
        <v>1.9920364523283627E-3</v>
      </c>
      <c r="K71">
        <f>carboncycle!U171</f>
        <v>282.27409334305258</v>
      </c>
      <c r="L71">
        <f t="shared" ref="L71:L134" si="15">L$3*LN(K71/K$3)</f>
        <v>0.1396749293586953</v>
      </c>
      <c r="M71">
        <f t="shared" si="10"/>
        <v>1.9687211236997872E-2</v>
      </c>
      <c r="N71">
        <f t="shared" ref="N71:N134" si="16">N70+N$3*(M70-N70)</f>
        <v>1.9920364523283627E-3</v>
      </c>
      <c r="O71" s="16">
        <f t="shared" si="11"/>
        <v>0</v>
      </c>
    </row>
    <row r="72" spans="1:15">
      <c r="A72">
        <v>1916</v>
      </c>
      <c r="B72">
        <v>-0.42020996999999999</v>
      </c>
      <c r="C72">
        <f t="shared" si="12"/>
        <v>-8.6318553099999973E-2</v>
      </c>
      <c r="G72">
        <f>carboncycle!L172</f>
        <v>282.51984749413043</v>
      </c>
      <c r="H72">
        <f t="shared" si="13"/>
        <v>0.1443307328161258</v>
      </c>
      <c r="I72">
        <f t="shared" ref="I72:I135" si="17">I71+I$3*(I$4*H72-I71)+I$5*(J71-I71)</f>
        <v>2.0547179440783804E-2</v>
      </c>
      <c r="J72">
        <f t="shared" si="14"/>
        <v>2.0925450451052853E-3</v>
      </c>
      <c r="K72">
        <f>carboncycle!U172</f>
        <v>282.51984749413043</v>
      </c>
      <c r="L72">
        <f t="shared" si="15"/>
        <v>0.1443307328161258</v>
      </c>
      <c r="M72">
        <f t="shared" ref="M72:M135" si="18">M71+M$3*(M$4*L72-M71)+M$5*(N71-M71)</f>
        <v>2.0547179440783804E-2</v>
      </c>
      <c r="N72">
        <f t="shared" si="16"/>
        <v>2.0925450451052853E-3</v>
      </c>
      <c r="O72" s="16">
        <f t="shared" si="11"/>
        <v>0</v>
      </c>
    </row>
    <row r="73" spans="1:15">
      <c r="A73">
        <v>1917</v>
      </c>
      <c r="B73">
        <v>-0.54301953000000003</v>
      </c>
      <c r="C73">
        <f t="shared" si="12"/>
        <v>-0.20912811310000001</v>
      </c>
      <c r="G73">
        <f>carboncycle!L173</f>
        <v>282.79243384820057</v>
      </c>
      <c r="H73">
        <f t="shared" si="13"/>
        <v>0.14949013640748537</v>
      </c>
      <c r="I73">
        <f t="shared" si="17"/>
        <v>2.1432953501847433E-2</v>
      </c>
      <c r="J73">
        <f t="shared" si="14"/>
        <v>2.1973673684727393E-3</v>
      </c>
      <c r="K73">
        <f>carboncycle!U173</f>
        <v>282.79243384820057</v>
      </c>
      <c r="L73">
        <f t="shared" si="15"/>
        <v>0.14949013640748537</v>
      </c>
      <c r="M73">
        <f t="shared" si="18"/>
        <v>2.1432953501847433E-2</v>
      </c>
      <c r="N73">
        <f t="shared" si="16"/>
        <v>2.1973673684727393E-3</v>
      </c>
      <c r="O73" s="16">
        <f t="shared" si="11"/>
        <v>0</v>
      </c>
    </row>
    <row r="74" spans="1:15">
      <c r="A74">
        <v>1918</v>
      </c>
      <c r="B74">
        <v>-0.42458433000000001</v>
      </c>
      <c r="C74">
        <f t="shared" si="12"/>
        <v>-9.0692913099999994E-2</v>
      </c>
      <c r="G74">
        <f>carboncycle!L174</f>
        <v>283.08582201038428</v>
      </c>
      <c r="H74">
        <f t="shared" si="13"/>
        <v>0.15503771414907191</v>
      </c>
      <c r="I74">
        <f t="shared" si="17"/>
        <v>2.2347733739055322E-2</v>
      </c>
      <c r="J74">
        <f t="shared" si="14"/>
        <v>2.3066254977103075E-3</v>
      </c>
      <c r="K74">
        <f>carboncycle!U174</f>
        <v>283.08582201038428</v>
      </c>
      <c r="L74">
        <f t="shared" si="15"/>
        <v>0.15503771414907191</v>
      </c>
      <c r="M74">
        <f t="shared" si="18"/>
        <v>2.2347733739055322E-2</v>
      </c>
      <c r="N74">
        <f t="shared" si="16"/>
        <v>2.3066254977103075E-3</v>
      </c>
      <c r="O74" s="16">
        <f t="shared" si="11"/>
        <v>0</v>
      </c>
    </row>
    <row r="75" spans="1:15">
      <c r="A75">
        <v>1919</v>
      </c>
      <c r="B75">
        <v>-0.32551822000000002</v>
      </c>
      <c r="C75">
        <f t="shared" si="12"/>
        <v>8.3731968999999906E-3</v>
      </c>
      <c r="G75">
        <f>carboncycle!L175</f>
        <v>283.36473673587744</v>
      </c>
      <c r="H75">
        <f t="shared" si="13"/>
        <v>0.16030629012253247</v>
      </c>
      <c r="I75">
        <f t="shared" si="17"/>
        <v>2.3287707189163065E-2</v>
      </c>
      <c r="J75">
        <f t="shared" si="14"/>
        <v>2.4204589925211472E-3</v>
      </c>
      <c r="K75">
        <f>carboncycle!U175</f>
        <v>283.36473673587744</v>
      </c>
      <c r="L75">
        <f t="shared" si="15"/>
        <v>0.16030629012253247</v>
      </c>
      <c r="M75">
        <f t="shared" si="18"/>
        <v>2.3287707189163065E-2</v>
      </c>
      <c r="N75">
        <f t="shared" si="16"/>
        <v>2.4204589925211472E-3</v>
      </c>
      <c r="O75" s="16">
        <f t="shared" si="11"/>
        <v>0</v>
      </c>
    </row>
    <row r="76" spans="1:15">
      <c r="A76">
        <v>1920</v>
      </c>
      <c r="B76">
        <v>-0.29858079999999998</v>
      </c>
      <c r="C76">
        <f t="shared" si="12"/>
        <v>3.5310616900000036E-2</v>
      </c>
      <c r="G76">
        <f>carboncycle!L176</f>
        <v>283.57834066581739</v>
      </c>
      <c r="H76">
        <f t="shared" si="13"/>
        <v>0.16433766866758526</v>
      </c>
      <c r="I76">
        <f t="shared" si="17"/>
        <v>2.4239265511434953E-2</v>
      </c>
      <c r="J76">
        <f t="shared" si="14"/>
        <v>2.5389849622780734E-3</v>
      </c>
      <c r="K76">
        <f>carboncycle!U176</f>
        <v>283.57834066581739</v>
      </c>
      <c r="L76">
        <f t="shared" si="15"/>
        <v>0.16433766866758526</v>
      </c>
      <c r="M76">
        <f t="shared" si="18"/>
        <v>2.4239265511434953E-2</v>
      </c>
      <c r="N76">
        <f t="shared" si="16"/>
        <v>2.5389849622780734E-3</v>
      </c>
      <c r="O76" s="16">
        <f t="shared" si="11"/>
        <v>0</v>
      </c>
    </row>
    <row r="77" spans="1:15">
      <c r="A77">
        <v>1921</v>
      </c>
      <c r="B77">
        <v>-0.24067702999999999</v>
      </c>
      <c r="C77">
        <f t="shared" si="12"/>
        <v>9.3214386900000029E-2</v>
      </c>
      <c r="G77">
        <f>carboncycle!L177</f>
        <v>283.85075497057267</v>
      </c>
      <c r="H77">
        <f t="shared" si="13"/>
        <v>0.16947458058704029</v>
      </c>
      <c r="I77">
        <f t="shared" si="17"/>
        <v>2.5213509114849243E-2</v>
      </c>
      <c r="J77">
        <f t="shared" si="14"/>
        <v>2.6622425557972845E-3</v>
      </c>
      <c r="K77">
        <f>carboncycle!U177</f>
        <v>283.85075497057267</v>
      </c>
      <c r="L77">
        <f t="shared" si="15"/>
        <v>0.16947458058704029</v>
      </c>
      <c r="M77">
        <f t="shared" si="18"/>
        <v>2.5213509114849243E-2</v>
      </c>
      <c r="N77">
        <f t="shared" si="16"/>
        <v>2.6622425557972845E-3</v>
      </c>
      <c r="O77" s="16">
        <f t="shared" si="11"/>
        <v>0</v>
      </c>
    </row>
    <row r="78" spans="1:15">
      <c r="A78">
        <v>1922</v>
      </c>
      <c r="B78">
        <v>-0.33922812000000002</v>
      </c>
      <c r="C78">
        <f t="shared" si="12"/>
        <v>-5.3367031000000065E-3</v>
      </c>
      <c r="G78">
        <f>carboncycle!L178</f>
        <v>284.05807303274543</v>
      </c>
      <c r="H78">
        <f t="shared" si="13"/>
        <v>0.17338067123822554</v>
      </c>
      <c r="I78">
        <f t="shared" si="17"/>
        <v>2.6196979548868776E-2</v>
      </c>
      <c r="J78">
        <f t="shared" si="14"/>
        <v>2.7903337498526998E-3</v>
      </c>
      <c r="K78">
        <f>carboncycle!U178</f>
        <v>284.05807303274543</v>
      </c>
      <c r="L78">
        <f t="shared" si="15"/>
        <v>0.17338067123822554</v>
      </c>
      <c r="M78">
        <f t="shared" si="18"/>
        <v>2.6196979548868776E-2</v>
      </c>
      <c r="N78">
        <f t="shared" si="16"/>
        <v>2.7903337498526998E-3</v>
      </c>
      <c r="O78" s="16">
        <f t="shared" si="11"/>
        <v>0</v>
      </c>
    </row>
    <row r="79" spans="1:15">
      <c r="A79">
        <v>1923</v>
      </c>
      <c r="B79">
        <v>-0.31793054999999998</v>
      </c>
      <c r="C79">
        <f t="shared" si="12"/>
        <v>1.5960866900000037E-2</v>
      </c>
      <c r="G79">
        <f>carboncycle!L179</f>
        <v>284.28467057452542</v>
      </c>
      <c r="H79">
        <f t="shared" si="13"/>
        <v>0.17764674809552605</v>
      </c>
      <c r="I79">
        <f t="shared" si="17"/>
        <v>2.7193135857876458E-2</v>
      </c>
      <c r="J79">
        <f t="shared" si="14"/>
        <v>2.9232834979911111E-3</v>
      </c>
      <c r="K79">
        <f>carboncycle!U179</f>
        <v>284.28467057452542</v>
      </c>
      <c r="L79">
        <f t="shared" si="15"/>
        <v>0.17764674809552605</v>
      </c>
      <c r="M79">
        <f t="shared" si="18"/>
        <v>2.7193135857876458E-2</v>
      </c>
      <c r="N79">
        <f t="shared" si="16"/>
        <v>2.9232834979911111E-3</v>
      </c>
      <c r="O79" s="16">
        <f t="shared" si="11"/>
        <v>0</v>
      </c>
    </row>
    <row r="80" spans="1:15">
      <c r="A80">
        <v>1924</v>
      </c>
      <c r="B80">
        <v>-0.31206220000000001</v>
      </c>
      <c r="C80">
        <f t="shared" si="12"/>
        <v>2.1829216900000004E-2</v>
      </c>
      <c r="G80">
        <f>carboncycle!L180</f>
        <v>284.56774992684393</v>
      </c>
      <c r="H80">
        <f t="shared" si="13"/>
        <v>0.18297141440733752</v>
      </c>
      <c r="I80">
        <f t="shared" si="17"/>
        <v>2.8212557259048841E-2</v>
      </c>
      <c r="J80">
        <f t="shared" si="14"/>
        <v>3.0611362593952599E-3</v>
      </c>
      <c r="K80">
        <f>carboncycle!U180</f>
        <v>284.56774992684393</v>
      </c>
      <c r="L80">
        <f t="shared" si="15"/>
        <v>0.18297141440733752</v>
      </c>
      <c r="M80">
        <f t="shared" si="18"/>
        <v>2.8212557259048841E-2</v>
      </c>
      <c r="N80">
        <f t="shared" si="16"/>
        <v>3.0611362593952599E-3</v>
      </c>
      <c r="O80" s="16">
        <f t="shared" si="11"/>
        <v>0</v>
      </c>
    </row>
    <row r="81" spans="1:15">
      <c r="A81">
        <v>1925</v>
      </c>
      <c r="B81">
        <v>-0.28242525000000002</v>
      </c>
      <c r="C81">
        <f t="shared" si="12"/>
        <v>5.1466166899999999E-2</v>
      </c>
      <c r="G81">
        <f>carboncycle!L181</f>
        <v>284.84188260624722</v>
      </c>
      <c r="H81">
        <f t="shared" si="13"/>
        <v>0.18812274963007458</v>
      </c>
      <c r="I81">
        <f t="shared" si="17"/>
        <v>2.9252717802695196E-2</v>
      </c>
      <c r="J81">
        <f t="shared" si="14"/>
        <v>3.2039963306732923E-3</v>
      </c>
      <c r="K81">
        <f>carboncycle!U181</f>
        <v>284.84188260624722</v>
      </c>
      <c r="L81">
        <f t="shared" si="15"/>
        <v>0.18812274963007458</v>
      </c>
      <c r="M81">
        <f t="shared" si="18"/>
        <v>2.9252717802695196E-2</v>
      </c>
      <c r="N81">
        <f t="shared" si="16"/>
        <v>3.2039963306732923E-3</v>
      </c>
      <c r="O81" s="16">
        <f t="shared" si="11"/>
        <v>0</v>
      </c>
    </row>
    <row r="82" spans="1:15">
      <c r="A82">
        <v>1926</v>
      </c>
      <c r="B82">
        <v>-0.12283547</v>
      </c>
      <c r="C82">
        <f t="shared" si="12"/>
        <v>0.21105594690000001</v>
      </c>
      <c r="G82">
        <f>carboncycle!L182</f>
        <v>285.11715389581775</v>
      </c>
      <c r="H82">
        <f t="shared" si="13"/>
        <v>0.19329049474644777</v>
      </c>
      <c r="I82">
        <f t="shared" si="17"/>
        <v>3.0313140391027033E-2</v>
      </c>
      <c r="J82">
        <f t="shared" si="14"/>
        <v>3.3519530686343768E-3</v>
      </c>
      <c r="K82">
        <f>carboncycle!U182</f>
        <v>285.11715389581775</v>
      </c>
      <c r="L82">
        <f t="shared" si="15"/>
        <v>0.19329049474644777</v>
      </c>
      <c r="M82">
        <f t="shared" si="18"/>
        <v>3.0313140391027033E-2</v>
      </c>
      <c r="N82">
        <f t="shared" si="16"/>
        <v>3.3519530686343768E-3</v>
      </c>
      <c r="O82" s="16">
        <f t="shared" si="11"/>
        <v>0</v>
      </c>
    </row>
    <row r="83" spans="1:15">
      <c r="A83">
        <v>1927</v>
      </c>
      <c r="B83">
        <v>-0.22940508000000001</v>
      </c>
      <c r="C83">
        <f t="shared" si="12"/>
        <v>0.1044863369</v>
      </c>
      <c r="G83">
        <f>carboncycle!L183</f>
        <v>285.39193708333994</v>
      </c>
      <c r="H83">
        <f t="shared" si="13"/>
        <v>0.1984441029541594</v>
      </c>
      <c r="I83">
        <f t="shared" si="17"/>
        <v>3.1393048006888503E-2</v>
      </c>
      <c r="J83">
        <f t="shared" si="14"/>
        <v>3.505092612625567E-3</v>
      </c>
      <c r="K83">
        <f>carboncycle!U183</f>
        <v>285.39193708333994</v>
      </c>
      <c r="L83">
        <f t="shared" si="15"/>
        <v>0.1984441029541594</v>
      </c>
      <c r="M83">
        <f t="shared" si="18"/>
        <v>3.1393048006888503E-2</v>
      </c>
      <c r="N83">
        <f t="shared" si="16"/>
        <v>3.505092612625567E-3</v>
      </c>
      <c r="O83" s="16">
        <f t="shared" si="11"/>
        <v>0</v>
      </c>
    </row>
    <row r="84" spans="1:15">
      <c r="A84">
        <v>1928</v>
      </c>
      <c r="B84">
        <v>-0.20676154999999999</v>
      </c>
      <c r="C84">
        <f t="shared" si="12"/>
        <v>0.12712986690000003</v>
      </c>
      <c r="G84">
        <f>carboncycle!L184</f>
        <v>285.69983132344504</v>
      </c>
      <c r="H84">
        <f t="shared" si="13"/>
        <v>0.20421282327297943</v>
      </c>
      <c r="I84">
        <f t="shared" si="17"/>
        <v>3.2498205796635114E-2</v>
      </c>
      <c r="J84">
        <f t="shared" si="14"/>
        <v>3.6634961992649804E-3</v>
      </c>
      <c r="K84">
        <f>carboncycle!U184</f>
        <v>285.69983132344504</v>
      </c>
      <c r="L84">
        <f t="shared" si="15"/>
        <v>0.20421282327297943</v>
      </c>
      <c r="M84">
        <f t="shared" si="18"/>
        <v>3.2498205796635114E-2</v>
      </c>
      <c r="N84">
        <f t="shared" si="16"/>
        <v>3.6634961992649804E-3</v>
      </c>
      <c r="O84" s="16">
        <f t="shared" si="11"/>
        <v>0</v>
      </c>
    </row>
    <row r="85" spans="1:15">
      <c r="A85">
        <v>1929</v>
      </c>
      <c r="B85">
        <v>-0.39275663999999999</v>
      </c>
      <c r="C85">
        <f t="shared" si="12"/>
        <v>-5.8865223099999975E-2</v>
      </c>
      <c r="G85">
        <f>carboncycle!L185</f>
        <v>286.00338371617079</v>
      </c>
      <c r="H85">
        <f t="shared" si="13"/>
        <v>0.20989411178412948</v>
      </c>
      <c r="I85">
        <f t="shared" si="17"/>
        <v>3.3626914497883298E-2</v>
      </c>
      <c r="J85">
        <f t="shared" si="14"/>
        <v>3.8272773497780429E-3</v>
      </c>
      <c r="K85">
        <f>carboncycle!U185</f>
        <v>286.00338371617079</v>
      </c>
      <c r="L85">
        <f t="shared" si="15"/>
        <v>0.20989411178412948</v>
      </c>
      <c r="M85">
        <f t="shared" si="18"/>
        <v>3.3626914497883298E-2</v>
      </c>
      <c r="N85">
        <f t="shared" si="16"/>
        <v>3.8272773497780429E-3</v>
      </c>
      <c r="O85" s="16">
        <f t="shared" si="11"/>
        <v>0</v>
      </c>
    </row>
    <row r="86" spans="1:15">
      <c r="A86">
        <v>1930</v>
      </c>
      <c r="B86">
        <v>-0.1768054</v>
      </c>
      <c r="C86">
        <f t="shared" si="12"/>
        <v>0.15708601690000001</v>
      </c>
      <c r="G86">
        <f>carboncycle!L186</f>
        <v>286.3395491918323</v>
      </c>
      <c r="H86">
        <f t="shared" si="13"/>
        <v>0.21617875477767559</v>
      </c>
      <c r="I86">
        <f t="shared" si="17"/>
        <v>3.478468485067622E-2</v>
      </c>
      <c r="J86">
        <f t="shared" si="14"/>
        <v>3.9965392887792803E-3</v>
      </c>
      <c r="K86">
        <f>carboncycle!U186</f>
        <v>286.3395491918323</v>
      </c>
      <c r="L86">
        <f t="shared" si="15"/>
        <v>0.21617875477767559</v>
      </c>
      <c r="M86">
        <f t="shared" si="18"/>
        <v>3.478468485067622E-2</v>
      </c>
      <c r="N86">
        <f t="shared" si="16"/>
        <v>3.9965392887792803E-3</v>
      </c>
      <c r="O86" s="16">
        <f t="shared" si="11"/>
        <v>0</v>
      </c>
    </row>
    <row r="87" spans="1:15">
      <c r="A87">
        <v>1931</v>
      </c>
      <c r="B87">
        <v>-0.10339768000000001</v>
      </c>
      <c r="C87">
        <f t="shared" si="12"/>
        <v>0.23049373690000002</v>
      </c>
      <c r="G87">
        <f>carboncycle!L187</f>
        <v>286.62599031076252</v>
      </c>
      <c r="H87">
        <f t="shared" si="13"/>
        <v>0.22152797740378574</v>
      </c>
      <c r="I87">
        <f t="shared" si="17"/>
        <v>3.5960912530172556E-2</v>
      </c>
      <c r="J87">
        <f t="shared" si="14"/>
        <v>4.1714159555708546E-3</v>
      </c>
      <c r="K87">
        <f>carboncycle!U187</f>
        <v>286.62599031076252</v>
      </c>
      <c r="L87">
        <f t="shared" si="15"/>
        <v>0.22152797740378574</v>
      </c>
      <c r="M87">
        <f t="shared" si="18"/>
        <v>3.5960912530172556E-2</v>
      </c>
      <c r="N87">
        <f t="shared" si="16"/>
        <v>4.1714159555708546E-3</v>
      </c>
      <c r="O87" s="16">
        <f t="shared" si="11"/>
        <v>0</v>
      </c>
    </row>
    <row r="88" spans="1:15">
      <c r="A88">
        <v>1932</v>
      </c>
      <c r="B88">
        <v>-0.14546165999999999</v>
      </c>
      <c r="C88">
        <f t="shared" si="12"/>
        <v>0.18842975690000002</v>
      </c>
      <c r="G88">
        <f>carboncycle!L188</f>
        <v>286.85640469937374</v>
      </c>
      <c r="H88">
        <f t="shared" si="13"/>
        <v>0.22582703542588944</v>
      </c>
      <c r="I88">
        <f t="shared" si="17"/>
        <v>3.7144155748928424E-2</v>
      </c>
      <c r="J88">
        <f t="shared" si="14"/>
        <v>4.3519802961145921E-3</v>
      </c>
      <c r="K88">
        <f>carboncycle!U188</f>
        <v>286.85640469937374</v>
      </c>
      <c r="L88">
        <f t="shared" si="15"/>
        <v>0.22582703542588944</v>
      </c>
      <c r="M88">
        <f t="shared" si="18"/>
        <v>3.7144155748928424E-2</v>
      </c>
      <c r="N88">
        <f t="shared" si="16"/>
        <v>4.3519802961145921E-3</v>
      </c>
      <c r="O88" s="16">
        <f t="shared" si="11"/>
        <v>0</v>
      </c>
    </row>
    <row r="89" spans="1:15">
      <c r="A89">
        <v>1933</v>
      </c>
      <c r="B89">
        <v>-0.32234442000000002</v>
      </c>
      <c r="C89">
        <f t="shared" si="12"/>
        <v>1.1546996899999995E-2</v>
      </c>
      <c r="G89">
        <f>carboncycle!L189</f>
        <v>287.04325876279489</v>
      </c>
      <c r="H89">
        <f t="shared" si="13"/>
        <v>0.22931081260253522</v>
      </c>
      <c r="I89">
        <f t="shared" si="17"/>
        <v>3.8325782839828779E-2</v>
      </c>
      <c r="J89">
        <f t="shared" si="14"/>
        <v>4.5382398526865745E-3</v>
      </c>
      <c r="K89">
        <f>carboncycle!U189</f>
        <v>287.04325876279489</v>
      </c>
      <c r="L89">
        <f t="shared" si="15"/>
        <v>0.22931081260253522</v>
      </c>
      <c r="M89">
        <f t="shared" si="18"/>
        <v>3.8325782839828779E-2</v>
      </c>
      <c r="N89">
        <f t="shared" si="16"/>
        <v>4.5382398526865745E-3</v>
      </c>
      <c r="O89" s="16">
        <f t="shared" si="11"/>
        <v>0</v>
      </c>
    </row>
    <row r="90" spans="1:15">
      <c r="A90">
        <v>1934</v>
      </c>
      <c r="B90">
        <v>-0.17433684999999999</v>
      </c>
      <c r="C90">
        <f t="shared" si="12"/>
        <v>0.15955456690000003</v>
      </c>
      <c r="G90">
        <f>carboncycle!L190</f>
        <v>287.25352066893055</v>
      </c>
      <c r="H90">
        <f t="shared" si="13"/>
        <v>0.23322830365725103</v>
      </c>
      <c r="I90">
        <f t="shared" si="17"/>
        <v>3.9510380260093486E-2</v>
      </c>
      <c r="J90">
        <f t="shared" si="14"/>
        <v>4.7301530968535425E-3</v>
      </c>
      <c r="K90">
        <f>carboncycle!U190</f>
        <v>287.25352066893055</v>
      </c>
      <c r="L90">
        <f t="shared" si="15"/>
        <v>0.23322830365725103</v>
      </c>
      <c r="M90">
        <f t="shared" si="18"/>
        <v>3.9510380260093486E-2</v>
      </c>
      <c r="N90">
        <f t="shared" si="16"/>
        <v>4.7301530968535425E-3</v>
      </c>
      <c r="O90" s="16">
        <f t="shared" si="11"/>
        <v>0</v>
      </c>
    </row>
    <row r="91" spans="1:15">
      <c r="A91">
        <v>1935</v>
      </c>
      <c r="B91">
        <v>-0.20605921999999999</v>
      </c>
      <c r="C91">
        <f t="shared" si="12"/>
        <v>0.12783219690000003</v>
      </c>
      <c r="G91">
        <f>carboncycle!L191</f>
        <v>287.50068678885862</v>
      </c>
      <c r="H91">
        <f t="shared" si="13"/>
        <v>0.23782970998354333</v>
      </c>
      <c r="I91">
        <f t="shared" si="17"/>
        <v>4.0704973745737075E-2</v>
      </c>
      <c r="J91">
        <f t="shared" si="14"/>
        <v>4.9277047871407456E-3</v>
      </c>
      <c r="K91">
        <f>carboncycle!U191</f>
        <v>287.50068678885862</v>
      </c>
      <c r="L91">
        <f t="shared" si="15"/>
        <v>0.23782970998354333</v>
      </c>
      <c r="M91">
        <f t="shared" si="18"/>
        <v>4.0704973745737075E-2</v>
      </c>
      <c r="N91">
        <f t="shared" si="16"/>
        <v>4.9277047871407456E-3</v>
      </c>
      <c r="O91" s="16">
        <f t="shared" si="11"/>
        <v>0</v>
      </c>
    </row>
    <row r="92" spans="1:15">
      <c r="A92">
        <v>1936</v>
      </c>
      <c r="B92">
        <v>-0.16952092999999999</v>
      </c>
      <c r="C92">
        <f t="shared" si="12"/>
        <v>0.16437048690000003</v>
      </c>
      <c r="G92">
        <f>carboncycle!L192</f>
        <v>287.76998612133667</v>
      </c>
      <c r="H92">
        <f t="shared" si="13"/>
        <v>0.24283866177561847</v>
      </c>
      <c r="I92">
        <f t="shared" si="17"/>
        <v>4.191349538980358E-2</v>
      </c>
      <c r="J92">
        <f t="shared" si="14"/>
        <v>5.1309196748255724E-3</v>
      </c>
      <c r="K92">
        <f>carboncycle!U192</f>
        <v>287.76998612133667</v>
      </c>
      <c r="L92">
        <f t="shared" si="15"/>
        <v>0.24283866177561847</v>
      </c>
      <c r="M92">
        <f t="shared" si="18"/>
        <v>4.191349538980358E-2</v>
      </c>
      <c r="N92">
        <f t="shared" si="16"/>
        <v>5.1309196748255724E-3</v>
      </c>
      <c r="O92" s="16">
        <f t="shared" si="11"/>
        <v>0</v>
      </c>
    </row>
    <row r="93" spans="1:15">
      <c r="A93">
        <v>1937</v>
      </c>
      <c r="B93">
        <v>-1.9198929999999999E-2</v>
      </c>
      <c r="C93">
        <f t="shared" si="12"/>
        <v>0.31469248690000001</v>
      </c>
      <c r="G93">
        <f>carboncycle!L193</f>
        <v>288.08334642406845</v>
      </c>
      <c r="H93">
        <f t="shared" si="13"/>
        <v>0.24866124780697024</v>
      </c>
      <c r="I93">
        <f t="shared" si="17"/>
        <v>4.3143952855006822E-2</v>
      </c>
      <c r="J93">
        <f t="shared" si="14"/>
        <v>5.3398447048866472E-3</v>
      </c>
      <c r="K93">
        <f>carboncycle!U193</f>
        <v>288.08334642406845</v>
      </c>
      <c r="L93">
        <f t="shared" si="15"/>
        <v>0.24866124780697024</v>
      </c>
      <c r="M93">
        <f t="shared" si="18"/>
        <v>4.3143952855006822E-2</v>
      </c>
      <c r="N93">
        <f t="shared" si="16"/>
        <v>5.3398447048866472E-3</v>
      </c>
      <c r="O93" s="16">
        <f t="shared" si="11"/>
        <v>0</v>
      </c>
    </row>
    <row r="94" spans="1:15">
      <c r="A94">
        <v>1938</v>
      </c>
      <c r="B94">
        <v>-1.2200732000000001E-2</v>
      </c>
      <c r="C94">
        <f t="shared" si="12"/>
        <v>0.32169068490000002</v>
      </c>
      <c r="G94">
        <f>carboncycle!L194</f>
        <v>288.42735816366667</v>
      </c>
      <c r="H94">
        <f t="shared" si="13"/>
        <v>0.25504608337254531</v>
      </c>
      <c r="I94">
        <f t="shared" si="17"/>
        <v>4.4401486957920559E-2</v>
      </c>
      <c r="J94">
        <f t="shared" si="14"/>
        <v>5.5545720391793297E-3</v>
      </c>
      <c r="K94">
        <f>carboncycle!U194</f>
        <v>288.42735816366667</v>
      </c>
      <c r="L94">
        <f t="shared" si="15"/>
        <v>0.25504608337254531</v>
      </c>
      <c r="M94">
        <f t="shared" si="18"/>
        <v>4.4401486957920559E-2</v>
      </c>
      <c r="N94">
        <f t="shared" si="16"/>
        <v>5.5545720391793297E-3</v>
      </c>
      <c r="O94" s="16">
        <f t="shared" si="11"/>
        <v>0</v>
      </c>
    </row>
    <row r="95" spans="1:15">
      <c r="A95">
        <v>1939</v>
      </c>
      <c r="B95">
        <v>-4.0797167000000002E-2</v>
      </c>
      <c r="C95">
        <f t="shared" si="12"/>
        <v>0.29309424989999999</v>
      </c>
      <c r="G95">
        <f>carboncycle!L195</f>
        <v>288.73254627004951</v>
      </c>
      <c r="H95">
        <f t="shared" si="13"/>
        <v>0.26070398340607281</v>
      </c>
      <c r="I95">
        <f t="shared" si="17"/>
        <v>4.5677720082052189E-2</v>
      </c>
      <c r="J95">
        <f t="shared" si="14"/>
        <v>5.7752225159177798E-3</v>
      </c>
      <c r="K95">
        <f>carboncycle!U195</f>
        <v>288.73254627004951</v>
      </c>
      <c r="L95">
        <f t="shared" si="15"/>
        <v>0.26070398340607281</v>
      </c>
      <c r="M95">
        <f t="shared" si="18"/>
        <v>4.5677720082052189E-2</v>
      </c>
      <c r="N95">
        <f t="shared" si="16"/>
        <v>5.7752225159177798E-3</v>
      </c>
      <c r="O95" s="16">
        <f t="shared" si="11"/>
        <v>0</v>
      </c>
    </row>
    <row r="96" spans="1:15">
      <c r="A96">
        <v>1940</v>
      </c>
      <c r="B96">
        <v>7.5935840000000004E-2</v>
      </c>
      <c r="C96">
        <f t="shared" si="12"/>
        <v>0.40982725689999999</v>
      </c>
      <c r="G96">
        <f>carboncycle!L196</f>
        <v>289.05708165529205</v>
      </c>
      <c r="H96">
        <f t="shared" si="13"/>
        <v>0.26671400646541016</v>
      </c>
      <c r="I96">
        <f t="shared" si="17"/>
        <v>4.6975725496173341E-2</v>
      </c>
      <c r="J96">
        <f t="shared" si="14"/>
        <v>6.0018687020934229E-3</v>
      </c>
      <c r="K96">
        <f>carboncycle!U196</f>
        <v>289.05708165529205</v>
      </c>
      <c r="L96">
        <f t="shared" si="15"/>
        <v>0.26671400646541016</v>
      </c>
      <c r="M96">
        <f t="shared" si="18"/>
        <v>4.6975725496173341E-2</v>
      </c>
      <c r="N96">
        <f t="shared" si="16"/>
        <v>6.0018687020934229E-3</v>
      </c>
      <c r="O96" s="16">
        <f t="shared" si="11"/>
        <v>0</v>
      </c>
    </row>
    <row r="97" spans="1:15">
      <c r="A97">
        <v>1941</v>
      </c>
      <c r="B97">
        <v>3.8129336999999999E-2</v>
      </c>
      <c r="C97">
        <f t="shared" si="12"/>
        <v>0.3720207539</v>
      </c>
      <c r="G97">
        <f>carboncycle!L197</f>
        <v>289.42674120904542</v>
      </c>
      <c r="H97">
        <f t="shared" si="13"/>
        <v>0.27355146260022906</v>
      </c>
      <c r="I97">
        <f t="shared" si="17"/>
        <v>4.8303397505044435E-2</v>
      </c>
      <c r="J97">
        <f t="shared" si="14"/>
        <v>6.2346002086837967E-3</v>
      </c>
      <c r="K97">
        <f>carboncycle!U197</f>
        <v>289.42674120904542</v>
      </c>
      <c r="L97">
        <f t="shared" si="15"/>
        <v>0.27355146260022906</v>
      </c>
      <c r="M97">
        <f t="shared" si="18"/>
        <v>4.8303397505044435E-2</v>
      </c>
      <c r="N97">
        <f t="shared" si="16"/>
        <v>6.2346002086837967E-3</v>
      </c>
      <c r="O97" s="16">
        <f t="shared" si="11"/>
        <v>0</v>
      </c>
    </row>
    <row r="98" spans="1:15">
      <c r="A98">
        <v>1942</v>
      </c>
      <c r="B98">
        <v>1.4060908999999999E-3</v>
      </c>
      <c r="C98">
        <f t="shared" si="12"/>
        <v>0.33529750780000001</v>
      </c>
      <c r="G98">
        <f>carboncycle!L198</f>
        <v>289.80544566670903</v>
      </c>
      <c r="H98">
        <f t="shared" si="13"/>
        <v>0.28054716892696563</v>
      </c>
      <c r="I98">
        <f t="shared" si="17"/>
        <v>4.9661441301858934E-2</v>
      </c>
      <c r="J98">
        <f t="shared" si="14"/>
        <v>6.4735509773271253E-3</v>
      </c>
      <c r="K98">
        <f>carboncycle!U198</f>
        <v>289.80544566670903</v>
      </c>
      <c r="L98">
        <f t="shared" si="15"/>
        <v>0.28054716892696563</v>
      </c>
      <c r="M98">
        <f t="shared" si="18"/>
        <v>4.9661441301858934E-2</v>
      </c>
      <c r="N98">
        <f t="shared" si="16"/>
        <v>6.4735509773271253E-3</v>
      </c>
      <c r="O98" s="16">
        <f t="shared" si="11"/>
        <v>0</v>
      </c>
    </row>
    <row r="99" spans="1:15">
      <c r="A99">
        <v>1943</v>
      </c>
      <c r="B99">
        <v>6.4140745000000002E-3</v>
      </c>
      <c r="C99">
        <f t="shared" si="12"/>
        <v>0.34030549139999999</v>
      </c>
      <c r="G99">
        <f>carboncycle!L199</f>
        <v>290.18082678020602</v>
      </c>
      <c r="H99">
        <f t="shared" si="13"/>
        <v>0.28747246813847915</v>
      </c>
      <c r="I99">
        <f t="shared" si="17"/>
        <v>5.1048172054373495E-2</v>
      </c>
      <c r="J99">
        <f t="shared" si="14"/>
        <v>6.7188581943704662E-3</v>
      </c>
      <c r="K99">
        <f>carboncycle!U199</f>
        <v>290.18082678020602</v>
      </c>
      <c r="L99">
        <f t="shared" si="15"/>
        <v>0.28747246813847915</v>
      </c>
      <c r="M99">
        <f t="shared" si="18"/>
        <v>5.1048172054373495E-2</v>
      </c>
      <c r="N99">
        <f t="shared" si="16"/>
        <v>6.7188581943704662E-3</v>
      </c>
      <c r="O99" s="16">
        <f t="shared" si="11"/>
        <v>0</v>
      </c>
    </row>
    <row r="100" spans="1:15">
      <c r="A100">
        <v>1944</v>
      </c>
      <c r="B100">
        <v>0.14410513999999999</v>
      </c>
      <c r="C100">
        <f t="shared" si="12"/>
        <v>0.47799655689999998</v>
      </c>
      <c r="G100">
        <f>carboncycle!L200</f>
        <v>290.5730107039663</v>
      </c>
      <c r="H100">
        <f t="shared" si="13"/>
        <v>0.29469819503217703</v>
      </c>
      <c r="I100">
        <f t="shared" si="17"/>
        <v>5.2465801519480326E-2</v>
      </c>
      <c r="J100">
        <f t="shared" si="14"/>
        <v>6.9706486970952837E-3</v>
      </c>
      <c r="K100">
        <f>carboncycle!U200</f>
        <v>290.5730107039663</v>
      </c>
      <c r="L100">
        <f t="shared" si="15"/>
        <v>0.29469819503217703</v>
      </c>
      <c r="M100">
        <f t="shared" si="18"/>
        <v>5.2465801519480326E-2</v>
      </c>
      <c r="N100">
        <f t="shared" si="16"/>
        <v>6.9706486970952837E-3</v>
      </c>
      <c r="O100" s="16">
        <f t="shared" si="11"/>
        <v>0</v>
      </c>
    </row>
    <row r="101" spans="1:15">
      <c r="A101">
        <v>1945</v>
      </c>
      <c r="B101">
        <v>4.3088365000000003E-2</v>
      </c>
      <c r="C101">
        <f t="shared" si="12"/>
        <v>0.37697978190000003</v>
      </c>
      <c r="G101">
        <f>carboncycle!L201</f>
        <v>290.9546790874428</v>
      </c>
      <c r="H101">
        <f t="shared" si="13"/>
        <v>0.30172082243457093</v>
      </c>
      <c r="I101">
        <f t="shared" si="17"/>
        <v>5.3911255399959335E-2</v>
      </c>
      <c r="J101">
        <f t="shared" si="14"/>
        <v>7.2290611651264309E-3</v>
      </c>
      <c r="K101">
        <f>carboncycle!U201</f>
        <v>290.9546790874428</v>
      </c>
      <c r="L101">
        <f t="shared" si="15"/>
        <v>0.30172082243457093</v>
      </c>
      <c r="M101">
        <f t="shared" si="18"/>
        <v>5.3911255399959335E-2</v>
      </c>
      <c r="N101">
        <f t="shared" si="16"/>
        <v>7.2290611651264309E-3</v>
      </c>
      <c r="O101" s="16">
        <f t="shared" si="11"/>
        <v>0</v>
      </c>
    </row>
    <row r="102" spans="1:15">
      <c r="A102">
        <v>1946</v>
      </c>
      <c r="B102">
        <v>-0.1188128</v>
      </c>
      <c r="C102">
        <f t="shared" si="12"/>
        <v>0.21507861690000002</v>
      </c>
      <c r="G102">
        <f>carboncycle!L202</f>
        <v>291.2260251318898</v>
      </c>
      <c r="H102">
        <f t="shared" si="13"/>
        <v>0.30670793874533481</v>
      </c>
      <c r="I102">
        <f t="shared" si="17"/>
        <v>5.5362587108192571E-2</v>
      </c>
      <c r="J102">
        <f t="shared" si="14"/>
        <v>7.4942160283802822E-3</v>
      </c>
      <c r="K102">
        <f>carboncycle!U202</f>
        <v>291.2260251318898</v>
      </c>
      <c r="L102">
        <f t="shared" si="15"/>
        <v>0.30670793874533481</v>
      </c>
      <c r="M102">
        <f t="shared" si="18"/>
        <v>5.5362587108192571E-2</v>
      </c>
      <c r="N102">
        <f t="shared" si="16"/>
        <v>7.4942160283802822E-3</v>
      </c>
      <c r="O102" s="16">
        <f t="shared" si="11"/>
        <v>0</v>
      </c>
    </row>
    <row r="103" spans="1:15">
      <c r="A103">
        <v>1947</v>
      </c>
      <c r="B103">
        <v>-9.1205544999999999E-2</v>
      </c>
      <c r="C103">
        <f t="shared" si="12"/>
        <v>0.24268587190000002</v>
      </c>
      <c r="G103">
        <f>carboncycle!L203</f>
        <v>291.53503995286815</v>
      </c>
      <c r="H103">
        <f t="shared" si="13"/>
        <v>0.3123817201498732</v>
      </c>
      <c r="I103">
        <f t="shared" si="17"/>
        <v>5.6826763000091977E-2</v>
      </c>
      <c r="J103">
        <f t="shared" si="14"/>
        <v>7.7661083761136158E-3</v>
      </c>
      <c r="K103">
        <f>carboncycle!U203</f>
        <v>291.53503995286815</v>
      </c>
      <c r="L103">
        <f t="shared" si="15"/>
        <v>0.3123817201498732</v>
      </c>
      <c r="M103">
        <f t="shared" si="18"/>
        <v>5.6826763000091977E-2</v>
      </c>
      <c r="N103">
        <f t="shared" si="16"/>
        <v>7.7661083761136158E-3</v>
      </c>
      <c r="O103" s="16">
        <f t="shared" si="11"/>
        <v>0</v>
      </c>
    </row>
    <row r="104" spans="1:15">
      <c r="A104">
        <v>1948</v>
      </c>
      <c r="B104">
        <v>-0.12466127</v>
      </c>
      <c r="C104">
        <f t="shared" si="12"/>
        <v>0.20923014690000002</v>
      </c>
      <c r="G104">
        <f>carboncycle!L204</f>
        <v>291.9139452257117</v>
      </c>
      <c r="H104">
        <f t="shared" si="13"/>
        <v>0.31933054874051797</v>
      </c>
      <c r="I104">
        <f t="shared" si="17"/>
        <v>5.8316612367823768E-2</v>
      </c>
      <c r="J104">
        <f t="shared" si="14"/>
        <v>8.0447728943778135E-3</v>
      </c>
      <c r="K104">
        <f>carboncycle!U204</f>
        <v>291.9139452257117</v>
      </c>
      <c r="L104">
        <f t="shared" si="15"/>
        <v>0.31933054874051797</v>
      </c>
      <c r="M104">
        <f t="shared" si="18"/>
        <v>5.8316612367823768E-2</v>
      </c>
      <c r="N104">
        <f t="shared" si="16"/>
        <v>8.0447728943778135E-3</v>
      </c>
      <c r="O104" s="16">
        <f t="shared" si="11"/>
        <v>0</v>
      </c>
    </row>
    <row r="105" spans="1:15">
      <c r="A105">
        <v>1949</v>
      </c>
      <c r="B105">
        <v>-0.14380224</v>
      </c>
      <c r="C105">
        <f t="shared" si="12"/>
        <v>0.19008917690000002</v>
      </c>
      <c r="G105">
        <f>carboncycle!L205</f>
        <v>292.32218703515588</v>
      </c>
      <c r="H105">
        <f t="shared" si="13"/>
        <v>0.32680729971635664</v>
      </c>
      <c r="I105">
        <f t="shared" si="17"/>
        <v>5.9836805138712264E-2</v>
      </c>
      <c r="J105">
        <f t="shared" si="14"/>
        <v>8.3303169425869867E-3</v>
      </c>
      <c r="K105">
        <f>carboncycle!U205</f>
        <v>292.32218703515588</v>
      </c>
      <c r="L105">
        <f t="shared" si="15"/>
        <v>0.32680729971635664</v>
      </c>
      <c r="M105">
        <f t="shared" si="18"/>
        <v>5.9836805138712264E-2</v>
      </c>
      <c r="N105">
        <f t="shared" si="16"/>
        <v>8.3303169425869867E-3</v>
      </c>
      <c r="O105" s="16">
        <f t="shared" si="11"/>
        <v>0</v>
      </c>
    </row>
    <row r="106" spans="1:15">
      <c r="A106">
        <v>1950</v>
      </c>
      <c r="B106">
        <v>-0.22662178999999999</v>
      </c>
      <c r="C106">
        <f t="shared" si="12"/>
        <v>0.10726962690000003</v>
      </c>
      <c r="G106">
        <f>carboncycle!L206</f>
        <v>292.69913708981255</v>
      </c>
      <c r="H106">
        <f t="shared" si="13"/>
        <v>0.3337016913849582</v>
      </c>
      <c r="I106">
        <f t="shared" si="17"/>
        <v>6.1380361001548187E-2</v>
      </c>
      <c r="J106">
        <f t="shared" si="14"/>
        <v>8.6228737955409782E-3</v>
      </c>
      <c r="K106">
        <f>carboncycle!U206</f>
        <v>292.69913708981255</v>
      </c>
      <c r="L106">
        <f t="shared" si="15"/>
        <v>0.3337016913849582</v>
      </c>
      <c r="M106">
        <f t="shared" si="18"/>
        <v>6.1380361001548187E-2</v>
      </c>
      <c r="N106">
        <f t="shared" si="16"/>
        <v>8.6228737955409782E-3</v>
      </c>
      <c r="O106" s="16">
        <f t="shared" si="11"/>
        <v>0</v>
      </c>
    </row>
    <row r="107" spans="1:15">
      <c r="A107">
        <v>1951</v>
      </c>
      <c r="B107">
        <v>-6.1153970000000002E-2</v>
      </c>
      <c r="C107">
        <f t="shared" si="12"/>
        <v>0.27273744690000001</v>
      </c>
      <c r="G107">
        <f>carboncycle!L207</f>
        <v>293.17002172932069</v>
      </c>
      <c r="H107">
        <f t="shared" si="13"/>
        <v>0.34230167766488251</v>
      </c>
      <c r="I107">
        <f t="shared" si="17"/>
        <v>6.2964222704633976E-2</v>
      </c>
      <c r="J107">
        <f t="shared" si="14"/>
        <v>8.9225363228710997E-3</v>
      </c>
      <c r="K107">
        <f>carboncycle!U207</f>
        <v>293.17002172932069</v>
      </c>
      <c r="L107">
        <f t="shared" si="15"/>
        <v>0.34230167766488251</v>
      </c>
      <c r="M107">
        <f t="shared" si="18"/>
        <v>6.2964222704633976E-2</v>
      </c>
      <c r="N107">
        <f t="shared" si="16"/>
        <v>8.9225363228710997E-3</v>
      </c>
      <c r="O107" s="16">
        <f t="shared" si="11"/>
        <v>0</v>
      </c>
    </row>
    <row r="108" spans="1:15">
      <c r="A108">
        <v>1952</v>
      </c>
      <c r="B108">
        <v>1.5354565000000001E-2</v>
      </c>
      <c r="C108">
        <f t="shared" si="12"/>
        <v>0.3492459819</v>
      </c>
      <c r="G108">
        <f>carboncycle!L208</f>
        <v>293.69478442929693</v>
      </c>
      <c r="H108">
        <f t="shared" si="13"/>
        <v>0.35186940489493213</v>
      </c>
      <c r="I108">
        <f t="shared" si="17"/>
        <v>6.4597134402108555E-2</v>
      </c>
      <c r="J108">
        <f t="shared" si="14"/>
        <v>9.2294931015195134E-3</v>
      </c>
      <c r="K108">
        <f>carboncycle!U208</f>
        <v>293.69478442929693</v>
      </c>
      <c r="L108">
        <f t="shared" si="15"/>
        <v>0.35186940489493213</v>
      </c>
      <c r="M108">
        <f t="shared" si="18"/>
        <v>6.4597134402108555E-2</v>
      </c>
      <c r="N108">
        <f t="shared" si="16"/>
        <v>9.2294931015195134E-3</v>
      </c>
      <c r="O108" s="16">
        <f t="shared" si="11"/>
        <v>0</v>
      </c>
    </row>
    <row r="109" spans="1:15">
      <c r="A109">
        <v>1953</v>
      </c>
      <c r="B109">
        <v>7.7630740000000004E-2</v>
      </c>
      <c r="C109">
        <f t="shared" si="12"/>
        <v>0.41152215690000005</v>
      </c>
      <c r="G109">
        <f>carboncycle!L209</f>
        <v>294.22045251891308</v>
      </c>
      <c r="H109">
        <f t="shared" si="13"/>
        <v>0.3614365154310934</v>
      </c>
      <c r="I109">
        <f t="shared" si="17"/>
        <v>6.6277525870838891E-2</v>
      </c>
      <c r="J109">
        <f t="shared" si="14"/>
        <v>9.5439813041068595E-3</v>
      </c>
      <c r="K109">
        <f>carboncycle!U209</f>
        <v>294.22045251891308</v>
      </c>
      <c r="L109">
        <f t="shared" si="15"/>
        <v>0.3614365154310934</v>
      </c>
      <c r="M109">
        <f t="shared" si="18"/>
        <v>6.6277525870838891E-2</v>
      </c>
      <c r="N109">
        <f t="shared" si="16"/>
        <v>9.5439813041068595E-3</v>
      </c>
      <c r="O109" s="16">
        <f t="shared" si="11"/>
        <v>0</v>
      </c>
    </row>
    <row r="110" spans="1:15">
      <c r="A110">
        <v>1954</v>
      </c>
      <c r="B110">
        <v>-0.11675020999999999</v>
      </c>
      <c r="C110">
        <f t="shared" si="12"/>
        <v>0.21714120690000002</v>
      </c>
      <c r="G110">
        <f>carboncycle!L210</f>
        <v>294.75702892844942</v>
      </c>
      <c r="H110">
        <f t="shared" si="13"/>
        <v>0.37118454375355259</v>
      </c>
      <c r="I110">
        <f t="shared" si="17"/>
        <v>6.800576022165615E-2</v>
      </c>
      <c r="J110">
        <f t="shared" si="14"/>
        <v>9.8662278372458976E-3</v>
      </c>
      <c r="K110">
        <f>carboncycle!U210</f>
        <v>294.75702892844942</v>
      </c>
      <c r="L110">
        <f t="shared" si="15"/>
        <v>0.37118454375355259</v>
      </c>
      <c r="M110">
        <f t="shared" si="18"/>
        <v>6.800576022165615E-2</v>
      </c>
      <c r="N110">
        <f t="shared" si="16"/>
        <v>9.8662278372458976E-3</v>
      </c>
      <c r="O110" s="16">
        <f t="shared" si="11"/>
        <v>0</v>
      </c>
    </row>
    <row r="111" spans="1:15">
      <c r="A111">
        <v>1955</v>
      </c>
      <c r="B111">
        <v>-0.19730992999999999</v>
      </c>
      <c r="C111">
        <f t="shared" si="12"/>
        <v>0.13658148690000002</v>
      </c>
      <c r="D111">
        <v>-0.13300000000000001</v>
      </c>
      <c r="E111">
        <v>-3.4000000000000002E-2</v>
      </c>
      <c r="F111">
        <v>-1.2999999999999999E-2</v>
      </c>
      <c r="G111">
        <f>carboncycle!L211</f>
        <v>295.29463880968268</v>
      </c>
      <c r="H111">
        <f t="shared" si="13"/>
        <v>0.38093356682306151</v>
      </c>
      <c r="I111">
        <f t="shared" si="17"/>
        <v>6.978032715343882E-2</v>
      </c>
      <c r="J111">
        <f t="shared" si="14"/>
        <v>1.0196460381189348E-2</v>
      </c>
      <c r="K111">
        <f>carboncycle!U211</f>
        <v>295.29463880968268</v>
      </c>
      <c r="L111">
        <f t="shared" si="15"/>
        <v>0.38093356682306151</v>
      </c>
      <c r="M111">
        <f t="shared" si="18"/>
        <v>6.978032715343882E-2</v>
      </c>
      <c r="N111">
        <f t="shared" si="16"/>
        <v>1.0196460381189348E-2</v>
      </c>
      <c r="O111" s="16">
        <f t="shared" si="11"/>
        <v>0</v>
      </c>
    </row>
    <row r="112" spans="1:15">
      <c r="A112">
        <v>1956</v>
      </c>
      <c r="B112">
        <v>-0.2631656</v>
      </c>
      <c r="C112">
        <f t="shared" si="12"/>
        <v>7.0725816900000016E-2</v>
      </c>
      <c r="D112">
        <v>-0.123</v>
      </c>
      <c r="E112">
        <v>-2.8000000000000001E-2</v>
      </c>
      <c r="F112">
        <v>-1.0999999999999999E-2</v>
      </c>
      <c r="G112">
        <f>carboncycle!L212</f>
        <v>295.90641118542766</v>
      </c>
      <c r="H112">
        <f t="shared" si="13"/>
        <v>0.39200588605694109</v>
      </c>
      <c r="I112">
        <f t="shared" si="17"/>
        <v>7.1613460345464952E-2</v>
      </c>
      <c r="J112">
        <f t="shared" si="14"/>
        <v>1.0534896744455725E-2</v>
      </c>
      <c r="K112">
        <f>carboncycle!U212</f>
        <v>295.90641118542766</v>
      </c>
      <c r="L112">
        <f t="shared" si="15"/>
        <v>0.39200588605694109</v>
      </c>
      <c r="M112">
        <f t="shared" si="18"/>
        <v>7.1613460345464952E-2</v>
      </c>
      <c r="N112">
        <f t="shared" si="16"/>
        <v>1.0534896744455725E-2</v>
      </c>
      <c r="O112" s="16">
        <f t="shared" si="11"/>
        <v>0</v>
      </c>
    </row>
    <row r="113" spans="1:15">
      <c r="A113">
        <v>1957</v>
      </c>
      <c r="B113">
        <v>-3.5334926000000003E-2</v>
      </c>
      <c r="C113">
        <f t="shared" si="12"/>
        <v>0.29855649090000003</v>
      </c>
      <c r="D113">
        <v>-0.09</v>
      </c>
      <c r="E113">
        <v>-4.9000000000000002E-2</v>
      </c>
      <c r="F113">
        <v>-2.4E-2</v>
      </c>
      <c r="G113">
        <f>carboncycle!L213</f>
        <v>296.56798333456965</v>
      </c>
      <c r="H113">
        <f t="shared" si="13"/>
        <v>0.40395378625883893</v>
      </c>
      <c r="I113">
        <f t="shared" si="17"/>
        <v>7.3512355506790195E-2</v>
      </c>
      <c r="J113">
        <f t="shared" si="14"/>
        <v>1.0881822985709458E-2</v>
      </c>
      <c r="K113">
        <f>carboncycle!U213</f>
        <v>296.56798333456965</v>
      </c>
      <c r="L113">
        <f t="shared" si="15"/>
        <v>0.40395378625883893</v>
      </c>
      <c r="M113">
        <f t="shared" si="18"/>
        <v>7.3512355506790195E-2</v>
      </c>
      <c r="N113">
        <f t="shared" si="16"/>
        <v>1.0881822985709458E-2</v>
      </c>
      <c r="O113" s="16">
        <f t="shared" si="11"/>
        <v>0</v>
      </c>
    </row>
    <row r="114" spans="1:15">
      <c r="A114">
        <v>1958</v>
      </c>
      <c r="B114">
        <v>-1.7632552999999999E-2</v>
      </c>
      <c r="C114">
        <f t="shared" si="12"/>
        <v>0.31625886390000002</v>
      </c>
      <c r="D114">
        <v>-2.7E-2</v>
      </c>
      <c r="E114">
        <v>-1.6E-2</v>
      </c>
      <c r="F114">
        <v>-0.01</v>
      </c>
      <c r="G114">
        <f>carboncycle!L214</f>
        <v>297.25860425044135</v>
      </c>
      <c r="H114">
        <f t="shared" si="13"/>
        <v>0.41639790258168025</v>
      </c>
      <c r="I114">
        <f t="shared" si="17"/>
        <v>7.5480044803119262E-2</v>
      </c>
      <c r="J114">
        <f t="shared" si="14"/>
        <v>1.1237564410429196E-2</v>
      </c>
      <c r="K114">
        <f>carboncycle!U214</f>
        <v>297.25860425044135</v>
      </c>
      <c r="L114">
        <f t="shared" si="15"/>
        <v>0.41639790258168025</v>
      </c>
      <c r="M114">
        <f t="shared" si="18"/>
        <v>7.5480044803119262E-2</v>
      </c>
      <c r="N114">
        <f t="shared" si="16"/>
        <v>1.1237564410429196E-2</v>
      </c>
      <c r="O114" s="16">
        <f t="shared" si="11"/>
        <v>0</v>
      </c>
    </row>
    <row r="115" spans="1:15">
      <c r="A115">
        <v>1959</v>
      </c>
      <c r="B115">
        <v>-4.8004825000000001E-2</v>
      </c>
      <c r="C115">
        <f t="shared" si="12"/>
        <v>0.28588659189999999</v>
      </c>
      <c r="D115">
        <v>-7.0999999999999994E-2</v>
      </c>
      <c r="E115">
        <v>-2.3E-2</v>
      </c>
      <c r="F115">
        <v>-1.2999999999999999E-2</v>
      </c>
      <c r="G115">
        <f>carboncycle!L215</f>
        <v>297.96269024586809</v>
      </c>
      <c r="H115">
        <f t="shared" si="13"/>
        <v>0.4290549155860453</v>
      </c>
      <c r="I115">
        <f t="shared" si="17"/>
        <v>7.7516529014604305E-2</v>
      </c>
      <c r="J115">
        <f t="shared" si="14"/>
        <v>1.1602461699059676E-2</v>
      </c>
      <c r="K115">
        <f>carboncycle!U215</f>
        <v>297.96269024586809</v>
      </c>
      <c r="L115">
        <f t="shared" si="15"/>
        <v>0.4290549155860453</v>
      </c>
      <c r="M115">
        <f t="shared" si="18"/>
        <v>7.7516529014604305E-2</v>
      </c>
      <c r="N115">
        <f t="shared" si="16"/>
        <v>1.1602461699059676E-2</v>
      </c>
      <c r="O115" s="16">
        <f t="shared" si="11"/>
        <v>0</v>
      </c>
    </row>
    <row r="116" spans="1:15">
      <c r="A116">
        <v>1960</v>
      </c>
      <c r="B116">
        <v>-0.11548702399999999</v>
      </c>
      <c r="C116">
        <f t="shared" si="12"/>
        <v>0.21840439290000002</v>
      </c>
      <c r="D116">
        <v>-4.7E-2</v>
      </c>
      <c r="E116">
        <v>-1.4999999999999999E-2</v>
      </c>
      <c r="F116">
        <v>-1.0999999999999999E-2</v>
      </c>
      <c r="G116">
        <f>carboncycle!L216</f>
        <v>298.71097489646547</v>
      </c>
      <c r="H116">
        <f t="shared" si="13"/>
        <v>0.44247372460449386</v>
      </c>
      <c r="I116">
        <f t="shared" si="17"/>
        <v>7.9627495287057787E-2</v>
      </c>
      <c r="J116">
        <f t="shared" si="14"/>
        <v>1.197685360141197E-2</v>
      </c>
      <c r="K116">
        <f>carboncycle!U216</f>
        <v>298.71097489646547</v>
      </c>
      <c r="L116">
        <f t="shared" si="15"/>
        <v>0.44247372460449386</v>
      </c>
      <c r="M116">
        <f t="shared" si="18"/>
        <v>7.9627495287057787E-2</v>
      </c>
      <c r="N116">
        <f t="shared" si="16"/>
        <v>1.197685360141197E-2</v>
      </c>
      <c r="O116" s="16">
        <f t="shared" si="11"/>
        <v>0</v>
      </c>
    </row>
    <row r="117" spans="1:15">
      <c r="A117">
        <v>1961</v>
      </c>
      <c r="B117">
        <v>-1.9997388000000001E-2</v>
      </c>
      <c r="C117">
        <f t="shared" si="12"/>
        <v>0.31389402890000001</v>
      </c>
      <c r="D117">
        <v>-5.5E-2</v>
      </c>
      <c r="E117">
        <v>-2.1999999999999999E-2</v>
      </c>
      <c r="F117">
        <v>-1.2999999999999999E-2</v>
      </c>
      <c r="G117">
        <f>carboncycle!L217</f>
        <v>299.49783757631923</v>
      </c>
      <c r="H117">
        <f t="shared" si="13"/>
        <v>0.4565481336646986</v>
      </c>
      <c r="I117">
        <f t="shared" si="17"/>
        <v>8.1817346040148037E-2</v>
      </c>
      <c r="J117">
        <f t="shared" si="14"/>
        <v>1.2361109246186438E-2</v>
      </c>
      <c r="K117">
        <f>carboncycle!U217</f>
        <v>299.49783757631923</v>
      </c>
      <c r="L117">
        <f t="shared" si="15"/>
        <v>0.4565481336646986</v>
      </c>
      <c r="M117">
        <f t="shared" si="18"/>
        <v>8.1817346040148037E-2</v>
      </c>
      <c r="N117">
        <f t="shared" si="16"/>
        <v>1.2361109246186438E-2</v>
      </c>
      <c r="O117" s="16">
        <f t="shared" si="11"/>
        <v>0</v>
      </c>
    </row>
    <row r="118" spans="1:15">
      <c r="A118">
        <v>1962</v>
      </c>
      <c r="B118">
        <v>-6.4054440000000004E-2</v>
      </c>
      <c r="C118">
        <f t="shared" si="12"/>
        <v>0.26983697690000003</v>
      </c>
      <c r="D118">
        <v>-7.0000000000000007E-2</v>
      </c>
      <c r="E118">
        <v>-1.0999999999999999E-2</v>
      </c>
      <c r="F118">
        <v>-8.0000000000000002E-3</v>
      </c>
      <c r="G118">
        <f>carboncycle!L218</f>
        <v>300.27359972053625</v>
      </c>
      <c r="H118">
        <f t="shared" si="13"/>
        <v>0.47038783835191411</v>
      </c>
      <c r="I118">
        <f t="shared" si="17"/>
        <v>8.4081122083830492E-2</v>
      </c>
      <c r="J118">
        <f t="shared" si="14"/>
        <v>1.2755620671176139E-2</v>
      </c>
      <c r="K118">
        <f>carboncycle!U218</f>
        <v>300.27359972053625</v>
      </c>
      <c r="L118">
        <f t="shared" si="15"/>
        <v>0.47038783835191411</v>
      </c>
      <c r="M118">
        <f t="shared" si="18"/>
        <v>8.4081122083830492E-2</v>
      </c>
      <c r="N118">
        <f t="shared" si="16"/>
        <v>1.2755620671176139E-2</v>
      </c>
      <c r="O118" s="16">
        <f t="shared" si="11"/>
        <v>0</v>
      </c>
    </row>
    <row r="119" spans="1:15">
      <c r="A119">
        <v>1963</v>
      </c>
      <c r="B119">
        <v>-3.6805890000000001E-2</v>
      </c>
      <c r="C119">
        <f t="shared" si="12"/>
        <v>0.29708552690000001</v>
      </c>
      <c r="D119">
        <v>-1.9E-2</v>
      </c>
      <c r="E119">
        <v>-2.4E-2</v>
      </c>
      <c r="F119">
        <v>-1.4999999999999999E-2</v>
      </c>
      <c r="G119">
        <f>carboncycle!L219</f>
        <v>301.08498582896891</v>
      </c>
      <c r="H119">
        <f t="shared" si="13"/>
        <v>0.48482487614808284</v>
      </c>
      <c r="I119">
        <f t="shared" si="17"/>
        <v>8.6422646460770872E-2</v>
      </c>
      <c r="J119">
        <f t="shared" si="14"/>
        <v>1.3160749519200016E-2</v>
      </c>
      <c r="K119">
        <f>carboncycle!U219</f>
        <v>301.08498582896891</v>
      </c>
      <c r="L119">
        <f t="shared" si="15"/>
        <v>0.48482487614808284</v>
      </c>
      <c r="M119">
        <f t="shared" si="18"/>
        <v>8.6422646460770872E-2</v>
      </c>
      <c r="N119">
        <f t="shared" si="16"/>
        <v>1.3160749519200016E-2</v>
      </c>
      <c r="O119" s="16">
        <f t="shared" si="11"/>
        <v>0</v>
      </c>
    </row>
    <row r="120" spans="1:15">
      <c r="A120">
        <v>1964</v>
      </c>
      <c r="B120">
        <v>-0.30586675000000002</v>
      </c>
      <c r="C120">
        <f t="shared" si="12"/>
        <v>2.8024666899999995E-2</v>
      </c>
      <c r="D120">
        <v>-0.14299999999999999</v>
      </c>
      <c r="E120">
        <v>-3.3000000000000002E-2</v>
      </c>
      <c r="F120">
        <v>-1.4999999999999999E-2</v>
      </c>
      <c r="G120">
        <f>carboncycle!L220</f>
        <v>301.95004347737819</v>
      </c>
      <c r="H120">
        <f t="shared" si="13"/>
        <v>0.50017410585657951</v>
      </c>
      <c r="I120">
        <f t="shared" si="17"/>
        <v>8.8848879175619955E-2</v>
      </c>
      <c r="J120">
        <f t="shared" si="14"/>
        <v>1.3576877093828137E-2</v>
      </c>
      <c r="K120">
        <f>carboncycle!U220</f>
        <v>301.95004347737819</v>
      </c>
      <c r="L120">
        <f t="shared" si="15"/>
        <v>0.50017410585657951</v>
      </c>
      <c r="M120">
        <f t="shared" si="18"/>
        <v>8.8848879175619955E-2</v>
      </c>
      <c r="N120">
        <f t="shared" si="16"/>
        <v>1.3576877093828137E-2</v>
      </c>
      <c r="O120" s="16">
        <f t="shared" si="11"/>
        <v>0</v>
      </c>
    </row>
    <row r="121" spans="1:15">
      <c r="A121">
        <v>1965</v>
      </c>
      <c r="B121">
        <v>-0.20438790000000001</v>
      </c>
      <c r="C121">
        <f t="shared" si="12"/>
        <v>0.1295035169</v>
      </c>
      <c r="D121">
        <v>-0.115</v>
      </c>
      <c r="E121">
        <v>-3.2000000000000001E-2</v>
      </c>
      <c r="F121">
        <v>-1.4E-2</v>
      </c>
      <c r="G121">
        <f>carboncycle!L221</f>
        <v>302.87377651516817</v>
      </c>
      <c r="H121">
        <f t="shared" si="13"/>
        <v>0.51651597412078054</v>
      </c>
      <c r="I121">
        <f t="shared" si="17"/>
        <v>9.1367386534689982E-2</v>
      </c>
      <c r="J121">
        <f t="shared" si="14"/>
        <v>1.4004422065652715E-2</v>
      </c>
      <c r="K121">
        <f>carboncycle!U221</f>
        <v>302.87377651516817</v>
      </c>
      <c r="L121">
        <f t="shared" si="15"/>
        <v>0.51651597412078054</v>
      </c>
      <c r="M121">
        <f t="shared" si="18"/>
        <v>9.1367386534689982E-2</v>
      </c>
      <c r="N121">
        <f t="shared" si="16"/>
        <v>1.4004422065652715E-2</v>
      </c>
      <c r="O121" s="16">
        <f t="shared" si="11"/>
        <v>0</v>
      </c>
    </row>
    <row r="122" spans="1:15">
      <c r="A122">
        <v>1966</v>
      </c>
      <c r="B122">
        <v>-0.14888457999999999</v>
      </c>
      <c r="C122">
        <f t="shared" si="12"/>
        <v>0.18500683690000003</v>
      </c>
      <c r="D122">
        <v>-9.4E-2</v>
      </c>
      <c r="E122">
        <v>-4.2000000000000003E-2</v>
      </c>
      <c r="F122">
        <v>-1.7000000000000001E-2</v>
      </c>
      <c r="G122">
        <f>carboncycle!L222</f>
        <v>303.84155571014884</v>
      </c>
      <c r="H122">
        <f t="shared" si="13"/>
        <v>0.53358369207491796</v>
      </c>
      <c r="I122">
        <f t="shared" si="17"/>
        <v>9.3982725786648319E-2</v>
      </c>
      <c r="J122">
        <f t="shared" si="14"/>
        <v>1.4443843703836846E-2</v>
      </c>
      <c r="K122">
        <f>carboncycle!U222</f>
        <v>303.84155571014884</v>
      </c>
      <c r="L122">
        <f t="shared" si="15"/>
        <v>0.53358369207491796</v>
      </c>
      <c r="M122">
        <f t="shared" si="18"/>
        <v>9.3982725786648319E-2</v>
      </c>
      <c r="N122">
        <f t="shared" si="16"/>
        <v>1.4443843703836846E-2</v>
      </c>
      <c r="O122" s="16">
        <f t="shared" si="11"/>
        <v>0</v>
      </c>
    </row>
    <row r="123" spans="1:15">
      <c r="A123">
        <v>1967</v>
      </c>
      <c r="B123">
        <v>-0.11751631</v>
      </c>
      <c r="C123">
        <f t="shared" si="12"/>
        <v>0.2163751069</v>
      </c>
      <c r="D123">
        <v>-0.16200000000000001</v>
      </c>
      <c r="E123">
        <v>-4.5999999999999999E-2</v>
      </c>
      <c r="F123">
        <v>-2.1000000000000001E-2</v>
      </c>
      <c r="G123">
        <f>carboncycle!L223</f>
        <v>304.86339645633899</v>
      </c>
      <c r="H123">
        <f t="shared" si="13"/>
        <v>0.55154593505651406</v>
      </c>
      <c r="I123">
        <f t="shared" si="17"/>
        <v>9.6701053912180923E-2</v>
      </c>
      <c r="J123">
        <f t="shared" si="14"/>
        <v>1.4895624554067215E-2</v>
      </c>
      <c r="K123">
        <f>carboncycle!U223</f>
        <v>304.86339645633899</v>
      </c>
      <c r="L123">
        <f t="shared" si="15"/>
        <v>0.55154593505651406</v>
      </c>
      <c r="M123">
        <f t="shared" si="18"/>
        <v>9.6701053912180923E-2</v>
      </c>
      <c r="N123">
        <f t="shared" si="16"/>
        <v>1.4895624554067215E-2</v>
      </c>
      <c r="O123" s="16">
        <f t="shared" si="11"/>
        <v>0</v>
      </c>
    </row>
    <row r="124" spans="1:15">
      <c r="A124">
        <v>1968</v>
      </c>
      <c r="B124">
        <v>-0.16863230000000001</v>
      </c>
      <c r="C124">
        <f t="shared" si="12"/>
        <v>0.1652591169</v>
      </c>
      <c r="D124">
        <v>-0.13700000000000001</v>
      </c>
      <c r="E124">
        <v>-6.0999999999999999E-2</v>
      </c>
      <c r="F124">
        <v>-2.8000000000000001E-2</v>
      </c>
      <c r="G124">
        <f>carboncycle!L224</f>
        <v>305.91306899560601</v>
      </c>
      <c r="H124">
        <f t="shared" si="13"/>
        <v>0.56993483486363039</v>
      </c>
      <c r="I124">
        <f t="shared" si="17"/>
        <v>9.9523483599755935E-2</v>
      </c>
      <c r="J124">
        <f t="shared" si="14"/>
        <v>1.5360279392821301E-2</v>
      </c>
      <c r="K124">
        <f>carboncycle!U224</f>
        <v>305.91306899560601</v>
      </c>
      <c r="L124">
        <f t="shared" si="15"/>
        <v>0.56993483486363039</v>
      </c>
      <c r="M124">
        <f t="shared" si="18"/>
        <v>9.9523483599755935E-2</v>
      </c>
      <c r="N124">
        <f t="shared" si="16"/>
        <v>1.5360279392821301E-2</v>
      </c>
      <c r="O124" s="16">
        <f t="shared" si="11"/>
        <v>0</v>
      </c>
    </row>
    <row r="125" spans="1:15">
      <c r="A125">
        <v>1969</v>
      </c>
      <c r="B125">
        <v>-3.1366712999999997E-2</v>
      </c>
      <c r="C125">
        <f t="shared" si="12"/>
        <v>0.30252470390000002</v>
      </c>
      <c r="D125">
        <v>-6.9000000000000006E-2</v>
      </c>
      <c r="E125">
        <v>-4.7E-2</v>
      </c>
      <c r="F125">
        <v>-2.1999999999999999E-2</v>
      </c>
      <c r="G125">
        <f>carboncycle!L225</f>
        <v>307.02283284658216</v>
      </c>
      <c r="H125">
        <f t="shared" si="13"/>
        <v>0.58930796367739735</v>
      </c>
      <c r="I125">
        <f t="shared" si="17"/>
        <v>0.10245686832532962</v>
      </c>
      <c r="J125">
        <f t="shared" si="14"/>
        <v>1.5838326392716689E-2</v>
      </c>
      <c r="K125">
        <f>carboncycle!U225</f>
        <v>307.02283284658216</v>
      </c>
      <c r="L125">
        <f t="shared" si="15"/>
        <v>0.58930796367739735</v>
      </c>
      <c r="M125">
        <f t="shared" si="18"/>
        <v>0.10245686832532962</v>
      </c>
      <c r="N125">
        <f t="shared" si="16"/>
        <v>1.5838326392716689E-2</v>
      </c>
      <c r="O125" s="16">
        <f t="shared" si="11"/>
        <v>0</v>
      </c>
    </row>
    <row r="126" spans="1:15">
      <c r="A126">
        <v>1970</v>
      </c>
      <c r="B126">
        <v>-8.5106570000000006E-2</v>
      </c>
      <c r="C126">
        <f t="shared" si="12"/>
        <v>0.24878484690000002</v>
      </c>
      <c r="D126">
        <v>-0.14299999999999999</v>
      </c>
      <c r="E126">
        <v>-5.6000000000000001E-2</v>
      </c>
      <c r="F126">
        <v>-2.5000000000000001E-2</v>
      </c>
      <c r="G126">
        <f>carboncycle!L226</f>
        <v>308.21014746015669</v>
      </c>
      <c r="H126">
        <f t="shared" si="13"/>
        <v>0.60995751034300372</v>
      </c>
      <c r="I126">
        <f t="shared" si="17"/>
        <v>0.10551086498991112</v>
      </c>
      <c r="J126">
        <f t="shared" si="14"/>
        <v>1.633031971089393E-2</v>
      </c>
      <c r="K126">
        <f>carboncycle!U226</f>
        <v>308.21014746015669</v>
      </c>
      <c r="L126">
        <f t="shared" si="15"/>
        <v>0.60995751034300372</v>
      </c>
      <c r="M126">
        <f t="shared" si="18"/>
        <v>0.10551086498991112</v>
      </c>
      <c r="N126">
        <f t="shared" si="16"/>
        <v>1.633031971089393E-2</v>
      </c>
      <c r="O126" s="16">
        <f t="shared" si="11"/>
        <v>0</v>
      </c>
    </row>
    <row r="127" spans="1:15">
      <c r="A127">
        <v>1971</v>
      </c>
      <c r="B127">
        <v>-0.20593274</v>
      </c>
      <c r="C127">
        <f t="shared" si="12"/>
        <v>0.12795867690000001</v>
      </c>
      <c r="D127">
        <v>-0.25900000000000001</v>
      </c>
      <c r="E127">
        <v>-0.04</v>
      </c>
      <c r="F127">
        <v>-1.6E-2</v>
      </c>
      <c r="G127">
        <f>carboncycle!L227</f>
        <v>309.50016780010583</v>
      </c>
      <c r="H127">
        <f t="shared" si="13"/>
        <v>0.63230332093335151</v>
      </c>
      <c r="I127">
        <f t="shared" si="17"/>
        <v>0.10869916362447934</v>
      </c>
      <c r="J127">
        <f t="shared" si="14"/>
        <v>1.6836865208078748E-2</v>
      </c>
      <c r="K127">
        <f>carboncycle!U227</f>
        <v>309.50016780010583</v>
      </c>
      <c r="L127">
        <f t="shared" si="15"/>
        <v>0.63230332093335151</v>
      </c>
      <c r="M127">
        <f t="shared" si="18"/>
        <v>0.10869916362447934</v>
      </c>
      <c r="N127">
        <f t="shared" si="16"/>
        <v>1.6836865208078748E-2</v>
      </c>
      <c r="O127" s="16">
        <f t="shared" si="11"/>
        <v>0</v>
      </c>
    </row>
    <row r="128" spans="1:15">
      <c r="A128">
        <v>1972</v>
      </c>
      <c r="B128">
        <v>-9.3827099999999997E-2</v>
      </c>
      <c r="C128">
        <f t="shared" si="12"/>
        <v>0.24006431690000002</v>
      </c>
      <c r="D128">
        <v>-0.13400000000000001</v>
      </c>
      <c r="E128">
        <v>-5.5E-2</v>
      </c>
      <c r="F128">
        <v>-2.5000000000000001E-2</v>
      </c>
      <c r="G128">
        <f>carboncycle!L228</f>
        <v>310.83388349146423</v>
      </c>
      <c r="H128">
        <f t="shared" si="13"/>
        <v>0.65530831293187208</v>
      </c>
      <c r="I128">
        <f t="shared" si="17"/>
        <v>0.11202426819814465</v>
      </c>
      <c r="J128">
        <f t="shared" si="14"/>
        <v>1.7358643063083903E-2</v>
      </c>
      <c r="K128">
        <f>carboncycle!U228</f>
        <v>310.83388349146423</v>
      </c>
      <c r="L128">
        <f t="shared" si="15"/>
        <v>0.65530831293187208</v>
      </c>
      <c r="M128">
        <f t="shared" si="18"/>
        <v>0.11202426819814465</v>
      </c>
      <c r="N128">
        <f t="shared" si="16"/>
        <v>1.7358643063083903E-2</v>
      </c>
      <c r="O128" s="16">
        <f t="shared" si="11"/>
        <v>0</v>
      </c>
    </row>
    <row r="129" spans="1:15">
      <c r="A129">
        <v>1973</v>
      </c>
      <c r="B129">
        <v>4.9933360000000003E-2</v>
      </c>
      <c r="C129">
        <f t="shared" si="12"/>
        <v>0.3838247769</v>
      </c>
      <c r="D129">
        <v>-0.09</v>
      </c>
      <c r="E129">
        <v>-3.6999999999999998E-2</v>
      </c>
      <c r="F129">
        <v>-1.6E-2</v>
      </c>
      <c r="G129">
        <f>carboncycle!L229</f>
        <v>312.2178328595374</v>
      </c>
      <c r="H129">
        <f t="shared" si="13"/>
        <v>0.67907565391512381</v>
      </c>
      <c r="I129">
        <f t="shared" si="17"/>
        <v>0.11548967342371079</v>
      </c>
      <c r="J129">
        <f t="shared" si="14"/>
        <v>1.7896343813851048E-2</v>
      </c>
      <c r="K129">
        <f>carboncycle!U229</f>
        <v>312.2178328595374</v>
      </c>
      <c r="L129">
        <f t="shared" si="15"/>
        <v>0.67907565391512381</v>
      </c>
      <c r="M129">
        <f t="shared" si="18"/>
        <v>0.11548967342371079</v>
      </c>
      <c r="N129">
        <f t="shared" si="16"/>
        <v>1.7896343813851048E-2</v>
      </c>
      <c r="O129" s="16">
        <f t="shared" si="11"/>
        <v>0</v>
      </c>
    </row>
    <row r="130" spans="1:15">
      <c r="A130">
        <v>1974</v>
      </c>
      <c r="B130">
        <v>-0.17253734000000001</v>
      </c>
      <c r="C130">
        <f t="shared" si="12"/>
        <v>0.1613540769</v>
      </c>
      <c r="D130">
        <v>-0.14299999999999999</v>
      </c>
      <c r="E130">
        <v>-2.9000000000000001E-2</v>
      </c>
      <c r="F130">
        <v>-1.2E-2</v>
      </c>
      <c r="G130">
        <f>carboncycle!L230</f>
        <v>313.68503640675294</v>
      </c>
      <c r="H130">
        <f t="shared" si="13"/>
        <v>0.70415799093832032</v>
      </c>
      <c r="I130">
        <f t="shared" si="17"/>
        <v>0.11910448653952724</v>
      </c>
      <c r="J130">
        <f t="shared" si="14"/>
        <v>1.8450673926035051E-2</v>
      </c>
      <c r="K130">
        <f>carboncycle!U230</f>
        <v>313.68503640675294</v>
      </c>
      <c r="L130">
        <f t="shared" si="15"/>
        <v>0.70415799093832032</v>
      </c>
      <c r="M130">
        <f t="shared" si="18"/>
        <v>0.11910448653952724</v>
      </c>
      <c r="N130">
        <f t="shared" si="16"/>
        <v>1.8450673926035051E-2</v>
      </c>
      <c r="O130" s="16">
        <f t="shared" si="11"/>
        <v>0</v>
      </c>
    </row>
    <row r="131" spans="1:15">
      <c r="A131">
        <v>1975</v>
      </c>
      <c r="B131">
        <v>-0.11075424</v>
      </c>
      <c r="C131">
        <f t="shared" si="12"/>
        <v>0.22313717690000001</v>
      </c>
      <c r="D131">
        <v>-0.156</v>
      </c>
      <c r="E131">
        <v>-1.6E-2</v>
      </c>
      <c r="F131">
        <v>-5.0000000000000001E-3</v>
      </c>
      <c r="G131">
        <f>carboncycle!L231</f>
        <v>315.12465207114838</v>
      </c>
      <c r="H131">
        <f t="shared" si="13"/>
        <v>0.72865493302505169</v>
      </c>
      <c r="I131">
        <f t="shared" si="17"/>
        <v>0.12285784100728005</v>
      </c>
      <c r="J131">
        <f t="shared" si="14"/>
        <v>1.9022387581679689E-2</v>
      </c>
      <c r="K131">
        <f>carboncycle!U231</f>
        <v>315.12465207114838</v>
      </c>
      <c r="L131">
        <f t="shared" si="15"/>
        <v>0.72865493302505169</v>
      </c>
      <c r="M131">
        <f t="shared" si="18"/>
        <v>0.12285784100728005</v>
      </c>
      <c r="N131">
        <f t="shared" si="16"/>
        <v>1.9022387581679689E-2</v>
      </c>
      <c r="O131" s="16">
        <f t="shared" si="11"/>
        <v>0</v>
      </c>
    </row>
    <row r="132" spans="1:15">
      <c r="A132">
        <v>1976</v>
      </c>
      <c r="B132">
        <v>-0.21586166000000001</v>
      </c>
      <c r="C132">
        <f t="shared" si="12"/>
        <v>0.1180297569</v>
      </c>
      <c r="D132">
        <v>-0.13900000000000001</v>
      </c>
      <c r="E132">
        <v>-2.7E-2</v>
      </c>
      <c r="F132">
        <v>-8.9999999999999993E-3</v>
      </c>
      <c r="G132">
        <f>carboncycle!L232</f>
        <v>316.52467421250219</v>
      </c>
      <c r="H132">
        <f t="shared" si="13"/>
        <v>0.75237103754730339</v>
      </c>
      <c r="I132">
        <f t="shared" si="17"/>
        <v>0.12673721041578739</v>
      </c>
      <c r="J132">
        <f t="shared" si="14"/>
        <v>1.9612172957137099E-2</v>
      </c>
      <c r="K132">
        <f>carboncycle!U232</f>
        <v>316.52467421250219</v>
      </c>
      <c r="L132">
        <f t="shared" si="15"/>
        <v>0.75237103754730339</v>
      </c>
      <c r="M132">
        <f t="shared" si="18"/>
        <v>0.12673721041578739</v>
      </c>
      <c r="N132">
        <f t="shared" si="16"/>
        <v>1.9612172957137099E-2</v>
      </c>
      <c r="O132" s="16">
        <f t="shared" si="11"/>
        <v>0</v>
      </c>
    </row>
    <row r="133" spans="1:15">
      <c r="A133">
        <v>1977</v>
      </c>
      <c r="B133">
        <v>0.10308852</v>
      </c>
      <c r="C133">
        <f t="shared" si="12"/>
        <v>0.43697993690000003</v>
      </c>
      <c r="D133">
        <v>2.7E-2</v>
      </c>
      <c r="E133">
        <v>0</v>
      </c>
      <c r="F133">
        <v>1E-3</v>
      </c>
      <c r="G133">
        <f>carboncycle!L233</f>
        <v>318.02752121879541</v>
      </c>
      <c r="H133">
        <f t="shared" si="13"/>
        <v>0.77771251953881215</v>
      </c>
      <c r="I133">
        <f t="shared" si="17"/>
        <v>0.13075540301807312</v>
      </c>
      <c r="J133">
        <f t="shared" si="14"/>
        <v>2.0220643169902235E-2</v>
      </c>
      <c r="K133">
        <f>carboncycle!U233</f>
        <v>318.02752121879541</v>
      </c>
      <c r="L133">
        <f t="shared" si="15"/>
        <v>0.77771251953881215</v>
      </c>
      <c r="M133">
        <f t="shared" si="18"/>
        <v>0.13075540301807312</v>
      </c>
      <c r="N133">
        <f t="shared" si="16"/>
        <v>2.0220643169902235E-2</v>
      </c>
      <c r="O133" s="16">
        <f t="shared" si="11"/>
        <v>0</v>
      </c>
    </row>
    <row r="134" spans="1:15">
      <c r="A134">
        <v>1978</v>
      </c>
      <c r="B134">
        <v>5.2557723000000002E-3</v>
      </c>
      <c r="C134">
        <f t="shared" si="12"/>
        <v>0.33914718920000003</v>
      </c>
      <c r="D134">
        <v>0.02</v>
      </c>
      <c r="E134">
        <v>1E-3</v>
      </c>
      <c r="F134">
        <v>2E-3</v>
      </c>
      <c r="G134">
        <f>carboncycle!L234</f>
        <v>319.5780774360698</v>
      </c>
      <c r="H134">
        <f t="shared" si="13"/>
        <v>0.80373328263351618</v>
      </c>
      <c r="I134">
        <f t="shared" si="17"/>
        <v>0.13491501230554717</v>
      </c>
      <c r="J134">
        <f t="shared" si="14"/>
        <v>2.0848480605839846E-2</v>
      </c>
      <c r="K134">
        <f>carboncycle!U234</f>
        <v>319.5780774360698</v>
      </c>
      <c r="L134">
        <f t="shared" si="15"/>
        <v>0.80373328263351618</v>
      </c>
      <c r="M134">
        <f t="shared" si="18"/>
        <v>0.13491501230554717</v>
      </c>
      <c r="N134">
        <f t="shared" si="16"/>
        <v>2.0848480605839846E-2</v>
      </c>
      <c r="O134" s="16">
        <f t="shared" ref="O134:O177" si="19">M134-I134</f>
        <v>0</v>
      </c>
    </row>
    <row r="135" spans="1:15">
      <c r="A135">
        <v>1979</v>
      </c>
      <c r="B135">
        <v>9.0858129999999995E-2</v>
      </c>
      <c r="C135">
        <f t="shared" ref="C135:C177" si="20">B135-C$4</f>
        <v>0.4247495469</v>
      </c>
      <c r="D135">
        <v>3.2000000000000001E-2</v>
      </c>
      <c r="E135">
        <v>-0.01</v>
      </c>
      <c r="F135">
        <v>-4.0000000000000001E-3</v>
      </c>
      <c r="G135">
        <f>carboncycle!L235</f>
        <v>321.12802027624508</v>
      </c>
      <c r="H135">
        <f t="shared" ref="H135:H198" si="21">H$3*LN(G135/G$3)</f>
        <v>0.82961788214101762</v>
      </c>
      <c r="I135">
        <f t="shared" si="17"/>
        <v>0.13921010730599623</v>
      </c>
      <c r="J135">
        <f t="shared" ref="J135:J198" si="22">J134+J$3*(I134-J134)</f>
        <v>2.1496378505894184E-2</v>
      </c>
      <c r="K135">
        <f>carboncycle!U235</f>
        <v>321.12802027624508</v>
      </c>
      <c r="L135">
        <f t="shared" ref="L135:L198" si="23">L$3*LN(K135/K$3)</f>
        <v>0.82961788214101762</v>
      </c>
      <c r="M135">
        <f t="shared" si="18"/>
        <v>0.13921010730599623</v>
      </c>
      <c r="N135">
        <f t="shared" ref="N135:N198" si="24">N134+N$3*(M134-N134)</f>
        <v>2.1496378505894184E-2</v>
      </c>
      <c r="O135" s="16">
        <f t="shared" si="19"/>
        <v>0</v>
      </c>
    </row>
    <row r="136" spans="1:15">
      <c r="A136">
        <v>1980</v>
      </c>
      <c r="B136">
        <v>0.19607206999999999</v>
      </c>
      <c r="C136">
        <f t="shared" si="20"/>
        <v>0.52996348690000006</v>
      </c>
      <c r="D136">
        <v>7.5999999999999998E-2</v>
      </c>
      <c r="E136">
        <v>1.2E-2</v>
      </c>
      <c r="F136">
        <v>6.0000000000000001E-3</v>
      </c>
      <c r="G136">
        <f>carboncycle!L236</f>
        <v>322.78311465500713</v>
      </c>
      <c r="H136">
        <f t="shared" si="21"/>
        <v>0.85712097673509802</v>
      </c>
      <c r="I136">
        <f t="shared" ref="I136:I199" si="25">I135+I$3*(I$4*H136-I135)+I$5*(J135-I135)</f>
        <v>0.14365312733592844</v>
      </c>
      <c r="J136">
        <f t="shared" si="22"/>
        <v>2.2164992485478763E-2</v>
      </c>
      <c r="K136">
        <f>carboncycle!U236</f>
        <v>322.78311465500713</v>
      </c>
      <c r="L136">
        <f t="shared" si="23"/>
        <v>0.85712097673509802</v>
      </c>
      <c r="M136">
        <f t="shared" ref="M136:M199" si="26">M135+M$3*(M$4*L136-M135)+M$5*(N135-M135)</f>
        <v>0.14365312733592844</v>
      </c>
      <c r="N136">
        <f t="shared" si="24"/>
        <v>2.2164992485478763E-2</v>
      </c>
      <c r="O136" s="16">
        <f t="shared" si="19"/>
        <v>0</v>
      </c>
    </row>
    <row r="137" spans="1:15">
      <c r="A137">
        <v>1981</v>
      </c>
      <c r="B137">
        <v>0.25001203999999999</v>
      </c>
      <c r="C137">
        <f t="shared" si="20"/>
        <v>0.58390345690000001</v>
      </c>
      <c r="D137">
        <v>2.7E-2</v>
      </c>
      <c r="E137">
        <v>1E-3</v>
      </c>
      <c r="F137">
        <v>-1E-3</v>
      </c>
      <c r="G137">
        <f>carboncycle!L237</f>
        <v>324.38134318563186</v>
      </c>
      <c r="H137">
        <f t="shared" si="21"/>
        <v>0.88354560471989507</v>
      </c>
      <c r="I137">
        <f t="shared" si="25"/>
        <v>0.14822817914250608</v>
      </c>
      <c r="J137">
        <f t="shared" si="22"/>
        <v>2.2855045091429316E-2</v>
      </c>
      <c r="K137">
        <f>carboncycle!U237</f>
        <v>324.38134318563186</v>
      </c>
      <c r="L137">
        <f t="shared" si="23"/>
        <v>0.88354560471989507</v>
      </c>
      <c r="M137">
        <f t="shared" si="26"/>
        <v>0.14822817914250608</v>
      </c>
      <c r="N137">
        <f t="shared" si="24"/>
        <v>2.2855045091429316E-2</v>
      </c>
      <c r="O137" s="16">
        <f t="shared" si="19"/>
        <v>0</v>
      </c>
    </row>
    <row r="138" spans="1:15">
      <c r="A138">
        <v>1982</v>
      </c>
      <c r="B138">
        <v>3.4263328000000003E-2</v>
      </c>
      <c r="C138">
        <f t="shared" si="20"/>
        <v>0.3681547449</v>
      </c>
      <c r="D138">
        <v>-2E-3</v>
      </c>
      <c r="E138">
        <v>-2.4E-2</v>
      </c>
      <c r="F138">
        <v>-1.2E-2</v>
      </c>
      <c r="G138">
        <f>carboncycle!L238</f>
        <v>325.87632581499628</v>
      </c>
      <c r="H138">
        <f t="shared" si="21"/>
        <v>0.90814561034951224</v>
      </c>
      <c r="I138">
        <f t="shared" si="25"/>
        <v>0.1529121724886045</v>
      </c>
      <c r="J138">
        <f t="shared" si="22"/>
        <v>2.3567164492839434E-2</v>
      </c>
      <c r="K138">
        <f>carboncycle!U238</f>
        <v>325.87632581499628</v>
      </c>
      <c r="L138">
        <f t="shared" si="23"/>
        <v>0.90814561034951224</v>
      </c>
      <c r="M138">
        <f t="shared" si="26"/>
        <v>0.1529121724886045</v>
      </c>
      <c r="N138">
        <f t="shared" si="24"/>
        <v>2.3567164492839434E-2</v>
      </c>
      <c r="O138" s="16">
        <f t="shared" si="19"/>
        <v>0</v>
      </c>
    </row>
    <row r="139" spans="1:15">
      <c r="A139">
        <v>1983</v>
      </c>
      <c r="B139">
        <v>0.22383860999999999</v>
      </c>
      <c r="C139">
        <f t="shared" si="20"/>
        <v>0.55773002690000006</v>
      </c>
      <c r="D139">
        <v>6.4000000000000001E-2</v>
      </c>
      <c r="E139">
        <v>-2.9000000000000001E-2</v>
      </c>
      <c r="F139">
        <v>-0.01</v>
      </c>
      <c r="G139">
        <f>carboncycle!L239</f>
        <v>327.3337538345445</v>
      </c>
      <c r="H139">
        <f t="shared" si="21"/>
        <v>0.93201925555544629</v>
      </c>
      <c r="I139">
        <f t="shared" si="25"/>
        <v>0.15769415584048749</v>
      </c>
      <c r="J139">
        <f t="shared" si="22"/>
        <v>2.4301844138255379E-2</v>
      </c>
      <c r="K139">
        <f>carboncycle!U239</f>
        <v>327.3337538345445</v>
      </c>
      <c r="L139">
        <f t="shared" si="23"/>
        <v>0.93201925555544629</v>
      </c>
      <c r="M139">
        <f t="shared" si="26"/>
        <v>0.15769415584048749</v>
      </c>
      <c r="N139">
        <f t="shared" si="24"/>
        <v>2.4301844138255379E-2</v>
      </c>
      <c r="O139" s="16">
        <f t="shared" si="19"/>
        <v>0</v>
      </c>
    </row>
    <row r="140" spans="1:15">
      <c r="A140">
        <v>1984</v>
      </c>
      <c r="B140">
        <v>4.8004709999999999E-2</v>
      </c>
      <c r="C140">
        <f t="shared" si="20"/>
        <v>0.38189612690000002</v>
      </c>
      <c r="D140">
        <v>-3.5999999999999997E-2</v>
      </c>
      <c r="E140">
        <v>-5.0000000000000001E-3</v>
      </c>
      <c r="F140">
        <v>-2E-3</v>
      </c>
      <c r="G140">
        <f>carboncycle!L240</f>
        <v>328.76510865971892</v>
      </c>
      <c r="H140">
        <f t="shared" si="21"/>
        <v>0.95536256828266342</v>
      </c>
      <c r="I140">
        <f t="shared" si="25"/>
        <v>0.16256557236579994</v>
      </c>
      <c r="J140">
        <f t="shared" si="22"/>
        <v>2.5059512468724059E-2</v>
      </c>
      <c r="K140">
        <f>carboncycle!U240</f>
        <v>328.76510865971892</v>
      </c>
      <c r="L140">
        <f t="shared" si="23"/>
        <v>0.95536256828266342</v>
      </c>
      <c r="M140">
        <f t="shared" si="26"/>
        <v>0.16256557236579994</v>
      </c>
      <c r="N140">
        <f t="shared" si="24"/>
        <v>2.5059512468724059E-2</v>
      </c>
      <c r="O140" s="16">
        <f t="shared" si="19"/>
        <v>0</v>
      </c>
    </row>
    <row r="141" spans="1:15">
      <c r="A141">
        <v>1985</v>
      </c>
      <c r="B141">
        <v>4.9729780000000001E-2</v>
      </c>
      <c r="C141">
        <f t="shared" si="20"/>
        <v>0.38362119690000002</v>
      </c>
      <c r="D141">
        <v>-4.2000000000000003E-2</v>
      </c>
      <c r="E141">
        <v>1E-3</v>
      </c>
      <c r="F141">
        <v>3.0000000000000001E-3</v>
      </c>
      <c r="G141">
        <f>carboncycle!L241</f>
        <v>330.26788783446779</v>
      </c>
      <c r="H141">
        <f t="shared" si="21"/>
        <v>0.97976159704940036</v>
      </c>
      <c r="I141">
        <f t="shared" si="25"/>
        <v>0.16753457420184145</v>
      </c>
      <c r="J141">
        <f t="shared" si="22"/>
        <v>2.5840546888939449E-2</v>
      </c>
      <c r="K141">
        <f>carboncycle!U241</f>
        <v>330.26788783446779</v>
      </c>
      <c r="L141">
        <f t="shared" si="23"/>
        <v>0.97976159704940036</v>
      </c>
      <c r="M141">
        <f t="shared" si="26"/>
        <v>0.16753457420184145</v>
      </c>
      <c r="N141">
        <f t="shared" si="24"/>
        <v>2.5840546888939449E-2</v>
      </c>
      <c r="O141" s="16">
        <f t="shared" si="19"/>
        <v>0</v>
      </c>
    </row>
    <row r="142" spans="1:15">
      <c r="A142">
        <v>1986</v>
      </c>
      <c r="B142">
        <v>9.5686969999999996E-2</v>
      </c>
      <c r="C142">
        <f t="shared" si="20"/>
        <v>0.4295783869</v>
      </c>
      <c r="D142">
        <v>-1.0999999999999999E-2</v>
      </c>
      <c r="E142">
        <v>-1.0999999999999999E-2</v>
      </c>
      <c r="F142">
        <v>-3.0000000000000001E-3</v>
      </c>
      <c r="G142">
        <f>carboncycle!L242</f>
        <v>331.82311969899791</v>
      </c>
      <c r="H142">
        <f t="shared" si="21"/>
        <v>1.0048956214775397</v>
      </c>
      <c r="I142">
        <f t="shared" si="25"/>
        <v>0.17260572633979304</v>
      </c>
      <c r="J142">
        <f t="shared" si="22"/>
        <v>2.6645368964076731E-2</v>
      </c>
      <c r="K142">
        <f>carboncycle!U242</f>
        <v>331.82311969899791</v>
      </c>
      <c r="L142">
        <f t="shared" si="23"/>
        <v>1.0048956214775397</v>
      </c>
      <c r="M142">
        <f t="shared" si="26"/>
        <v>0.17260572633979304</v>
      </c>
      <c r="N142">
        <f t="shared" si="24"/>
        <v>2.6645368964076731E-2</v>
      </c>
      <c r="O142" s="16">
        <f t="shared" si="19"/>
        <v>0</v>
      </c>
    </row>
    <row r="143" spans="1:15">
      <c r="A143">
        <v>1987</v>
      </c>
      <c r="B143">
        <v>0.2430264</v>
      </c>
      <c r="C143">
        <f t="shared" si="20"/>
        <v>0.57691781689999999</v>
      </c>
      <c r="D143">
        <v>0.13200000000000001</v>
      </c>
      <c r="E143">
        <v>-8.9999999999999993E-3</v>
      </c>
      <c r="F143">
        <v>-4.0000000000000001E-3</v>
      </c>
      <c r="G143">
        <f>carboncycle!L243</f>
        <v>333.43299346979262</v>
      </c>
      <c r="H143">
        <f t="shared" si="21"/>
        <v>1.0307889317853733</v>
      </c>
      <c r="I143">
        <f t="shared" si="25"/>
        <v>0.17778369785487569</v>
      </c>
      <c r="J143">
        <f t="shared" si="22"/>
        <v>2.74744237939708E-2</v>
      </c>
      <c r="K143">
        <f>carboncycle!U243</f>
        <v>333.43299346979262</v>
      </c>
      <c r="L143">
        <f t="shared" si="23"/>
        <v>1.0307889317853733</v>
      </c>
      <c r="M143">
        <f t="shared" si="26"/>
        <v>0.17778369785487569</v>
      </c>
      <c r="N143">
        <f t="shared" si="24"/>
        <v>2.74744237939708E-2</v>
      </c>
      <c r="O143" s="16">
        <f t="shared" si="19"/>
        <v>0</v>
      </c>
    </row>
    <row r="144" spans="1:15">
      <c r="A144">
        <v>1988</v>
      </c>
      <c r="B144">
        <v>0.28215172999999999</v>
      </c>
      <c r="C144">
        <f t="shared" si="20"/>
        <v>0.61604314690000006</v>
      </c>
      <c r="D144">
        <v>5.8000000000000003E-2</v>
      </c>
      <c r="E144">
        <v>1.2E-2</v>
      </c>
      <c r="F144">
        <v>4.0000000000000001E-3</v>
      </c>
      <c r="G144">
        <f>carboncycle!L244</f>
        <v>335.08513007162856</v>
      </c>
      <c r="H144">
        <f t="shared" si="21"/>
        <v>1.0572323399842118</v>
      </c>
      <c r="I144">
        <f t="shared" si="25"/>
        <v>0.18307084097005619</v>
      </c>
      <c r="J144">
        <f t="shared" si="22"/>
        <v>2.8328180470636739E-2</v>
      </c>
      <c r="K144">
        <f>carboncycle!U244</f>
        <v>335.08513007162856</v>
      </c>
      <c r="L144">
        <f t="shared" si="23"/>
        <v>1.0572323399842118</v>
      </c>
      <c r="M144">
        <f t="shared" si="26"/>
        <v>0.18307084097005619</v>
      </c>
      <c r="N144">
        <f t="shared" si="24"/>
        <v>2.8328180470636739E-2</v>
      </c>
      <c r="O144" s="16">
        <f t="shared" si="19"/>
        <v>0</v>
      </c>
    </row>
    <row r="145" spans="1:15">
      <c r="A145">
        <v>1989</v>
      </c>
      <c r="B145">
        <v>0.17925026999999999</v>
      </c>
      <c r="C145">
        <f t="shared" si="20"/>
        <v>0.51314168690000006</v>
      </c>
      <c r="D145">
        <v>4.2000000000000003E-2</v>
      </c>
      <c r="E145">
        <v>0.01</v>
      </c>
      <c r="F145">
        <v>3.0000000000000001E-3</v>
      </c>
      <c r="G145">
        <f>carboncycle!L245</f>
        <v>336.8100679671719</v>
      </c>
      <c r="H145">
        <f t="shared" si="21"/>
        <v>1.0847022133890509</v>
      </c>
      <c r="I145">
        <f t="shared" si="25"/>
        <v>0.18847436659876515</v>
      </c>
      <c r="J145">
        <f t="shared" si="22"/>
        <v>2.9207118782273441E-2</v>
      </c>
      <c r="K145">
        <f>carboncycle!U245</f>
        <v>336.8100679671719</v>
      </c>
      <c r="L145">
        <f t="shared" si="23"/>
        <v>1.0847022133890509</v>
      </c>
      <c r="M145">
        <f t="shared" si="26"/>
        <v>0.18847436659876515</v>
      </c>
      <c r="N145">
        <f t="shared" si="24"/>
        <v>2.9207118782273441E-2</v>
      </c>
      <c r="O145" s="16">
        <f t="shared" si="19"/>
        <v>0</v>
      </c>
    </row>
    <row r="146" spans="1:15">
      <c r="A146">
        <v>1990</v>
      </c>
      <c r="B146">
        <v>0.36056247000000002</v>
      </c>
      <c r="C146">
        <f t="shared" si="20"/>
        <v>0.69445388690000009</v>
      </c>
      <c r="D146">
        <v>0.13300000000000001</v>
      </c>
      <c r="E146">
        <v>2E-3</v>
      </c>
      <c r="F146">
        <v>1E-3</v>
      </c>
      <c r="G146">
        <f>carboncycle!L246</f>
        <v>338.56155218651242</v>
      </c>
      <c r="H146">
        <f t="shared" si="21"/>
        <v>1.1124512668020434</v>
      </c>
      <c r="I146">
        <f t="shared" si="25"/>
        <v>0.19399351320765845</v>
      </c>
      <c r="J146">
        <f t="shared" si="22"/>
        <v>3.0111756749871113E-2</v>
      </c>
      <c r="K146">
        <f>carboncycle!U246</f>
        <v>338.56155218651242</v>
      </c>
      <c r="L146">
        <f t="shared" si="23"/>
        <v>1.1124512668020434</v>
      </c>
      <c r="M146">
        <f t="shared" si="26"/>
        <v>0.19399351320765845</v>
      </c>
      <c r="N146">
        <f t="shared" si="24"/>
        <v>3.0111756749871113E-2</v>
      </c>
      <c r="O146" s="16">
        <f t="shared" si="19"/>
        <v>0</v>
      </c>
    </row>
    <row r="147" spans="1:15">
      <c r="A147">
        <v>1991</v>
      </c>
      <c r="B147">
        <v>0.33889654000000002</v>
      </c>
      <c r="C147">
        <f t="shared" si="20"/>
        <v>0.67278795690000004</v>
      </c>
      <c r="D147">
        <v>0.14000000000000001</v>
      </c>
      <c r="E147">
        <v>2.8000000000000001E-2</v>
      </c>
      <c r="F147">
        <v>8.0000000000000002E-3</v>
      </c>
      <c r="G147">
        <f>carboncycle!L247</f>
        <v>340.31340318166463</v>
      </c>
      <c r="H147">
        <f t="shared" si="21"/>
        <v>1.1400629014747341</v>
      </c>
      <c r="I147">
        <f t="shared" si="25"/>
        <v>0.19962323430306128</v>
      </c>
      <c r="J147">
        <f t="shared" si="22"/>
        <v>3.1042605126551347E-2</v>
      </c>
      <c r="K147">
        <f>carboncycle!U247</f>
        <v>340.31340318166463</v>
      </c>
      <c r="L147">
        <f t="shared" si="23"/>
        <v>1.1400629014747341</v>
      </c>
      <c r="M147">
        <f t="shared" si="26"/>
        <v>0.19962323430306128</v>
      </c>
      <c r="N147">
        <f t="shared" si="24"/>
        <v>3.1042605126551347E-2</v>
      </c>
      <c r="O147" s="16">
        <f t="shared" si="19"/>
        <v>0</v>
      </c>
    </row>
    <row r="148" spans="1:15">
      <c r="A148">
        <v>1992</v>
      </c>
      <c r="B148">
        <v>0.124896795</v>
      </c>
      <c r="C148">
        <f t="shared" si="20"/>
        <v>0.45878821190000002</v>
      </c>
      <c r="D148">
        <v>0.13500000000000001</v>
      </c>
      <c r="E148">
        <v>6.0000000000000001E-3</v>
      </c>
      <c r="F148">
        <v>0</v>
      </c>
      <c r="G148">
        <f>carboncycle!L248</f>
        <v>342.07918263701623</v>
      </c>
      <c r="H148">
        <f t="shared" si="21"/>
        <v>1.1677506031512332</v>
      </c>
      <c r="I148">
        <f t="shared" si="25"/>
        <v>0.20536086424845823</v>
      </c>
      <c r="J148">
        <f t="shared" si="22"/>
        <v>3.2000143100273923E-2</v>
      </c>
      <c r="K148">
        <f>carboncycle!U248</f>
        <v>342.07918263701623</v>
      </c>
      <c r="L148">
        <f t="shared" si="23"/>
        <v>1.1677506031512332</v>
      </c>
      <c r="M148">
        <f t="shared" si="26"/>
        <v>0.20536086424845823</v>
      </c>
      <c r="N148">
        <f t="shared" si="24"/>
        <v>3.2000143100273923E-2</v>
      </c>
      <c r="O148" s="16">
        <f t="shared" si="19"/>
        <v>0</v>
      </c>
    </row>
    <row r="149" spans="1:15">
      <c r="A149">
        <v>1993</v>
      </c>
      <c r="B149">
        <v>0.16565846000000001</v>
      </c>
      <c r="C149">
        <f t="shared" si="20"/>
        <v>0.49954987690000002</v>
      </c>
      <c r="D149">
        <v>0.128</v>
      </c>
      <c r="E149">
        <v>7.0000000000000001E-3</v>
      </c>
      <c r="F149">
        <v>4.0000000000000001E-3</v>
      </c>
      <c r="G149">
        <f>carboncycle!L249</f>
        <v>343.78944575568528</v>
      </c>
      <c r="H149">
        <f t="shared" si="21"/>
        <v>1.19443188370727</v>
      </c>
      <c r="I149">
        <f t="shared" si="25"/>
        <v>0.21119261964343328</v>
      </c>
      <c r="J149">
        <f t="shared" si="22"/>
        <v>3.2984831996395611E-2</v>
      </c>
      <c r="K149">
        <f>carboncycle!U249</f>
        <v>343.78944575568528</v>
      </c>
      <c r="L149">
        <f t="shared" si="23"/>
        <v>1.19443188370727</v>
      </c>
      <c r="M149">
        <f t="shared" si="26"/>
        <v>0.21119261964343328</v>
      </c>
      <c r="N149">
        <f t="shared" si="24"/>
        <v>3.2984831996395611E-2</v>
      </c>
      <c r="O149" s="16">
        <f t="shared" si="19"/>
        <v>0</v>
      </c>
    </row>
    <row r="150" spans="1:15">
      <c r="A150">
        <v>1994</v>
      </c>
      <c r="B150">
        <v>0.23354976999999999</v>
      </c>
      <c r="C150">
        <f t="shared" si="20"/>
        <v>0.56744118690000001</v>
      </c>
      <c r="D150">
        <v>7.8E-2</v>
      </c>
      <c r="E150">
        <v>1.6E-2</v>
      </c>
      <c r="F150">
        <v>7.0000000000000001E-3</v>
      </c>
      <c r="G150">
        <f>carboncycle!L250</f>
        <v>345.47441714684123</v>
      </c>
      <c r="H150">
        <f t="shared" si="21"/>
        <v>1.2205891084949083</v>
      </c>
      <c r="I150">
        <f t="shared" si="25"/>
        <v>0.21711016998351793</v>
      </c>
      <c r="J150">
        <f t="shared" si="22"/>
        <v>3.3997052230230786E-2</v>
      </c>
      <c r="K150">
        <f>carboncycle!U250</f>
        <v>345.47441714684123</v>
      </c>
      <c r="L150">
        <f t="shared" si="23"/>
        <v>1.2205891084949083</v>
      </c>
      <c r="M150">
        <f t="shared" si="26"/>
        <v>0.21711016998351793</v>
      </c>
      <c r="N150">
        <f t="shared" si="24"/>
        <v>3.3997052230230786E-2</v>
      </c>
      <c r="O150" s="16">
        <f t="shared" si="19"/>
        <v>0</v>
      </c>
    </row>
    <row r="151" spans="1:15">
      <c r="A151">
        <v>1995</v>
      </c>
      <c r="B151">
        <v>0.37686616000000001</v>
      </c>
      <c r="C151">
        <f t="shared" si="20"/>
        <v>0.71075757690000008</v>
      </c>
      <c r="D151">
        <v>0.115</v>
      </c>
      <c r="E151">
        <v>2.3E-2</v>
      </c>
      <c r="F151">
        <v>0.01</v>
      </c>
      <c r="G151">
        <f>carboncycle!L251</f>
        <v>347.19112436073488</v>
      </c>
      <c r="H151">
        <f t="shared" si="21"/>
        <v>1.2471081190391364</v>
      </c>
      <c r="I151">
        <f t="shared" si="25"/>
        <v>0.22311463524040487</v>
      </c>
      <c r="J151">
        <f t="shared" si="22"/>
        <v>3.5037134739069456E-2</v>
      </c>
      <c r="K151">
        <f>carboncycle!U251</f>
        <v>347.19112436073488</v>
      </c>
      <c r="L151">
        <f t="shared" si="23"/>
        <v>1.2471081190391364</v>
      </c>
      <c r="M151">
        <f t="shared" si="26"/>
        <v>0.22311463524040487</v>
      </c>
      <c r="N151">
        <f t="shared" si="24"/>
        <v>3.5037134739069456E-2</v>
      </c>
      <c r="O151" s="16">
        <f t="shared" si="19"/>
        <v>0</v>
      </c>
    </row>
    <row r="152" spans="1:15">
      <c r="A152">
        <v>1996</v>
      </c>
      <c r="B152">
        <v>0.27668939999999997</v>
      </c>
      <c r="C152">
        <f t="shared" si="20"/>
        <v>0.61058081689999999</v>
      </c>
      <c r="D152">
        <v>9.2999999999999999E-2</v>
      </c>
      <c r="E152">
        <v>4.3999999999999997E-2</v>
      </c>
      <c r="F152">
        <v>1.9E-2</v>
      </c>
      <c r="G152">
        <f>carboncycle!L252</f>
        <v>348.94979598741145</v>
      </c>
      <c r="H152">
        <f t="shared" si="21"/>
        <v>1.2741397528491138</v>
      </c>
      <c r="I152">
        <f t="shared" si="25"/>
        <v>0.22920866282059932</v>
      </c>
      <c r="J152">
        <f t="shared" si="22"/>
        <v>3.610541494191704E-2</v>
      </c>
      <c r="K152">
        <f>carboncycle!U252</f>
        <v>348.94979598741145</v>
      </c>
      <c r="L152">
        <f t="shared" si="23"/>
        <v>1.2741397528491138</v>
      </c>
      <c r="M152">
        <f t="shared" si="26"/>
        <v>0.22920866282059932</v>
      </c>
      <c r="N152">
        <f t="shared" si="24"/>
        <v>3.610541494191704E-2</v>
      </c>
      <c r="O152" s="16">
        <f t="shared" si="19"/>
        <v>0</v>
      </c>
    </row>
    <row r="153" spans="1:15">
      <c r="A153">
        <v>1997</v>
      </c>
      <c r="B153">
        <v>0.42230849999999998</v>
      </c>
      <c r="C153">
        <f t="shared" si="20"/>
        <v>0.75619991689999999</v>
      </c>
      <c r="D153">
        <v>0.13800000000000001</v>
      </c>
      <c r="E153">
        <v>1.9E-2</v>
      </c>
      <c r="F153">
        <v>8.9999999999999993E-3</v>
      </c>
      <c r="G153">
        <f>carboncycle!L253</f>
        <v>350.74371546597212</v>
      </c>
      <c r="H153">
        <f t="shared" si="21"/>
        <v>1.3015731650006379</v>
      </c>
      <c r="I153">
        <f t="shared" si="25"/>
        <v>0.23539366749037852</v>
      </c>
      <c r="J153">
        <f t="shared" si="22"/>
        <v>3.7202241389867954E-2</v>
      </c>
      <c r="K153">
        <f>carboncycle!U253</f>
        <v>350.74371546597212</v>
      </c>
      <c r="L153">
        <f t="shared" si="23"/>
        <v>1.3015731650006379</v>
      </c>
      <c r="M153">
        <f t="shared" si="26"/>
        <v>0.23539366749037852</v>
      </c>
      <c r="N153">
        <f t="shared" si="24"/>
        <v>3.7202241389867954E-2</v>
      </c>
      <c r="O153" s="16">
        <f t="shared" si="19"/>
        <v>0</v>
      </c>
    </row>
    <row r="154" spans="1:15">
      <c r="A154">
        <v>1998</v>
      </c>
      <c r="B154">
        <v>0.57731646000000003</v>
      </c>
      <c r="C154">
        <f t="shared" si="20"/>
        <v>0.91120787690000005</v>
      </c>
      <c r="D154">
        <v>0.215</v>
      </c>
      <c r="E154">
        <v>0.03</v>
      </c>
      <c r="F154">
        <v>1.2E-2</v>
      </c>
      <c r="G154">
        <f>carboncycle!L254</f>
        <v>352.56470309445297</v>
      </c>
      <c r="H154">
        <f t="shared" si="21"/>
        <v>1.3292773850143107</v>
      </c>
      <c r="I154">
        <f t="shared" si="25"/>
        <v>0.24166966372415602</v>
      </c>
      <c r="J154">
        <f t="shared" si="22"/>
        <v>3.8327968690118855E-2</v>
      </c>
      <c r="K154">
        <f>carboncycle!U254</f>
        <v>352.56470309445297</v>
      </c>
      <c r="L154">
        <f t="shared" si="23"/>
        <v>1.3292773850143107</v>
      </c>
      <c r="M154">
        <f t="shared" si="26"/>
        <v>0.24166966372415602</v>
      </c>
      <c r="N154">
        <f t="shared" si="24"/>
        <v>3.8327968690118855E-2</v>
      </c>
      <c r="O154" s="16">
        <f t="shared" si="19"/>
        <v>0</v>
      </c>
    </row>
    <row r="155" spans="1:15">
      <c r="A155">
        <v>1999</v>
      </c>
      <c r="B155">
        <v>0.32448496999999998</v>
      </c>
      <c r="C155">
        <f t="shared" si="20"/>
        <v>0.6583763869</v>
      </c>
      <c r="D155">
        <v>4.2999999999999997E-2</v>
      </c>
      <c r="E155">
        <v>4.1000000000000002E-2</v>
      </c>
      <c r="F155">
        <v>1.4999999999999999E-2</v>
      </c>
      <c r="G155">
        <f>carboncycle!L255</f>
        <v>354.34754466009747</v>
      </c>
      <c r="H155">
        <f t="shared" si="21"/>
        <v>1.3562629765903571</v>
      </c>
      <c r="I155">
        <f t="shared" si="25"/>
        <v>0.24802642247878967</v>
      </c>
      <c r="J155">
        <f t="shared" si="22"/>
        <v>3.9482949517912189E-2</v>
      </c>
      <c r="K155">
        <f>carboncycle!U255</f>
        <v>354.34754466009747</v>
      </c>
      <c r="L155">
        <f t="shared" si="23"/>
        <v>1.3562629765903571</v>
      </c>
      <c r="M155">
        <f t="shared" si="26"/>
        <v>0.24802642247878967</v>
      </c>
      <c r="N155">
        <f t="shared" si="24"/>
        <v>3.9482949517912189E-2</v>
      </c>
      <c r="O155" s="16">
        <f t="shared" si="19"/>
        <v>0</v>
      </c>
    </row>
    <row r="156" spans="1:15">
      <c r="A156">
        <v>2000</v>
      </c>
      <c r="B156">
        <v>0.33108480000000001</v>
      </c>
      <c r="C156">
        <f t="shared" si="20"/>
        <v>0.66497621689999997</v>
      </c>
      <c r="D156">
        <v>7.4999999999999997E-2</v>
      </c>
      <c r="E156">
        <v>4.2999999999999997E-2</v>
      </c>
      <c r="F156">
        <v>1.7999999999999999E-2</v>
      </c>
      <c r="G156">
        <f>carboncycle!L256</f>
        <v>356.08206037649791</v>
      </c>
      <c r="H156">
        <f t="shared" si="21"/>
        <v>1.3823871061466175</v>
      </c>
      <c r="I156">
        <f t="shared" si="25"/>
        <v>0.25445257561958429</v>
      </c>
      <c r="J156">
        <f t="shared" si="22"/>
        <v>4.066747644432997E-2</v>
      </c>
      <c r="K156">
        <f>carboncycle!U256</f>
        <v>356.08206037649791</v>
      </c>
      <c r="L156">
        <f t="shared" si="23"/>
        <v>1.3823871061466175</v>
      </c>
      <c r="M156">
        <f t="shared" si="26"/>
        <v>0.25445257561958429</v>
      </c>
      <c r="N156">
        <f t="shared" si="24"/>
        <v>4.066747644432997E-2</v>
      </c>
      <c r="O156" s="16">
        <f t="shared" si="19"/>
        <v>0</v>
      </c>
    </row>
    <row r="157" spans="1:15">
      <c r="A157">
        <v>2001</v>
      </c>
      <c r="B157">
        <v>0.48928033999999998</v>
      </c>
      <c r="C157">
        <f t="shared" si="20"/>
        <v>0.8231717569</v>
      </c>
      <c r="D157">
        <v>0.14000000000000001</v>
      </c>
      <c r="E157">
        <v>3.4000000000000002E-2</v>
      </c>
      <c r="F157">
        <v>1.2999999999999999E-2</v>
      </c>
      <c r="G157">
        <f>carboncycle!L257</f>
        <v>357.87475509017264</v>
      </c>
      <c r="H157">
        <f t="shared" si="21"/>
        <v>1.4092541005267196</v>
      </c>
      <c r="I157">
        <f t="shared" si="25"/>
        <v>0.26095374496840801</v>
      </c>
      <c r="J157">
        <f t="shared" si="22"/>
        <v>4.1881775807645412E-2</v>
      </c>
      <c r="K157">
        <f>carboncycle!U257</f>
        <v>357.87475509017264</v>
      </c>
      <c r="L157">
        <f t="shared" si="23"/>
        <v>1.4092541005267196</v>
      </c>
      <c r="M157">
        <f t="shared" si="26"/>
        <v>0.26095374496840801</v>
      </c>
      <c r="N157">
        <f t="shared" si="24"/>
        <v>4.1881775807645412E-2</v>
      </c>
      <c r="O157" s="16">
        <f t="shared" si="19"/>
        <v>0</v>
      </c>
    </row>
    <row r="158" spans="1:15">
      <c r="A158">
        <v>2002</v>
      </c>
      <c r="B158">
        <v>0.54346649999999996</v>
      </c>
      <c r="C158">
        <f t="shared" si="20"/>
        <v>0.87735791689999998</v>
      </c>
      <c r="D158">
        <v>0.20599999999999999</v>
      </c>
      <c r="E158">
        <v>6.8000000000000005E-2</v>
      </c>
      <c r="F158">
        <v>2.7E-2</v>
      </c>
      <c r="G158">
        <f>carboncycle!L258</f>
        <v>359.72195426131492</v>
      </c>
      <c r="H158">
        <f t="shared" si="21"/>
        <v>1.4367975306034066</v>
      </c>
      <c r="I158">
        <f t="shared" si="25"/>
        <v>0.26753468073323289</v>
      </c>
      <c r="J158">
        <f t="shared" si="22"/>
        <v>4.3126104592478544E-2</v>
      </c>
      <c r="K158">
        <f>carboncycle!U258</f>
        <v>359.72195426131492</v>
      </c>
      <c r="L158">
        <f t="shared" si="23"/>
        <v>1.4367975306034066</v>
      </c>
      <c r="M158">
        <f t="shared" si="26"/>
        <v>0.26753468073323289</v>
      </c>
      <c r="N158">
        <f t="shared" si="24"/>
        <v>4.3126104592478544E-2</v>
      </c>
      <c r="O158" s="16">
        <f t="shared" si="19"/>
        <v>0</v>
      </c>
    </row>
    <row r="159" spans="1:15">
      <c r="A159">
        <v>2003</v>
      </c>
      <c r="B159">
        <v>0.54417020000000005</v>
      </c>
      <c r="C159">
        <f t="shared" si="20"/>
        <v>0.87806161690000006</v>
      </c>
      <c r="D159">
        <v>0.22700000000000001</v>
      </c>
      <c r="E159">
        <v>9.0999999999999998E-2</v>
      </c>
      <c r="F159">
        <v>4.1000000000000002E-2</v>
      </c>
      <c r="G159">
        <f>carboncycle!L259</f>
        <v>361.57371780769779</v>
      </c>
      <c r="H159">
        <f t="shared" si="21"/>
        <v>1.4642674215844711</v>
      </c>
      <c r="I159">
        <f t="shared" si="25"/>
        <v>0.27419221233416191</v>
      </c>
      <c r="J159">
        <f t="shared" si="22"/>
        <v>4.4400745304958029E-2</v>
      </c>
      <c r="K159">
        <f>carboncycle!U259</f>
        <v>361.57371780769779</v>
      </c>
      <c r="L159">
        <f t="shared" si="23"/>
        <v>1.4642674215844711</v>
      </c>
      <c r="M159">
        <f t="shared" si="26"/>
        <v>0.27419221233416191</v>
      </c>
      <c r="N159">
        <f t="shared" si="24"/>
        <v>4.4400745304958029E-2</v>
      </c>
      <c r="O159" s="16">
        <f t="shared" si="19"/>
        <v>0</v>
      </c>
    </row>
    <row r="160" spans="1:15">
      <c r="A160">
        <v>2004</v>
      </c>
      <c r="B160">
        <v>0.46737072000000002</v>
      </c>
      <c r="C160">
        <f t="shared" si="20"/>
        <v>0.80126213690000003</v>
      </c>
      <c r="D160">
        <v>0.25900000000000001</v>
      </c>
      <c r="E160">
        <v>0.105</v>
      </c>
      <c r="F160">
        <v>4.9000000000000002E-2</v>
      </c>
      <c r="G160">
        <f>carboncycle!L260</f>
        <v>363.59579605631433</v>
      </c>
      <c r="H160">
        <f t="shared" si="21"/>
        <v>1.4941036087418835</v>
      </c>
      <c r="I160">
        <f t="shared" si="25"/>
        <v>0.2809485404454139</v>
      </c>
      <c r="J160">
        <f t="shared" si="22"/>
        <v>4.5705960837683905E-2</v>
      </c>
      <c r="K160">
        <f>carboncycle!U260</f>
        <v>363.59579605631433</v>
      </c>
      <c r="L160">
        <f t="shared" si="23"/>
        <v>1.4941036087418835</v>
      </c>
      <c r="M160">
        <f t="shared" si="26"/>
        <v>0.2809485404454139</v>
      </c>
      <c r="N160">
        <f t="shared" si="24"/>
        <v>4.5705960837683905E-2</v>
      </c>
      <c r="O160" s="16">
        <f t="shared" si="19"/>
        <v>0</v>
      </c>
    </row>
    <row r="161" spans="1:15">
      <c r="A161">
        <v>2005</v>
      </c>
      <c r="B161">
        <v>0.60686255</v>
      </c>
      <c r="C161">
        <f t="shared" si="20"/>
        <v>0.94075396690000002</v>
      </c>
      <c r="D161">
        <v>0.247</v>
      </c>
      <c r="E161">
        <v>8.6999999999999994E-2</v>
      </c>
      <c r="F161">
        <v>3.9E-2</v>
      </c>
      <c r="G161">
        <f>carboncycle!L261</f>
        <v>365.76462802191975</v>
      </c>
      <c r="H161">
        <f t="shared" si="21"/>
        <v>1.5259213077370404</v>
      </c>
      <c r="I161">
        <f t="shared" si="25"/>
        <v>0.28782115104406264</v>
      </c>
      <c r="J161">
        <f t="shared" si="22"/>
        <v>4.7042138689855809E-2</v>
      </c>
      <c r="K161">
        <f>carboncycle!U261</f>
        <v>365.76462802191975</v>
      </c>
      <c r="L161">
        <f t="shared" si="23"/>
        <v>1.5259213077370404</v>
      </c>
      <c r="M161">
        <f t="shared" si="26"/>
        <v>0.28782115104406264</v>
      </c>
      <c r="N161">
        <f t="shared" si="24"/>
        <v>4.7042138689855809E-2</v>
      </c>
      <c r="O161" s="16">
        <f t="shared" si="19"/>
        <v>0</v>
      </c>
    </row>
    <row r="162" spans="1:15">
      <c r="A162">
        <v>2006</v>
      </c>
      <c r="B162">
        <v>0.57255270000000003</v>
      </c>
      <c r="C162">
        <f t="shared" si="20"/>
        <v>0.90644411690000004</v>
      </c>
      <c r="D162">
        <v>0.23699999999999999</v>
      </c>
      <c r="E162">
        <v>0.10199999999999999</v>
      </c>
      <c r="F162">
        <v>4.8000000000000001E-2</v>
      </c>
      <c r="G162">
        <f>carboncycle!L262</f>
        <v>368.03652007621258</v>
      </c>
      <c r="H162">
        <f t="shared" si="21"/>
        <v>1.5590492508005818</v>
      </c>
      <c r="I162">
        <f t="shared" si="25"/>
        <v>0.29482000527159152</v>
      </c>
      <c r="J162">
        <f t="shared" si="22"/>
        <v>4.8409763480027707E-2</v>
      </c>
      <c r="K162">
        <f>carboncycle!U262</f>
        <v>368.03652007621258</v>
      </c>
      <c r="L162">
        <f t="shared" si="23"/>
        <v>1.5590492508005818</v>
      </c>
      <c r="M162">
        <f t="shared" si="26"/>
        <v>0.29482000527159152</v>
      </c>
      <c r="N162">
        <f t="shared" si="24"/>
        <v>4.8409763480027707E-2</v>
      </c>
      <c r="O162" s="16">
        <f t="shared" si="19"/>
        <v>0</v>
      </c>
    </row>
    <row r="163" spans="1:15">
      <c r="A163">
        <v>2007</v>
      </c>
      <c r="B163">
        <v>0.59170129999999999</v>
      </c>
      <c r="C163">
        <f t="shared" si="20"/>
        <v>0.9255927169</v>
      </c>
      <c r="D163">
        <v>0.19</v>
      </c>
      <c r="E163">
        <v>9.6000000000000002E-2</v>
      </c>
      <c r="F163">
        <v>4.7E-2</v>
      </c>
      <c r="G163">
        <f>carboncycle!L263</f>
        <v>370.39056958277882</v>
      </c>
      <c r="H163">
        <f t="shared" si="21"/>
        <v>1.593160154100324</v>
      </c>
      <c r="I163">
        <f t="shared" si="25"/>
        <v>0.30195135028878478</v>
      </c>
      <c r="J163">
        <f t="shared" si="22"/>
        <v>4.9809373653403786E-2</v>
      </c>
      <c r="K163">
        <f>carboncycle!U263</f>
        <v>370.39056958277882</v>
      </c>
      <c r="L163">
        <f t="shared" si="23"/>
        <v>1.593160154100324</v>
      </c>
      <c r="M163">
        <f t="shared" si="26"/>
        <v>0.30195135028878478</v>
      </c>
      <c r="N163">
        <f t="shared" si="24"/>
        <v>4.9809373653403786E-2</v>
      </c>
      <c r="O163" s="16">
        <f t="shared" si="19"/>
        <v>0</v>
      </c>
    </row>
    <row r="164" spans="1:15">
      <c r="A164">
        <v>2008</v>
      </c>
      <c r="B164">
        <v>0.46564983999999998</v>
      </c>
      <c r="C164">
        <f t="shared" si="20"/>
        <v>0.7995412569</v>
      </c>
      <c r="D164">
        <v>0.14899999999999999</v>
      </c>
      <c r="E164">
        <v>0.10299999999999999</v>
      </c>
      <c r="F164">
        <v>0.05</v>
      </c>
      <c r="G164">
        <f>carboncycle!L264</f>
        <v>372.79263492279495</v>
      </c>
      <c r="H164">
        <f t="shared" si="21"/>
        <v>1.6277440743011036</v>
      </c>
      <c r="I164">
        <f t="shared" si="25"/>
        <v>0.30921595071271907</v>
      </c>
      <c r="J164">
        <f t="shared" si="22"/>
        <v>5.1241540080692753E-2</v>
      </c>
      <c r="K164">
        <f>carboncycle!U264</f>
        <v>372.79263492279495</v>
      </c>
      <c r="L164">
        <f t="shared" si="23"/>
        <v>1.6277440743011036</v>
      </c>
      <c r="M164">
        <f t="shared" si="26"/>
        <v>0.30921595071271907</v>
      </c>
      <c r="N164">
        <f t="shared" si="24"/>
        <v>5.1241540080692753E-2</v>
      </c>
      <c r="O164" s="16">
        <f t="shared" si="19"/>
        <v>0</v>
      </c>
    </row>
    <row r="165" spans="1:15">
      <c r="A165">
        <v>2009</v>
      </c>
      <c r="B165">
        <v>0.59678169999999997</v>
      </c>
      <c r="C165">
        <f t="shared" si="20"/>
        <v>0.93067311689999999</v>
      </c>
      <c r="D165">
        <v>0.255</v>
      </c>
      <c r="E165">
        <v>0.105</v>
      </c>
      <c r="F165">
        <v>5.0999999999999997E-2</v>
      </c>
      <c r="G165">
        <f>carboncycle!L265</f>
        <v>375.2498104521967</v>
      </c>
      <c r="H165">
        <f t="shared" si="21"/>
        <v>1.6628916423170492</v>
      </c>
      <c r="I165">
        <f t="shared" si="25"/>
        <v>0.31661548864359973</v>
      </c>
      <c r="J165">
        <f t="shared" si="22"/>
        <v>5.2706834733082665E-2</v>
      </c>
      <c r="K165">
        <f>carboncycle!U265</f>
        <v>375.2498104521967</v>
      </c>
      <c r="L165">
        <f t="shared" si="23"/>
        <v>1.6628916423170492</v>
      </c>
      <c r="M165">
        <f t="shared" si="26"/>
        <v>0.31661548864359973</v>
      </c>
      <c r="N165">
        <f t="shared" si="24"/>
        <v>5.2706834733082665E-2</v>
      </c>
      <c r="O165" s="16">
        <f t="shared" si="19"/>
        <v>0</v>
      </c>
    </row>
    <row r="166" spans="1:15">
      <c r="A166">
        <v>2010</v>
      </c>
      <c r="B166">
        <v>0.68037146000000004</v>
      </c>
      <c r="C166">
        <f t="shared" si="20"/>
        <v>1.0142628769000002</v>
      </c>
      <c r="D166">
        <v>0.26700000000000002</v>
      </c>
      <c r="E166">
        <v>0.11</v>
      </c>
      <c r="F166">
        <v>5.5E-2</v>
      </c>
      <c r="G166">
        <f>carboncycle!L266</f>
        <v>377.85624229669594</v>
      </c>
      <c r="H166">
        <f t="shared" si="21"/>
        <v>1.699923521140658</v>
      </c>
      <c r="I166">
        <f t="shared" si="25"/>
        <v>0.32416527045154081</v>
      </c>
      <c r="J166">
        <f t="shared" si="22"/>
        <v>5.4205835887294399E-2</v>
      </c>
      <c r="K166">
        <f>carboncycle!U266</f>
        <v>377.85624229669594</v>
      </c>
      <c r="L166">
        <f t="shared" si="23"/>
        <v>1.699923521140658</v>
      </c>
      <c r="M166">
        <f t="shared" si="26"/>
        <v>0.32416527045154081</v>
      </c>
      <c r="N166">
        <f t="shared" si="24"/>
        <v>5.4205835887294399E-2</v>
      </c>
      <c r="O166" s="16">
        <f t="shared" si="19"/>
        <v>0</v>
      </c>
    </row>
    <row r="167" spans="1:15">
      <c r="A167">
        <v>2011</v>
      </c>
      <c r="B167">
        <v>0.53769772999999998</v>
      </c>
      <c r="C167">
        <f t="shared" si="20"/>
        <v>0.8715891469</v>
      </c>
      <c r="D167">
        <v>0.19700000000000001</v>
      </c>
      <c r="E167">
        <v>0.115</v>
      </c>
      <c r="F167">
        <v>5.8000000000000003E-2</v>
      </c>
      <c r="G167">
        <f>carboncycle!L267</f>
        <v>380.57658216083803</v>
      </c>
      <c r="H167">
        <f t="shared" si="21"/>
        <v>1.7383023470993209</v>
      </c>
      <c r="I167">
        <f t="shared" si="25"/>
        <v>0.33187453754535928</v>
      </c>
      <c r="J167">
        <f t="shared" si="22"/>
        <v>5.5739205475619322E-2</v>
      </c>
      <c r="K167">
        <f>carboncycle!U267</f>
        <v>380.57658216083803</v>
      </c>
      <c r="L167">
        <f t="shared" si="23"/>
        <v>1.7383023470993209</v>
      </c>
      <c r="M167">
        <f t="shared" si="26"/>
        <v>0.33187453754535928</v>
      </c>
      <c r="N167">
        <f t="shared" si="24"/>
        <v>5.5739205475619322E-2</v>
      </c>
      <c r="O167" s="16">
        <f t="shared" si="19"/>
        <v>0</v>
      </c>
    </row>
    <row r="168" spans="1:15">
      <c r="A168">
        <v>2012</v>
      </c>
      <c r="B168">
        <v>0.57760710000000004</v>
      </c>
      <c r="C168">
        <f t="shared" si="20"/>
        <v>0.91149851690000006</v>
      </c>
      <c r="D168">
        <v>0.215</v>
      </c>
      <c r="E168">
        <v>0.11600000000000001</v>
      </c>
      <c r="F168">
        <v>6.0999999999999999E-2</v>
      </c>
      <c r="G168">
        <f>carboncycle!L268</f>
        <v>383.39404452369945</v>
      </c>
      <c r="H168">
        <f t="shared" si="21"/>
        <v>1.7777632673284514</v>
      </c>
      <c r="I168">
        <f t="shared" si="25"/>
        <v>0.33974948887399703</v>
      </c>
      <c r="J168">
        <f t="shared" si="22"/>
        <v>5.7307654161775447E-2</v>
      </c>
      <c r="K168">
        <f>carboncycle!U268</f>
        <v>383.39404452369945</v>
      </c>
      <c r="L168">
        <f t="shared" si="23"/>
        <v>1.7777632673284514</v>
      </c>
      <c r="M168">
        <f t="shared" si="26"/>
        <v>0.33974948887399703</v>
      </c>
      <c r="N168">
        <f t="shared" si="24"/>
        <v>5.7307654161775447E-2</v>
      </c>
      <c r="O168" s="16">
        <f t="shared" si="19"/>
        <v>0</v>
      </c>
    </row>
    <row r="169" spans="1:15">
      <c r="A169">
        <v>2013</v>
      </c>
      <c r="B169">
        <v>0.6235754</v>
      </c>
      <c r="C169">
        <f t="shared" si="20"/>
        <v>0.95746681690000002</v>
      </c>
      <c r="D169">
        <v>0.26100000000000001</v>
      </c>
      <c r="E169">
        <v>0.13300000000000001</v>
      </c>
      <c r="F169">
        <v>7.0999999999999994E-2</v>
      </c>
      <c r="G169">
        <f>carboncycle!L269</f>
        <v>386.33716076958956</v>
      </c>
      <c r="H169">
        <f t="shared" si="21"/>
        <v>1.8186755976066509</v>
      </c>
      <c r="I169">
        <f t="shared" si="25"/>
        <v>0.34779994847118317</v>
      </c>
      <c r="J169">
        <f t="shared" si="22"/>
        <v>5.8911923782940863E-2</v>
      </c>
      <c r="K169">
        <f>carboncycle!U269</f>
        <v>386.33716076958956</v>
      </c>
      <c r="L169">
        <f t="shared" si="23"/>
        <v>1.8186755976066509</v>
      </c>
      <c r="M169">
        <f t="shared" si="26"/>
        <v>0.34779994847118317</v>
      </c>
      <c r="N169">
        <f t="shared" si="24"/>
        <v>5.8911923782940863E-2</v>
      </c>
      <c r="O169" s="16">
        <f t="shared" si="19"/>
        <v>0</v>
      </c>
    </row>
    <row r="170" spans="1:15">
      <c r="A170">
        <v>2014</v>
      </c>
      <c r="B170">
        <v>0.67287165000000004</v>
      </c>
      <c r="C170">
        <f t="shared" si="20"/>
        <v>1.0067630669000001</v>
      </c>
      <c r="D170">
        <v>0.29899999999999999</v>
      </c>
      <c r="E170">
        <v>0.14000000000000001</v>
      </c>
      <c r="F170">
        <v>7.5999999999999998E-2</v>
      </c>
      <c r="G170">
        <f>carboncycle!L270</f>
        <v>389.26584673068675</v>
      </c>
      <c r="H170">
        <f t="shared" si="21"/>
        <v>1.859079113862725</v>
      </c>
      <c r="I170">
        <f t="shared" si="25"/>
        <v>0.35601512364073773</v>
      </c>
      <c r="J170">
        <f t="shared" si="22"/>
        <v>6.0552807763170083E-2</v>
      </c>
      <c r="K170">
        <f>carboncycle!U270</f>
        <v>389.26584673068675</v>
      </c>
      <c r="L170">
        <f t="shared" si="23"/>
        <v>1.859079113862725</v>
      </c>
      <c r="M170">
        <f t="shared" si="26"/>
        <v>0.35601512364073773</v>
      </c>
      <c r="N170">
        <f t="shared" si="24"/>
        <v>6.0552807763170083E-2</v>
      </c>
      <c r="O170" s="16">
        <f t="shared" si="19"/>
        <v>0</v>
      </c>
    </row>
    <row r="171" spans="1:15">
      <c r="A171">
        <v>2015</v>
      </c>
      <c r="B171">
        <v>0.82511436999999999</v>
      </c>
      <c r="C171">
        <f t="shared" si="20"/>
        <v>1.1590057868999999</v>
      </c>
      <c r="D171">
        <v>0.436</v>
      </c>
      <c r="E171">
        <v>0.16</v>
      </c>
      <c r="F171">
        <v>8.5000000000000006E-2</v>
      </c>
      <c r="G171">
        <f>carboncycle!L271</f>
        <v>392.09072808516078</v>
      </c>
      <c r="H171">
        <f t="shared" si="21"/>
        <v>1.897763580291657</v>
      </c>
      <c r="I171">
        <f t="shared" si="25"/>
        <v>0.36437205143911577</v>
      </c>
      <c r="J171">
        <f t="shared" si="22"/>
        <v>6.2231033717354667E-2</v>
      </c>
      <c r="K171">
        <f>carboncycle!U271</f>
        <v>392.09072808516078</v>
      </c>
      <c r="L171">
        <f t="shared" si="23"/>
        <v>1.897763580291657</v>
      </c>
      <c r="M171">
        <f t="shared" si="26"/>
        <v>0.36437205143911577</v>
      </c>
      <c r="N171">
        <f t="shared" si="24"/>
        <v>6.2231033717354667E-2</v>
      </c>
      <c r="O171" s="16">
        <f t="shared" si="19"/>
        <v>0</v>
      </c>
    </row>
    <row r="172" spans="1:15">
      <c r="A172">
        <v>2016</v>
      </c>
      <c r="B172">
        <v>0.93292713000000005</v>
      </c>
      <c r="C172">
        <f t="shared" si="20"/>
        <v>1.2668185469000002</v>
      </c>
      <c r="D172">
        <v>0.44400000000000001</v>
      </c>
      <c r="E172">
        <v>0.14799999999999999</v>
      </c>
      <c r="F172">
        <v>7.9000000000000001E-2</v>
      </c>
      <c r="G172">
        <f>carboncycle!L272</f>
        <v>395.16506635776108</v>
      </c>
      <c r="H172">
        <f t="shared" si="21"/>
        <v>1.9395487115915524</v>
      </c>
      <c r="I172">
        <f t="shared" si="25"/>
        <v>0.37289843997197142</v>
      </c>
      <c r="J172">
        <f t="shared" si="22"/>
        <v>6.394719469801427E-2</v>
      </c>
      <c r="K172">
        <f>carboncycle!U272</f>
        <v>395.16506635776108</v>
      </c>
      <c r="L172">
        <f t="shared" si="23"/>
        <v>1.9395487115915524</v>
      </c>
      <c r="M172">
        <f t="shared" si="26"/>
        <v>0.37289843997197142</v>
      </c>
      <c r="N172">
        <f t="shared" si="24"/>
        <v>6.394719469801427E-2</v>
      </c>
      <c r="O172" s="16">
        <f t="shared" si="19"/>
        <v>0</v>
      </c>
    </row>
    <row r="173" spans="1:15">
      <c r="A173">
        <v>2017</v>
      </c>
      <c r="B173">
        <v>0.84517425000000002</v>
      </c>
      <c r="C173">
        <f t="shared" si="20"/>
        <v>1.1790656669000001</v>
      </c>
      <c r="D173">
        <v>0.40500000000000003</v>
      </c>
      <c r="E173">
        <v>0.16800000000000001</v>
      </c>
      <c r="F173">
        <v>8.8999999999999996E-2</v>
      </c>
      <c r="G173">
        <f>carboncycle!L273</f>
        <v>398.34301315200088</v>
      </c>
      <c r="H173">
        <f t="shared" si="21"/>
        <v>1.9824017251658488</v>
      </c>
      <c r="I173">
        <f t="shared" si="25"/>
        <v>0.38160003835354761</v>
      </c>
      <c r="J173">
        <f t="shared" si="22"/>
        <v>6.5702037771170341E-2</v>
      </c>
      <c r="K173">
        <f>carboncycle!U273</f>
        <v>398.34301315200088</v>
      </c>
      <c r="L173">
        <f t="shared" si="23"/>
        <v>1.9824017251658488</v>
      </c>
      <c r="M173">
        <f t="shared" si="26"/>
        <v>0.38160003835354761</v>
      </c>
      <c r="N173">
        <f t="shared" si="24"/>
        <v>6.5702037771170341E-2</v>
      </c>
      <c r="O173" s="16">
        <f t="shared" si="19"/>
        <v>0</v>
      </c>
    </row>
    <row r="174" spans="1:15">
      <c r="A174">
        <v>2018</v>
      </c>
      <c r="B174">
        <v>0.76265400000000005</v>
      </c>
      <c r="C174">
        <f t="shared" si="20"/>
        <v>1.0965454169000002</v>
      </c>
      <c r="D174">
        <v>0.38300000000000001</v>
      </c>
      <c r="E174">
        <v>0.17699999999999999</v>
      </c>
      <c r="F174">
        <v>9.0999999999999998E-2</v>
      </c>
      <c r="G174">
        <f>carboncycle!L274</f>
        <v>401.53383121249766</v>
      </c>
      <c r="H174">
        <f t="shared" si="21"/>
        <v>2.025085714071436</v>
      </c>
      <c r="I174">
        <f t="shared" si="25"/>
        <v>0.39046960337886283</v>
      </c>
      <c r="J174">
        <f t="shared" si="22"/>
        <v>6.7496338414478246E-2</v>
      </c>
      <c r="K174">
        <f>carboncycle!U274</f>
        <v>401.53383121249766</v>
      </c>
      <c r="L174">
        <f t="shared" si="23"/>
        <v>2.025085714071436</v>
      </c>
      <c r="M174">
        <f t="shared" si="26"/>
        <v>0.39046960337886283</v>
      </c>
      <c r="N174">
        <f t="shared" si="24"/>
        <v>6.7496338414478246E-2</v>
      </c>
      <c r="O174" s="16">
        <f t="shared" si="19"/>
        <v>0</v>
      </c>
    </row>
    <row r="175" spans="1:15">
      <c r="A175">
        <v>2019</v>
      </c>
      <c r="B175">
        <v>0.89107259999999999</v>
      </c>
      <c r="C175">
        <f t="shared" si="20"/>
        <v>1.2249640169</v>
      </c>
      <c r="D175">
        <v>0.45600000000000002</v>
      </c>
      <c r="E175">
        <v>0.187</v>
      </c>
      <c r="F175">
        <v>9.6000000000000002E-2</v>
      </c>
      <c r="G175">
        <f>carboncycle!L275</f>
        <v>404.77089308142513</v>
      </c>
      <c r="H175">
        <f t="shared" si="21"/>
        <v>2.0680431060389921</v>
      </c>
      <c r="I175">
        <f t="shared" si="25"/>
        <v>0.39950471780582381</v>
      </c>
      <c r="J175">
        <f t="shared" si="22"/>
        <v>6.933082655947595E-2</v>
      </c>
      <c r="K175">
        <f>carboncycle!U275</f>
        <v>404.77089308142513</v>
      </c>
      <c r="L175">
        <f t="shared" si="23"/>
        <v>2.0680431060389921</v>
      </c>
      <c r="M175">
        <f t="shared" si="26"/>
        <v>0.39950471780582381</v>
      </c>
      <c r="N175">
        <f t="shared" si="24"/>
        <v>6.933082655947595E-2</v>
      </c>
      <c r="O175" s="16">
        <f t="shared" si="19"/>
        <v>0</v>
      </c>
    </row>
    <row r="176" spans="1:15">
      <c r="A176">
        <v>2020</v>
      </c>
      <c r="B176">
        <v>0.9227938</v>
      </c>
      <c r="C176">
        <f t="shared" si="20"/>
        <v>1.2566852169</v>
      </c>
      <c r="D176">
        <v>0.436</v>
      </c>
      <c r="E176">
        <v>0.185</v>
      </c>
      <c r="F176">
        <v>9.7000000000000003E-2</v>
      </c>
      <c r="G176">
        <f>carboncycle!L276</f>
        <v>407.96009088259655</v>
      </c>
      <c r="H176">
        <f t="shared" si="21"/>
        <v>2.1100306668662783</v>
      </c>
      <c r="I176">
        <f t="shared" si="25"/>
        <v>0.40869017575404076</v>
      </c>
      <c r="J176">
        <f t="shared" si="22"/>
        <v>7.1206214261755205E-2</v>
      </c>
      <c r="K176">
        <f>carboncycle!U276</f>
        <v>407.96009088259655</v>
      </c>
      <c r="L176">
        <f t="shared" si="23"/>
        <v>2.1100306668662783</v>
      </c>
      <c r="M176">
        <f t="shared" si="26"/>
        <v>0.40869017575404076</v>
      </c>
      <c r="N176">
        <f t="shared" si="24"/>
        <v>7.1206214261755205E-2</v>
      </c>
      <c r="O176" s="16">
        <f t="shared" si="19"/>
        <v>0</v>
      </c>
    </row>
    <row r="177" spans="1:18">
      <c r="A177">
        <v>2021</v>
      </c>
      <c r="B177">
        <v>0.76185590000000003</v>
      </c>
      <c r="C177">
        <f t="shared" si="20"/>
        <v>1.0957473169</v>
      </c>
      <c r="D177">
        <v>0.36599999999999999</v>
      </c>
      <c r="E177">
        <v>0.19700000000000001</v>
      </c>
      <c r="F177">
        <v>0.10299999999999999</v>
      </c>
      <c r="G177" s="3">
        <f>carboncycle!L277</f>
        <v>411.08190409238125</v>
      </c>
      <c r="H177" s="3">
        <f t="shared" si="21"/>
        <v>2.1508143669829578</v>
      </c>
      <c r="I177" s="3">
        <f t="shared" si="25"/>
        <v>0.4180088547013488</v>
      </c>
      <c r="J177" s="3">
        <f t="shared" si="22"/>
        <v>7.3123123163031392E-2</v>
      </c>
      <c r="K177">
        <f>carboncycle!U277</f>
        <v>411.08237357594936</v>
      </c>
      <c r="L177" s="3">
        <f t="shared" si="23"/>
        <v>2.1508204770443111</v>
      </c>
      <c r="M177" s="3">
        <f t="shared" si="26"/>
        <v>0.41800891797130774</v>
      </c>
      <c r="N177" s="3">
        <f t="shared" si="24"/>
        <v>7.3123123163031392E-2</v>
      </c>
      <c r="O177" s="16">
        <f t="shared" si="19"/>
        <v>6.3269958938683146E-8</v>
      </c>
    </row>
    <row r="178" spans="1:18">
      <c r="A178">
        <f>1+A177</f>
        <v>2022</v>
      </c>
      <c r="G178" s="3">
        <f>carboncycle!L278</f>
        <v>412.62297122401088</v>
      </c>
      <c r="H178" s="3">
        <f t="shared" si="21"/>
        <v>2.1708329902079417</v>
      </c>
      <c r="I178" s="3">
        <f t="shared" si="25"/>
        <v>0.42724164414458399</v>
      </c>
      <c r="J178" s="3">
        <f t="shared" si="22"/>
        <v>7.5082074118169029E-2</v>
      </c>
      <c r="K178">
        <f>carboncycle!U278</f>
        <v>412.62341325495402</v>
      </c>
      <c r="L178" s="3">
        <f t="shared" si="23"/>
        <v>2.1708387215036864</v>
      </c>
      <c r="M178" s="3">
        <f t="shared" si="26"/>
        <v>0.42724176467572378</v>
      </c>
      <c r="N178" s="3">
        <f t="shared" si="24"/>
        <v>7.5082074477542407E-2</v>
      </c>
      <c r="O178" s="16">
        <f t="shared" ref="O178:O198" si="27">M178-I178</f>
        <v>1.2053113979115793E-7</v>
      </c>
    </row>
    <row r="179" spans="1:18">
      <c r="A179">
        <f t="shared" ref="A179:A242" si="28">1+A178</f>
        <v>2023</v>
      </c>
      <c r="G179" s="3">
        <f>carboncycle!L279</f>
        <v>414.33733192704221</v>
      </c>
      <c r="H179" s="3">
        <f t="shared" si="21"/>
        <v>2.19301505351988</v>
      </c>
      <c r="I179" s="3">
        <f t="shared" si="25"/>
        <v>0.4364140895089263</v>
      </c>
      <c r="J179" s="3">
        <f t="shared" si="22"/>
        <v>7.7082340475919067E-2</v>
      </c>
      <c r="K179">
        <f>carboncycle!U279</f>
        <v>414.33775418463199</v>
      </c>
      <c r="L179" s="3">
        <f t="shared" si="23"/>
        <v>2.1930205057849306</v>
      </c>
      <c r="M179" s="3">
        <f t="shared" si="26"/>
        <v>0.43641426252604998</v>
      </c>
      <c r="N179" s="3">
        <f t="shared" si="24"/>
        <v>7.708234151786808E-2</v>
      </c>
      <c r="O179" s="16">
        <f t="shared" si="27"/>
        <v>1.7301712368356092E-7</v>
      </c>
    </row>
    <row r="180" spans="1:18">
      <c r="A180">
        <f t="shared" si="28"/>
        <v>2024</v>
      </c>
      <c r="G180" s="3">
        <f>carboncycle!L280</f>
        <v>416.17818333295935</v>
      </c>
      <c r="H180" s="3">
        <f t="shared" si="21"/>
        <v>2.2167318197192287</v>
      </c>
      <c r="I180" s="3">
        <f t="shared" si="25"/>
        <v>0.4455443777668911</v>
      </c>
      <c r="J180" s="3">
        <f t="shared" si="22"/>
        <v>7.9123344810426544E-2</v>
      </c>
      <c r="K180">
        <f>carboncycle!U280</f>
        <v>416.17859061430568</v>
      </c>
      <c r="L180" s="3">
        <f t="shared" si="23"/>
        <v>2.2167370553471972</v>
      </c>
      <c r="M180" s="3">
        <f t="shared" si="26"/>
        <v>0.44554459930076168</v>
      </c>
      <c r="N180" s="3">
        <f t="shared" si="24"/>
        <v>7.9123346829194557E-2</v>
      </c>
      <c r="O180" s="16">
        <f t="shared" si="27"/>
        <v>2.2153387058132523E-7</v>
      </c>
    </row>
    <row r="181" spans="1:18">
      <c r="A181">
        <f t="shared" si="28"/>
        <v>2025</v>
      </c>
      <c r="G181" s="3">
        <f>carboncycle!L281</f>
        <v>418.12748454702444</v>
      </c>
      <c r="H181" s="3">
        <f t="shared" si="21"/>
        <v>2.2417317229284119</v>
      </c>
      <c r="I181" s="3">
        <f t="shared" si="25"/>
        <v>0.45464748684731027</v>
      </c>
      <c r="J181" s="3">
        <f t="shared" si="22"/>
        <v>8.1204616277619268E-2</v>
      </c>
      <c r="K181">
        <f>carboncycle!U281</f>
        <v>418.12787989361914</v>
      </c>
      <c r="L181" s="3">
        <f t="shared" si="23"/>
        <v>2.2417367814413298</v>
      </c>
      <c r="M181" s="3">
        <f t="shared" si="26"/>
        <v>0.4546477534710201</v>
      </c>
      <c r="N181" s="3">
        <f t="shared" si="24"/>
        <v>8.1204619543233061E-2</v>
      </c>
      <c r="O181" s="16">
        <f t="shared" si="27"/>
        <v>2.6662370983254746E-7</v>
      </c>
    </row>
    <row r="182" spans="1:18">
      <c r="A182">
        <f t="shared" si="28"/>
        <v>2026</v>
      </c>
      <c r="G182" s="3">
        <f>carboncycle!L282</f>
        <v>420.17351333435749</v>
      </c>
      <c r="H182" s="3">
        <f t="shared" si="21"/>
        <v>2.2678471057691363</v>
      </c>
      <c r="I182" s="3">
        <f t="shared" si="25"/>
        <v>0.46373616113243366</v>
      </c>
      <c r="J182" s="3">
        <f t="shared" si="22"/>
        <v>8.3325771782455108E-2</v>
      </c>
      <c r="K182">
        <f>carboncycle!U282</f>
        <v>420.17389871577996</v>
      </c>
      <c r="L182" s="3">
        <f t="shared" si="23"/>
        <v>2.2678520127649349</v>
      </c>
      <c r="M182" s="3">
        <f t="shared" si="26"/>
        <v>0.463736469799155</v>
      </c>
      <c r="N182" s="3">
        <f t="shared" si="24"/>
        <v>8.3325776543942895E-2</v>
      </c>
      <c r="O182" s="16">
        <f t="shared" si="27"/>
        <v>3.0866672134921558E-7</v>
      </c>
    </row>
    <row r="183" spans="1:18">
      <c r="A183">
        <f t="shared" si="28"/>
        <v>2027</v>
      </c>
      <c r="B183" s="15"/>
      <c r="G183" s="3">
        <f>carboncycle!L283</f>
        <v>422.30842327562414</v>
      </c>
      <c r="H183" s="3">
        <f t="shared" si="21"/>
        <v>2.2949617349093314</v>
      </c>
      <c r="I183" s="3">
        <f t="shared" si="25"/>
        <v>0.47282151826618468</v>
      </c>
      <c r="J183" s="3">
        <f t="shared" si="22"/>
        <v>8.5486502793962985E-2</v>
      </c>
      <c r="K183">
        <f>carboncycle!U283</f>
        <v>422.30880000462793</v>
      </c>
      <c r="L183" s="3">
        <f t="shared" si="23"/>
        <v>2.2949665074858654</v>
      </c>
      <c r="M183" s="3">
        <f t="shared" si="26"/>
        <v>0.47282186620846101</v>
      </c>
      <c r="N183" s="3">
        <f t="shared" si="24"/>
        <v>8.5486509281632497E-2</v>
      </c>
      <c r="O183" s="16">
        <f t="shared" si="27"/>
        <v>3.4794227632417574E-7</v>
      </c>
      <c r="R183" s="15"/>
    </row>
    <row r="184" spans="1:18">
      <c r="A184">
        <f t="shared" si="28"/>
        <v>2028</v>
      </c>
      <c r="B184" s="15"/>
      <c r="G184" s="3">
        <f>carboncycle!L284</f>
        <v>424.52672310223943</v>
      </c>
      <c r="H184" s="3">
        <f t="shared" si="21"/>
        <v>2.3229906405791541</v>
      </c>
      <c r="I184" s="3">
        <f t="shared" si="25"/>
        <v>0.4819134270898599</v>
      </c>
      <c r="J184" s="3">
        <f t="shared" si="22"/>
        <v>8.7686565681845199E-2</v>
      </c>
      <c r="K184">
        <f>carboncycle!U284</f>
        <v>424.52709208689055</v>
      </c>
      <c r="L184" s="3">
        <f t="shared" si="23"/>
        <v>2.3229952906209959</v>
      </c>
      <c r="M184" s="3">
        <f t="shared" si="26"/>
        <v>0.48191381175627046</v>
      </c>
      <c r="N184" s="3">
        <f t="shared" si="24"/>
        <v>8.7686574108976886E-2</v>
      </c>
      <c r="O184" s="16">
        <f t="shared" si="27"/>
        <v>3.8466641055778794E-7</v>
      </c>
      <c r="R184" s="15"/>
    </row>
    <row r="185" spans="1:18">
      <c r="A185">
        <f t="shared" si="28"/>
        <v>2029</v>
      </c>
      <c r="B185" s="15"/>
      <c r="G185" s="3">
        <f>carboncycle!L285</f>
        <v>426.82435492684147</v>
      </c>
      <c r="H185" s="3">
        <f t="shared" si="21"/>
        <v>2.3518679402571419</v>
      </c>
      <c r="I185" s="3">
        <f t="shared" si="25"/>
        <v>0.49102074695591846</v>
      </c>
      <c r="J185" s="3">
        <f t="shared" si="22"/>
        <v>8.9925774254642724E-2</v>
      </c>
      <c r="K185">
        <f>carboncycle!U285</f>
        <v>426.82471682380236</v>
      </c>
      <c r="L185" s="3">
        <f t="shared" si="23"/>
        <v>2.3518724764273431</v>
      </c>
      <c r="M185" s="3">
        <f t="shared" si="26"/>
        <v>0.49102116597046863</v>
      </c>
      <c r="N185" s="3">
        <f t="shared" si="24"/>
        <v>8.9925784818813512E-2</v>
      </c>
      <c r="O185" s="16">
        <f t="shared" si="27"/>
        <v>4.1901455016812861E-7</v>
      </c>
      <c r="R185" s="15"/>
    </row>
    <row r="186" spans="1:18">
      <c r="A186">
        <f t="shared" si="28"/>
        <v>2030</v>
      </c>
      <c r="B186" s="15"/>
      <c r="G186" s="3">
        <f>carboncycle!L286</f>
        <v>429.1981355398699</v>
      </c>
      <c r="H186" s="3">
        <f t="shared" si="21"/>
        <v>2.3815394943897812</v>
      </c>
      <c r="I186" s="3">
        <f t="shared" si="25"/>
        <v>0.50015148304378154</v>
      </c>
      <c r="J186" s="3">
        <f t="shared" si="22"/>
        <v>9.220399369958597E-2</v>
      </c>
      <c r="K186">
        <f>carboncycle!U286</f>
        <v>429.19849084770499</v>
      </c>
      <c r="L186" s="3">
        <f t="shared" si="23"/>
        <v>2.3815439233375639</v>
      </c>
      <c r="M186" s="3">
        <f t="shared" si="26"/>
        <v>0.50015193417914794</v>
      </c>
      <c r="N186" s="3">
        <f t="shared" si="24"/>
        <v>9.2204006583754911E-2</v>
      </c>
      <c r="O186" s="16">
        <f t="shared" si="27"/>
        <v>4.5113536639718177E-7</v>
      </c>
      <c r="R186" s="15"/>
    </row>
    <row r="187" spans="1:18">
      <c r="A187">
        <f t="shared" si="28"/>
        <v>2031</v>
      </c>
      <c r="B187" s="15"/>
      <c r="G187" s="3">
        <f>carboncycle!L287</f>
        <v>431.64541789236284</v>
      </c>
      <c r="H187" s="3">
        <f t="shared" si="21"/>
        <v>2.4119584847076161</v>
      </c>
      <c r="I187" s="3">
        <f t="shared" si="25"/>
        <v>0.50931289072185781</v>
      </c>
      <c r="J187" s="3">
        <f t="shared" si="22"/>
        <v>9.4521135439061002E-2</v>
      </c>
      <c r="K187">
        <f>carboncycle!U287</f>
        <v>431.6457670084456</v>
      </c>
      <c r="L187" s="3">
        <f t="shared" si="23"/>
        <v>2.4119628118015921</v>
      </c>
      <c r="M187" s="3">
        <f t="shared" si="26"/>
        <v>0.50931337188111692</v>
      </c>
      <c r="N187" s="3">
        <f t="shared" si="24"/>
        <v>9.4521150812496749E-2</v>
      </c>
      <c r="O187" s="16">
        <f t="shared" si="27"/>
        <v>4.8115925910252599E-7</v>
      </c>
      <c r="R187" s="15"/>
    </row>
    <row r="188" spans="1:18">
      <c r="A188">
        <f t="shared" si="28"/>
        <v>2032</v>
      </c>
      <c r="B188" s="15"/>
      <c r="G188" s="3">
        <f>carboncycle!L288</f>
        <v>433.64458127478031</v>
      </c>
      <c r="H188" s="3">
        <f t="shared" si="21"/>
        <v>2.4366797761520029</v>
      </c>
      <c r="I188" s="3">
        <f t="shared" si="25"/>
        <v>0.5184452457606612</v>
      </c>
      <c r="J188" s="3">
        <f t="shared" si="22"/>
        <v>9.6877152609067291E-2</v>
      </c>
      <c r="K188">
        <f>carboncycle!U288</f>
        <v>433.64492453010735</v>
      </c>
      <c r="L188" s="3">
        <f t="shared" si="23"/>
        <v>2.4366840109916668</v>
      </c>
      <c r="M188" s="3">
        <f t="shared" si="26"/>
        <v>0.51844575501669832</v>
      </c>
      <c r="N188" s="3">
        <f t="shared" si="24"/>
        <v>9.6877170628166517E-2</v>
      </c>
      <c r="O188" s="16">
        <f t="shared" si="27"/>
        <v>5.092560371178223E-7</v>
      </c>
      <c r="R188" s="15"/>
    </row>
    <row r="189" spans="1:18">
      <c r="A189">
        <f t="shared" si="28"/>
        <v>2033</v>
      </c>
      <c r="B189" s="15"/>
      <c r="G189" s="3">
        <f>carboncycle!L289</f>
        <v>435.70978438156362</v>
      </c>
      <c r="H189" s="3">
        <f t="shared" si="21"/>
        <v>2.4620983116577748</v>
      </c>
      <c r="I189" s="3">
        <f t="shared" si="25"/>
        <v>0.52755701321039028</v>
      </c>
      <c r="J189" s="3">
        <f t="shared" si="22"/>
        <v>9.9271659378168342E-2</v>
      </c>
      <c r="K189">
        <f>carboncycle!U289</f>
        <v>435.71012206214948</v>
      </c>
      <c r="L189" s="3">
        <f t="shared" si="23"/>
        <v>2.4621024579737374</v>
      </c>
      <c r="M189" s="3">
        <f t="shared" si="26"/>
        <v>0.52755754873943173</v>
      </c>
      <c r="N189" s="3">
        <f t="shared" si="24"/>
        <v>9.9271680187493383E-2</v>
      </c>
      <c r="O189" s="16">
        <f t="shared" si="27"/>
        <v>5.3552904144549274E-7</v>
      </c>
      <c r="R189" s="15"/>
    </row>
    <row r="190" spans="1:18">
      <c r="A190">
        <f t="shared" si="28"/>
        <v>2034</v>
      </c>
      <c r="B190" s="15"/>
      <c r="G190" s="3">
        <f>carboncycle!L290</f>
        <v>437.85374734569757</v>
      </c>
      <c r="H190" s="3">
        <f t="shared" si="21"/>
        <v>2.4883590802720414</v>
      </c>
      <c r="I190" s="3">
        <f t="shared" si="25"/>
        <v>0.53665787746452709</v>
      </c>
      <c r="J190" s="3">
        <f t="shared" si="22"/>
        <v>0.10170432018793536</v>
      </c>
      <c r="K190">
        <f>carboncycle!U290</f>
        <v>437.85407970581684</v>
      </c>
      <c r="L190" s="3">
        <f t="shared" si="23"/>
        <v>2.4883631412763707</v>
      </c>
      <c r="M190" s="3">
        <f t="shared" si="26"/>
        <v>0.53665843753727527</v>
      </c>
      <c r="N190" s="3">
        <f t="shared" si="24"/>
        <v>0.1017043439208684</v>
      </c>
      <c r="O190" s="16">
        <f t="shared" si="27"/>
        <v>5.6007274817915231E-7</v>
      </c>
      <c r="R190" s="15"/>
    </row>
    <row r="191" spans="1:18">
      <c r="A191">
        <f t="shared" si="28"/>
        <v>2035</v>
      </c>
      <c r="B191" s="15"/>
      <c r="G191" s="3">
        <f>carboncycle!L291</f>
        <v>440.06944645426478</v>
      </c>
      <c r="H191" s="3">
        <f t="shared" si="21"/>
        <v>2.5153637555849322</v>
      </c>
      <c r="I191" s="3">
        <f t="shared" si="25"/>
        <v>0.54575618287445848</v>
      </c>
      <c r="J191" s="3">
        <f t="shared" si="22"/>
        <v>0.1041748563932664</v>
      </c>
      <c r="K191">
        <f>carboncycle!U291</f>
        <v>440.06977372473216</v>
      </c>
      <c r="L191" s="3">
        <f t="shared" si="23"/>
        <v>2.5153677342668503</v>
      </c>
      <c r="M191" s="3">
        <f t="shared" si="26"/>
        <v>0.54575676585058586</v>
      </c>
      <c r="N191" s="3">
        <f t="shared" si="24"/>
        <v>0.10417488317260959</v>
      </c>
      <c r="O191" s="16">
        <f t="shared" si="27"/>
        <v>5.8297612737234772E-7</v>
      </c>
      <c r="R191" s="15"/>
    </row>
    <row r="192" spans="1:18">
      <c r="A192">
        <f t="shared" si="28"/>
        <v>2036</v>
      </c>
      <c r="B192" s="15"/>
      <c r="G192" s="3">
        <f>carboncycle!L292</f>
        <v>442.35194472138653</v>
      </c>
      <c r="H192" s="3">
        <f t="shared" si="21"/>
        <v>2.5430407658780916</v>
      </c>
      <c r="I192" s="3">
        <f t="shared" si="25"/>
        <v>0.55485925541011305</v>
      </c>
      <c r="J192" s="3">
        <f t="shared" si="22"/>
        <v>0.10668303832767957</v>
      </c>
      <c r="K192">
        <f>carboncycle!U292</f>
        <v>442.35226711481442</v>
      </c>
      <c r="L192" s="3">
        <f t="shared" si="23"/>
        <v>2.54304466504533</v>
      </c>
      <c r="M192" s="3">
        <f t="shared" si="26"/>
        <v>0.5548598597333706</v>
      </c>
      <c r="N192" s="3">
        <f t="shared" si="24"/>
        <v>0.1066830682662205</v>
      </c>
      <c r="O192" s="16">
        <f t="shared" si="27"/>
        <v>6.0432325754700145E-7</v>
      </c>
      <c r="R192" s="15"/>
    </row>
    <row r="193" spans="1:18">
      <c r="A193">
        <f t="shared" si="28"/>
        <v>2037</v>
      </c>
      <c r="B193" s="15"/>
      <c r="G193" s="3">
        <f>carboncycle!L293</f>
        <v>444.69753225709769</v>
      </c>
      <c r="H193" s="3">
        <f t="shared" si="21"/>
        <v>2.5713343907311854</v>
      </c>
      <c r="I193" s="3">
        <f t="shared" si="25"/>
        <v>0.56397360074854486</v>
      </c>
      <c r="J193" s="3">
        <f t="shared" si="22"/>
        <v>0.1092286792407078</v>
      </c>
      <c r="K193">
        <f>carboncycle!U293</f>
        <v>444.69784997130694</v>
      </c>
      <c r="L193" s="3">
        <f t="shared" si="23"/>
        <v>2.5713382130380094</v>
      </c>
      <c r="M193" s="3">
        <f t="shared" si="26"/>
        <v>0.56397422494232607</v>
      </c>
      <c r="N193" s="3">
        <f t="shared" si="24"/>
        <v>0.1092287124417539</v>
      </c>
      <c r="O193" s="16">
        <f t="shared" si="27"/>
        <v>6.241937812179188E-7</v>
      </c>
      <c r="R193" s="15"/>
    </row>
    <row r="194" spans="1:18">
      <c r="A194">
        <f t="shared" si="28"/>
        <v>2038</v>
      </c>
      <c r="B194" s="15"/>
      <c r="G194" s="3">
        <f>carboncycle!L294</f>
        <v>447.10325573179023</v>
      </c>
      <c r="H194" s="3">
        <f t="shared" si="21"/>
        <v>2.6001988007724481</v>
      </c>
      <c r="I194" s="3">
        <f t="shared" si="25"/>
        <v>0.57310503406616342</v>
      </c>
      <c r="J194" s="3">
        <f t="shared" si="22"/>
        <v>0.11181163039487231</v>
      </c>
      <c r="K194">
        <f>carboncycle!U294</f>
        <v>447.1035689520877</v>
      </c>
      <c r="L194" s="3">
        <f t="shared" si="23"/>
        <v>2.600202548738904</v>
      </c>
      <c r="M194" s="3">
        <f t="shared" si="26"/>
        <v>0.57310567672941792</v>
      </c>
      <c r="N194" s="3">
        <f t="shared" si="24"/>
        <v>0.11181166695275715</v>
      </c>
      <c r="O194" s="16">
        <f t="shared" si="27"/>
        <v>6.4266325450201833E-7</v>
      </c>
      <c r="R194" s="15"/>
    </row>
    <row r="195" spans="1:18">
      <c r="A195">
        <f t="shared" si="28"/>
        <v>2039</v>
      </c>
      <c r="B195" s="15"/>
      <c r="G195" s="3">
        <f>carboncycle!L295</f>
        <v>449.56663266365155</v>
      </c>
      <c r="H195" s="3">
        <f t="shared" si="21"/>
        <v>2.6295944566587552</v>
      </c>
      <c r="I195" s="3">
        <f t="shared" si="25"/>
        <v>0.58225876822550904</v>
      </c>
      <c r="J195" s="3">
        <f t="shared" si="22"/>
        <v>0.11443177692772524</v>
      </c>
      <c r="K195">
        <f>carboncycle!U295</f>
        <v>449.56694156440892</v>
      </c>
      <c r="L195" s="3">
        <f t="shared" si="23"/>
        <v>2.6295981326844307</v>
      </c>
      <c r="M195" s="3">
        <f t="shared" si="26"/>
        <v>0.58225942802893715</v>
      </c>
      <c r="N195" s="3">
        <f t="shared" si="24"/>
        <v>0.11443181692828859</v>
      </c>
      <c r="O195" s="16">
        <f t="shared" si="27"/>
        <v>6.5980342811577941E-7</v>
      </c>
      <c r="R195" s="15"/>
    </row>
    <row r="196" spans="1:18">
      <c r="A196">
        <f t="shared" si="28"/>
        <v>2040</v>
      </c>
      <c r="B196" s="15"/>
      <c r="G196" s="3">
        <f>carboncycle!L296</f>
        <v>452.08547799293285</v>
      </c>
      <c r="H196" s="3">
        <f t="shared" si="21"/>
        <v>2.6594859356633052</v>
      </c>
      <c r="I196" s="3">
        <f t="shared" si="25"/>
        <v>0.59143947651730844</v>
      </c>
      <c r="J196" s="3">
        <f t="shared" si="22"/>
        <v>0.11708903423829665</v>
      </c>
      <c r="K196">
        <f>carboncycle!U296</f>
        <v>452.08578273873047</v>
      </c>
      <c r="L196" s="3">
        <f t="shared" si="23"/>
        <v>2.6594895420376461</v>
      </c>
      <c r="M196" s="3">
        <f t="shared" si="26"/>
        <v>0.59144015219979151</v>
      </c>
      <c r="N196" s="3">
        <f t="shared" si="24"/>
        <v>0.11708907775934027</v>
      </c>
      <c r="O196" s="16">
        <f t="shared" si="27"/>
        <v>6.7568248307559031E-7</v>
      </c>
      <c r="R196" s="15"/>
    </row>
    <row r="197" spans="1:18">
      <c r="A197">
        <f t="shared" si="28"/>
        <v>2041</v>
      </c>
      <c r="B197" s="15"/>
      <c r="G197" s="3">
        <f>carboncycle!L297</f>
        <v>454.6577987482658</v>
      </c>
      <c r="H197" s="3">
        <f t="shared" si="21"/>
        <v>2.6898406199765055</v>
      </c>
      <c r="I197" s="3">
        <f t="shared" si="25"/>
        <v>0.60065133972392604</v>
      </c>
      <c r="J197" s="3">
        <f t="shared" si="22"/>
        <v>0.11978334475044145</v>
      </c>
      <c r="K197">
        <f>carboncycle!U297</f>
        <v>454.65809949476153</v>
      </c>
      <c r="L197" s="3">
        <f t="shared" si="23"/>
        <v>2.6898441588869222</v>
      </c>
      <c r="M197" s="3">
        <f t="shared" si="26"/>
        <v>0.60065203008916201</v>
      </c>
      <c r="N197" s="3">
        <f t="shared" si="24"/>
        <v>0.11978339186216204</v>
      </c>
      <c r="O197" s="16">
        <f t="shared" si="27"/>
        <v>6.9036523597798549E-7</v>
      </c>
      <c r="R197" s="15"/>
    </row>
    <row r="198" spans="1:18">
      <c r="A198">
        <f t="shared" si="28"/>
        <v>2042</v>
      </c>
      <c r="B198" s="15"/>
      <c r="G198" s="3">
        <f>carboncycle!L298</f>
        <v>455.84658763727055</v>
      </c>
      <c r="H198" s="3">
        <f t="shared" si="21"/>
        <v>2.7038109517293942</v>
      </c>
      <c r="I198" s="3">
        <f t="shared" si="25"/>
        <v>0.60972394310445421</v>
      </c>
      <c r="J198" s="3">
        <f t="shared" si="22"/>
        <v>0.12251467496189083</v>
      </c>
      <c r="K198">
        <f>carboncycle!U298</f>
        <v>455.84688453189256</v>
      </c>
      <c r="L198" s="3">
        <f t="shared" si="23"/>
        <v>2.7038144362036749</v>
      </c>
      <c r="M198" s="3">
        <f t="shared" si="26"/>
        <v>0.60972464713101637</v>
      </c>
      <c r="N198" s="3">
        <f t="shared" si="24"/>
        <v>0.1225147257272914</v>
      </c>
      <c r="O198" s="16">
        <f t="shared" si="27"/>
        <v>7.0402656215939885E-7</v>
      </c>
      <c r="R198" s="15"/>
    </row>
    <row r="199" spans="1:18">
      <c r="A199">
        <f t="shared" si="28"/>
        <v>2043</v>
      </c>
      <c r="B199" s="15"/>
      <c r="G199" s="3">
        <f>carboncycle!L299</f>
        <v>457.08807523275402</v>
      </c>
      <c r="H199" s="3">
        <f t="shared" ref="H199:H262" si="29">H$3*LN(G199/G$3)</f>
        <v>2.718361747093581</v>
      </c>
      <c r="I199" s="3">
        <f t="shared" si="25"/>
        <v>0.61866816338002595</v>
      </c>
      <c r="J199" s="3">
        <f t="shared" ref="J199:J262" si="30">J198+J$3*(I198-J198)</f>
        <v>0.12528202360494059</v>
      </c>
      <c r="K199">
        <f>carboncycle!U299</f>
        <v>457.08836841527727</v>
      </c>
      <c r="L199" s="3">
        <f t="shared" ref="L199:L262" si="31">L$3*LN(K199/K$3)</f>
        <v>2.7183651786554206</v>
      </c>
      <c r="M199" s="3">
        <f t="shared" si="26"/>
        <v>0.6186688800964173</v>
      </c>
      <c r="N199" s="3">
        <f t="shared" ref="N199:N262" si="32">N198+N$3*(M198-N198)</f>
        <v>0.12528207808086456</v>
      </c>
      <c r="O199" s="16">
        <f t="shared" ref="O199:O262" si="33">M199-I199</f>
        <v>7.1671639134684995E-7</v>
      </c>
      <c r="R199" s="15"/>
    </row>
    <row r="200" spans="1:18">
      <c r="A200">
        <f t="shared" si="28"/>
        <v>2044</v>
      </c>
      <c r="B200" s="15"/>
      <c r="G200" s="3">
        <f>carboncycle!L300</f>
        <v>458.41386615796876</v>
      </c>
      <c r="H200" s="3">
        <f t="shared" si="29"/>
        <v>2.7338570422701314</v>
      </c>
      <c r="I200" s="3">
        <f t="shared" ref="I200:I263" si="34">I199+I$3*(I$4*H200-I199)+I$5*(J199-I199)</f>
        <v>0.62749828077931935</v>
      </c>
      <c r="J200" s="3">
        <f t="shared" si="30"/>
        <v>0.12808445687886308</v>
      </c>
      <c r="K200">
        <f>carboncycle!U300</f>
        <v>458.41415576101161</v>
      </c>
      <c r="L200" s="3">
        <f t="shared" si="31"/>
        <v>2.7338604221325316</v>
      </c>
      <c r="M200" s="3">
        <f t="shared" ref="M200:M263" si="35">M199+M$3*(M$4*L200-M199)+M$5*(N199-M199)</f>
        <v>0.62749900925906288</v>
      </c>
      <c r="N200" s="3">
        <f t="shared" si="32"/>
        <v>0.12808451511631289</v>
      </c>
      <c r="O200" s="16">
        <f t="shared" si="33"/>
        <v>7.2847974352807654E-7</v>
      </c>
      <c r="R200" s="15"/>
    </row>
    <row r="201" spans="1:18">
      <c r="A201">
        <f t="shared" si="28"/>
        <v>2045</v>
      </c>
      <c r="B201" s="15"/>
      <c r="G201" s="3">
        <f>carboncycle!L301</f>
        <v>459.80809756008739</v>
      </c>
      <c r="H201" s="3">
        <f t="shared" si="29"/>
        <v>2.7501039717241134</v>
      </c>
      <c r="I201" s="3">
        <f t="shared" si="34"/>
        <v>0.63622610054637041</v>
      </c>
      <c r="J201" s="3">
        <f t="shared" si="30"/>
        <v>0.13092112739861766</v>
      </c>
      <c r="K201">
        <f>carboncycle!U301</f>
        <v>459.80838370955195</v>
      </c>
      <c r="L201" s="3">
        <f t="shared" si="31"/>
        <v>2.7501073011547326</v>
      </c>
      <c r="M201" s="3">
        <f t="shared" si="35"/>
        <v>0.63622683990704743</v>
      </c>
      <c r="N201" s="3">
        <f t="shared" si="32"/>
        <v>0.13092118944304371</v>
      </c>
      <c r="O201" s="16">
        <f t="shared" si="33"/>
        <v>7.3936067701563246E-7</v>
      </c>
      <c r="R201" s="15"/>
    </row>
    <row r="202" spans="1:18">
      <c r="A202">
        <f t="shared" si="28"/>
        <v>2046</v>
      </c>
      <c r="B202" s="15"/>
      <c r="G202" s="3">
        <f>carboncycle!L302</f>
        <v>461.2605147169275</v>
      </c>
      <c r="H202" s="3">
        <f t="shared" si="29"/>
        <v>2.7669766305598986</v>
      </c>
      <c r="I202" s="3">
        <f t="shared" si="34"/>
        <v>0.64486172858373303</v>
      </c>
      <c r="J202" s="3">
        <f t="shared" si="30"/>
        <v>0.13379125964609689</v>
      </c>
      <c r="K202">
        <f>carboncycle!U302</f>
        <v>461.26079753239787</v>
      </c>
      <c r="L202" s="3">
        <f t="shared" si="31"/>
        <v>2.766979910836997</v>
      </c>
      <c r="M202" s="3">
        <f t="shared" si="35"/>
        <v>0.64486247798559904</v>
      </c>
      <c r="N202" s="3">
        <f t="shared" si="32"/>
        <v>0.13379132553767925</v>
      </c>
      <c r="O202" s="16">
        <f t="shared" si="33"/>
        <v>7.4940186600702674E-7</v>
      </c>
      <c r="R202" s="15"/>
    </row>
    <row r="203" spans="1:18">
      <c r="A203">
        <f t="shared" si="28"/>
        <v>2047</v>
      </c>
      <c r="B203" s="15"/>
      <c r="G203" s="3">
        <f>carboncycle!L303</f>
        <v>462.76417093058728</v>
      </c>
      <c r="H203" s="3">
        <f t="shared" si="29"/>
        <v>2.7843886498899129</v>
      </c>
      <c r="I203" s="3">
        <f t="shared" si="34"/>
        <v>0.65341403742427306</v>
      </c>
      <c r="J203" s="3">
        <f t="shared" si="30"/>
        <v>0.13669413990966267</v>
      </c>
      <c r="K203">
        <f>carboncycle!U303</f>
        <v>462.76445052569437</v>
      </c>
      <c r="L203" s="3">
        <f t="shared" si="31"/>
        <v>2.7843918822779523</v>
      </c>
      <c r="M203" s="3">
        <f t="shared" si="35"/>
        <v>0.65341479606866826</v>
      </c>
      <c r="N203" s="3">
        <f t="shared" si="32"/>
        <v>0.13669420968358342</v>
      </c>
      <c r="O203" s="16">
        <f t="shared" si="33"/>
        <v>7.5864439519346405E-7</v>
      </c>
      <c r="R203" s="15"/>
    </row>
    <row r="204" spans="1:18">
      <c r="A204">
        <f t="shared" si="28"/>
        <v>2048</v>
      </c>
      <c r="B204" s="15"/>
      <c r="G204" s="3">
        <f>carboncycle!L304</f>
        <v>464.31414983922218</v>
      </c>
      <c r="H204" s="3">
        <f t="shared" si="29"/>
        <v>2.802277958056933</v>
      </c>
      <c r="I204" s="3">
        <f t="shared" si="34"/>
        <v>0.66189095896274042</v>
      </c>
      <c r="J204" s="3">
        <f t="shared" si="30"/>
        <v>0.13962910892754565</v>
      </c>
      <c r="K204">
        <f>carboncycle!U304</f>
        <v>464.31442632198218</v>
      </c>
      <c r="L204" s="3">
        <f t="shared" si="31"/>
        <v>2.8022811437929827</v>
      </c>
      <c r="M204" s="3">
        <f t="shared" si="35"/>
        <v>0.66189172609041436</v>
      </c>
      <c r="N204" s="3">
        <f t="shared" si="32"/>
        <v>0.1396291826142507</v>
      </c>
      <c r="O204" s="16">
        <f t="shared" si="33"/>
        <v>7.671276739396049E-7</v>
      </c>
      <c r="R204" s="15"/>
    </row>
    <row r="205" spans="1:18">
      <c r="A205">
        <f t="shared" si="28"/>
        <v>2049</v>
      </c>
      <c r="B205" s="15"/>
      <c r="G205" s="3">
        <f>carboncycle!L305</f>
        <v>465.90678914819784</v>
      </c>
      <c r="H205" s="3">
        <f t="shared" si="29"/>
        <v>2.8205975384307163</v>
      </c>
      <c r="I205" s="3">
        <f t="shared" si="34"/>
        <v>0.67029967177533256</v>
      </c>
      <c r="J205" s="3">
        <f t="shared" si="30"/>
        <v>0.14259555623574555</v>
      </c>
      <c r="K205">
        <f>carboncycle!U305</f>
        <v>465.90706262132687</v>
      </c>
      <c r="L205" s="3">
        <f t="shared" si="31"/>
        <v>2.8206006787172391</v>
      </c>
      <c r="M205" s="3">
        <f t="shared" si="35"/>
        <v>0.67030044666475119</v>
      </c>
      <c r="N205" s="3">
        <f t="shared" si="32"/>
        <v>0.14259563386119531</v>
      </c>
      <c r="O205" s="16">
        <f t="shared" si="33"/>
        <v>7.7488941863101957E-7</v>
      </c>
      <c r="R205" s="15"/>
    </row>
    <row r="206" spans="1:18">
      <c r="A206">
        <f t="shared" si="28"/>
        <v>2050</v>
      </c>
      <c r="B206" s="15"/>
      <c r="G206" s="3">
        <f>carboncycle!L306</f>
        <v>467.53920894319407</v>
      </c>
      <c r="H206" s="3">
        <f t="shared" si="29"/>
        <v>2.839309825642566</v>
      </c>
      <c r="I206" s="3">
        <f t="shared" si="34"/>
        <v>0.67864672419250482</v>
      </c>
      <c r="J206" s="3">
        <f t="shared" si="30"/>
        <v>0.1455929156120104</v>
      </c>
      <c r="K206">
        <f>carboncycle!U306</f>
        <v>467.53947950440335</v>
      </c>
      <c r="L206" s="3">
        <f t="shared" si="31"/>
        <v>2.8393129216439772</v>
      </c>
      <c r="M206" s="3">
        <f t="shared" si="35"/>
        <v>0.67864750615817948</v>
      </c>
      <c r="N206" s="3">
        <f t="shared" si="32"/>
        <v>0.14559299719791952</v>
      </c>
      <c r="O206" s="16">
        <f t="shared" si="33"/>
        <v>7.8196567465660394E-7</v>
      </c>
      <c r="R206" s="15"/>
    </row>
    <row r="207" spans="1:18">
      <c r="A207">
        <f t="shared" si="28"/>
        <v>2051</v>
      </c>
      <c r="B207" s="15"/>
      <c r="G207" s="3">
        <f>carboncycle!L307</f>
        <v>469.20902476973106</v>
      </c>
      <c r="H207" s="3">
        <f t="shared" si="29"/>
        <v>2.8583833051810101</v>
      </c>
      <c r="I207" s="3">
        <f t="shared" si="34"/>
        <v>0.68693811806787641</v>
      </c>
      <c r="J207" s="3">
        <f t="shared" si="30"/>
        <v>0.14862066124474763</v>
      </c>
      <c r="K207">
        <f>carboncycle!U307</f>
        <v>469.20929251200386</v>
      </c>
      <c r="L207" s="3">
        <f t="shared" si="31"/>
        <v>2.8583863580224413</v>
      </c>
      <c r="M207" s="3">
        <f t="shared" si="35"/>
        <v>0.68693890645873679</v>
      </c>
      <c r="N207" s="3">
        <f t="shared" si="32"/>
        <v>0.14862074680881379</v>
      </c>
      <c r="O207" s="16">
        <f t="shared" si="33"/>
        <v>7.8839086037341133E-7</v>
      </c>
      <c r="R207" s="15"/>
    </row>
    <row r="208" spans="1:18">
      <c r="A208">
        <f t="shared" si="28"/>
        <v>2052</v>
      </c>
      <c r="B208" s="15"/>
      <c r="G208" s="3">
        <f>carboncycle!L308</f>
        <v>470.91417280851169</v>
      </c>
      <c r="H208" s="3">
        <f t="shared" si="29"/>
        <v>2.8777904467863511</v>
      </c>
      <c r="I208" s="3">
        <f t="shared" si="34"/>
        <v>0.69517936835637251</v>
      </c>
      <c r="J208" s="3">
        <f t="shared" si="30"/>
        <v>0.151678304399503</v>
      </c>
      <c r="K208">
        <f>carboncycle!U308</f>
        <v>470.91443782036339</v>
      </c>
      <c r="L208" s="3">
        <f t="shared" si="31"/>
        <v>2.8777934575536834</v>
      </c>
      <c r="M208" s="3">
        <f t="shared" si="35"/>
        <v>0.69518016255419568</v>
      </c>
      <c r="N208" s="3">
        <f t="shared" si="32"/>
        <v>0.15167839395562535</v>
      </c>
      <c r="O208" s="16">
        <f t="shared" si="33"/>
        <v>7.9419782317291521E-7</v>
      </c>
      <c r="R208" s="15"/>
    </row>
    <row r="209" spans="1:18">
      <c r="A209">
        <f t="shared" si="28"/>
        <v>2053</v>
      </c>
      <c r="B209" s="15"/>
      <c r="G209" s="3">
        <f>carboncycle!L309</f>
        <v>472.65280306910518</v>
      </c>
      <c r="H209" s="3">
        <f t="shared" si="29"/>
        <v>2.8975064450336308</v>
      </c>
      <c r="I209" s="3">
        <f t="shared" si="34"/>
        <v>0.70337554766155852</v>
      </c>
      <c r="J209" s="3">
        <f t="shared" si="30"/>
        <v>0.15476539044277801</v>
      </c>
      <c r="K209">
        <f>carboncycle!U309</f>
        <v>472.65306543482836</v>
      </c>
      <c r="L209" s="3">
        <f t="shared" si="31"/>
        <v>2.8975094147742535</v>
      </c>
      <c r="M209" s="3">
        <f t="shared" si="35"/>
        <v>0.70337634707945884</v>
      </c>
      <c r="N209" s="3">
        <f t="shared" si="32"/>
        <v>0.15476548400126522</v>
      </c>
      <c r="O209" s="16">
        <f t="shared" si="33"/>
        <v>7.9941790032123095E-7</v>
      </c>
      <c r="R209" s="15"/>
    </row>
    <row r="210" spans="1:18">
      <c r="A210">
        <f t="shared" si="28"/>
        <v>2054</v>
      </c>
      <c r="B210" s="15"/>
      <c r="G210" s="3">
        <f>carboncycle!L310</f>
        <v>474.42321386706624</v>
      </c>
      <c r="H210" s="3">
        <f t="shared" si="29"/>
        <v>2.9175084483206262</v>
      </c>
      <c r="I210" s="3">
        <f t="shared" si="34"/>
        <v>0.7115313213079747</v>
      </c>
      <c r="J210" s="3">
        <f t="shared" si="30"/>
        <v>0.15788149613578067</v>
      </c>
      <c r="K210">
        <f>carboncycle!U310</f>
        <v>474.42347366696174</v>
      </c>
      <c r="L210" s="3">
        <f t="shared" si="31"/>
        <v>2.9175113780445936</v>
      </c>
      <c r="M210" s="3">
        <f t="shared" si="35"/>
        <v>0.71153212538895716</v>
      </c>
      <c r="N210" s="3">
        <f t="shared" si="32"/>
        <v>0.15788159370354937</v>
      </c>
      <c r="O210" s="16">
        <f t="shared" si="33"/>
        <v>8.0408098246387283E-7</v>
      </c>
      <c r="R210" s="15"/>
    </row>
    <row r="211" spans="1:18">
      <c r="A211">
        <f t="shared" si="28"/>
        <v>2055</v>
      </c>
      <c r="B211" s="15"/>
      <c r="G211" s="3">
        <f>carboncycle!L311</f>
        <v>476.22381136835349</v>
      </c>
      <c r="H211" s="3">
        <f t="shared" si="29"/>
        <v>2.9377750833512208</v>
      </c>
      <c r="I211" s="3">
        <f t="shared" si="34"/>
        <v>0.71965097631281738</v>
      </c>
      <c r="J211" s="3">
        <f t="shared" si="30"/>
        <v>0.16102622714275874</v>
      </c>
      <c r="K211">
        <f>carboncycle!U311</f>
        <v>476.22406867894767</v>
      </c>
      <c r="L211" s="3">
        <f t="shared" si="31"/>
        <v>2.9377779740326062</v>
      </c>
      <c r="M211" s="3">
        <f t="shared" si="35"/>
        <v>0.71965178452839429</v>
      </c>
      <c r="N211" s="3">
        <f t="shared" si="32"/>
        <v>0.16102632872352249</v>
      </c>
      <c r="O211" s="16">
        <f t="shared" si="33"/>
        <v>8.0821557690846646E-7</v>
      </c>
      <c r="R211" s="15"/>
    </row>
    <row r="212" spans="1:18">
      <c r="A212">
        <f t="shared" si="28"/>
        <v>2056</v>
      </c>
      <c r="B212" s="15"/>
      <c r="G212" s="3">
        <f>carboncycle!L312</f>
        <v>478.05308436485603</v>
      </c>
      <c r="H212" s="3">
        <f t="shared" si="29"/>
        <v>2.9582861584119615</v>
      </c>
      <c r="I212" s="3">
        <f t="shared" si="34"/>
        <v>0.72773844631116069</v>
      </c>
      <c r="J212" s="3">
        <f t="shared" si="30"/>
        <v>0.16419921571804469</v>
      </c>
      <c r="K212">
        <f>carboncycle!U312</f>
        <v>478.05333925910679</v>
      </c>
      <c r="L212" s="3">
        <f t="shared" si="31"/>
        <v>2.9582890109903097</v>
      </c>
      <c r="M212" s="3">
        <f t="shared" si="35"/>
        <v>0.72773925816003049</v>
      </c>
      <c r="N212" s="3">
        <f t="shared" si="32"/>
        <v>0.16419932131249415</v>
      </c>
      <c r="O212" s="16">
        <f t="shared" si="33"/>
        <v>8.1184886979723814E-7</v>
      </c>
      <c r="R212" s="15"/>
    </row>
    <row r="213" spans="1:18">
      <c r="A213">
        <f t="shared" si="28"/>
        <v>2057</v>
      </c>
      <c r="B213" s="15"/>
      <c r="G213" s="3">
        <f>carboncycle!L313</f>
        <v>479.90958831446591</v>
      </c>
      <c r="H213" s="3">
        <f t="shared" si="29"/>
        <v>2.9790224748636409</v>
      </c>
      <c r="I213" s="3">
        <f t="shared" si="34"/>
        <v>0.73579733369006262</v>
      </c>
      <c r="J213" s="3">
        <f t="shared" si="30"/>
        <v>0.16740011854781359</v>
      </c>
      <c r="K213">
        <f>carboncycle!U313</f>
        <v>479.90984086195522</v>
      </c>
      <c r="L213" s="3">
        <f t="shared" si="31"/>
        <v>2.9790252902454246</v>
      </c>
      <c r="M213" s="3">
        <f t="shared" si="35"/>
        <v>0.73579814869684812</v>
      </c>
      <c r="N213" s="3">
        <f t="shared" si="32"/>
        <v>0.16740022815378816</v>
      </c>
      <c r="O213" s="16">
        <f t="shared" si="33"/>
        <v>8.1500678550394667E-7</v>
      </c>
      <c r="R213" s="15"/>
    </row>
    <row r="214" spans="1:18">
      <c r="A214">
        <f t="shared" si="28"/>
        <v>2058</v>
      </c>
      <c r="B214" s="15"/>
      <c r="G214" s="3">
        <f>carboncycle!L314</f>
        <v>481.79193502616988</v>
      </c>
      <c r="H214" s="3">
        <f t="shared" si="29"/>
        <v>2.9999657041786052</v>
      </c>
      <c r="I214" s="3">
        <f t="shared" si="34"/>
        <v>0.74383092970347509</v>
      </c>
      <c r="J214" s="3">
        <f t="shared" si="30"/>
        <v>0.17062861472982155</v>
      </c>
      <c r="K214">
        <f>carboncycle!U314</f>
        <v>481.79218529328739</v>
      </c>
      <c r="L214" s="3">
        <f t="shared" si="31"/>
        <v>2.9999684832386797</v>
      </c>
      <c r="M214" s="3">
        <f t="shared" si="35"/>
        <v>0.74383174741752034</v>
      </c>
      <c r="N214" s="3">
        <f t="shared" si="32"/>
        <v>0.17062872834247275</v>
      </c>
      <c r="O214" s="16">
        <f t="shared" si="33"/>
        <v>8.1771404525365909E-7</v>
      </c>
      <c r="R214" s="15"/>
    </row>
    <row r="215" spans="1:18">
      <c r="A215">
        <f t="shared" si="28"/>
        <v>2059</v>
      </c>
      <c r="B215" s="15"/>
      <c r="G215" s="3">
        <f>carboncycle!L315</f>
        <v>483.6987857941885</v>
      </c>
      <c r="H215" s="3">
        <f t="shared" si="29"/>
        <v>3.0210983047376798</v>
      </c>
      <c r="I215" s="3">
        <f t="shared" si="34"/>
        <v>0.75184223304728415</v>
      </c>
      <c r="J215" s="3">
        <f t="shared" si="30"/>
        <v>0.17388440387887191</v>
      </c>
      <c r="K215">
        <f>carboncycle!U315</f>
        <v>483.69903384430313</v>
      </c>
      <c r="L215" s="3">
        <f t="shared" si="31"/>
        <v>3.0211010483206944</v>
      </c>
      <c r="M215" s="3">
        <f t="shared" si="35"/>
        <v>0.75184305304150656</v>
      </c>
      <c r="N215" s="3">
        <f t="shared" si="32"/>
        <v>0.17388452149081901</v>
      </c>
      <c r="O215" s="16">
        <f t="shared" si="33"/>
        <v>8.1999422241185727E-7</v>
      </c>
      <c r="R215" s="15"/>
    </row>
    <row r="216" spans="1:18">
      <c r="A216">
        <f t="shared" si="28"/>
        <v>2060</v>
      </c>
      <c r="B216" s="15"/>
      <c r="G216" s="3">
        <f>carboncycle!L316</f>
        <v>485.62884664860576</v>
      </c>
      <c r="H216" s="3">
        <f t="shared" si="29"/>
        <v>3.0424034628112415</v>
      </c>
      <c r="I216" s="3">
        <f t="shared" si="34"/>
        <v>0.75983396719661966</v>
      </c>
      <c r="J216" s="3">
        <f t="shared" si="30"/>
        <v>0.17716720434854849</v>
      </c>
      <c r="K216">
        <f>carboncycle!U316</f>
        <v>485.62909254222876</v>
      </c>
      <c r="L216" s="3">
        <f t="shared" si="31"/>
        <v>3.0424061717330018</v>
      </c>
      <c r="M216" s="3">
        <f t="shared" si="35"/>
        <v>0.75983478906641488</v>
      </c>
      <c r="N216" s="3">
        <f t="shared" si="32"/>
        <v>0.1771673259500269</v>
      </c>
      <c r="O216" s="16">
        <f t="shared" si="33"/>
        <v>8.2186979522003156E-7</v>
      </c>
      <c r="R216" s="15"/>
    </row>
    <row r="217" spans="1:18">
      <c r="A217">
        <f t="shared" si="28"/>
        <v>2061</v>
      </c>
      <c r="B217" s="15"/>
      <c r="G217" s="3">
        <f>carboncycle!L317</f>
        <v>487.58086491362383</v>
      </c>
      <c r="H217" s="3">
        <f t="shared" si="29"/>
        <v>3.0638650483224166</v>
      </c>
      <c r="I217" s="3">
        <f t="shared" si="34"/>
        <v>0.76780859670018287</v>
      </c>
      <c r="J217" s="3">
        <f t="shared" si="30"/>
        <v>0.18047675156152554</v>
      </c>
      <c r="K217">
        <f>carboncycle!U317</f>
        <v>487.58110870856189</v>
      </c>
      <c r="L217" s="3">
        <f t="shared" si="31"/>
        <v>3.0638677233711857</v>
      </c>
      <c r="M217" s="3">
        <f t="shared" si="35"/>
        <v>0.76780942006238095</v>
      </c>
      <c r="N217" s="3">
        <f t="shared" si="32"/>
        <v>0.18047687714052799</v>
      </c>
      <c r="O217" s="16">
        <f t="shared" si="33"/>
        <v>8.2336219808798461E-7</v>
      </c>
      <c r="R217" s="15"/>
    </row>
    <row r="218" spans="1:18">
      <c r="A218">
        <f t="shared" si="28"/>
        <v>2062</v>
      </c>
      <c r="B218" s="15"/>
      <c r="G218" s="3">
        <f>carboncycle!L318</f>
        <v>489.55362658219792</v>
      </c>
      <c r="H218" s="3">
        <f t="shared" si="29"/>
        <v>3.0854675797215525</v>
      </c>
      <c r="I218" s="3">
        <f t="shared" si="34"/>
        <v>0.77576834256113814</v>
      </c>
      <c r="J218" s="3">
        <f t="shared" si="30"/>
        <v>0.18381279644191312</v>
      </c>
      <c r="K218">
        <f>carboncycle!U318</f>
        <v>489.55386833369812</v>
      </c>
      <c r="L218" s="3">
        <f t="shared" si="31"/>
        <v>3.0854702216593028</v>
      </c>
      <c r="M218" s="3">
        <f t="shared" si="35"/>
        <v>0.7757691670530078</v>
      </c>
      <c r="N218" s="3">
        <f t="shared" si="32"/>
        <v>0.18381292598432411</v>
      </c>
      <c r="O218" s="16">
        <f t="shared" si="33"/>
        <v>8.2449186966648824E-7</v>
      </c>
      <c r="R218" s="15"/>
    </row>
    <row r="219" spans="1:18">
      <c r="A219">
        <f t="shared" si="28"/>
        <v>2063</v>
      </c>
      <c r="B219" s="15"/>
      <c r="G219" s="3">
        <f>carboncycle!L319</f>
        <v>491.54595420845794</v>
      </c>
      <c r="H219" s="3">
        <f t="shared" si="29"/>
        <v>3.1071961945552431</v>
      </c>
      <c r="I219" s="3">
        <f t="shared" si="34"/>
        <v>0.78371519679441504</v>
      </c>
      <c r="J219" s="3">
        <f t="shared" si="30"/>
        <v>0.18717510394387032</v>
      </c>
      <c r="K219">
        <f>carboncycle!U319</f>
        <v>491.54619396934442</v>
      </c>
      <c r="L219" s="3">
        <f t="shared" si="31"/>
        <v>3.1071988041188421</v>
      </c>
      <c r="M219" s="3">
        <f t="shared" si="35"/>
        <v>0.78371602207271374</v>
      </c>
      <c r="N219" s="3">
        <f t="shared" si="32"/>
        <v>0.18717523743359424</v>
      </c>
      <c r="O219" s="16">
        <f t="shared" si="33"/>
        <v>8.2527829869949443E-7</v>
      </c>
      <c r="R219" s="15"/>
    </row>
    <row r="220" spans="1:18">
      <c r="A220">
        <f t="shared" si="28"/>
        <v>2064</v>
      </c>
      <c r="B220" s="15"/>
      <c r="G220" s="3">
        <f>carboncycle!L320</f>
        <v>493.55670513615962</v>
      </c>
      <c r="H220" s="3">
        <f t="shared" si="29"/>
        <v>3.129036623673938</v>
      </c>
      <c r="I220" s="3">
        <f t="shared" si="34"/>
        <v>0.7916509362259696</v>
      </c>
      <c r="J220" s="3">
        <f t="shared" si="30"/>
        <v>0.19056345167126143</v>
      </c>
      <c r="K220">
        <f>carboncycle!U320</f>
        <v>493.55694295696219</v>
      </c>
      <c r="L220" s="3">
        <f t="shared" si="31"/>
        <v>3.1290392015762825</v>
      </c>
      <c r="M220" s="3">
        <f t="shared" si="35"/>
        <v>0.79165176196603848</v>
      </c>
      <c r="N220" s="3">
        <f t="shared" si="32"/>
        <v>0.19056358909034443</v>
      </c>
      <c r="O220" s="16">
        <f t="shared" si="33"/>
        <v>8.2574006887714546E-7</v>
      </c>
      <c r="R220" s="15"/>
    </row>
    <row r="221" spans="1:18">
      <c r="A221">
        <f t="shared" si="28"/>
        <v>2065</v>
      </c>
      <c r="B221" s="15"/>
      <c r="G221" s="3">
        <f>carboncycle!L321</f>
        <v>495.5847699522734</v>
      </c>
      <c r="H221" s="3">
        <f t="shared" si="29"/>
        <v>3.15097516784305</v>
      </c>
      <c r="I221" s="3">
        <f t="shared" si="34"/>
        <v>0.79957713558456711</v>
      </c>
      <c r="J221" s="3">
        <f t="shared" si="30"/>
        <v>0.19397762858353218</v>
      </c>
      <c r="K221">
        <f>carboncycle!U321</f>
        <v>495.58500588134973</v>
      </c>
      <c r="L221" s="3">
        <f t="shared" si="31"/>
        <v>3.1509777147741387</v>
      </c>
      <c r="M221" s="3">
        <f t="shared" si="35"/>
        <v>0.7995779614794668</v>
      </c>
      <c r="N221" s="3">
        <f t="shared" si="32"/>
        <v>0.19397776991227839</v>
      </c>
      <c r="O221" s="16">
        <f t="shared" si="33"/>
        <v>8.2589489969198127E-7</v>
      </c>
      <c r="R221" s="15"/>
    </row>
    <row r="222" spans="1:18">
      <c r="A222">
        <f t="shared" si="28"/>
        <v>2066</v>
      </c>
      <c r="B222" s="15"/>
      <c r="G222" s="3">
        <f>carboncycle!L322</f>
        <v>497.6290710978007</v>
      </c>
      <c r="H222" s="3">
        <f t="shared" si="29"/>
        <v>3.1729986760169258</v>
      </c>
      <c r="I222" s="3">
        <f t="shared" si="34"/>
        <v>0.80749517992727204</v>
      </c>
      <c r="J222" s="3">
        <f t="shared" si="30"/>
        <v>0.19741743378329807</v>
      </c>
      <c r="K222">
        <f>carboncycle!U322</f>
        <v>497.629305181451</v>
      </c>
      <c r="L222" s="3">
        <f t="shared" si="31"/>
        <v>3.1730011926448869</v>
      </c>
      <c r="M222" s="3">
        <f t="shared" si="35"/>
        <v>0.80749600568695934</v>
      </c>
      <c r="N222" s="3">
        <f t="shared" si="32"/>
        <v>0.19741757900038001</v>
      </c>
      <c r="O222" s="16">
        <f t="shared" si="33"/>
        <v>8.257596872951467E-7</v>
      </c>
      <c r="R222" s="15"/>
    </row>
    <row r="223" spans="1:18">
      <c r="A223">
        <f t="shared" si="28"/>
        <v>2067</v>
      </c>
      <c r="B223" s="15"/>
      <c r="G223" s="3">
        <f>carboncycle!L323</f>
        <v>499.68856159396967</v>
      </c>
      <c r="H223" s="3">
        <f t="shared" si="29"/>
        <v>3.1950945248323577</v>
      </c>
      <c r="I223" s="3">
        <f t="shared" si="34"/>
        <v>0.81540627643385299</v>
      </c>
      <c r="J223" s="3">
        <f t="shared" si="30"/>
        <v>0.20088267538139584</v>
      </c>
      <c r="K223">
        <f>carboncycle!U323</f>
        <v>499.68879387654493</v>
      </c>
      <c r="L223" s="3">
        <f t="shared" si="31"/>
        <v>3.1950970118044117</v>
      </c>
      <c r="M223" s="3">
        <f t="shared" si="35"/>
        <v>0.81540710178439479</v>
      </c>
      <c r="N223" s="3">
        <f t="shared" si="32"/>
        <v>0.20088282446395977</v>
      </c>
      <c r="O223" s="16">
        <f t="shared" si="33"/>
        <v>8.2535054179988521E-7</v>
      </c>
      <c r="R223" s="15"/>
    </row>
    <row r="224" spans="1:18">
      <c r="A224">
        <f t="shared" si="28"/>
        <v>2068</v>
      </c>
      <c r="B224" s="15"/>
      <c r="G224" s="3">
        <f>carboncycle!L324</f>
        <v>501.76222385777612</v>
      </c>
      <c r="H224" s="3">
        <f t="shared" si="29"/>
        <v>3.2172505990565585</v>
      </c>
      <c r="I224" s="3">
        <f t="shared" si="34"/>
        <v>0.82331146560136959</v>
      </c>
      <c r="J224" s="3">
        <f t="shared" si="30"/>
        <v>0.20437316943537379</v>
      </c>
      <c r="K224">
        <f>carboncycle!U324</f>
        <v>501.7624543817808</v>
      </c>
      <c r="L224" s="3">
        <f t="shared" si="31"/>
        <v>3.2172530569999491</v>
      </c>
      <c r="M224" s="3">
        <f t="shared" si="35"/>
        <v>0.82331229028419373</v>
      </c>
      <c r="N224" s="3">
        <f t="shared" si="32"/>
        <v>0.20437332235913985</v>
      </c>
      <c r="O224" s="16">
        <f t="shared" si="33"/>
        <v>8.2468282414094318E-7</v>
      </c>
      <c r="R224" s="15"/>
    </row>
    <row r="225" spans="1:18">
      <c r="A225">
        <f t="shared" si="28"/>
        <v>2069</v>
      </c>
      <c r="B225" s="15"/>
      <c r="G225" s="3">
        <f>carboncycle!L325</f>
        <v>503.84906859042576</v>
      </c>
      <c r="H225" s="3">
        <f t="shared" si="29"/>
        <v>3.23945527283102</v>
      </c>
      <c r="I225" s="3">
        <f t="shared" si="34"/>
        <v>0.83121163186750768</v>
      </c>
      <c r="J225" s="3">
        <f t="shared" si="30"/>
        <v>0.20788873895759663</v>
      </c>
      <c r="K225">
        <f>carboncycle!U325</f>
        <v>503.84929739661419</v>
      </c>
      <c r="L225" s="3">
        <f t="shared" si="31"/>
        <v>3.2394577023538802</v>
      </c>
      <c r="M225" s="3">
        <f t="shared" si="35"/>
        <v>0.83121245563868784</v>
      </c>
      <c r="N225" s="3">
        <f t="shared" si="32"/>
        <v>0.20788889569695415</v>
      </c>
      <c r="O225" s="16">
        <f t="shared" si="33"/>
        <v>8.2377118015841688E-7</v>
      </c>
      <c r="R225" s="15"/>
    </row>
    <row r="226" spans="1:18">
      <c r="A226">
        <f t="shared" si="28"/>
        <v>2070</v>
      </c>
      <c r="B226" s="15"/>
      <c r="G226" s="3">
        <f>carboncycle!L326</f>
        <v>505.94813372805334</v>
      </c>
      <c r="H226" s="3">
        <f t="shared" si="29"/>
        <v>3.2616973916158183</v>
      </c>
      <c r="I226" s="3">
        <f t="shared" si="34"/>
        <v>0.83910751368926939</v>
      </c>
      <c r="J226" s="3">
        <f t="shared" si="30"/>
        <v>0.21142921298932493</v>
      </c>
      <c r="K226">
        <f>carboncycle!U326</f>
        <v>505.94836085552117</v>
      </c>
      <c r="L226" s="3">
        <f t="shared" si="31"/>
        <v>3.2616997933080056</v>
      </c>
      <c r="M226" s="3">
        <f t="shared" si="35"/>
        <v>0.83910833631884263</v>
      </c>
      <c r="N226" s="3">
        <f t="shared" si="32"/>
        <v>0.21142937351742319</v>
      </c>
      <c r="O226" s="16">
        <f t="shared" si="33"/>
        <v>8.2262957323830932E-7</v>
      </c>
      <c r="R226" s="15"/>
    </row>
    <row r="227" spans="1:18">
      <c r="A227">
        <f t="shared" si="28"/>
        <v>2071</v>
      </c>
      <c r="B227" s="15"/>
      <c r="G227" s="3">
        <f>carboncycle!L327</f>
        <v>508.05848344762978</v>
      </c>
      <c r="H227" s="3">
        <f t="shared" si="29"/>
        <v>3.2839662547761459</v>
      </c>
      <c r="I227" s="3">
        <f t="shared" si="34"/>
        <v>0.84699971310211652</v>
      </c>
      <c r="J227" s="3">
        <f t="shared" si="30"/>
        <v>0.21499442573730063</v>
      </c>
      <c r="K227">
        <f>carboncycle!U327</f>
        <v>508.05870893389988</v>
      </c>
      <c r="L227" s="3">
        <f t="shared" si="31"/>
        <v>3.2839686292100283</v>
      </c>
      <c r="M227" s="3">
        <f t="shared" si="35"/>
        <v>0.84700053437343303</v>
      </c>
      <c r="N227" s="3">
        <f t="shared" si="32"/>
        <v>0.21499459002613525</v>
      </c>
      <c r="O227" s="16">
        <f t="shared" si="33"/>
        <v>8.2127131650899798E-7</v>
      </c>
      <c r="R227" s="15"/>
    </row>
    <row r="228" spans="1:18">
      <c r="A228">
        <f t="shared" si="28"/>
        <v>2072</v>
      </c>
      <c r="B228" s="15"/>
      <c r="G228" s="3">
        <f>carboncycle!L328</f>
        <v>510.17920722311658</v>
      </c>
      <c r="H228" s="3">
        <f t="shared" si="29"/>
        <v>3.3062515987743843</v>
      </c>
      <c r="I228" s="3">
        <f t="shared" si="34"/>
        <v>0.85488870478343559</v>
      </c>
      <c r="J228" s="3">
        <f t="shared" si="30"/>
        <v>0.21858421576953277</v>
      </c>
      <c r="K228">
        <f>carboncycle!U328</f>
        <v>510.17943110422073</v>
      </c>
      <c r="L228" s="3">
        <f t="shared" si="31"/>
        <v>3.3062539465055889</v>
      </c>
      <c r="M228" s="3">
        <f t="shared" si="35"/>
        <v>0.85488952449253741</v>
      </c>
      <c r="N228" s="3">
        <f t="shared" si="32"/>
        <v>0.2185843837900279</v>
      </c>
      <c r="O228" s="16">
        <f t="shared" si="33"/>
        <v>8.1970910181805579E-7</v>
      </c>
      <c r="R228" s="15"/>
    </row>
    <row r="229" spans="1:18">
      <c r="A229">
        <f t="shared" si="28"/>
        <v>2073</v>
      </c>
      <c r="B229" s="15"/>
      <c r="G229" s="3">
        <f>carboncycle!L329</f>
        <v>512.30941892823921</v>
      </c>
      <c r="H229" s="3">
        <f t="shared" si="29"/>
        <v>3.3285435809433186</v>
      </c>
      <c r="I229" s="3">
        <f t="shared" si="34"/>
        <v>0.86277484464312493</v>
      </c>
      <c r="J229" s="3">
        <f t="shared" si="30"/>
        <v>0.22219842526713174</v>
      </c>
      <c r="K229">
        <f>carboncycle!U329</f>
        <v>512.30964123879426</v>
      </c>
      <c r="L229" s="3">
        <f t="shared" si="31"/>
        <v>3.3285459025114328</v>
      </c>
      <c r="M229" s="3">
        <f t="shared" si="35"/>
        <v>0.86277566259815364</v>
      </c>
      <c r="N229" s="3">
        <f t="shared" si="32"/>
        <v>0.22219859698921815</v>
      </c>
      <c r="O229" s="16">
        <f t="shared" si="33"/>
        <v>8.17955028709072E-7</v>
      </c>
      <c r="R229" s="15"/>
    </row>
    <row r="230" spans="1:18">
      <c r="A230">
        <f t="shared" si="28"/>
        <v>2074</v>
      </c>
      <c r="B230" s="15"/>
      <c r="G230" s="3">
        <f>carboncycle!L330</f>
        <v>514.44825598305124</v>
      </c>
      <c r="H230" s="3">
        <f t="shared" si="29"/>
        <v>3.3508327638227833</v>
      </c>
      <c r="I230" s="3">
        <f t="shared" si="34"/>
        <v>0.87065837796314849</v>
      </c>
      <c r="J230" s="3">
        <f t="shared" si="30"/>
        <v>0.22583689932918738</v>
      </c>
      <c r="K230">
        <f>carboncycle!U330</f>
        <v>514.44847675633264</v>
      </c>
      <c r="L230" s="3">
        <f t="shared" si="31"/>
        <v>3.3508350597520402</v>
      </c>
      <c r="M230" s="3">
        <f t="shared" si="35"/>
        <v>0.87065919398377967</v>
      </c>
      <c r="N230" s="3">
        <f t="shared" si="32"/>
        <v>0.22583707472187689</v>
      </c>
      <c r="O230" s="16">
        <f t="shared" si="33"/>
        <v>8.1602063117802714E-7</v>
      </c>
      <c r="R230" s="15"/>
    </row>
    <row r="231" spans="1:18">
      <c r="A231">
        <f t="shared" si="28"/>
        <v>2075</v>
      </c>
      <c r="B231" s="15"/>
      <c r="G231" s="3">
        <f>carboncycle!L331</f>
        <v>516.59487854196175</v>
      </c>
      <c r="H231" s="3">
        <f t="shared" si="29"/>
        <v>3.373110100045595</v>
      </c>
      <c r="I231" s="3">
        <f t="shared" si="34"/>
        <v>0.87853944710701004</v>
      </c>
      <c r="J231" s="3">
        <f t="shared" si="30"/>
        <v>0.22949948532782827</v>
      </c>
      <c r="K231">
        <f>carboncycle!U331</f>
        <v>516.59509780997075</v>
      </c>
      <c r="L231" s="3">
        <f t="shared" si="31"/>
        <v>3.373112370845496</v>
      </c>
      <c r="M231" s="3">
        <f t="shared" si="35"/>
        <v>0.87854026102391347</v>
      </c>
      <c r="N231" s="3">
        <f t="shared" si="32"/>
        <v>0.22949966435928451</v>
      </c>
      <c r="O231" s="16">
        <f t="shared" si="33"/>
        <v>8.1391690343046719E-7</v>
      </c>
      <c r="R231" s="15"/>
    </row>
    <row r="232" spans="1:18">
      <c r="A232">
        <f t="shared" si="28"/>
        <v>2076</v>
      </c>
      <c r="B232" s="15"/>
      <c r="G232" s="3">
        <f>carboncycle!L332</f>
        <v>518.74846872120384</v>
      </c>
      <c r="H232" s="3">
        <f t="shared" si="29"/>
        <v>3.395366917760136</v>
      </c>
      <c r="I232" s="3">
        <f t="shared" si="34"/>
        <v>0.88641809881925948</v>
      </c>
      <c r="J232" s="3">
        <f t="shared" si="30"/>
        <v>0.23318603231073401</v>
      </c>
      <c r="K232">
        <f>carboncycle!U332</f>
        <v>518.74868651473332</v>
      </c>
      <c r="L232" s="3">
        <f t="shared" si="31"/>
        <v>3.3953691639260688</v>
      </c>
      <c r="M232" s="3">
        <f t="shared" si="35"/>
        <v>0.88641891047358445</v>
      </c>
      <c r="N232" s="3">
        <f t="shared" si="32"/>
        <v>0.2331862149483396</v>
      </c>
      <c r="O232" s="16">
        <f t="shared" si="33"/>
        <v>8.1165432497254386E-7</v>
      </c>
      <c r="R232" s="15"/>
    </row>
    <row r="233" spans="1:18">
      <c r="A233">
        <f t="shared" si="28"/>
        <v>2077</v>
      </c>
      <c r="B233" s="15"/>
      <c r="G233" s="3">
        <f>carboncycle!L333</f>
        <v>520.90822986392834</v>
      </c>
      <c r="H233" s="3">
        <f t="shared" si="29"/>
        <v>3.4175949065776514</v>
      </c>
      <c r="I233" s="3">
        <f t="shared" si="34"/>
        <v>0.89429429113433567</v>
      </c>
      <c r="J233" s="3">
        <f t="shared" si="30"/>
        <v>0.23689639044850244</v>
      </c>
      <c r="K233">
        <f>carboncycle!U333</f>
        <v>520.90844621262352</v>
      </c>
      <c r="L233" s="3">
        <f t="shared" si="31"/>
        <v>3.4175971285914586</v>
      </c>
      <c r="M233" s="3">
        <f t="shared" si="35"/>
        <v>0.89429510037721893</v>
      </c>
      <c r="N233" s="3">
        <f t="shared" si="32"/>
        <v>0.236896576658923</v>
      </c>
      <c r="O233" s="16">
        <f t="shared" si="33"/>
        <v>8.0924288325956439E-7</v>
      </c>
      <c r="R233" s="15"/>
    </row>
    <row r="234" spans="1:18">
      <c r="A234">
        <f t="shared" si="28"/>
        <v>2078</v>
      </c>
      <c r="B234" s="15"/>
      <c r="G234" s="3">
        <f>carboncycle!L334</f>
        <v>523.07338584123431</v>
      </c>
      <c r="H234" s="3">
        <f t="shared" si="29"/>
        <v>3.4397861040322022</v>
      </c>
      <c r="I234" s="3">
        <f t="shared" si="34"/>
        <v>0.90216789991326918</v>
      </c>
      <c r="J234" s="3">
        <f t="shared" si="30"/>
        <v>0.24063041052439799</v>
      </c>
      <c r="K234">
        <f>carboncycle!U334</f>
        <v>523.07360077365013</v>
      </c>
      <c r="L234" s="3">
        <f t="shared" si="31"/>
        <v>3.4397883023627225</v>
      </c>
      <c r="M234" s="3">
        <f t="shared" si="35"/>
        <v>0.90216870660536597</v>
      </c>
      <c r="N234" s="3">
        <f t="shared" si="32"/>
        <v>0.24063060027364291</v>
      </c>
      <c r="O234" s="16">
        <f t="shared" si="33"/>
        <v>8.0669209678863041E-7</v>
      </c>
      <c r="R234" s="15"/>
    </row>
    <row r="235" spans="1:18">
      <c r="A235">
        <f t="shared" si="28"/>
        <v>2079</v>
      </c>
      <c r="B235" s="15"/>
      <c r="G235" s="3">
        <f>carboncycle!L335</f>
        <v>525.24318038754495</v>
      </c>
      <c r="H235" s="3">
        <f t="shared" si="29"/>
        <v>3.4619328825410465</v>
      </c>
      <c r="I235" s="3">
        <f t="shared" si="34"/>
        <v>0.91003872502601357</v>
      </c>
      <c r="J235" s="3">
        <f t="shared" si="30"/>
        <v>0.24438794346412679</v>
      </c>
      <c r="K235">
        <f>carboncycle!U335</f>
        <v>525.24339393120101</v>
      </c>
      <c r="L235" s="3">
        <f t="shared" si="31"/>
        <v>3.4619350576446375</v>
      </c>
      <c r="M235" s="3">
        <f t="shared" si="35"/>
        <v>0.91003952903704943</v>
      </c>
      <c r="N235" s="3">
        <f t="shared" si="32"/>
        <v>0.24438813671760709</v>
      </c>
      <c r="O235" s="16">
        <f t="shared" si="33"/>
        <v>8.0401103585980849E-7</v>
      </c>
      <c r="R235" s="15"/>
    </row>
    <row r="236" spans="1:18">
      <c r="A236">
        <f t="shared" si="28"/>
        <v>2080</v>
      </c>
      <c r="B236" s="15"/>
      <c r="G236" s="3">
        <f>carboncycle!L336</f>
        <v>527.41687646880587</v>
      </c>
      <c r="H236" s="3">
        <f t="shared" si="29"/>
        <v>3.4840279368527889</v>
      </c>
      <c r="I236" s="3">
        <f t="shared" si="34"/>
        <v>0.91790649619643749</v>
      </c>
      <c r="J236" s="3">
        <f t="shared" si="30"/>
        <v>0.2481688399033983</v>
      </c>
      <c r="K236">
        <f>carboncycle!U336</f>
        <v>527.41708865023793</v>
      </c>
      <c r="L236" s="3">
        <f t="shared" si="31"/>
        <v>3.4840300891738156</v>
      </c>
      <c r="M236" s="3">
        <f t="shared" si="35"/>
        <v>0.91790729740478083</v>
      </c>
      <c r="N236" s="3">
        <f t="shared" si="32"/>
        <v>0.24816903662598153</v>
      </c>
      <c r="O236" s="16">
        <f t="shared" si="33"/>
        <v>8.0120834333730073E-7</v>
      </c>
      <c r="R236" s="15"/>
    </row>
    <row r="237" spans="1:18">
      <c r="A237">
        <f t="shared" si="28"/>
        <v>2081</v>
      </c>
      <c r="B237" s="15"/>
      <c r="G237" s="3">
        <f>carboncycle!L337</f>
        <v>529.5937556820403</v>
      </c>
      <c r="H237" s="3">
        <f t="shared" si="29"/>
        <v>3.5060642719702879</v>
      </c>
      <c r="I237" s="3">
        <f t="shared" si="34"/>
        <v>0.92577087852629969</v>
      </c>
      <c r="J237" s="3">
        <f t="shared" si="30"/>
        <v>0.25197294979114276</v>
      </c>
      <c r="K237">
        <f>carboncycle!U337</f>
        <v>529.59396652684848</v>
      </c>
      <c r="L237" s="3">
        <f t="shared" si="31"/>
        <v>3.506066401941585</v>
      </c>
      <c r="M237" s="3">
        <f t="shared" si="35"/>
        <v>0.92577167681855277</v>
      </c>
      <c r="N237" s="3">
        <f t="shared" si="32"/>
        <v>0.2519731499472051</v>
      </c>
      <c r="O237" s="16">
        <f t="shared" si="33"/>
        <v>7.9829225307914697E-7</v>
      </c>
      <c r="R237" s="15"/>
    </row>
    <row r="238" spans="1:18">
      <c r="A238">
        <f t="shared" si="28"/>
        <v>2082</v>
      </c>
      <c r="B238" s="15"/>
      <c r="G238" s="3">
        <f>carboncycle!L338</f>
        <v>531.77311768484037</v>
      </c>
      <c r="H238" s="3">
        <f t="shared" si="29"/>
        <v>3.5280351915349111</v>
      </c>
      <c r="I238" s="3">
        <f t="shared" si="34"/>
        <v>0.93363147771383237</v>
      </c>
      <c r="J238" s="3">
        <f t="shared" si="30"/>
        <v>0.25580012202635843</v>
      </c>
      <c r="K238">
        <f>carboncycle!U338</f>
        <v>531.77332721773564</v>
      </c>
      <c r="L238" s="3">
        <f t="shared" si="31"/>
        <v>3.5280372995782323</v>
      </c>
      <c r="M238" s="3">
        <f t="shared" si="35"/>
        <v>0.93363227298444162</v>
      </c>
      <c r="N238" s="3">
        <f t="shared" si="32"/>
        <v>0.25580032557983434</v>
      </c>
      <c r="O238" s="16">
        <f t="shared" si="33"/>
        <v>7.952706092551054E-7</v>
      </c>
      <c r="R238" s="15"/>
    </row>
    <row r="239" spans="1:18">
      <c r="A239">
        <f t="shared" si="28"/>
        <v>2083</v>
      </c>
      <c r="B239" s="15"/>
      <c r="G239" s="3">
        <f>carboncycle!L339</f>
        <v>533.95427965342333</v>
      </c>
      <c r="H239" s="3">
        <f t="shared" si="29"/>
        <v>3.5499342866585151</v>
      </c>
      <c r="I239" s="3">
        <f t="shared" si="34"/>
        <v>0.94148784498189064</v>
      </c>
      <c r="J239" s="3">
        <f t="shared" si="30"/>
        <v>0.25965020412666329</v>
      </c>
      <c r="K239">
        <f>carboncycle!U339</f>
        <v>533.95448789827117</v>
      </c>
      <c r="L239" s="3">
        <f t="shared" si="31"/>
        <v>3.5499363731849485</v>
      </c>
      <c r="M239" s="3">
        <f t="shared" si="35"/>
        <v>0.94148863713277464</v>
      </c>
      <c r="N239" s="3">
        <f t="shared" si="32"/>
        <v>0.25965041104109249</v>
      </c>
      <c r="O239" s="16">
        <f t="shared" si="33"/>
        <v>7.9215088399919864E-7</v>
      </c>
      <c r="R239" s="15"/>
    </row>
    <row r="240" spans="1:18">
      <c r="A240">
        <f t="shared" si="28"/>
        <v>2084</v>
      </c>
      <c r="B240" s="15"/>
      <c r="G240" s="3">
        <f>carboncycle!L340</f>
        <v>536.13657576791854</v>
      </c>
      <c r="H240" s="3">
        <f t="shared" si="29"/>
        <v>3.5717554251892643</v>
      </c>
      <c r="I240" s="3">
        <f t="shared" si="34"/>
        <v>0.94933948172997351</v>
      </c>
      <c r="J240" s="3">
        <f t="shared" si="30"/>
        <v>0.26352304192672099</v>
      </c>
      <c r="K240">
        <f>carboncycle!U340</f>
        <v>536.13678274777919</v>
      </c>
      <c r="L240" s="3">
        <f t="shared" si="31"/>
        <v>3.5717574905996297</v>
      </c>
      <c r="M240" s="3">
        <f t="shared" si="35"/>
        <v>0.94934027067016669</v>
      </c>
      <c r="N240" s="3">
        <f t="shared" si="32"/>
        <v>0.26352325216529326</v>
      </c>
      <c r="O240" s="16">
        <f t="shared" si="33"/>
        <v>7.8894019317488073E-7</v>
      </c>
      <c r="R240" s="15"/>
    </row>
    <row r="241" spans="1:18">
      <c r="A241">
        <f t="shared" si="28"/>
        <v>2085</v>
      </c>
      <c r="B241" s="15"/>
      <c r="G241" s="3">
        <f>carboncycle!L341</f>
        <v>538.31935672359123</v>
      </c>
      <c r="H241" s="3">
        <f t="shared" si="29"/>
        <v>3.5934927413972844</v>
      </c>
      <c r="I241" s="3">
        <f t="shared" si="34"/>
        <v>0.95718584392378847</v>
      </c>
      <c r="J241" s="3">
        <f t="shared" si="30"/>
        <v>0.26741847930480345</v>
      </c>
      <c r="K241">
        <f>carboncycle!U341</f>
        <v>538.31956246075924</v>
      </c>
      <c r="L241" s="3">
        <f t="shared" si="31"/>
        <v>3.5934947860825162</v>
      </c>
      <c r="M241" s="3">
        <f t="shared" si="35"/>
        <v>0.95718662956910194</v>
      </c>
      <c r="N241" s="3">
        <f t="shared" si="32"/>
        <v>0.26741869283040093</v>
      </c>
      <c r="O241" s="16">
        <f t="shared" si="33"/>
        <v>7.8564531347247168E-7</v>
      </c>
      <c r="R241" s="15"/>
    </row>
    <row r="242" spans="1:18">
      <c r="A242">
        <f t="shared" si="28"/>
        <v>2086</v>
      </c>
      <c r="B242" s="15"/>
      <c r="G242" s="3">
        <f>carboncycle!L342</f>
        <v>540.5019892667533</v>
      </c>
      <c r="H242" s="3">
        <f t="shared" si="29"/>
        <v>3.615140626066125</v>
      </c>
      <c r="I242" s="3">
        <f t="shared" si="34"/>
        <v>0.96502634623542816</v>
      </c>
      <c r="J242" s="3">
        <f t="shared" si="30"/>
        <v>0.27133635793583927</v>
      </c>
      <c r="K242">
        <f>carboncycle!U342</f>
        <v>540.50219378279371</v>
      </c>
      <c r="L242" s="3">
        <f t="shared" si="31"/>
        <v>3.6151426504076278</v>
      </c>
      <c r="M242" s="3">
        <f t="shared" si="35"/>
        <v>0.965027128508125</v>
      </c>
      <c r="N242" s="3">
        <f t="shared" si="32"/>
        <v>0.27133657471107675</v>
      </c>
      <c r="O242" s="16">
        <f t="shared" si="33"/>
        <v>7.822726968420568E-7</v>
      </c>
      <c r="R242" s="15"/>
    </row>
    <row r="243" spans="1:18">
      <c r="A243">
        <f t="shared" ref="A243:A306" si="36">1+A242</f>
        <v>2087</v>
      </c>
      <c r="B243" s="15"/>
      <c r="G243" s="3">
        <f>carboncycle!L343</f>
        <v>542.68385575414368</v>
      </c>
      <c r="H243" s="3">
        <f t="shared" si="29"/>
        <v>3.6366937169759663</v>
      </c>
      <c r="I243" s="3">
        <f t="shared" si="34"/>
        <v>0.97286036594663439</v>
      </c>
      <c r="J243" s="3">
        <f t="shared" si="30"/>
        <v>0.27527651706938094</v>
      </c>
      <c r="K243">
        <f>carboncycle!U343</f>
        <v>542.68405906992734</v>
      </c>
      <c r="L243" s="3">
        <f t="shared" si="31"/>
        <v>3.6366957213459647</v>
      </c>
      <c r="M243" s="3">
        <f t="shared" si="35"/>
        <v>0.97286114477511987</v>
      </c>
      <c r="N243" s="3">
        <f t="shared" si="32"/>
        <v>0.27527673705664396</v>
      </c>
      <c r="O243" s="16">
        <f t="shared" si="33"/>
        <v>7.7882848548149752E-7</v>
      </c>
      <c r="R243" s="15"/>
    </row>
    <row r="244" spans="1:18">
      <c r="A244">
        <f t="shared" si="36"/>
        <v>2088</v>
      </c>
      <c r="B244" s="15"/>
      <c r="G244" s="3">
        <f>carboncycle!L344</f>
        <v>544.86435373460859</v>
      </c>
      <c r="H244" s="3">
        <f t="shared" si="29"/>
        <v>3.6581468897646516</v>
      </c>
      <c r="I244" s="3">
        <f t="shared" si="34"/>
        <v>0.98068724662705897</v>
      </c>
      <c r="J244" s="3">
        <f t="shared" si="30"/>
        <v>0.27923879333100377</v>
      </c>
      <c r="K244">
        <f>carboncycle!U344</f>
        <v>544.86455587034447</v>
      </c>
      <c r="L244" s="3">
        <f t="shared" si="31"/>
        <v>3.6581488745265078</v>
      </c>
      <c r="M244" s="3">
        <f t="shared" si="35"/>
        <v>0.98068802194558491</v>
      </c>
      <c r="N244" s="3">
        <f t="shared" si="32"/>
        <v>0.27923901649248489</v>
      </c>
      <c r="O244" s="16">
        <f t="shared" si="33"/>
        <v>7.7531852593626382E-7</v>
      </c>
      <c r="R244" s="15"/>
    </row>
    <row r="245" spans="1:18">
      <c r="A245">
        <f t="shared" si="36"/>
        <v>2089</v>
      </c>
      <c r="B245" s="15"/>
      <c r="G245" s="3">
        <f>carboncycle!L345</f>
        <v>547.04289555194111</v>
      </c>
      <c r="H245" s="3">
        <f t="shared" si="29"/>
        <v>3.679495249152676</v>
      </c>
      <c r="I245" s="3">
        <f t="shared" si="34"/>
        <v>0.98850630159888497</v>
      </c>
      <c r="J245" s="3">
        <f t="shared" si="30"/>
        <v>0.28322302054572535</v>
      </c>
      <c r="K245">
        <f>carboncycle!U345</f>
        <v>547.04309652720747</v>
      </c>
      <c r="L245" s="3">
        <f t="shared" si="31"/>
        <v>3.6794972146612062</v>
      </c>
      <c r="M245" s="3">
        <f t="shared" si="35"/>
        <v>0.98850707334726651</v>
      </c>
      <c r="N245" s="3">
        <f t="shared" si="32"/>
        <v>0.28322324684345851</v>
      </c>
      <c r="O245" s="16">
        <f t="shared" si="33"/>
        <v>7.717483815339321E-7</v>
      </c>
      <c r="R245" s="15"/>
    </row>
    <row r="246" spans="1:18">
      <c r="A246">
        <f t="shared" si="36"/>
        <v>2090</v>
      </c>
      <c r="B246" s="15"/>
      <c r="G246" s="3">
        <f>carboncycle!L346</f>
        <v>549.21890796778916</v>
      </c>
      <c r="H246" s="3">
        <f t="shared" si="29"/>
        <v>3.7007341205185527</v>
      </c>
      <c r="I246" s="3">
        <f t="shared" si="34"/>
        <v>0.99631681719864373</v>
      </c>
      <c r="J246" s="3">
        <f t="shared" si="30"/>
        <v>0.28722902958210728</v>
      </c>
      <c r="K246">
        <f>carboncycle!U346</f>
        <v>549.21910780156281</v>
      </c>
      <c r="L246" s="3">
        <f t="shared" si="31"/>
        <v>3.7007360671203156</v>
      </c>
      <c r="M246" s="3">
        <f t="shared" si="35"/>
        <v>0.99631758532198933</v>
      </c>
      <c r="N246" s="3">
        <f t="shared" si="32"/>
        <v>0.28722925897800011</v>
      </c>
      <c r="O246" s="16">
        <f t="shared" si="33"/>
        <v>7.6812334559583917E-7</v>
      </c>
      <c r="R246" s="15"/>
    </row>
    <row r="247" spans="1:18">
      <c r="A247">
        <f t="shared" si="36"/>
        <v>2091</v>
      </c>
      <c r="B247" s="15"/>
      <c r="G247" s="3">
        <f>carboncycle!L347</f>
        <v>551.39183180356963</v>
      </c>
      <c r="H247" s="3">
        <f t="shared" si="29"/>
        <v>3.7218590418110788</v>
      </c>
      <c r="I247" s="3">
        <f t="shared" si="34"/>
        <v>1.0041180558465579</v>
      </c>
      <c r="J247" s="3">
        <f t="shared" si="30"/>
        <v>0.29125664821576919</v>
      </c>
      <c r="K247">
        <f>carboncycle!U347</f>
        <v>551.39203051425397</v>
      </c>
      <c r="L247" s="3">
        <f t="shared" si="31"/>
        <v>3.7218609698446632</v>
      </c>
      <c r="M247" s="3">
        <f t="shared" si="35"/>
        <v>1.0041188202950113</v>
      </c>
      <c r="N247" s="3">
        <f t="shared" si="32"/>
        <v>0.29125688067163397</v>
      </c>
      <c r="O247" s="16">
        <f t="shared" si="33"/>
        <v>7.644484534274909E-7</v>
      </c>
      <c r="R247" s="15"/>
    </row>
    <row r="248" spans="1:18">
      <c r="A248">
        <f t="shared" si="36"/>
        <v>2092</v>
      </c>
      <c r="B248" s="15"/>
      <c r="G248" s="3">
        <f>carboncycle!L348</f>
        <v>553.56112160037355</v>
      </c>
      <c r="H248" s="3">
        <f t="shared" si="29"/>
        <v>3.7428657557854077</v>
      </c>
      <c r="I248" s="3">
        <f t="shared" si="34"/>
        <v>1.0119092589332539</v>
      </c>
      <c r="J248" s="3">
        <f t="shared" si="30"/>
        <v>0.29530570101111209</v>
      </c>
      <c r="K248">
        <f>carboncycle!U348</f>
        <v>553.5613192058247</v>
      </c>
      <c r="L248" s="3">
        <f t="shared" si="31"/>
        <v>3.7428676655816941</v>
      </c>
      <c r="M248" s="3">
        <f t="shared" si="35"/>
        <v>1.0119100196617474</v>
      </c>
      <c r="N248" s="3">
        <f t="shared" si="32"/>
        <v>0.29530593648869474</v>
      </c>
      <c r="O248" s="16">
        <f t="shared" si="33"/>
        <v>7.6072849353181482E-7</v>
      </c>
      <c r="R248" s="15"/>
    </row>
    <row r="249" spans="1:18">
      <c r="A249">
        <f t="shared" si="36"/>
        <v>2093</v>
      </c>
      <c r="B249" s="15"/>
      <c r="G249" s="3">
        <f>carboncycle!L349</f>
        <v>555.72624529587938</v>
      </c>
      <c r="H249" s="3">
        <f t="shared" si="29"/>
        <v>3.7637502025500318</v>
      </c>
      <c r="I249" s="3">
        <f t="shared" si="34"/>
        <v>1.0196896495332222</v>
      </c>
      <c r="J249" s="3">
        <f t="shared" si="30"/>
        <v>0.29937600922010987</v>
      </c>
      <c r="K249">
        <f>carboncycle!U349</f>
        <v>555.72644181343048</v>
      </c>
      <c r="L249" s="3">
        <f t="shared" si="31"/>
        <v>3.7637520944324492</v>
      </c>
      <c r="M249" s="3">
        <f t="shared" si="35"/>
        <v>1.0196904065012418</v>
      </c>
      <c r="N249" s="3">
        <f t="shared" si="32"/>
        <v>0.2993762476811177</v>
      </c>
      <c r="O249" s="16">
        <f t="shared" si="33"/>
        <v>7.5696801959956872E-7</v>
      </c>
      <c r="R249" s="15"/>
    </row>
    <row r="250" spans="1:18">
      <c r="A250">
        <f t="shared" si="36"/>
        <v>2094</v>
      </c>
      <c r="G250" s="3">
        <f>carboncycle!L350</f>
        <v>557.88668391733074</v>
      </c>
      <c r="H250" s="3">
        <f t="shared" si="29"/>
        <v>3.7845085124121334</v>
      </c>
      <c r="I250" s="3">
        <f t="shared" si="34"/>
        <v>1.0274584349539539</v>
      </c>
      <c r="J250" s="3">
        <f t="shared" si="30"/>
        <v>0.30346739069708834</v>
      </c>
      <c r="K250">
        <f>carboncycle!U350</f>
        <v>557.88687936381643</v>
      </c>
      <c r="L250" s="3">
        <f t="shared" si="31"/>
        <v>3.7845103866969039</v>
      </c>
      <c r="M250" s="3">
        <f t="shared" si="35"/>
        <v>1.0274591881253132</v>
      </c>
      <c r="N250" s="3">
        <f t="shared" si="32"/>
        <v>0.30346763210321603</v>
      </c>
      <c r="O250" s="16">
        <f t="shared" si="33"/>
        <v>7.5317135928010259E-7</v>
      </c>
    </row>
    <row r="251" spans="1:18">
      <c r="A251">
        <f t="shared" si="36"/>
        <v>2095</v>
      </c>
      <c r="G251" s="3">
        <f>carboncycle!L351</f>
        <v>560.0419312896762</v>
      </c>
      <c r="H251" s="3">
        <f t="shared" si="29"/>
        <v>3.8051369990091151</v>
      </c>
      <c r="I251" s="3">
        <f t="shared" si="34"/>
        <v>1.0352148091292543</v>
      </c>
      <c r="J251" s="3">
        <f t="shared" si="30"/>
        <v>0.30757965982846736</v>
      </c>
      <c r="K251">
        <f>carboncycle!U351</f>
        <v>560.04212568145419</v>
      </c>
      <c r="L251" s="3">
        <f t="shared" si="31"/>
        <v>3.8051388560054829</v>
      </c>
      <c r="M251" s="3">
        <f t="shared" si="35"/>
        <v>1.0352155584718801</v>
      </c>
      <c r="N251" s="3">
        <f t="shared" si="32"/>
        <v>0.30757990414142156</v>
      </c>
      <c r="O251" s="16">
        <f t="shared" si="33"/>
        <v>7.4934262572767807E-7</v>
      </c>
    </row>
    <row r="252" spans="1:18">
      <c r="A252">
        <f t="shared" si="36"/>
        <v>2096</v>
      </c>
      <c r="G252" s="3">
        <f>carboncycle!L352</f>
        <v>562.19149375799748</v>
      </c>
      <c r="H252" s="3">
        <f t="shared" si="29"/>
        <v>3.8256321527144217</v>
      </c>
      <c r="I252" s="3">
        <f t="shared" si="34"/>
        <v>1.0429579548648233</v>
      </c>
      <c r="J252" s="3">
        <f t="shared" si="30"/>
        <v>0.31171262747649581</v>
      </c>
      <c r="K252">
        <f>carboncycle!U352</f>
        <v>562.19168711096972</v>
      </c>
      <c r="L252" s="3">
        <f t="shared" si="31"/>
        <v>3.8256339927248719</v>
      </c>
      <c r="M252" s="3">
        <f t="shared" si="35"/>
        <v>1.0429587003505494</v>
      </c>
      <c r="N252" s="3">
        <f t="shared" si="32"/>
        <v>0.31171287465801856</v>
      </c>
      <c r="O252" s="16">
        <f t="shared" si="33"/>
        <v>7.4548572603916341E-7</v>
      </c>
    </row>
    <row r="253" spans="1:18">
      <c r="A253">
        <f t="shared" si="36"/>
        <v>2097</v>
      </c>
      <c r="G253" s="3">
        <f>carboncycle!L353</f>
        <v>564.33488992339619</v>
      </c>
      <c r="H253" s="3">
        <f t="shared" si="29"/>
        <v>3.8459906343061689</v>
      </c>
      <c r="I253" s="3">
        <f t="shared" si="34"/>
        <v>1.0506870459438002</v>
      </c>
      <c r="J253" s="3">
        <f t="shared" si="30"/>
        <v>0.31586610093606149</v>
      </c>
      <c r="K253">
        <f>carboncycle!U353</f>
        <v>564.33508225302921</v>
      </c>
      <c r="L253" s="3">
        <f t="shared" si="31"/>
        <v>3.8459924576266471</v>
      </c>
      <c r="M253" s="3">
        <f t="shared" si="35"/>
        <v>1.0506877875481719</v>
      </c>
      <c r="N253" s="3">
        <f t="shared" si="32"/>
        <v>0.31586635094795212</v>
      </c>
      <c r="O253" s="16">
        <f t="shared" si="33"/>
        <v>7.4160437169012994E-7</v>
      </c>
    </row>
    <row r="254" spans="1:18">
      <c r="A254">
        <f t="shared" si="36"/>
        <v>2098</v>
      </c>
      <c r="G254" s="3">
        <f>carboncycle!L354</f>
        <v>566.47165039154129</v>
      </c>
      <c r="H254" s="3">
        <f t="shared" si="29"/>
        <v>3.866209268887467</v>
      </c>
      <c r="I254" s="3">
        <f t="shared" si="34"/>
        <v>1.0584012490995931</v>
      </c>
      <c r="J254" s="3">
        <f t="shared" si="30"/>
        <v>0.32003988390370547</v>
      </c>
      <c r="K254">
        <f>carboncycle!U354</f>
        <v>566.4718417128845</v>
      </c>
      <c r="L254" s="3">
        <f t="shared" si="31"/>
        <v>3.8662110758075694</v>
      </c>
      <c r="M254" s="3">
        <f t="shared" si="35"/>
        <v>1.058401986801679</v>
      </c>
      <c r="N254" s="3">
        <f t="shared" si="32"/>
        <v>0.32004013670784137</v>
      </c>
      <c r="O254" s="16">
        <f t="shared" si="33"/>
        <v>7.37702085862324E-7</v>
      </c>
    </row>
    <row r="255" spans="1:18">
      <c r="A255">
        <f t="shared" si="36"/>
        <v>2099</v>
      </c>
      <c r="G255" s="3">
        <f>carboncycle!L355</f>
        <v>568.60131753311111</v>
      </c>
      <c r="H255" s="3">
        <f t="shared" si="29"/>
        <v>3.8862850400476452</v>
      </c>
      <c r="I255" s="3">
        <f t="shared" si="34"/>
        <v>1.066099725862955</v>
      </c>
      <c r="J255" s="3">
        <f t="shared" si="30"/>
        <v>0.3242337764580181</v>
      </c>
      <c r="K255">
        <f>carboncycle!U355</f>
        <v>568.6015078608151</v>
      </c>
      <c r="L255" s="3">
        <f t="shared" si="31"/>
        <v>3.8862868308508229</v>
      </c>
      <c r="M255" s="3">
        <f t="shared" si="35"/>
        <v>1.0661004596451678</v>
      </c>
      <c r="N255" s="3">
        <f t="shared" si="32"/>
        <v>0.32423403201637435</v>
      </c>
      <c r="O255" s="16">
        <f t="shared" si="33"/>
        <v>7.3378221276954037E-7</v>
      </c>
    </row>
    <row r="256" spans="1:18">
      <c r="A256">
        <f t="shared" si="36"/>
        <v>2100</v>
      </c>
      <c r="G256" s="3">
        <f>carboncycle!L356</f>
        <v>570.7234452554062</v>
      </c>
      <c r="H256" s="3">
        <f t="shared" si="29"/>
        <v>3.9062150842540651</v>
      </c>
      <c r="I256" s="3">
        <f t="shared" si="34"/>
        <v>1.0737816342899262</v>
      </c>
      <c r="J256" s="3">
        <f t="shared" si="30"/>
        <v>0.32844757505063815</v>
      </c>
      <c r="K256">
        <f>carboncycle!U356</f>
        <v>570.72363460373936</v>
      </c>
      <c r="L256" s="3">
        <f t="shared" si="31"/>
        <v>3.906216859217793</v>
      </c>
      <c r="M256" s="3">
        <f t="shared" si="35"/>
        <v>1.0737823641378512</v>
      </c>
      <c r="N256" s="3">
        <f t="shared" si="32"/>
        <v>0.32844783332530592</v>
      </c>
      <c r="O256" s="16">
        <f t="shared" si="33"/>
        <v>7.2984792498509421E-7</v>
      </c>
    </row>
    <row r="257" spans="1:15">
      <c r="A257">
        <f t="shared" si="36"/>
        <v>2101</v>
      </c>
      <c r="G257" s="3">
        <f>carboncycle!L357</f>
        <v>572.83759878443027</v>
      </c>
      <c r="H257" s="3">
        <f t="shared" si="29"/>
        <v>3.9259966854644457</v>
      </c>
      <c r="I257" s="3">
        <f t="shared" si="34"/>
        <v>1.0814461305769325</v>
      </c>
      <c r="J257" s="3">
        <f t="shared" si="30"/>
        <v>0.33268107250711731</v>
      </c>
      <c r="K257">
        <f>carboncycle!U357</f>
        <v>572.83778716729535</v>
      </c>
      <c r="L257" s="3">
        <f t="shared" si="31"/>
        <v>3.9259984448604146</v>
      </c>
      <c r="M257" s="3">
        <f t="shared" si="35"/>
        <v>1.0814468564791642</v>
      </c>
      <c r="N257" s="3">
        <f t="shared" si="32"/>
        <v>0.33268133346032119</v>
      </c>
      <c r="O257" s="16">
        <f t="shared" si="33"/>
        <v>7.2590223165747148E-7</v>
      </c>
    </row>
    <row r="258" spans="1:15">
      <c r="A258">
        <f t="shared" si="36"/>
        <v>2102</v>
      </c>
      <c r="G258" s="3">
        <f>carboncycle!L358</f>
        <v>574.94335445678257</v>
      </c>
      <c r="H258" s="3">
        <f t="shared" si="29"/>
        <v>3.9456272699501791</v>
      </c>
      <c r="I258" s="3">
        <f t="shared" si="34"/>
        <v>1.089092370569019</v>
      </c>
      <c r="J258" s="3">
        <f t="shared" si="30"/>
        <v>0.33693405803695387</v>
      </c>
      <c r="K258">
        <f>carboncycle!U358</f>
        <v>574.94354188773116</v>
      </c>
      <c r="L258" s="3">
        <f t="shared" si="31"/>
        <v>3.9456290140444521</v>
      </c>
      <c r="M258" s="3">
        <f t="shared" si="35"/>
        <v>1.0890930925170039</v>
      </c>
      <c r="N258" s="3">
        <f t="shared" si="32"/>
        <v>0.33693432163106823</v>
      </c>
      <c r="O258" s="16">
        <f t="shared" si="33"/>
        <v>7.2194798494962242E-7</v>
      </c>
    </row>
    <row r="259" spans="1:15">
      <c r="A259">
        <f t="shared" si="36"/>
        <v>2103</v>
      </c>
      <c r="G259" s="3">
        <f>carboncycle!L359</f>
        <v>577.04029952072267</v>
      </c>
      <c r="H259" s="3">
        <f t="shared" si="29"/>
        <v>3.9651044013213017</v>
      </c>
      <c r="I259" s="3">
        <f t="shared" si="34"/>
        <v>1.0967195111669001</v>
      </c>
      <c r="J259" s="3">
        <f t="shared" si="30"/>
        <v>0.34120631725213602</v>
      </c>
      <c r="K259">
        <f>carboncycle!U359</f>
        <v>577.0404860129704</v>
      </c>
      <c r="L259" s="3">
        <f t="shared" si="31"/>
        <v>3.9651061303744815</v>
      </c>
      <c r="M259" s="3">
        <f t="shared" si="35"/>
        <v>1.0967202291547882</v>
      </c>
      <c r="N259" s="3">
        <f t="shared" si="32"/>
        <v>0.34120658344970034</v>
      </c>
      <c r="O259" s="16">
        <f t="shared" si="33"/>
        <v>7.1798788803256741E-7</v>
      </c>
    </row>
    <row r="260" spans="1:15">
      <c r="A260">
        <f t="shared" si="36"/>
        <v>2104</v>
      </c>
      <c r="G260" s="3">
        <f>carboncycle!L360</f>
        <v>579.12803194581045</v>
      </c>
      <c r="H260" s="3">
        <f t="shared" si="29"/>
        <v>3.9844257757442971</v>
      </c>
      <c r="I260" s="3">
        <f t="shared" si="34"/>
        <v>1.104326711638222</v>
      </c>
      <c r="J260" s="3">
        <f t="shared" si="30"/>
        <v>0.34549763219357188</v>
      </c>
      <c r="K260">
        <f>carboncycle!U360</f>
        <v>579.12821751224999</v>
      </c>
      <c r="L260" s="3">
        <f t="shared" si="31"/>
        <v>3.9844274900116745</v>
      </c>
      <c r="M260" s="3">
        <f t="shared" si="35"/>
        <v>1.1043274256627231</v>
      </c>
      <c r="N260" s="3">
        <f t="shared" si="32"/>
        <v>0.34549790095730526</v>
      </c>
      <c r="O260" s="16">
        <f t="shared" si="33"/>
        <v>7.1402450108060123E-7</v>
      </c>
    </row>
    <row r="261" spans="1:15">
      <c r="A261">
        <f t="shared" si="36"/>
        <v>2105</v>
      </c>
      <c r="G261" s="3">
        <f>carboncycle!L361</f>
        <v>581.20616024054675</v>
      </c>
      <c r="H261" s="3">
        <f t="shared" si="29"/>
        <v>4.003589217344202</v>
      </c>
      <c r="I261" s="3">
        <f t="shared" si="34"/>
        <v>1.1119131348381635</v>
      </c>
      <c r="J261" s="3">
        <f t="shared" si="30"/>
        <v>0.34980778136481749</v>
      </c>
      <c r="K261">
        <f>carboncycle!U361</f>
        <v>581.2063448937613</v>
      </c>
      <c r="L261" s="3">
        <f t="shared" si="31"/>
        <v>4.0035909170759121</v>
      </c>
      <c r="M261" s="3">
        <f t="shared" si="35"/>
        <v>1.1119138448984107</v>
      </c>
      <c r="N261" s="3">
        <f t="shared" si="32"/>
        <v>0.34980805265763204</v>
      </c>
      <c r="O261" s="16">
        <f t="shared" si="33"/>
        <v>7.1006024726649741E-7</v>
      </c>
    </row>
    <row r="262" spans="1:15">
      <c r="A262">
        <f t="shared" si="36"/>
        <v>2106</v>
      </c>
      <c r="G262" s="3">
        <f>carboncycle!L362</f>
        <v>583.27430327747174</v>
      </c>
      <c r="H262" s="3">
        <f t="shared" si="29"/>
        <v>4.0225926737828406</v>
      </c>
      <c r="I262" s="3">
        <f t="shared" si="34"/>
        <v>1.1194779483442412</v>
      </c>
      <c r="J262" s="3">
        <f t="shared" si="30"/>
        <v>0.35413653977254611</v>
      </c>
      <c r="K262">
        <f>carboncycle!U362</f>
        <v>583.27448702974698</v>
      </c>
      <c r="L262" s="3">
        <f t="shared" si="31"/>
        <v>4.0225943592239997</v>
      </c>
      <c r="M262" s="3">
        <f t="shared" si="35"/>
        <v>1.1194786544416613</v>
      </c>
      <c r="N262" s="3">
        <f t="shared" si="32"/>
        <v>0.35413681355755966</v>
      </c>
      <c r="O262" s="16">
        <f t="shared" si="33"/>
        <v>7.0609742008898024E-7</v>
      </c>
    </row>
    <row r="263" spans="1:15">
      <c r="A263">
        <f t="shared" si="36"/>
        <v>2107</v>
      </c>
      <c r="G263" s="3">
        <f>carboncycle!L363</f>
        <v>585.33209012520501</v>
      </c>
      <c r="H263" s="3">
        <f t="shared" ref="H263:H326" si="37">H$3*LN(G263/G$3)</f>
        <v>4.0414342120054014</v>
      </c>
      <c r="I263" s="3">
        <f t="shared" si="34"/>
        <v>1.127020325509946</v>
      </c>
      <c r="J263" s="3">
        <f t="shared" ref="J263:J326" si="38">J262+J$3*(I262-J262)</f>
        <v>0.35848367897323336</v>
      </c>
      <c r="K263">
        <f>carboncycle!U363</f>
        <v>585.33227298854058</v>
      </c>
      <c r="L263" s="3">
        <f t="shared" ref="L263:L326" si="39">L$3*LN(K263/K$3)</f>
        <v>4.0414358833962396</v>
      </c>
      <c r="M263" s="3">
        <f t="shared" si="35"/>
        <v>1.1270210276481336</v>
      </c>
      <c r="N263" s="3">
        <f t="shared" ref="N263:N326" si="40">N262+N$3*(M262-N262)</f>
        <v>0.35848395521378135</v>
      </c>
      <c r="O263" s="16">
        <f t="shared" ref="O263:O326" si="41">M263-I263</f>
        <v>7.021381875915722E-7</v>
      </c>
    </row>
    <row r="264" spans="1:15">
      <c r="A264">
        <f t="shared" si="36"/>
        <v>2108</v>
      </c>
      <c r="G264" s="3">
        <f>carboncycle!L364</f>
        <v>587.37915988693885</v>
      </c>
      <c r="H264" s="3">
        <f t="shared" si="37"/>
        <v>4.0601120141478422</v>
      </c>
      <c r="I264" s="3">
        <f t="shared" ref="I264:I327" si="42">I263+I$3*(I$4*H264-I263)+I$5*(J263-I263)</f>
        <v>1.1345394464415941</v>
      </c>
      <c r="J264" s="3">
        <f t="shared" si="38"/>
        <v>0.36284896712556186</v>
      </c>
      <c r="K264">
        <f>carboncycle!U364</f>
        <v>587.3793418730603</v>
      </c>
      <c r="L264" s="3">
        <f t="shared" si="39"/>
        <v>4.060113671723844</v>
      </c>
      <c r="M264" s="3">
        <f t="shared" ref="M264:M327" si="43">M263+M$3*(M$4*L264-M263)+M$5*(N263-M263)</f>
        <v>1.1345401446261931</v>
      </c>
      <c r="N264" s="3">
        <f t="shared" si="40"/>
        <v>0.36284924578520844</v>
      </c>
      <c r="O264" s="16">
        <f t="shared" si="41"/>
        <v>6.9818459902393215E-7</v>
      </c>
    </row>
    <row r="265" spans="1:15">
      <c r="A265">
        <f t="shared" si="36"/>
        <v>2109</v>
      </c>
      <c r="G265" s="3">
        <f>carboncycle!L365</f>
        <v>589.41516154492274</v>
      </c>
      <c r="H265" s="3">
        <f t="shared" si="37"/>
        <v>4.0786243735980214</v>
      </c>
      <c r="I265" s="3">
        <f t="shared" si="42"/>
        <v>1.1420344989025606</v>
      </c>
      <c r="J265" s="3">
        <f t="shared" si="38"/>
        <v>0.36723216904807693</v>
      </c>
      <c r="K265">
        <f>carboncycle!U365</f>
        <v>589.41534266529106</v>
      </c>
      <c r="L265" s="3">
        <f t="shared" si="39"/>
        <v>4.0786260175900404</v>
      </c>
      <c r="M265" s="3">
        <f t="shared" si="43"/>
        <v>1.1420351931411508</v>
      </c>
      <c r="N265" s="3">
        <f t="shared" si="40"/>
        <v>0.36723245009062522</v>
      </c>
      <c r="O265" s="16">
        <f t="shared" si="41"/>
        <v>6.9423859017092582E-7</v>
      </c>
    </row>
    <row r="266" spans="1:15">
      <c r="A266">
        <f t="shared" si="36"/>
        <v>2110</v>
      </c>
      <c r="G266" s="3">
        <f>carboncycle!L366</f>
        <v>591.43975381049938</v>
      </c>
      <c r="H266" s="3">
        <f t="shared" si="37"/>
        <v>4.0969696912036744</v>
      </c>
      <c r="I266" s="3">
        <f t="shared" si="42"/>
        <v>1.1495046791488528</v>
      </c>
      <c r="J266" s="3">
        <f t="shared" si="38"/>
        <v>0.37163304628165039</v>
      </c>
      <c r="K266">
        <f>carboncycle!U366</f>
        <v>591.43993407632161</v>
      </c>
      <c r="L266" s="3">
        <f t="shared" si="39"/>
        <v>4.0969713218380628</v>
      </c>
      <c r="M266" s="3">
        <f t="shared" si="43"/>
        <v>1.1495053694508404</v>
      </c>
      <c r="N266" s="3">
        <f t="shared" si="40"/>
        <v>0.3716333296711522</v>
      </c>
      <c r="O266" s="16">
        <f t="shared" si="41"/>
        <v>6.9030198757147332E-7</v>
      </c>
    </row>
    <row r="267" spans="1:15">
      <c r="A267">
        <f t="shared" si="36"/>
        <v>2111</v>
      </c>
      <c r="G267" s="3">
        <f>carboncycle!L367</f>
        <v>593.4526049792812</v>
      </c>
      <c r="H267" s="3">
        <f t="shared" si="37"/>
        <v>4.1151464716207684</v>
      </c>
      <c r="I267" s="3">
        <f t="shared" si="42"/>
        <v>1.1569491926997715</v>
      </c>
      <c r="J267" s="3">
        <f t="shared" si="38"/>
        <v>0.37605135715633609</v>
      </c>
      <c r="K267">
        <f>carboncycle!U367</f>
        <v>593.45278440151924</v>
      </c>
      <c r="L267" s="3">
        <f t="shared" si="39"/>
        <v>4.1151480891194874</v>
      </c>
      <c r="M267" s="3">
        <f t="shared" si="43"/>
        <v>1.1569498790762855</v>
      </c>
      <c r="N267" s="3">
        <f t="shared" si="40"/>
        <v>0.37605164285710085</v>
      </c>
      <c r="O267" s="16">
        <f t="shared" si="41"/>
        <v>6.8637651406966427E-7</v>
      </c>
    </row>
    <row r="268" spans="1:15">
      <c r="A268">
        <f t="shared" si="36"/>
        <v>2112</v>
      </c>
      <c r="G268" s="3">
        <f>carboncycle!L368</f>
        <v>595.45339279107452</v>
      </c>
      <c r="H268" s="3">
        <f t="shared" si="37"/>
        <v>4.1331533197959569</v>
      </c>
      <c r="I268" s="3">
        <f t="shared" si="42"/>
        <v>1.164367255047227</v>
      </c>
      <c r="J268" s="3">
        <f t="shared" si="38"/>
        <v>0.38048685686222278</v>
      </c>
      <c r="K268">
        <f>carboncycle!U368</f>
        <v>595.45357138045472</v>
      </c>
      <c r="L268" s="3">
        <f t="shared" si="39"/>
        <v>4.1331549243766883</v>
      </c>
      <c r="M268" s="3">
        <f t="shared" si="43"/>
        <v>1.1643679375110207</v>
      </c>
      <c r="N268" s="3">
        <f t="shared" si="40"/>
        <v>0.38048714483882584</v>
      </c>
      <c r="O268" s="16">
        <f t="shared" si="41"/>
        <v>6.8246379369973909E-7</v>
      </c>
    </row>
    <row r="269" spans="1:15">
      <c r="A269">
        <f t="shared" si="36"/>
        <v>2113</v>
      </c>
      <c r="G269" s="3">
        <f>carboncycle!L369</f>
        <v>597.4418042941877</v>
      </c>
      <c r="H269" s="3">
        <f t="shared" si="37"/>
        <v>4.1509889375772531</v>
      </c>
      <c r="I269" s="3">
        <f t="shared" si="42"/>
        <v>1.1717580923070878</v>
      </c>
      <c r="J269" s="3">
        <f t="shared" si="38"/>
        <v>0.38493929752391359</v>
      </c>
      <c r="K269">
        <f>carboncycle!U369</f>
        <v>597.4419820612095</v>
      </c>
      <c r="L269" s="3">
        <f t="shared" si="39"/>
        <v>4.1509905294535132</v>
      </c>
      <c r="M269" s="3">
        <f t="shared" si="43"/>
        <v>1.1717587708724428</v>
      </c>
      <c r="N269" s="3">
        <f t="shared" si="40"/>
        <v>0.3849395877412039</v>
      </c>
      <c r="O269" s="16">
        <f t="shared" si="41"/>
        <v>6.7856535501675808E-7</v>
      </c>
    </row>
    <row r="270" spans="1:15">
      <c r="A270">
        <f t="shared" si="36"/>
        <v>2114</v>
      </c>
      <c r="G270" s="3">
        <f>carboncycle!L370</f>
        <v>599.41753571377319</v>
      </c>
      <c r="H270" s="3">
        <f t="shared" si="37"/>
        <v>4.1686521204472271</v>
      </c>
      <c r="I270" s="3">
        <f t="shared" si="42"/>
        <v>1.179120941815768</v>
      </c>
      <c r="J270" s="3">
        <f t="shared" si="38"/>
        <v>0.38940842827828204</v>
      </c>
      <c r="K270">
        <f>carboncycle!U370</f>
        <v>599.4177126687166</v>
      </c>
      <c r="L270" s="3">
        <f t="shared" si="39"/>
        <v>4.1686536998284609</v>
      </c>
      <c r="M270" s="3">
        <f t="shared" si="43"/>
        <v>1.1791216164984046</v>
      </c>
      <c r="N270" s="3">
        <f t="shared" si="40"/>
        <v>0.38940872070138932</v>
      </c>
      <c r="O270" s="16">
        <f t="shared" si="41"/>
        <v>6.7468263664771655E-7</v>
      </c>
    </row>
    <row r="271" spans="1:15">
      <c r="A271">
        <f t="shared" si="36"/>
        <v>2115</v>
      </c>
      <c r="G271" s="3">
        <f>carboncycle!L371</f>
        <v>601.38029232388044</v>
      </c>
      <c r="H271" s="3">
        <f t="shared" si="37"/>
        <v>4.1861417543733319</v>
      </c>
      <c r="I271" s="3">
        <f t="shared" si="42"/>
        <v>1.1864550526751003</v>
      </c>
      <c r="J271" s="3">
        <f t="shared" si="38"/>
        <v>0.39389399535517494</v>
      </c>
      <c r="K271">
        <f>carboncycle!U371</f>
        <v>601.38046847681426</v>
      </c>
      <c r="L271" s="3">
        <f t="shared" si="39"/>
        <v>4.1861433214650221</v>
      </c>
      <c r="M271" s="3">
        <f t="shared" si="43"/>
        <v>1.1864557234920909</v>
      </c>
      <c r="N271" s="3">
        <f t="shared" si="40"/>
        <v>0.39389428994951636</v>
      </c>
      <c r="O271" s="16">
        <f t="shared" si="41"/>
        <v>6.7081699062221389E-7</v>
      </c>
    </row>
    <row r="272" spans="1:15">
      <c r="A272">
        <f t="shared" si="36"/>
        <v>2116</v>
      </c>
      <c r="G272" s="3">
        <f>carboncycle!L372</f>
        <v>603.32978832291406</v>
      </c>
      <c r="H272" s="3">
        <f t="shared" si="37"/>
        <v>4.2034568127702734</v>
      </c>
      <c r="I272" s="3">
        <f t="shared" si="42"/>
        <v>1.193759686248379</v>
      </c>
      <c r="J272" s="3">
        <f t="shared" si="38"/>
        <v>0.39839574216075213</v>
      </c>
      <c r="K272">
        <f>carboncycle!U372</f>
        <v>603.329963683703</v>
      </c>
      <c r="L272" s="3">
        <f t="shared" si="39"/>
        <v>4.2034583677740258</v>
      </c>
      <c r="M272" s="3">
        <f t="shared" si="43"/>
        <v>1.193760353218065</v>
      </c>
      <c r="N272" s="3">
        <f t="shared" si="40"/>
        <v>0.39839603889203817</v>
      </c>
      <c r="O272" s="16">
        <f t="shared" si="41"/>
        <v>6.6696968592516725E-7</v>
      </c>
    </row>
    <row r="273" spans="1:15">
      <c r="A273">
        <f t="shared" si="36"/>
        <v>2117</v>
      </c>
      <c r="G273" s="3">
        <f>carboncycle!L373</f>
        <v>605.26574671221056</v>
      </c>
      <c r="H273" s="3">
        <f t="shared" si="37"/>
        <v>4.2205963535694488</v>
      </c>
      <c r="I273" s="3">
        <f t="shared" si="42"/>
        <v>1.2010341166103109</v>
      </c>
      <c r="J273" s="3">
        <f t="shared" si="38"/>
        <v>0.40291340936316983</v>
      </c>
      <c r="K273">
        <f>carboncycle!U373</f>
        <v>605.26592129052244</v>
      </c>
      <c r="L273" s="3">
        <f t="shared" si="39"/>
        <v>4.2205978966830964</v>
      </c>
      <c r="M273" s="3">
        <f t="shared" si="43"/>
        <v>1.2010347797522245</v>
      </c>
      <c r="N273" s="3">
        <f t="shared" si="40"/>
        <v>0.40291370819741001</v>
      </c>
      <c r="O273" s="16">
        <f t="shared" si="41"/>
        <v>6.6314191360383745E-7</v>
      </c>
    </row>
    <row r="274" spans="1:15">
      <c r="A274">
        <f t="shared" si="36"/>
        <v>2118</v>
      </c>
      <c r="G274" s="3">
        <f>carboncycle!L374</f>
        <v>607.18789917746585</v>
      </c>
      <c r="H274" s="3">
        <f t="shared" si="37"/>
        <v>4.2375595163908866</v>
      </c>
      <c r="I274" s="3">
        <f t="shared" si="42"/>
        <v>1.2082776309534775</v>
      </c>
      <c r="J274" s="3">
        <f t="shared" si="38"/>
        <v>0.40744673498033357</v>
      </c>
      <c r="K274">
        <f>carboncycle!U374</f>
        <v>607.18807298277829</v>
      </c>
      <c r="L274" s="3">
        <f t="shared" si="39"/>
        <v>4.2375610478085743</v>
      </c>
      <c r="M274" s="3">
        <f t="shared" si="43"/>
        <v>1.2082782902882663</v>
      </c>
      <c r="N274" s="3">
        <f t="shared" si="40"/>
        <v>0.40744703588384135</v>
      </c>
      <c r="O274" s="16">
        <f t="shared" si="41"/>
        <v>6.5933478876623042E-7</v>
      </c>
    </row>
    <row r="275" spans="1:15">
      <c r="A275">
        <f t="shared" si="36"/>
        <v>2119</v>
      </c>
      <c r="G275" s="3">
        <f>carboncycle!L375</f>
        <v>609.09598597276397</v>
      </c>
      <c r="H275" s="3">
        <f t="shared" si="37"/>
        <v>4.2543455198132047</v>
      </c>
      <c r="I275" s="3">
        <f t="shared" si="42"/>
        <v>1.2154895299537674</v>
      </c>
      <c r="J275" s="3">
        <f t="shared" si="38"/>
        <v>0.41199545446946101</v>
      </c>
      <c r="K275">
        <f>carboncycle!U375</f>
        <v>609.09615901437041</v>
      </c>
      <c r="L275" s="3">
        <f t="shared" si="39"/>
        <v>4.2543470397254746</v>
      </c>
      <c r="M275" s="3">
        <f t="shared" si="43"/>
        <v>1.2154901855031226</v>
      </c>
      <c r="N275" s="3">
        <f t="shared" si="40"/>
        <v>0.41199575740885847</v>
      </c>
      <c r="O275" s="16">
        <f t="shared" si="41"/>
        <v>6.555493552440339E-7</v>
      </c>
    </row>
    <row r="276" spans="1:15">
      <c r="A276">
        <f t="shared" si="36"/>
        <v>2120</v>
      </c>
      <c r="G276" s="3">
        <f>carboncycle!L376</f>
        <v>610.98975580697072</v>
      </c>
      <c r="H276" s="3">
        <f t="shared" si="37"/>
        <v>4.2709536587373744</v>
      </c>
      <c r="I276" s="3">
        <f t="shared" si="42"/>
        <v>1.2226691280971209</v>
      </c>
      <c r="J276" s="3">
        <f t="shared" si="38"/>
        <v>0.41655930081821185</v>
      </c>
      <c r="K276">
        <f>carboncycle!U376</f>
        <v>610.98992809398646</v>
      </c>
      <c r="L276" s="3">
        <f t="shared" si="39"/>
        <v>4.2709551673312518</v>
      </c>
      <c r="M276" s="3">
        <f t="shared" si="43"/>
        <v>1.2226697798837083</v>
      </c>
      <c r="N276" s="3">
        <f t="shared" si="40"/>
        <v>0.41655960576043388</v>
      </c>
      <c r="O276" s="16">
        <f t="shared" si="41"/>
        <v>6.5178658736897432E-7</v>
      </c>
    </row>
    <row r="277" spans="1:15">
      <c r="A277">
        <f t="shared" si="36"/>
        <v>2121</v>
      </c>
      <c r="G277" s="3">
        <f>carboncycle!L377</f>
        <v>612.8689657322775</v>
      </c>
      <c r="H277" s="3">
        <f t="shared" si="37"/>
        <v>4.287383301840312</v>
      </c>
      <c r="I277" s="3">
        <f t="shared" si="42"/>
        <v>1.229815753969802</v>
      </c>
      <c r="J277" s="3">
        <f t="shared" si="38"/>
        <v>0.42113800463715606</v>
      </c>
      <c r="K277">
        <f>carboncycle!U377</f>
        <v>612.86913727364595</v>
      </c>
      <c r="L277" s="3">
        <f t="shared" si="39"/>
        <v>4.2873847992993843</v>
      </c>
      <c r="M277" s="3">
        <f t="shared" si="43"/>
        <v>1.2298164020171971</v>
      </c>
      <c r="N277" s="3">
        <f t="shared" si="40"/>
        <v>0.42113831154945408</v>
      </c>
      <c r="O277" s="16">
        <f t="shared" si="41"/>
        <v>6.4804739507984266E-7</v>
      </c>
    </row>
    <row r="278" spans="1:15">
      <c r="A278">
        <f t="shared" si="36"/>
        <v>2122</v>
      </c>
      <c r="G278" s="3">
        <f>carboncycle!L378</f>
        <v>614.73338103469132</v>
      </c>
      <c r="H278" s="3">
        <f t="shared" si="37"/>
        <v>4.3036338891144492</v>
      </c>
      <c r="I278" s="3">
        <f t="shared" si="42"/>
        <v>1.2369287505143021</v>
      </c>
      <c r="J278" s="3">
        <f t="shared" si="38"/>
        <v>0.42573129425336548</v>
      </c>
      <c r="K278">
        <f>carboncycle!U378</f>
        <v>614.73355183918898</v>
      </c>
      <c r="L278" s="3">
        <f t="shared" si="39"/>
        <v>4.3036353756189474</v>
      </c>
      <c r="M278" s="3">
        <f t="shared" si="43"/>
        <v>1.2369293948469275</v>
      </c>
      <c r="N278" s="3">
        <f t="shared" si="40"/>
        <v>0.42573160310331087</v>
      </c>
      <c r="O278" s="16">
        <f t="shared" si="41"/>
        <v>6.443326254768067E-7</v>
      </c>
    </row>
    <row r="279" spans="1:15">
      <c r="A279">
        <f t="shared" si="36"/>
        <v>2123</v>
      </c>
      <c r="G279" s="3">
        <f>carboncycle!L379</f>
        <v>616.58277512628229</v>
      </c>
      <c r="H279" s="3">
        <f t="shared" si="37"/>
        <v>4.3197049294896885</v>
      </c>
      <c r="I279" s="3">
        <f t="shared" si="42"/>
        <v>1.2440074752528705</v>
      </c>
      <c r="J279" s="3">
        <f t="shared" si="38"/>
        <v>0.43033889580492762</v>
      </c>
      <c r="K279">
        <f>carboncycle!U379</f>
        <v>616.582945202524</v>
      </c>
      <c r="L279" s="3">
        <f t="shared" si="39"/>
        <v>4.3197064052165564</v>
      </c>
      <c r="M279" s="3">
        <f t="shared" si="43"/>
        <v>1.2440081158959362</v>
      </c>
      <c r="N279" s="3">
        <f t="shared" si="40"/>
        <v>0.43033920656041463</v>
      </c>
      <c r="O279" s="16">
        <f t="shared" si="41"/>
        <v>6.406430657079909E-7</v>
      </c>
    </row>
    <row r="280" spans="1:15">
      <c r="A280">
        <f t="shared" si="36"/>
        <v>2124</v>
      </c>
      <c r="G280" s="3">
        <f>carboncycle!L380</f>
        <v>618.4169294390166</v>
      </c>
      <c r="H280" s="3">
        <f t="shared" si="37"/>
        <v>4.3355959985342674</v>
      </c>
      <c r="I280" s="3">
        <f t="shared" si="42"/>
        <v>1.2510513004805615</v>
      </c>
      <c r="J280" s="3">
        <f t="shared" si="38"/>
        <v>0.43496053333619195</v>
      </c>
      <c r="K280">
        <f>carboncycle!U380</f>
        <v>618.41709879546079</v>
      </c>
      <c r="L280" s="3">
        <f t="shared" si="39"/>
        <v>4.3355974636572441</v>
      </c>
      <c r="M280" s="3">
        <f t="shared" si="43"/>
        <v>1.2510519374600084</v>
      </c>
      <c r="N280" s="3">
        <f t="shared" si="40"/>
        <v>0.43496084596544038</v>
      </c>
      <c r="O280" s="16">
        <f t="shared" si="41"/>
        <v>6.3697944696627928E-7</v>
      </c>
    </row>
    <row r="281" spans="1:15">
      <c r="A281">
        <f t="shared" si="36"/>
        <v>2125</v>
      </c>
      <c r="G281" s="3">
        <f>carboncycle!L381</f>
        <v>620.23563332001208</v>
      </c>
      <c r="H281" s="3">
        <f t="shared" si="37"/>
        <v>4.3513067362312894</v>
      </c>
      <c r="I281" s="3">
        <f t="shared" si="42"/>
        <v>1.2580596134295949</v>
      </c>
      <c r="J281" s="3">
        <f t="shared" si="38"/>
        <v>0.43959592889357196</v>
      </c>
      <c r="K281">
        <f>carboncycle!U381</f>
        <v>620.23580196496539</v>
      </c>
      <c r="L281" s="3">
        <f t="shared" si="39"/>
        <v>4.3513081909209745</v>
      </c>
      <c r="M281" s="3">
        <f t="shared" si="43"/>
        <v>1.2580602467720405</v>
      </c>
      <c r="N281" s="3">
        <f t="shared" si="40"/>
        <v>0.43959624336512954</v>
      </c>
      <c r="O281" s="16">
        <f t="shared" si="41"/>
        <v>6.3334244559953845E-7</v>
      </c>
    </row>
    <row r="282" spans="1:15">
      <c r="A282">
        <f t="shared" si="36"/>
        <v>2126</v>
      </c>
      <c r="G282" s="3">
        <f>carboncycle!L382</f>
        <v>622.03868392806862</v>
      </c>
      <c r="H282" s="3">
        <f t="shared" si="37"/>
        <v>4.3668368448277661</v>
      </c>
      <c r="I282" s="3">
        <f t="shared" si="42"/>
        <v>1.2650318164067293</v>
      </c>
      <c r="J282" s="3">
        <f t="shared" si="38"/>
        <v>0.4442448026217366</v>
      </c>
      <c r="K282">
        <f>carboncycle!U382</f>
        <v>622.03885186969046</v>
      </c>
      <c r="L282" s="3">
        <f t="shared" si="39"/>
        <v>4.3668382892516888</v>
      </c>
      <c r="M282" s="3">
        <f t="shared" si="43"/>
        <v>1.2650324461394158</v>
      </c>
      <c r="N282" s="3">
        <f t="shared" si="40"/>
        <v>0.44424511890448082</v>
      </c>
      <c r="O282" s="16">
        <f t="shared" si="41"/>
        <v>6.2973268644128666E-7</v>
      </c>
    </row>
    <row r="283" spans="1:15">
      <c r="A283">
        <f t="shared" si="36"/>
        <v>2127</v>
      </c>
      <c r="G283" s="3">
        <f>carboncycle!L383</f>
        <v>623.82588613133839</v>
      </c>
      <c r="H283" s="3">
        <f t="shared" si="37"/>
        <v>4.3821860867532463</v>
      </c>
      <c r="I283" s="3">
        <f t="shared" si="42"/>
        <v>1.2719673269052609</v>
      </c>
      <c r="J283" s="3">
        <f t="shared" si="38"/>
        <v>0.44890687286003533</v>
      </c>
      <c r="K283">
        <f>carboncycle!U383</f>
        <v>623.82605337764494</v>
      </c>
      <c r="L283" s="3">
        <f t="shared" si="39"/>
        <v>4.3821875210759318</v>
      </c>
      <c r="M283" s="3">
        <f t="shared" si="43"/>
        <v>1.2719679530560057</v>
      </c>
      <c r="N283" s="3">
        <f t="shared" si="40"/>
        <v>0.44890719092317527</v>
      </c>
      <c r="O283" s="16">
        <f t="shared" si="41"/>
        <v>6.2615074480909527E-7</v>
      </c>
    </row>
    <row r="284" spans="1:15">
      <c r="A284">
        <f t="shared" si="36"/>
        <v>2128</v>
      </c>
      <c r="G284" s="3">
        <f>carboncycle!L384</f>
        <v>625.59705240600692</v>
      </c>
      <c r="H284" s="3">
        <f t="shared" si="37"/>
        <v>4.3973542826051881</v>
      </c>
      <c r="I284" s="3">
        <f t="shared" si="42"/>
        <v>1.2788655776931801</v>
      </c>
      <c r="J284" s="3">
        <f t="shared" si="38"/>
        <v>0.4535818562390122</v>
      </c>
      <c r="K284">
        <f>carboncycle!U384</f>
        <v>625.59721896487599</v>
      </c>
      <c r="L284" s="3">
        <f t="shared" si="39"/>
        <v>4.3973557069882272</v>
      </c>
      <c r="M284" s="3">
        <f t="shared" si="43"/>
        <v>1.2788662002903295</v>
      </c>
      <c r="N284" s="3">
        <f t="shared" si="40"/>
        <v>0.45358217605208973</v>
      </c>
      <c r="O284" s="16">
        <f t="shared" si="41"/>
        <v>6.2259714939116861E-7</v>
      </c>
    </row>
    <row r="285" spans="1:15">
      <c r="A285">
        <f t="shared" si="36"/>
        <v>2129</v>
      </c>
      <c r="G285" s="3">
        <f>carboncycle!L385</f>
        <v>627.35200273587589</v>
      </c>
      <c r="H285" s="3">
        <f t="shared" si="37"/>
        <v>4.4123413091984238</v>
      </c>
      <c r="I285" s="3">
        <f t="shared" si="42"/>
        <v>1.2857260168789344</v>
      </c>
      <c r="J285" s="3">
        <f t="shared" si="38"/>
        <v>0.45826946777687189</v>
      </c>
      <c r="K285">
        <f>carboncycle!U385</f>
        <v>627.35216861505046</v>
      </c>
      <c r="L285" s="3">
        <f t="shared" si="39"/>
        <v>4.4123427238005339</v>
      </c>
      <c r="M285" s="3">
        <f t="shared" si="43"/>
        <v>1.2857266359513186</v>
      </c>
      <c r="N285" s="3">
        <f t="shared" si="40"/>
        <v>0.45826978930976292</v>
      </c>
      <c r="O285" s="16">
        <f t="shared" si="41"/>
        <v>6.1907238424474542E-7</v>
      </c>
    </row>
    <row r="286" spans="1:15">
      <c r="A286">
        <f t="shared" si="36"/>
        <v>2130</v>
      </c>
      <c r="G286" s="3">
        <f>carboncycle!L386</f>
        <v>629.09056451273887</v>
      </c>
      <c r="H286" s="3">
        <f t="shared" si="37"/>
        <v>4.4271470976761522</v>
      </c>
      <c r="I286" s="3">
        <f t="shared" si="42"/>
        <v>1.2925481079561743</v>
      </c>
      <c r="J286" s="3">
        <f t="shared" si="38"/>
        <v>0.4629694209757716</v>
      </c>
      <c r="K286">
        <f>carboncycle!U386</f>
        <v>629.09072971983016</v>
      </c>
      <c r="L286" s="3">
        <f t="shared" si="39"/>
        <v>4.4271485026532282</v>
      </c>
      <c r="M286" s="3">
        <f t="shared" si="43"/>
        <v>1.2925487235330644</v>
      </c>
      <c r="N286" s="3">
        <f t="shared" si="40"/>
        <v>0.46296974419868697</v>
      </c>
      <c r="O286" s="16">
        <f t="shared" si="41"/>
        <v>6.1557689012836647E-7</v>
      </c>
    </row>
    <row r="287" spans="1:15">
      <c r="A287">
        <f t="shared" si="36"/>
        <v>2131</v>
      </c>
      <c r="G287" s="3">
        <f>carboncycle!L387</f>
        <v>630.81257243745677</v>
      </c>
      <c r="H287" s="3">
        <f t="shared" si="37"/>
        <v>4.4417716316800409</v>
      </c>
      <c r="I287" s="3">
        <f t="shared" si="42"/>
        <v>1.2993313298287836</v>
      </c>
      <c r="J287" s="3">
        <f t="shared" si="38"/>
        <v>0.4676814279178203</v>
      </c>
      <c r="K287">
        <f>carboncycle!U387</f>
        <v>630.81273697994925</v>
      </c>
      <c r="L287" s="3">
        <f t="shared" si="39"/>
        <v>4.4417730271852323</v>
      </c>
      <c r="M287" s="3">
        <f t="shared" si="43"/>
        <v>1.2993319419398517</v>
      </c>
      <c r="N287" s="3">
        <f t="shared" si="40"/>
        <v>0.46768175280130625</v>
      </c>
      <c r="O287" s="16">
        <f t="shared" si="41"/>
        <v>6.1211106805458826E-7</v>
      </c>
    </row>
    <row r="288" spans="1:15">
      <c r="A288">
        <f t="shared" si="36"/>
        <v>2132</v>
      </c>
      <c r="G288" s="3">
        <f>carboncycle!L388</f>
        <v>632.5178684216487</v>
      </c>
      <c r="H288" s="3">
        <f t="shared" si="37"/>
        <v>4.4562149455771607</v>
      </c>
      <c r="I288" s="3">
        <f t="shared" si="42"/>
        <v>1.3060751768174352</v>
      </c>
      <c r="J288" s="3">
        <f t="shared" si="38"/>
        <v>0.4724051993606746</v>
      </c>
      <c r="K288">
        <f>carboncycle!U388</f>
        <v>632.5180323069028</v>
      </c>
      <c r="L288" s="3">
        <f t="shared" si="39"/>
        <v>4.4562163317609187</v>
      </c>
      <c r="M288" s="3">
        <f t="shared" si="43"/>
        <v>1.3060757854927154</v>
      </c>
      <c r="N288" s="3">
        <f t="shared" si="40"/>
        <v>0.47240552587561319</v>
      </c>
      <c r="O288" s="16">
        <f t="shared" si="41"/>
        <v>6.0867528017816142E-7</v>
      </c>
    </row>
    <row r="289" spans="1:15">
      <c r="A289">
        <f t="shared" si="36"/>
        <v>2133</v>
      </c>
      <c r="G289" s="3">
        <f>carboncycle!L389</f>
        <v>634.20630148991904</v>
      </c>
      <c r="H289" s="3">
        <f t="shared" si="37"/>
        <v>4.4704771227415323</v>
      </c>
      <c r="I289" s="3">
        <f t="shared" si="42"/>
        <v>1.3127791586488391</v>
      </c>
      <c r="J289" s="3">
        <f t="shared" si="38"/>
        <v>0.47714044483262902</v>
      </c>
      <c r="K289">
        <f>carboncycle!U389</f>
        <v>634.20646472517421</v>
      </c>
      <c r="L289" s="3">
        <f t="shared" si="39"/>
        <v>4.470478499751664</v>
      </c>
      <c r="M289" s="3">
        <f t="shared" si="43"/>
        <v>1.3127797639186904</v>
      </c>
      <c r="N289" s="3">
        <f t="shared" si="40"/>
        <v>0.47714077295023832</v>
      </c>
      <c r="O289" s="16">
        <f t="shared" si="41"/>
        <v>6.0526985135034295E-7</v>
      </c>
    </row>
    <row r="290" spans="1:15">
      <c r="A290">
        <f t="shared" si="36"/>
        <v>2134</v>
      </c>
      <c r="G290" s="3">
        <f>carboncycle!L390</f>
        <v>635.87772768255309</v>
      </c>
      <c r="H290" s="3">
        <f t="shared" si="37"/>
        <v>4.4845582938882282</v>
      </c>
      <c r="I290" s="3">
        <f t="shared" si="42"/>
        <v>1.3194428004287977</v>
      </c>
      <c r="J290" s="3">
        <f t="shared" si="38"/>
        <v>0.48188687272710506</v>
      </c>
      <c r="K290">
        <f>carboncycle!U390</f>
        <v>635.87789027493136</v>
      </c>
      <c r="L290" s="3">
        <f t="shared" si="39"/>
        <v>4.4845596618699552</v>
      </c>
      <c r="M290" s="3">
        <f t="shared" si="43"/>
        <v>1.3194434023238695</v>
      </c>
      <c r="N290" s="3">
        <f t="shared" si="40"/>
        <v>0.48188720241893912</v>
      </c>
      <c r="O290" s="16">
        <f t="shared" si="41"/>
        <v>6.0189507178343149E-7</v>
      </c>
    </row>
    <row r="291" spans="1:15">
      <c r="A291">
        <f t="shared" si="36"/>
        <v>2135</v>
      </c>
      <c r="G291" s="3">
        <f>carboncycle!L391</f>
        <v>637.53200995861891</v>
      </c>
      <c r="H291" s="3">
        <f t="shared" si="37"/>
        <v>4.4984586354580287</v>
      </c>
      <c r="I291" s="3">
        <f t="shared" si="42"/>
        <v>1.3260656426001196</v>
      </c>
      <c r="J291" s="3">
        <f t="shared" si="38"/>
        <v>0.48664419039645068</v>
      </c>
      <c r="K291">
        <f>carboncycle!U391</f>
        <v>637.53217191512817</v>
      </c>
      <c r="L291" s="3">
        <f t="shared" si="39"/>
        <v>4.4984599945540449</v>
      </c>
      <c r="M291" s="3">
        <f t="shared" si="43"/>
        <v>1.3260662411513178</v>
      </c>
      <c r="N291" s="3">
        <f t="shared" si="40"/>
        <v>0.48664452163439914</v>
      </c>
      <c r="O291" s="16">
        <f t="shared" si="41"/>
        <v>5.9855119816099034E-7</v>
      </c>
    </row>
    <row r="292" spans="1:15">
      <c r="A292">
        <f t="shared" si="36"/>
        <v>2136</v>
      </c>
      <c r="G292" s="3">
        <f>carboncycle!L392</f>
        <v>639.16901809942306</v>
      </c>
      <c r="H292" s="3">
        <f t="shared" si="37"/>
        <v>4.5121783680507823</v>
      </c>
      <c r="I292" s="3">
        <f t="shared" si="42"/>
        <v>1.3326472408863914</v>
      </c>
      <c r="J292" s="3">
        <f t="shared" si="38"/>
        <v>0.49141210424496751</v>
      </c>
      <c r="K292">
        <f>carboncycle!U392</f>
        <v>639.16917942695932</v>
      </c>
      <c r="L292" s="3">
        <f t="shared" si="39"/>
        <v>4.5121797184012928</v>
      </c>
      <c r="M292" s="3">
        <f t="shared" si="43"/>
        <v>1.3326478361248471</v>
      </c>
      <c r="N292" s="3">
        <f t="shared" si="40"/>
        <v>0.49141243700125525</v>
      </c>
      <c r="O292" s="16">
        <f t="shared" si="41"/>
        <v>5.9523845563624889E-7</v>
      </c>
    </row>
    <row r="293" spans="1:15">
      <c r="A293">
        <f t="shared" si="36"/>
        <v>2137</v>
      </c>
      <c r="G293" s="3">
        <f>carboncycle!L393</f>
        <v>640.78862861226935</v>
      </c>
      <c r="H293" s="3">
        <f t="shared" si="37"/>
        <v>4.5257177549056218</v>
      </c>
      <c r="I293" s="3">
        <f t="shared" si="42"/>
        <v>1.3391871662225523</v>
      </c>
      <c r="J293" s="3">
        <f t="shared" si="38"/>
        <v>0.4961903198210908</v>
      </c>
      <c r="K293">
        <f>carboncycle!U393</f>
        <v>640.78878931761994</v>
      </c>
      <c r="L293" s="3">
        <f t="shared" si="39"/>
        <v>4.5257190966484053</v>
      </c>
      <c r="M293" s="3">
        <f t="shared" si="43"/>
        <v>1.3391877581795917</v>
      </c>
      <c r="N293" s="3">
        <f t="shared" si="40"/>
        <v>0.49619065406827728</v>
      </c>
      <c r="O293" s="16">
        <f t="shared" si="41"/>
        <v>5.9195703938641486E-7</v>
      </c>
    </row>
    <row r="294" spans="1:15">
      <c r="A294">
        <f t="shared" si="36"/>
        <v>2138</v>
      </c>
      <c r="G294" s="3">
        <f>carboncycle!L394</f>
        <v>642.39072463448269</v>
      </c>
      <c r="H294" s="3">
        <f t="shared" si="37"/>
        <v>4.5390771004263932</v>
      </c>
      <c r="I294" s="3">
        <f t="shared" si="42"/>
        <v>1.3456850046731703</v>
      </c>
      <c r="J294" s="3">
        <f t="shared" si="38"/>
        <v>0.5009785419086511</v>
      </c>
      <c r="K294">
        <f>carboncycle!U394</f>
        <v>642.390884724329</v>
      </c>
      <c r="L294" s="3">
        <f t="shared" si="39"/>
        <v>4.5390784336968428</v>
      </c>
      <c r="M294" s="3">
        <f t="shared" si="43"/>
        <v>1.345685593380286</v>
      </c>
      <c r="N294" s="3">
        <f t="shared" si="40"/>
        <v>0.50097887761962956</v>
      </c>
      <c r="O294" s="16">
        <f t="shared" si="41"/>
        <v>5.8870711572289736E-7</v>
      </c>
    </row>
    <row r="295" spans="1:15">
      <c r="A295">
        <f t="shared" si="36"/>
        <v>2139</v>
      </c>
      <c r="G295" s="3">
        <f>carboncycle!L395</f>
        <v>643.97519583766052</v>
      </c>
      <c r="H295" s="3">
        <f t="shared" si="37"/>
        <v>4.5522567487506018</v>
      </c>
      <c r="I295" s="3">
        <f t="shared" si="42"/>
        <v>1.3521403573392679</v>
      </c>
      <c r="J295" s="3">
        <f t="shared" si="38"/>
        <v>0.50577647461715358</v>
      </c>
      <c r="K295">
        <f>carboncycle!U395</f>
        <v>643.97535531858045</v>
      </c>
      <c r="L295" s="3">
        <f t="shared" si="39"/>
        <v>4.5522580736817808</v>
      </c>
      <c r="M295" s="3">
        <f t="shared" si="43"/>
        <v>1.3521409428280917</v>
      </c>
      <c r="N295" s="3">
        <f t="shared" si="40"/>
        <v>0.5057768117651501</v>
      </c>
      <c r="O295" s="16">
        <f t="shared" si="41"/>
        <v>5.8548882386766365E-7</v>
      </c>
    </row>
    <row r="296" spans="1:15">
      <c r="A296">
        <f t="shared" si="36"/>
        <v>2140</v>
      </c>
      <c r="G296" s="3">
        <f>carboncycle!L396</f>
        <v>645.54193833212366</v>
      </c>
      <c r="H296" s="3">
        <f t="shared" si="37"/>
        <v>4.565257082360402</v>
      </c>
      <c r="I296" s="3">
        <f t="shared" si="42"/>
        <v>1.3585528402545037</v>
      </c>
      <c r="J296" s="3">
        <f t="shared" si="38"/>
        <v>0.51058382147101522</v>
      </c>
      <c r="K296">
        <f>carboncycle!U396</f>
        <v>645.54209721059419</v>
      </c>
      <c r="L296" s="3">
        <f t="shared" si="39"/>
        <v>4.565258399083084</v>
      </c>
      <c r="M296" s="3">
        <f t="shared" si="43"/>
        <v>1.3585534225567808</v>
      </c>
      <c r="N296" s="3">
        <f t="shared" si="40"/>
        <v>0.51058416002958762</v>
      </c>
      <c r="O296" s="16">
        <f t="shared" si="41"/>
        <v>5.8230227706346227E-7</v>
      </c>
    </row>
    <row r="297" spans="1:15">
      <c r="A297">
        <f t="shared" si="36"/>
        <v>2141</v>
      </c>
      <c r="G297" s="3">
        <f>carboncycle!L397</f>
        <v>647.09085457153958</v>
      </c>
      <c r="H297" s="3">
        <f t="shared" si="37"/>
        <v>4.5780785207340715</v>
      </c>
      <c r="I297" s="3">
        <f t="shared" si="42"/>
        <v>1.3649220842714731</v>
      </c>
      <c r="J297" s="3">
        <f t="shared" si="38"/>
        <v>0.51540028549770545</v>
      </c>
      <c r="K297">
        <f>carboncycle!U397</f>
        <v>647.09101285393888</v>
      </c>
      <c r="L297" s="3">
        <f t="shared" si="39"/>
        <v>4.5780798293767866</v>
      </c>
      <c r="M297" s="3">
        <f t="shared" si="43"/>
        <v>1.3649226634190372</v>
      </c>
      <c r="N297" s="3">
        <f t="shared" si="40"/>
        <v>0.51540062544074206</v>
      </c>
      <c r="O297" s="16">
        <f t="shared" si="41"/>
        <v>5.7914756412813517E-7</v>
      </c>
    </row>
    <row r="298" spans="1:15">
      <c r="A298">
        <f t="shared" si="36"/>
        <v>2142</v>
      </c>
      <c r="G298" s="3">
        <f>carboncycle!L398</f>
        <v>648.62185325770065</v>
      </c>
      <c r="H298" s="3">
        <f t="shared" si="37"/>
        <v>4.5907215190366353</v>
      </c>
      <c r="I298" s="3">
        <f t="shared" si="42"/>
        <v>1.3712477349388497</v>
      </c>
      <c r="J298" s="3">
        <f t="shared" si="38"/>
        <v>0.5202255693147404</v>
      </c>
      <c r="K298">
        <f>carboncycle!U398</f>
        <v>648.6220109503106</v>
      </c>
      <c r="L298" s="3">
        <f t="shared" si="39"/>
        <v>4.5907228197257144</v>
      </c>
      <c r="M298" s="3">
        <f t="shared" si="43"/>
        <v>1.3712483109636002</v>
      </c>
      <c r="N298" s="3">
        <f t="shared" si="40"/>
        <v>0.52022591061645873</v>
      </c>
      <c r="O298" s="16">
        <f t="shared" si="41"/>
        <v>5.7602475056484082E-7</v>
      </c>
    </row>
    <row r="299" spans="1:15">
      <c r="A299">
        <f t="shared" si="36"/>
        <v>2143</v>
      </c>
      <c r="G299" s="3">
        <f>carboncycle!L399</f>
        <v>650.13484924544014</v>
      </c>
      <c r="H299" s="3">
        <f t="shared" si="37"/>
        <v>4.6031865668482412</v>
      </c>
      <c r="I299" s="3">
        <f t="shared" si="42"/>
        <v>1.3775294523700532</v>
      </c>
      <c r="J299" s="3">
        <f t="shared" si="38"/>
        <v>0.52505937521548529</v>
      </c>
      <c r="K299">
        <f>carboncycle!U399</f>
        <v>650.13500635444871</v>
      </c>
      <c r="L299" s="3">
        <f t="shared" si="39"/>
        <v>4.6031878597078615</v>
      </c>
      <c r="M299" s="3">
        <f t="shared" si="43"/>
        <v>1.3775300253039333</v>
      </c>
      <c r="N299" s="3">
        <f t="shared" si="40"/>
        <v>0.52505971785043049</v>
      </c>
      <c r="O299" s="16">
        <f t="shared" si="41"/>
        <v>5.7293388011636637E-7</v>
      </c>
    </row>
    <row r="300" spans="1:15">
      <c r="A300">
        <f t="shared" si="36"/>
        <v>2144</v>
      </c>
      <c r="G300" s="3">
        <f>carboncycle!L400</f>
        <v>651.62976344767549</v>
      </c>
      <c r="H300" s="3">
        <f t="shared" si="37"/>
        <v>4.6154741869290374</v>
      </c>
      <c r="I300" s="3">
        <f t="shared" si="42"/>
        <v>1.3837669111040929</v>
      </c>
      <c r="J300" s="3">
        <f t="shared" si="38"/>
        <v>0.5299014052537232</v>
      </c>
      <c r="K300">
        <f>carboncycle!U400</f>
        <v>651.62991997917834</v>
      </c>
      <c r="L300" s="3">
        <f t="shared" si="39"/>
        <v>4.6154754720812621</v>
      </c>
      <c r="M300" s="3">
        <f t="shared" si="43"/>
        <v>1.3837674809790683</v>
      </c>
      <c r="N300" s="3">
        <f t="shared" si="40"/>
        <v>0.52990174919676636</v>
      </c>
      <c r="O300" s="16">
        <f t="shared" si="41"/>
        <v>5.6987497543126153E-7</v>
      </c>
    </row>
    <row r="301" spans="1:15">
      <c r="A301">
        <f t="shared" si="36"/>
        <v>2145</v>
      </c>
      <c r="G301" s="3">
        <f>carboncycle!L401</f>
        <v>653.10652274057145</v>
      </c>
      <c r="H301" s="3">
        <f t="shared" si="37"/>
        <v>4.6275849340193229</v>
      </c>
      <c r="I301" s="3">
        <f t="shared" si="42"/>
        <v>1.3899597999591988</v>
      </c>
      <c r="J301" s="3">
        <f t="shared" si="38"/>
        <v>0.53475136132695333</v>
      </c>
      <c r="K301">
        <f>carboncycle!U401</f>
        <v>653.10667870057466</v>
      </c>
      <c r="L301" s="3">
        <f t="shared" si="39"/>
        <v>4.6275862115841422</v>
      </c>
      <c r="M301" s="3">
        <f t="shared" si="43"/>
        <v>1.389960366807238</v>
      </c>
      <c r="N301" s="3">
        <f t="shared" si="40"/>
        <v>0.53475170655328985</v>
      </c>
      <c r="O301" s="16">
        <f t="shared" si="41"/>
        <v>5.6684803917406157E-7</v>
      </c>
    </row>
    <row r="302" spans="1:15">
      <c r="A302">
        <f t="shared" si="36"/>
        <v>2146</v>
      </c>
      <c r="G302" s="3">
        <f>carboncycle!L402</f>
        <v>654.56505986881882</v>
      </c>
      <c r="H302" s="3">
        <f t="shared" si="37"/>
        <v>4.639519393673786</v>
      </c>
      <c r="I302" s="3">
        <f t="shared" si="42"/>
        <v>1.3961078218798244</v>
      </c>
      <c r="J302" s="3">
        <f t="shared" si="38"/>
        <v>0.53960894525838454</v>
      </c>
      <c r="K302">
        <f>carboncycle!U402</f>
        <v>654.56521526324013</v>
      </c>
      <c r="L302" s="3">
        <f t="shared" si="39"/>
        <v>4.6395206637691615</v>
      </c>
      <c r="M302" s="3">
        <f t="shared" si="43"/>
        <v>1.39610838573288</v>
      </c>
      <c r="N302" s="3">
        <f t="shared" si="40"/>
        <v>0.53960929174353223</v>
      </c>
      <c r="O302" s="16">
        <f t="shared" si="41"/>
        <v>5.6385305557959953E-7</v>
      </c>
    </row>
    <row r="303" spans="1:15">
      <c r="A303">
        <f t="shared" si="36"/>
        <v>2147</v>
      </c>
      <c r="G303" s="3">
        <f>carboncycle!L403</f>
        <v>656.00531335102733</v>
      </c>
      <c r="H303" s="3">
        <f t="shared" si="37"/>
        <v>4.6512781811287374</v>
      </c>
      <c r="I303" s="3">
        <f t="shared" si="42"/>
        <v>1.40221069377757</v>
      </c>
      <c r="J303" s="3">
        <f t="shared" si="38"/>
        <v>0.54447385887759436</v>
      </c>
      <c r="K303">
        <f>carboncycle!U403</f>
        <v>656.00546818569865</v>
      </c>
      <c r="L303" s="3">
        <f t="shared" si="39"/>
        <v>4.6512794438706333</v>
      </c>
      <c r="M303" s="3">
        <f t="shared" si="43"/>
        <v>1.4022112546675609</v>
      </c>
      <c r="N303" s="3">
        <f t="shared" si="40"/>
        <v>0.54447420659739176</v>
      </c>
      <c r="O303" s="16">
        <f t="shared" si="41"/>
        <v>5.6088999089709546E-7</v>
      </c>
    </row>
    <row r="304" spans="1:15">
      <c r="A304">
        <f t="shared" si="36"/>
        <v>2148</v>
      </c>
      <c r="G304" s="3">
        <f>carboncycle!L404</f>
        <v>657.42722738523753</v>
      </c>
      <c r="H304" s="3">
        <f t="shared" si="37"/>
        <v>4.6628619402012532</v>
      </c>
      <c r="I304" s="3">
        <f t="shared" si="42"/>
        <v>1.4082681463665481</v>
      </c>
      <c r="J304" s="3">
        <f t="shared" si="38"/>
        <v>0.54934580409982625</v>
      </c>
      <c r="K304">
        <f>carboncycle!U404</f>
        <v>657.42738166590607</v>
      </c>
      <c r="L304" s="3">
        <f t="shared" si="39"/>
        <v>4.6628631957036806</v>
      </c>
      <c r="M304" s="3">
        <f t="shared" si="43"/>
        <v>1.408268704325343</v>
      </c>
      <c r="N304" s="3">
        <f t="shared" si="40"/>
        <v>0.54934615303043033</v>
      </c>
      <c r="O304" s="16">
        <f t="shared" si="41"/>
        <v>5.5795879494446865E-7</v>
      </c>
    </row>
    <row r="305" spans="1:15">
      <c r="A305">
        <f t="shared" si="36"/>
        <v>2149</v>
      </c>
      <c r="G305" s="3">
        <f>carboncycle!L405</f>
        <v>658.83075175455326</v>
      </c>
      <c r="H305" s="3">
        <f t="shared" si="37"/>
        <v>4.6742713422192184</v>
      </c>
      <c r="I305" s="3">
        <f t="shared" si="42"/>
        <v>1.4142799239936845</v>
      </c>
      <c r="J305" s="3">
        <f t="shared" si="38"/>
        <v>0.55422448300390126</v>
      </c>
      <c r="K305">
        <f>carboncycle!U405</f>
        <v>658.83090548688415</v>
      </c>
      <c r="L305" s="3">
        <f t="shared" si="39"/>
        <v>4.6742725905942706</v>
      </c>
      <c r="M305" s="3">
        <f t="shared" si="43"/>
        <v>1.4142804790530858</v>
      </c>
      <c r="N305" s="3">
        <f t="shared" si="40"/>
        <v>0.55422483312178539</v>
      </c>
      <c r="O305" s="16">
        <f t="shared" si="41"/>
        <v>5.5505940133038223E-7</v>
      </c>
    </row>
    <row r="306" spans="1:15">
      <c r="A306">
        <f t="shared" si="36"/>
        <v>2150</v>
      </c>
      <c r="G306" s="3">
        <f>carboncycle!L406</f>
        <v>660.21584173290512</v>
      </c>
      <c r="H306" s="3">
        <f t="shared" si="37"/>
        <v>4.6855070849812854</v>
      </c>
      <c r="I306" s="3">
        <f t="shared" si="42"/>
        <v>1.4202457844644218</v>
      </c>
      <c r="J306" s="3">
        <f t="shared" si="38"/>
        <v>0.55910959790872328</v>
      </c>
      <c r="K306">
        <f>carboncycle!U406</f>
        <v>660.21599492248265</v>
      </c>
      <c r="L306" s="3">
        <f t="shared" si="39"/>
        <v>4.6855083263391748</v>
      </c>
      <c r="M306" s="3">
        <f t="shared" si="43"/>
        <v>1.4202463366561506</v>
      </c>
      <c r="N306" s="3">
        <f t="shared" si="40"/>
        <v>0.55910994919067514</v>
      </c>
      <c r="O306" s="16">
        <f t="shared" si="41"/>
        <v>5.5219172878651079E-7</v>
      </c>
    </row>
    <row r="307" spans="1:15">
      <c r="A307">
        <f t="shared" ref="A307:A370" si="44">1+A306</f>
        <v>2151</v>
      </c>
      <c r="G307" s="3">
        <f>carboncycle!L407</f>
        <v>661.58245799095403</v>
      </c>
      <c r="H307" s="3">
        <f t="shared" si="37"/>
        <v>4.6965698917458205</v>
      </c>
      <c r="I307" s="3">
        <f t="shared" si="42"/>
        <v>1.4261654988642651</v>
      </c>
      <c r="J307" s="3">
        <f t="shared" si="38"/>
        <v>0.56400085144835965</v>
      </c>
      <c r="K307">
        <f>carboncycle!U407</f>
        <v>661.58261064328337</v>
      </c>
      <c r="L307" s="3">
        <f t="shared" si="39"/>
        <v>4.6965711261949172</v>
      </c>
      <c r="M307" s="3">
        <f t="shared" si="43"/>
        <v>1.4261660482199472</v>
      </c>
      <c r="N307" s="3">
        <f t="shared" si="40"/>
        <v>0.56400120387147901</v>
      </c>
      <c r="O307" s="16">
        <f t="shared" si="41"/>
        <v>5.4935568205571883E-7</v>
      </c>
    </row>
    <row r="308" spans="1:15">
      <c r="A308">
        <f t="shared" si="44"/>
        <v>2152</v>
      </c>
      <c r="G308" s="3">
        <f>carboncycle!L408</f>
        <v>662.93056650214589</v>
      </c>
      <c r="H308" s="3">
        <f t="shared" si="37"/>
        <v>4.7074605102479437</v>
      </c>
      <c r="I308" s="3">
        <f t="shared" si="42"/>
        <v>1.4320388513765898</v>
      </c>
      <c r="J308" s="3">
        <f t="shared" si="38"/>
        <v>0.56889794664568205</v>
      </c>
      <c r="K308">
        <f>carboncycle!U408</f>
        <v>662.93071862265447</v>
      </c>
      <c r="L308" s="3">
        <f t="shared" si="39"/>
        <v>4.7074617378948025</v>
      </c>
      <c r="M308" s="3">
        <f t="shared" si="43"/>
        <v>1.4320393979277424</v>
      </c>
      <c r="N308" s="3">
        <f t="shared" si="40"/>
        <v>0.5688983001873783</v>
      </c>
      <c r="O308" s="16">
        <f t="shared" si="41"/>
        <v>5.4655115255819453E-7</v>
      </c>
    </row>
    <row r="309" spans="1:15">
      <c r="A309">
        <f t="shared" si="44"/>
        <v>2153</v>
      </c>
      <c r="G309" s="3">
        <f>carboncycle!L409</f>
        <v>664.26013844893191</v>
      </c>
      <c r="H309" s="3">
        <f t="shared" si="37"/>
        <v>4.7181797117437903</v>
      </c>
      <c r="I309" s="3">
        <f t="shared" si="42"/>
        <v>1.4378656390971039</v>
      </c>
      <c r="J309" s="3">
        <f t="shared" si="38"/>
        <v>0.57380058698455361</v>
      </c>
      <c r="K309">
        <f>carboncycle!U409</f>
        <v>664.26029004297118</v>
      </c>
      <c r="L309" s="3">
        <f t="shared" si="39"/>
        <v>4.7181809326931905</v>
      </c>
      <c r="M309" s="3">
        <f t="shared" si="43"/>
        <v>1.4378661828751229</v>
      </c>
      <c r="N309" s="3">
        <f t="shared" si="40"/>
        <v>0.57380094162254358</v>
      </c>
      <c r="O309" s="16">
        <f t="shared" si="41"/>
        <v>5.4377801905758361E-7</v>
      </c>
    </row>
    <row r="310" spans="1:15">
      <c r="A310">
        <f t="shared" si="44"/>
        <v>2154</v>
      </c>
      <c r="G310" s="3">
        <f>carboncycle!L410</f>
        <v>665.57115012917097</v>
      </c>
      <c r="H310" s="3">
        <f t="shared" si="37"/>
        <v>4.7287282900811913</v>
      </c>
      <c r="I310" s="3">
        <f t="shared" si="42"/>
        <v>1.4436456718453399</v>
      </c>
      <c r="J310" s="3">
        <f t="shared" si="38"/>
        <v>0.5787084764805529</v>
      </c>
      <c r="K310">
        <f>carboncycle!U410</f>
        <v>665.57130120201793</v>
      </c>
      <c r="L310" s="3">
        <f t="shared" si="39"/>
        <v>4.7287295044361697</v>
      </c>
      <c r="M310" s="3">
        <f t="shared" si="43"/>
        <v>1.4436462128814884</v>
      </c>
      <c r="N310" s="3">
        <f t="shared" si="40"/>
        <v>0.57870883219285818</v>
      </c>
      <c r="O310" s="16">
        <f t="shared" si="41"/>
        <v>5.4103614854916771E-7</v>
      </c>
    </row>
    <row r="311" spans="1:15">
      <c r="A311">
        <f t="shared" si="44"/>
        <v>2155</v>
      </c>
      <c r="G311" s="3">
        <f>carboncycle!L411</f>
        <v>666.86358286272844</v>
      </c>
      <c r="H311" s="3">
        <f t="shared" si="37"/>
        <v>4.73910706079596</v>
      </c>
      <c r="I311" s="3">
        <f t="shared" si="42"/>
        <v>1.4493787719735265</v>
      </c>
      <c r="J311" s="3">
        <f t="shared" si="38"/>
        <v>0.58362131975022491</v>
      </c>
      <c r="K311">
        <f>carboncycle!U411</f>
        <v>666.86373341958711</v>
      </c>
      <c r="L311" s="3">
        <f t="shared" si="39"/>
        <v>4.7391082686578425</v>
      </c>
      <c r="M311" s="3">
        <f t="shared" si="43"/>
        <v>1.4493793102989236</v>
      </c>
      <c r="N311" s="3">
        <f t="shared" si="40"/>
        <v>0.58362167651516961</v>
      </c>
      <c r="O311" s="16">
        <f t="shared" si="41"/>
        <v>5.3832539714804284E-7</v>
      </c>
    </row>
    <row r="312" spans="1:15">
      <c r="A312">
        <f t="shared" si="44"/>
        <v>2156</v>
      </c>
      <c r="G312" s="3">
        <f>carboncycle!L412</f>
        <v>668.13742289829361</v>
      </c>
      <c r="H312" s="3">
        <f t="shared" si="37"/>
        <v>4.7493168602330664</v>
      </c>
      <c r="I312" s="3">
        <f t="shared" si="42"/>
        <v>1.4550647741731764</v>
      </c>
      <c r="J312" s="3">
        <f t="shared" si="38"/>
        <v>0.58853882207885322</v>
      </c>
      <c r="K312">
        <f>carboncycle!U412</f>
        <v>668.13757294429604</v>
      </c>
      <c r="L312" s="3">
        <f t="shared" si="39"/>
        <v>4.7493180617014987</v>
      </c>
      <c r="M312" s="3">
        <f t="shared" si="43"/>
        <v>1.4550653098187867</v>
      </c>
      <c r="N312" s="3">
        <f t="shared" si="40"/>
        <v>0.58853917987506132</v>
      </c>
      <c r="O312" s="16">
        <f t="shared" si="41"/>
        <v>5.3564561031116398E-7</v>
      </c>
    </row>
    <row r="313" spans="1:15">
      <c r="A313">
        <f t="shared" si="44"/>
        <v>2157</v>
      </c>
      <c r="G313" s="3">
        <f>carboncycle!L413</f>
        <v>669.39266132043053</v>
      </c>
      <c r="H313" s="3">
        <f t="shared" si="37"/>
        <v>4.7593585446919082</v>
      </c>
      <c r="I313" s="3">
        <f t="shared" si="42"/>
        <v>1.4607035252796998</v>
      </c>
      <c r="J313" s="3">
        <f t="shared" si="38"/>
        <v>0.59346068948674902</v>
      </c>
      <c r="K313">
        <f>carboncycle!U413</f>
        <v>669.39281086063875</v>
      </c>
      <c r="L313" s="3">
        <f t="shared" si="39"/>
        <v>4.7593597398648928</v>
      </c>
      <c r="M313" s="3">
        <f t="shared" si="43"/>
        <v>1.4607040582763235</v>
      </c>
      <c r="N313" s="3">
        <f t="shared" si="40"/>
        <v>0.59346104829314172</v>
      </c>
      <c r="O313" s="16">
        <f t="shared" si="41"/>
        <v>5.3299662372552348E-7</v>
      </c>
    </row>
    <row r="314" spans="1:15">
      <c r="A314">
        <f t="shared" si="44"/>
        <v>2158</v>
      </c>
      <c r="G314" s="3">
        <f>carboncycle!L414</f>
        <v>670.62929395688707</v>
      </c>
      <c r="H314" s="3">
        <f t="shared" si="37"/>
        <v>4.7692329895950536</v>
      </c>
      <c r="I314" s="3">
        <f t="shared" si="42"/>
        <v>1.4662948840753447</v>
      </c>
      <c r="J314" s="3">
        <f t="shared" si="38"/>
        <v>0.59838662879405302</v>
      </c>
      <c r="K314">
        <f>carboncycle!U414</f>
        <v>670.62944299629385</v>
      </c>
      <c r="L314" s="3">
        <f t="shared" si="39"/>
        <v>4.7692341785689694</v>
      </c>
      <c r="M314" s="3">
        <f t="shared" si="43"/>
        <v>1.4662954144536091</v>
      </c>
      <c r="N314" s="3">
        <f t="shared" si="40"/>
        <v>0.59838698858984618</v>
      </c>
      <c r="O314" s="16">
        <f t="shared" si="41"/>
        <v>5.303782644183741E-7</v>
      </c>
    </row>
    <row r="315" spans="1:15">
      <c r="A315">
        <f t="shared" si="44"/>
        <v>2159</v>
      </c>
      <c r="G315" s="3">
        <f>carboncycle!L415</f>
        <v>671.84732128618111</v>
      </c>
      <c r="H315" s="3">
        <f t="shared" si="37"/>
        <v>4.7789410886797254</v>
      </c>
      <c r="I315" s="3">
        <f t="shared" si="42"/>
        <v>1.4718387210907424</v>
      </c>
      <c r="J315" s="3">
        <f t="shared" si="38"/>
        <v>0.60331634768405074</v>
      </c>
      <c r="K315">
        <f>carboncycle!U415</f>
        <v>671.8474698297116</v>
      </c>
      <c r="L315" s="3">
        <f t="shared" si="39"/>
        <v>4.7789422715493668</v>
      </c>
      <c r="M315" s="3">
        <f t="shared" si="43"/>
        <v>1.4718392488810925</v>
      </c>
      <c r="N315" s="3">
        <f t="shared" si="40"/>
        <v>0.6033167084487524</v>
      </c>
      <c r="O315" s="16">
        <f t="shared" si="41"/>
        <v>5.2779035009109521E-7</v>
      </c>
    </row>
    <row r="316" spans="1:15">
      <c r="A316">
        <f t="shared" si="44"/>
        <v>2160</v>
      </c>
      <c r="G316" s="3">
        <f>carboncycle!L416</f>
        <v>673.04674834548587</v>
      </c>
      <c r="H316" s="3">
        <f t="shared" si="37"/>
        <v>4.7884837532114037</v>
      </c>
      <c r="I316" s="3">
        <f t="shared" si="42"/>
        <v>1.4773349184053215</v>
      </c>
      <c r="J316" s="3">
        <f t="shared" si="38"/>
        <v>0.60824955476500076</v>
      </c>
      <c r="K316">
        <f>carboncycle!U416</f>
        <v>673.04689639799892</v>
      </c>
      <c r="L316" s="3">
        <f t="shared" si="39"/>
        <v>4.7884849300700099</v>
      </c>
      <c r="M316" s="3">
        <f t="shared" si="43"/>
        <v>1.4773354436380128</v>
      </c>
      <c r="N316" s="3">
        <f t="shared" si="40"/>
        <v>0.60824991647840809</v>
      </c>
      <c r="O316" s="16">
        <f t="shared" si="41"/>
        <v>5.2523269133963879E-7</v>
      </c>
    </row>
    <row r="317" spans="1:15">
      <c r="A317">
        <f t="shared" si="44"/>
        <v>2161</v>
      </c>
      <c r="G317" s="3">
        <f>carboncycle!L417</f>
        <v>674.22758463883883</v>
      </c>
      <c r="H317" s="3">
        <f t="shared" si="37"/>
        <v>4.7978619112189334</v>
      </c>
      <c r="I317" s="3">
        <f t="shared" si="42"/>
        <v>1.4827833694468397</v>
      </c>
      <c r="J317" s="3">
        <f t="shared" si="38"/>
        <v>0.61318595963047773</v>
      </c>
      <c r="K317">
        <f>carboncycle!U417</f>
        <v>674.2277322051275</v>
      </c>
      <c r="L317" s="3">
        <f t="shared" si="39"/>
        <v>4.797863082158206</v>
      </c>
      <c r="M317" s="3">
        <f t="shared" si="43"/>
        <v>1.4827838921519305</v>
      </c>
      <c r="N317" s="3">
        <f t="shared" si="40"/>
        <v>0.61318632227267467</v>
      </c>
      <c r="O317" s="16">
        <f t="shared" si="41"/>
        <v>5.2270509076635108E-7</v>
      </c>
    </row>
    <row r="318" spans="1:15">
      <c r="A318">
        <f t="shared" si="44"/>
        <v>2162</v>
      </c>
      <c r="G318" s="3">
        <f>carboncycle!L418</f>
        <v>675.38984404569476</v>
      </c>
      <c r="H318" s="3">
        <f t="shared" si="37"/>
        <v>4.8070765067505059</v>
      </c>
      <c r="I318" s="3">
        <f t="shared" si="42"/>
        <v>1.48818397879027</v>
      </c>
      <c r="J318" s="3">
        <f t="shared" si="38"/>
        <v>0.61812527291823471</v>
      </c>
      <c r="K318">
        <f>carboncycle!U418</f>
        <v>675.3899911304884</v>
      </c>
      <c r="L318" s="3">
        <f t="shared" si="39"/>
        <v>4.8070776718606529</v>
      </c>
      <c r="M318" s="3">
        <f t="shared" si="43"/>
        <v>1.4881844989976143</v>
      </c>
      <c r="N318" s="3">
        <f t="shared" si="40"/>
        <v>0.61812563646958885</v>
      </c>
      <c r="O318" s="16">
        <f t="shared" si="41"/>
        <v>5.2020734431224014E-7</v>
      </c>
    </row>
    <row r="319" spans="1:15">
      <c r="A319">
        <f t="shared" si="44"/>
        <v>2163</v>
      </c>
      <c r="G319" s="3">
        <f>carboncycle!L419</f>
        <v>676.53354472984961</v>
      </c>
      <c r="H319" s="3">
        <f t="shared" si="37"/>
        <v>4.8161284991499818</v>
      </c>
      <c r="I319" s="3">
        <f t="shared" si="42"/>
        <v>1.4935366619562578</v>
      </c>
      <c r="J319" s="3">
        <f t="shared" si="38"/>
        <v>0.62306720636758783</v>
      </c>
      <c r="K319">
        <f>carboncycle!U419</f>
        <v>676.53369133781416</v>
      </c>
      <c r="L319" s="3">
        <f t="shared" si="39"/>
        <v>4.8161296585197304</v>
      </c>
      <c r="M319" s="3">
        <f t="shared" si="43"/>
        <v>1.4935371796954984</v>
      </c>
      <c r="N319" s="3">
        <f t="shared" si="40"/>
        <v>0.62306757080874808</v>
      </c>
      <c r="O319" s="16">
        <f t="shared" si="41"/>
        <v>5.1773924059084209E-7</v>
      </c>
    </row>
    <row r="320" spans="1:15">
      <c r="A320">
        <f t="shared" si="44"/>
        <v>2164</v>
      </c>
      <c r="G320" s="3">
        <f>carboncycle!L420</f>
        <v>677.65870904875567</v>
      </c>
      <c r="H320" s="3">
        <f t="shared" si="37"/>
        <v>4.8250188623529544</v>
      </c>
      <c r="I320" s="3">
        <f t="shared" si="42"/>
        <v>1.4988413452093599</v>
      </c>
      <c r="J320" s="3">
        <f t="shared" si="38"/>
        <v>0.62801147287533143</v>
      </c>
      <c r="K320">
        <f>carboncycle!U420</f>
        <v>677.65885518449545</v>
      </c>
      <c r="L320" s="3">
        <f t="shared" si="39"/>
        <v>4.825020016069586</v>
      </c>
      <c r="M320" s="3">
        <f t="shared" si="43"/>
        <v>1.4988418605099236</v>
      </c>
      <c r="N320" s="3">
        <f t="shared" si="40"/>
        <v>0.62801183818722484</v>
      </c>
      <c r="O320" s="16">
        <f t="shared" si="41"/>
        <v>5.1530056377480093E-7</v>
      </c>
    </row>
    <row r="321" spans="1:15">
      <c r="A321">
        <f t="shared" si="44"/>
        <v>2165</v>
      </c>
      <c r="G321" s="3">
        <f>carboncycle!L421</f>
        <v>678.76536346325452</v>
      </c>
      <c r="H321" s="3">
        <f t="shared" si="37"/>
        <v>4.8337485842020342</v>
      </c>
      <c r="I321" s="3">
        <f t="shared" si="42"/>
        <v>1.5040979653562614</v>
      </c>
      <c r="J321" s="3">
        <f t="shared" si="38"/>
        <v>0.63295778655018875</v>
      </c>
      <c r="K321">
        <f>carboncycle!U421</f>
        <v>678.76550913131291</v>
      </c>
      <c r="L321" s="3">
        <f t="shared" si="39"/>
        <v>4.8337497323514098</v>
      </c>
      <c r="M321" s="3">
        <f t="shared" si="43"/>
        <v>1.5040984782473525</v>
      </c>
      <c r="N321" s="3">
        <f t="shared" si="40"/>
        <v>0.63295815271401779</v>
      </c>
      <c r="O321" s="16">
        <f t="shared" si="41"/>
        <v>5.1289109115337794E-7</v>
      </c>
    </row>
    <row r="322" spans="1:15">
      <c r="A322">
        <f t="shared" si="44"/>
        <v>2166</v>
      </c>
      <c r="G322" s="3">
        <f>carboncycle!L422</f>
        <v>679.85353844775068</v>
      </c>
      <c r="H322" s="3">
        <f t="shared" si="37"/>
        <v>4.8423186657808541</v>
      </c>
      <c r="I322" s="3">
        <f t="shared" si="42"/>
        <v>1.5093064695441507</v>
      </c>
      <c r="J322" s="3">
        <f t="shared" si="38"/>
        <v>0.6379058627658073</v>
      </c>
      <c r="K322">
        <f>carboncycle!U422</f>
        <v>679.85368365261138</v>
      </c>
      <c r="L322" s="3">
        <f t="shared" si="39"/>
        <v>4.8423198084474395</v>
      </c>
      <c r="M322" s="3">
        <f t="shared" si="43"/>
        <v>1.5093069800547465</v>
      </c>
      <c r="N322" s="3">
        <f t="shared" si="40"/>
        <v>0.63790622976304712</v>
      </c>
      <c r="O322" s="16">
        <f t="shared" si="41"/>
        <v>5.1051059579698688E-7</v>
      </c>
    </row>
    <row r="323" spans="1:15">
      <c r="A323">
        <f t="shared" si="44"/>
        <v>2167</v>
      </c>
      <c r="G323" s="3">
        <f>carboncycle!L423</f>
        <v>680.92326840085047</v>
      </c>
      <c r="H323" s="3">
        <f t="shared" si="37"/>
        <v>4.8507301207662605</v>
      </c>
      <c r="I323" s="3">
        <f t="shared" si="42"/>
        <v>1.5144668150594292</v>
      </c>
      <c r="J323" s="3">
        <f t="shared" si="38"/>
        <v>0.64285541821230829</v>
      </c>
      <c r="K323">
        <f>carboncycle!U423</f>
        <v>680.92341314693806</v>
      </c>
      <c r="L323" s="3">
        <f t="shared" si="39"/>
        <v>4.8507312580331483</v>
      </c>
      <c r="M323" s="3">
        <f t="shared" si="43"/>
        <v>1.5144673232182746</v>
      </c>
      <c r="N323" s="3">
        <f t="shared" si="40"/>
        <v>0.64285578602470395</v>
      </c>
      <c r="O323" s="16">
        <f t="shared" si="41"/>
        <v>5.0815884544697099E-7</v>
      </c>
    </row>
    <row r="324" spans="1:15">
      <c r="A324">
        <f t="shared" si="44"/>
        <v>2168</v>
      </c>
      <c r="G324" s="3">
        <f>carboncycle!L424</f>
        <v>681.97459155648903</v>
      </c>
      <c r="H324" s="3">
        <f t="shared" si="37"/>
        <v>4.8589839747982246</v>
      </c>
      <c r="I324" s="3">
        <f t="shared" si="42"/>
        <v>1.519578969126913</v>
      </c>
      <c r="J324" s="3">
        <f t="shared" si="38"/>
        <v>0.64780617094639992</v>
      </c>
      <c r="K324">
        <f>carboncycle!U424</f>
        <v>681.97473584817067</v>
      </c>
      <c r="L324" s="3">
        <f t="shared" si="39"/>
        <v>4.8589851067471628</v>
      </c>
      <c r="M324" s="3">
        <f t="shared" si="43"/>
        <v>1.5195794749625171</v>
      </c>
      <c r="N324" s="3">
        <f t="shared" si="40"/>
        <v>0.64780653955596346</v>
      </c>
      <c r="O324" s="16">
        <f t="shared" si="41"/>
        <v>5.0583560406991523E-7</v>
      </c>
    </row>
    <row r="325" spans="1:15">
      <c r="A325">
        <f t="shared" si="44"/>
        <v>2169</v>
      </c>
      <c r="G325" s="3">
        <f>carboncycle!L425</f>
        <v>683.00754989557117</v>
      </c>
      <c r="H325" s="3">
        <f t="shared" si="37"/>
        <v>4.8670812648670152</v>
      </c>
      <c r="I325" s="3">
        <f t="shared" si="42"/>
        <v>1.5246429087096836</v>
      </c>
      <c r="J325" s="3">
        <f t="shared" si="38"/>
        <v>0.65275784044006524</v>
      </c>
      <c r="K325">
        <f>carboncycle!U425</f>
        <v>683.00769373715707</v>
      </c>
      <c r="L325" s="3">
        <f t="shared" si="39"/>
        <v>4.8670823915784309</v>
      </c>
      <c r="M325" s="3">
        <f t="shared" si="43"/>
        <v>1.5246434122503152</v>
      </c>
      <c r="N325" s="3">
        <f t="shared" si="40"/>
        <v>0.65275820982907273</v>
      </c>
      <c r="O325" s="16">
        <f t="shared" si="41"/>
        <v>5.035406316356017E-7</v>
      </c>
    </row>
    <row r="326" spans="1:15">
      <c r="A326">
        <f t="shared" si="44"/>
        <v>2170</v>
      </c>
      <c r="G326" s="3">
        <f>carboncycle!L426</f>
        <v>684.02218905814789</v>
      </c>
      <c r="H326" s="3">
        <f t="shared" si="37"/>
        <v>4.8750230387171554</v>
      </c>
      <c r="I326" s="3">
        <f t="shared" si="42"/>
        <v>1.5296586203097242</v>
      </c>
      <c r="J326" s="3">
        <f t="shared" si="38"/>
        <v>0.65771014762783664</v>
      </c>
      <c r="K326">
        <f>carboncycle!U426</f>
        <v>684.0223324538922</v>
      </c>
      <c r="L326" s="3">
        <f t="shared" si="39"/>
        <v>4.8750241602701747</v>
      </c>
      <c r="M326" s="3">
        <f t="shared" si="43"/>
        <v>1.5296591215834083</v>
      </c>
      <c r="N326" s="3">
        <f t="shared" si="40"/>
        <v>0.65771051777882539</v>
      </c>
      <c r="O326" s="16">
        <f t="shared" si="41"/>
        <v>5.0127368411700957E-7</v>
      </c>
    </row>
    <row r="327" spans="1:15">
      <c r="A327">
        <f t="shared" si="44"/>
        <v>2171</v>
      </c>
      <c r="G327" s="3">
        <f>carboncycle!L427</f>
        <v>685.01855825615235</v>
      </c>
      <c r="H327" s="3">
        <f t="shared" ref="H327:H390" si="45">H$3*LN(G327/G$3)</f>
        <v>4.8828103542677486</v>
      </c>
      <c r="I327" s="3">
        <f t="shared" si="42"/>
        <v>1.5346260997694796</v>
      </c>
      <c r="J327" s="3">
        <f t="shared" ref="J327:J390" si="46">J326+J$3*(I326-J326)</f>
        <v>0.66266281495266977</v>
      </c>
      <c r="K327">
        <f>carboncycle!U427</f>
        <v>685.01870121025433</v>
      </c>
      <c r="L327" s="3">
        <f t="shared" ref="L327:L390" si="47">L$3*LN(K327/K$3)</f>
        <v>4.8828114707402248</v>
      </c>
      <c r="M327" s="3">
        <f t="shared" si="43"/>
        <v>1.5346265988039942</v>
      </c>
      <c r="N327" s="3">
        <f t="shared" ref="N327:N390" si="48">N326+N$3*(M326-N326)</f>
        <v>0.66266318584843542</v>
      </c>
      <c r="O327" s="16">
        <f t="shared" ref="O327:O390" si="49">M327-I327</f>
        <v>4.9903451460053816E-7</v>
      </c>
    </row>
    <row r="328" spans="1:15">
      <c r="A328">
        <f t="shared" si="44"/>
        <v>2172</v>
      </c>
      <c r="G328" s="3">
        <f>carboncycle!L428</f>
        <v>685.99671018671938</v>
      </c>
      <c r="H328" s="3">
        <f t="shared" si="45"/>
        <v>4.8904442790487366</v>
      </c>
      <c r="I328" s="3">
        <f t="shared" ref="I328:I391" si="50">I327+I$3*(I$4*H328-I327)+I$5*(J327-I327)</f>
        <v>1.5395453520744595</v>
      </c>
      <c r="J328" s="3">
        <f t="shared" si="46"/>
        <v>0.6676155664104293</v>
      </c>
      <c r="K328">
        <f>carboncycle!U428</f>
        <v>685.99685270332429</v>
      </c>
      <c r="L328" s="3">
        <f t="shared" si="47"/>
        <v>4.8904453905172698</v>
      </c>
      <c r="M328" s="3">
        <f t="shared" ref="M328:M391" si="51">M327+M$3*(M$4*L328-M327)+M$5*(N327-M327)</f>
        <v>1.539545848897333</v>
      </c>
      <c r="N328" s="3">
        <f t="shared" si="48"/>
        <v>0.66761593803402297</v>
      </c>
      <c r="O328" s="16">
        <f t="shared" si="49"/>
        <v>4.9682287350805154E-7</v>
      </c>
    </row>
    <row r="329" spans="1:15">
      <c r="A329">
        <f t="shared" si="44"/>
        <v>2173</v>
      </c>
      <c r="G329" s="3">
        <f>carboncycle!L429</f>
        <v>686.95670094610909</v>
      </c>
      <c r="H329" s="3">
        <f t="shared" si="45"/>
        <v>4.8979258896526847</v>
      </c>
      <c r="I329" s="3">
        <f t="shared" si="50"/>
        <v>1.5444163911570059</v>
      </c>
      <c r="J329" s="3">
        <f t="shared" si="46"/>
        <v>0.672568127593001</v>
      </c>
      <c r="K329">
        <f>carboncycle!U429</f>
        <v>686.95684302930886</v>
      </c>
      <c r="L329" s="3">
        <f t="shared" si="47"/>
        <v>4.8979269961926448</v>
      </c>
      <c r="M329" s="3">
        <f t="shared" si="51"/>
        <v>1.5444168857955141</v>
      </c>
      <c r="N329" s="3">
        <f t="shared" si="48"/>
        <v>0.6725684999277266</v>
      </c>
      <c r="O329" s="16">
        <f t="shared" si="49"/>
        <v>4.9463850815278931E-7</v>
      </c>
    </row>
    <row r="330" spans="1:15">
      <c r="A330">
        <f t="shared" si="44"/>
        <v>2174</v>
      </c>
      <c r="G330" s="3">
        <f>carboncycle!L430</f>
        <v>687.89858994425913</v>
      </c>
      <c r="H330" s="3">
        <f t="shared" si="45"/>
        <v>4.9052562712016945</v>
      </c>
      <c r="I330" s="3">
        <f t="shared" si="50"/>
        <v>1.5492392397013279</v>
      </c>
      <c r="J330" s="3">
        <f t="shared" si="46"/>
        <v>0.67752022573004456</v>
      </c>
      <c r="K330">
        <f>carboncycle!U430</f>
        <v>687.89873159809349</v>
      </c>
      <c r="L330" s="3">
        <f t="shared" si="47"/>
        <v>4.9052573728872435</v>
      </c>
      <c r="M330" s="3">
        <f t="shared" si="51"/>
        <v>1.5492397321824913</v>
      </c>
      <c r="N330" s="3">
        <f t="shared" si="48"/>
        <v>0.67752059875945558</v>
      </c>
      <c r="O330" s="16">
        <f t="shared" si="49"/>
        <v>4.9248116340550041E-7</v>
      </c>
    </row>
    <row r="331" spans="1:15">
      <c r="A331">
        <f t="shared" si="44"/>
        <v>2175</v>
      </c>
      <c r="G331" s="3">
        <f>carboncycle!L431</f>
        <v>688.82243981998477</v>
      </c>
      <c r="H331" s="3">
        <f t="shared" si="45"/>
        <v>4.9124365168290574</v>
      </c>
      <c r="I331" s="3">
        <f t="shared" si="50"/>
        <v>1.5540139289499084</v>
      </c>
      <c r="J331" s="3">
        <f t="shared" si="46"/>
        <v>0.68247158972940147</v>
      </c>
      <c r="K331">
        <f>carboncycle!U431</f>
        <v>688.82258104844152</v>
      </c>
      <c r="L331" s="3">
        <f t="shared" si="47"/>
        <v>4.912437613733168</v>
      </c>
      <c r="M331" s="3">
        <f t="shared" si="51"/>
        <v>1.5540144193004912</v>
      </c>
      <c r="N331" s="3">
        <f t="shared" si="48"/>
        <v>0.68247196343729843</v>
      </c>
      <c r="O331" s="16">
        <f t="shared" si="49"/>
        <v>4.9035058280466615E-7</v>
      </c>
    </row>
    <row r="332" spans="1:15">
      <c r="A332">
        <f t="shared" si="44"/>
        <v>2176</v>
      </c>
      <c r="G332" s="3">
        <f>carboncycle!L432</f>
        <v>689.72831635685009</v>
      </c>
      <c r="H332" s="3">
        <f t="shared" si="45"/>
        <v>4.9194677271752765</v>
      </c>
      <c r="I332" s="3">
        <f t="shared" si="50"/>
        <v>1.5587404985113749</v>
      </c>
      <c r="J332" s="3">
        <f t="shared" si="46"/>
        <v>0.68742195021617392</v>
      </c>
      <c r="K332">
        <f>carboncycle!U432</f>
        <v>689.72845716386655</v>
      </c>
      <c r="L332" s="3">
        <f t="shared" si="47"/>
        <v>4.919468819369758</v>
      </c>
      <c r="M332" s="3">
        <f t="shared" si="51"/>
        <v>1.5587409867578825</v>
      </c>
      <c r="N332" s="3">
        <f t="shared" si="48"/>
        <v>0.68742232458660135</v>
      </c>
      <c r="O332" s="16">
        <f t="shared" si="49"/>
        <v>4.8824650766832178E-7</v>
      </c>
    </row>
    <row r="333" spans="1:15">
      <c r="A333">
        <f t="shared" si="44"/>
        <v>2177</v>
      </c>
      <c r="G333" s="3">
        <f>carboncycle!L433</f>
        <v>690.61628839972946</v>
      </c>
      <c r="H333" s="3">
        <f t="shared" si="45"/>
        <v>4.9263510098980943</v>
      </c>
      <c r="I333" s="3">
        <f t="shared" si="50"/>
        <v>1.563418996169921</v>
      </c>
      <c r="J333" s="3">
        <f t="shared" si="46"/>
        <v>0.69237103957049062</v>
      </c>
      <c r="K333">
        <f>carboncycle!U433</f>
        <v>690.61642878919338</v>
      </c>
      <c r="L333" s="3">
        <f t="shared" si="47"/>
        <v>4.9263520974536128</v>
      </c>
      <c r="M333" s="3">
        <f t="shared" si="51"/>
        <v>1.563419482338599</v>
      </c>
      <c r="N333" s="3">
        <f t="shared" si="48"/>
        <v>0.69237141458773421</v>
      </c>
      <c r="O333" s="16">
        <f t="shared" si="49"/>
        <v>4.8616867798223495E-7</v>
      </c>
    </row>
    <row r="334" spans="1:15">
      <c r="A334">
        <f t="shared" si="44"/>
        <v>2178</v>
      </c>
      <c r="G334" s="3">
        <f>carboncycle!L434</f>
        <v>691.48642777208056</v>
      </c>
      <c r="H334" s="3">
        <f t="shared" si="45"/>
        <v>4.9330874791961703</v>
      </c>
      <c r="I334" s="3">
        <f t="shared" si="50"/>
        <v>1.5680494776963603</v>
      </c>
      <c r="J334" s="3">
        <f t="shared" si="46"/>
        <v>0.69731859196397539</v>
      </c>
      <c r="K334">
        <f>carboncycle!U434</f>
        <v>691.48656774782989</v>
      </c>
      <c r="L334" s="3">
        <f t="shared" si="47"/>
        <v>4.9330885621822613</v>
      </c>
      <c r="M334" s="3">
        <f t="shared" si="51"/>
        <v>1.568049961813192</v>
      </c>
      <c r="N334" s="3">
        <f t="shared" si="48"/>
        <v>0.69731896761255907</v>
      </c>
      <c r="O334" s="16">
        <f t="shared" si="49"/>
        <v>4.8411683173377185E-7</v>
      </c>
    </row>
    <row r="335" spans="1:15">
      <c r="A335">
        <f t="shared" si="44"/>
        <v>2179</v>
      </c>
      <c r="G335" s="3">
        <f>carboncycle!L435</f>
        <v>692.33880919394721</v>
      </c>
      <c r="H335" s="3">
        <f t="shared" si="45"/>
        <v>4.9396782553460756</v>
      </c>
      <c r="I335" s="3">
        <f t="shared" si="50"/>
        <v>1.5726320066608852</v>
      </c>
      <c r="J335" s="3">
        <f t="shared" si="46"/>
        <v>0.70226434339493538</v>
      </c>
      <c r="K335">
        <f>carboncycle!U435</f>
        <v>692.3389487597716</v>
      </c>
      <c r="L335" s="3">
        <f t="shared" si="47"/>
        <v>4.939679333831168</v>
      </c>
      <c r="M335" s="3">
        <f t="shared" si="51"/>
        <v>1.5726324887515917</v>
      </c>
      <c r="N335" s="3">
        <f t="shared" si="48"/>
        <v>0.70226471965961867</v>
      </c>
      <c r="O335" s="16">
        <f t="shared" si="49"/>
        <v>4.8209070646620944E-7</v>
      </c>
    </row>
    <row r="336" spans="1:15">
      <c r="A336">
        <f t="shared" si="44"/>
        <v>2180</v>
      </c>
      <c r="G336" s="3">
        <f>carboncycle!L436</f>
        <v>693.17351020071078</v>
      </c>
      <c r="H336" s="3">
        <f t="shared" si="45"/>
        <v>4.9461244642522484</v>
      </c>
      <c r="I336" s="3">
        <f t="shared" si="50"/>
        <v>1.5771666542476017</v>
      </c>
      <c r="J336" s="3">
        <f t="shared" si="46"/>
        <v>0.70720803172228597</v>
      </c>
      <c r="K336">
        <f>carboncycle!U436</f>
        <v>693.17364936035278</v>
      </c>
      <c r="L336" s="3">
        <f t="shared" si="47"/>
        <v>4.9461255383036935</v>
      </c>
      <c r="M336" s="3">
        <f t="shared" si="51"/>
        <v>1.577167134337641</v>
      </c>
      <c r="N336" s="3">
        <f t="shared" si="48"/>
        <v>0.70720840858806111</v>
      </c>
      <c r="O336" s="16">
        <f t="shared" si="49"/>
        <v>4.800900392787355E-7</v>
      </c>
    </row>
    <row r="337" spans="1:15">
      <c r="A337">
        <f t="shared" si="44"/>
        <v>2181</v>
      </c>
      <c r="G337" s="3">
        <f>carboncycle!L437</f>
        <v>693.99061106261058</v>
      </c>
      <c r="H337" s="3">
        <f t="shared" si="45"/>
        <v>4.9524272370096334</v>
      </c>
      <c r="I337" s="3">
        <f t="shared" si="50"/>
        <v>1.5816534990709017</v>
      </c>
      <c r="J337" s="3">
        <f t="shared" si="46"/>
        <v>0.71214939669822974</v>
      </c>
      <c r="K337">
        <f>carboncycle!U437</f>
        <v>693.99074981976491</v>
      </c>
      <c r="L337" s="3">
        <f t="shared" si="47"/>
        <v>4.9524283066937045</v>
      </c>
      <c r="M337" s="3">
        <f t="shared" si="51"/>
        <v>1.5816539771854674</v>
      </c>
      <c r="N337" s="3">
        <f t="shared" si="48"/>
        <v>0.71214977415031877</v>
      </c>
      <c r="O337" s="16">
        <f t="shared" si="49"/>
        <v>4.7811456571622557E-7</v>
      </c>
    </row>
    <row r="338" spans="1:15">
      <c r="A338">
        <f t="shared" si="44"/>
        <v>2182</v>
      </c>
      <c r="G338" s="3">
        <f>carboncycle!L438</f>
        <v>694.79019470504647</v>
      </c>
      <c r="H338" s="3">
        <f t="shared" si="45"/>
        <v>4.9585877094786301</v>
      </c>
      <c r="I338" s="3">
        <f t="shared" si="50"/>
        <v>1.5860926269937308</v>
      </c>
      <c r="J338" s="3">
        <f t="shared" si="46"/>
        <v>0.71708817999970653</v>
      </c>
      <c r="K338">
        <f>carboncycle!U438</f>
        <v>694.79033306336237</v>
      </c>
      <c r="L338" s="3">
        <f t="shared" si="47"/>
        <v>4.9585887748605568</v>
      </c>
      <c r="M338" s="3">
        <f t="shared" si="51"/>
        <v>1.5860931031577521</v>
      </c>
      <c r="N338" s="3">
        <f t="shared" si="48"/>
        <v>0.71708855802355842</v>
      </c>
      <c r="O338" s="16">
        <f t="shared" si="49"/>
        <v>4.7616402132355518E-7</v>
      </c>
    </row>
    <row r="339" spans="1:15">
      <c r="A339">
        <f t="shared" si="44"/>
        <v>2183</v>
      </c>
      <c r="G339" s="3">
        <f>carboncycle!L439</f>
        <v>695.5723466296854</v>
      </c>
      <c r="H339" s="3">
        <f t="shared" si="45"/>
        <v>4.9646070218720997</v>
      </c>
      <c r="I339" s="3">
        <f t="shared" si="50"/>
        <v>1.5904841309478059</v>
      </c>
      <c r="J339" s="3">
        <f t="shared" si="46"/>
        <v>0.72202412525863258</v>
      </c>
      <c r="K339">
        <f>carboncycle!U439</f>
        <v>695.57248459276616</v>
      </c>
      <c r="L339" s="3">
        <f t="shared" si="47"/>
        <v>4.9646080830160804</v>
      </c>
      <c r="M339" s="3">
        <f t="shared" si="51"/>
        <v>1.5904846051859474</v>
      </c>
      <c r="N339" s="3">
        <f t="shared" si="48"/>
        <v>0.72202450383992067</v>
      </c>
      <c r="O339" s="16">
        <f t="shared" si="49"/>
        <v>4.7423814142355525E-7</v>
      </c>
    </row>
    <row r="340" spans="1:15">
      <c r="A340">
        <f t="shared" si="44"/>
        <v>2184</v>
      </c>
      <c r="G340" s="3">
        <f>carboncycle!L440</f>
        <v>696.33715483638366</v>
      </c>
      <c r="H340" s="3">
        <f t="shared" si="45"/>
        <v>4.9704863183541024</v>
      </c>
      <c r="I340" s="3">
        <f t="shared" si="50"/>
        <v>1.5948281107558293</v>
      </c>
      <c r="J340" s="3">
        <f t="shared" si="46"/>
        <v>0.72695697809094706</v>
      </c>
      <c r="K340">
        <f>carboncycle!U440</f>
        <v>696.33729240778803</v>
      </c>
      <c r="L340" s="3">
        <f t="shared" si="47"/>
        <v>4.9704873753233247</v>
      </c>
      <c r="M340" s="3">
        <f t="shared" si="51"/>
        <v>1.5948285830924904</v>
      </c>
      <c r="N340" s="3">
        <f t="shared" si="48"/>
        <v>0.72695735721556609</v>
      </c>
      <c r="O340" s="16">
        <f t="shared" si="49"/>
        <v>4.7233666111701211E-7</v>
      </c>
    </row>
    <row r="341" spans="1:15">
      <c r="A341">
        <f t="shared" si="44"/>
        <v>2185</v>
      </c>
      <c r="G341" s="3">
        <f>carboncycle!L441</f>
        <v>697.08470974594286</v>
      </c>
      <c r="H341" s="3">
        <f t="shared" si="45"/>
        <v>4.9762267466500871</v>
      </c>
      <c r="I341" s="3">
        <f t="shared" si="50"/>
        <v>1.5991246729557449</v>
      </c>
      <c r="J341" s="3">
        <f t="shared" si="46"/>
        <v>0.73188648612448359</v>
      </c>
      <c r="K341">
        <f>carboncycle!U441</f>
        <v>697.08484692918501</v>
      </c>
      <c r="L341" s="3">
        <f t="shared" si="47"/>
        <v>4.9762277995067388</v>
      </c>
      <c r="M341" s="3">
        <f t="shared" si="51"/>
        <v>1.5991251434150604</v>
      </c>
      <c r="N341" s="3">
        <f t="shared" si="48"/>
        <v>0.731886865778547</v>
      </c>
      <c r="O341" s="16">
        <f t="shared" si="49"/>
        <v>4.7045931550471209E-7</v>
      </c>
    </row>
    <row r="342" spans="1:15">
      <c r="A342">
        <f t="shared" si="44"/>
        <v>2186</v>
      </c>
      <c r="G342" s="3">
        <f>carboncycle!L442</f>
        <v>697.81510412371324</v>
      </c>
      <c r="H342" s="3">
        <f t="shared" si="45"/>
        <v>4.981829457668244</v>
      </c>
      <c r="I342" s="3">
        <f t="shared" si="50"/>
        <v>1.6033739306270742</v>
      </c>
      <c r="J342" s="3">
        <f t="shared" si="46"/>
        <v>0.73681239902568518</v>
      </c>
      <c r="K342">
        <f>carboncycle!U442</f>
        <v>697.81524092226414</v>
      </c>
      <c r="L342" s="3">
        <f t="shared" si="47"/>
        <v>4.9818305064735373</v>
      </c>
      <c r="M342" s="3">
        <f t="shared" si="51"/>
        <v>1.6033743992329141</v>
      </c>
      <c r="N342" s="3">
        <f t="shared" si="48"/>
        <v>0.73681277919552235</v>
      </c>
      <c r="O342" s="16">
        <f t="shared" si="49"/>
        <v>4.6860583990948612E-7</v>
      </c>
    </row>
    <row r="343" spans="1:15">
      <c r="A343">
        <f t="shared" si="44"/>
        <v>2187</v>
      </c>
      <c r="G343" s="3">
        <f>carboncycle!L443</f>
        <v>698.52843300405846</v>
      </c>
      <c r="H343" s="3">
        <f t="shared" si="45"/>
        <v>4.987295605131755</v>
      </c>
      <c r="I343" s="3">
        <f t="shared" si="50"/>
        <v>1.6075760032193696</v>
      </c>
      <c r="J343" s="3">
        <f t="shared" si="46"/>
        <v>0.7417344685251811</v>
      </c>
      <c r="K343">
        <f>carboncycle!U443</f>
        <v>698.52856942134611</v>
      </c>
      <c r="L343" s="3">
        <f t="shared" si="47"/>
        <v>4.987296649945943</v>
      </c>
      <c r="M343" s="3">
        <f t="shared" si="51"/>
        <v>1.6075764699953401</v>
      </c>
      <c r="N343" s="3">
        <f t="shared" si="48"/>
        <v>0.74173484919733479</v>
      </c>
      <c r="O343" s="16">
        <f t="shared" si="49"/>
        <v>4.6677597054234354E-7</v>
      </c>
    </row>
    <row r="344" spans="1:15">
      <c r="A344">
        <f t="shared" si="44"/>
        <v>2188</v>
      </c>
      <c r="G344" s="3">
        <f>carboncycle!L444</f>
        <v>699.22479361569503</v>
      </c>
      <c r="H344" s="3">
        <f t="shared" si="45"/>
        <v>4.9926263452216846</v>
      </c>
      <c r="I344" s="3">
        <f t="shared" si="50"/>
        <v>1.6117310163828162</v>
      </c>
      <c r="J344" s="3">
        <f t="shared" si="46"/>
        <v>0.7466524484422441</v>
      </c>
      <c r="K344">
        <f>carboncycle!U444</f>
        <v>699.22492965510514</v>
      </c>
      <c r="L344" s="3">
        <f t="shared" si="47"/>
        <v>4.9926273861040729</v>
      </c>
      <c r="M344" s="3">
        <f t="shared" si="51"/>
        <v>1.6117314813522596</v>
      </c>
      <c r="N344" s="3">
        <f t="shared" si="48"/>
        <v>0.74665282960346746</v>
      </c>
      <c r="O344" s="16">
        <f t="shared" si="49"/>
        <v>4.649694433922491E-7</v>
      </c>
    </row>
    <row r="345" spans="1:15">
      <c r="A345">
        <f t="shared" si="44"/>
        <v>2189</v>
      </c>
      <c r="G345" s="3">
        <f>carboncycle!L445</f>
        <v>699.90428530791883</v>
      </c>
      <c r="H345" s="3">
        <f t="shared" si="45"/>
        <v>4.9978228362302177</v>
      </c>
      <c r="I345" s="3">
        <f t="shared" si="50"/>
        <v>1.6158391018010101</v>
      </c>
      <c r="J345" s="3">
        <f t="shared" si="46"/>
        <v>0.7515660947081465</v>
      </c>
      <c r="K345">
        <f>carboncycle!U445</f>
        <v>699.90442097279526</v>
      </c>
      <c r="L345" s="3">
        <f t="shared" si="47"/>
        <v>4.9978238732391826</v>
      </c>
      <c r="M345" s="3">
        <f t="shared" si="51"/>
        <v>1.6158395649870052</v>
      </c>
      <c r="N345" s="3">
        <f t="shared" si="48"/>
        <v>0.75156647634540064</v>
      </c>
      <c r="O345" s="16">
        <f t="shared" si="49"/>
        <v>4.6318599511430136E-7</v>
      </c>
    </row>
    <row r="346" spans="1:15">
      <c r="A346">
        <f t="shared" si="44"/>
        <v>2190</v>
      </c>
      <c r="G346" s="3">
        <f>carboncycle!L446</f>
        <v>700.5670094777297</v>
      </c>
      <c r="H346" s="3">
        <f t="shared" si="45"/>
        <v>5.0028862382240264</v>
      </c>
      <c r="I346" s="3">
        <f t="shared" si="50"/>
        <v>1.6199003970259365</v>
      </c>
      <c r="J346" s="3">
        <f t="shared" si="46"/>
        <v>0.75647516538843396</v>
      </c>
      <c r="K346">
        <f>carboncycle!U446</f>
        <v>700.56714477137564</v>
      </c>
      <c r="L346" s="3">
        <f t="shared" si="47"/>
        <v>5.0028872714170349</v>
      </c>
      <c r="M346" s="3">
        <f t="shared" si="51"/>
        <v>1.6199008584513002</v>
      </c>
      <c r="N346" s="3">
        <f t="shared" si="48"/>
        <v>0.7564755474888849</v>
      </c>
      <c r="O346" s="16">
        <f t="shared" si="49"/>
        <v>4.6142536369586651E-7</v>
      </c>
    </row>
    <row r="347" spans="1:15">
      <c r="A347">
        <f t="shared" si="44"/>
        <v>2191</v>
      </c>
      <c r="G347" s="3">
        <f>carboncycle!L447</f>
        <v>701.21306949786754</v>
      </c>
      <c r="H347" s="3">
        <f t="shared" si="45"/>
        <v>5.0078177127175083</v>
      </c>
      <c r="I347" s="3">
        <f t="shared" si="50"/>
        <v>1.6239150453151741</v>
      </c>
      <c r="J347" s="3">
        <f t="shared" si="46"/>
        <v>0.761379420704135</v>
      </c>
      <c r="K347">
        <f>carboncycle!U447</f>
        <v>701.21320442354545</v>
      </c>
      <c r="L347" s="3">
        <f t="shared" si="47"/>
        <v>5.0078187421511267</v>
      </c>
      <c r="M347" s="3">
        <f t="shared" si="51"/>
        <v>1.6239155050024618</v>
      </c>
      <c r="N347" s="3">
        <f t="shared" si="48"/>
        <v>0.76137980325515142</v>
      </c>
      <c r="O347" s="16">
        <f t="shared" si="49"/>
        <v>4.5968728779044454E-7</v>
      </c>
    </row>
    <row r="348" spans="1:15">
      <c r="A348">
        <f t="shared" si="44"/>
        <v>2192</v>
      </c>
      <c r="G348" s="3">
        <f>carboncycle!L448</f>
        <v>701.84257064576661</v>
      </c>
      <c r="H348" s="3">
        <f t="shared" si="45"/>
        <v>5.0126184223556471</v>
      </c>
      <c r="I348" s="3">
        <f t="shared" si="50"/>
        <v>1.6278831954713386</v>
      </c>
      <c r="J348" s="3">
        <f t="shared" si="46"/>
        <v>0.76627862305192573</v>
      </c>
      <c r="K348">
        <f>carboncycle!U448</f>
        <v>701.84270520669907</v>
      </c>
      <c r="L348" s="3">
        <f t="shared" si="47"/>
        <v>5.0126194480855615</v>
      </c>
      <c r="M348" s="3">
        <f t="shared" si="51"/>
        <v>1.6278836534428454</v>
      </c>
      <c r="N348" s="3">
        <f t="shared" si="48"/>
        <v>0.76627900604107613</v>
      </c>
      <c r="O348" s="16">
        <f t="shared" si="49"/>
        <v>4.5797150671766929E-7</v>
      </c>
    </row>
    <row r="349" spans="1:15">
      <c r="A349">
        <f t="shared" si="44"/>
        <v>2193</v>
      </c>
      <c r="G349" s="3">
        <f>carboncycle!L449</f>
        <v>702.45562003343969</v>
      </c>
      <c r="H349" s="3">
        <f t="shared" si="45"/>
        <v>5.0172895306062646</v>
      </c>
      <c r="I349" s="3">
        <f t="shared" si="50"/>
        <v>1.6318050016837846</v>
      </c>
      <c r="J349" s="3">
        <f t="shared" si="46"/>
        <v>0.77117253702326805</v>
      </c>
      <c r="K349">
        <f>carboncycle!U449</f>
        <v>702.45575423281002</v>
      </c>
      <c r="L349" s="3">
        <f t="shared" si="47"/>
        <v>5.0172905526872933</v>
      </c>
      <c r="M349" s="3">
        <f t="shared" si="51"/>
        <v>1.6318054579615457</v>
      </c>
      <c r="N349" s="3">
        <f t="shared" si="48"/>
        <v>0.7711729204383182</v>
      </c>
      <c r="O349" s="16">
        <f t="shared" si="49"/>
        <v>4.5627776112944218E-7</v>
      </c>
    </row>
    <row r="350" spans="1:15">
      <c r="A350">
        <f t="shared" si="44"/>
        <v>2194</v>
      </c>
      <c r="G350" s="3">
        <f>carboncycle!L450</f>
        <v>703.05232653830194</v>
      </c>
      <c r="H350" s="3">
        <f t="shared" si="45"/>
        <v>5.0218322014614518</v>
      </c>
      <c r="I350" s="3">
        <f t="shared" si="50"/>
        <v>1.6356806233725762</v>
      </c>
      <c r="J350" s="3">
        <f t="shared" si="46"/>
        <v>0.77606092942253979</v>
      </c>
      <c r="K350">
        <f>carboncycle!U450</f>
        <v>703.05246037925497</v>
      </c>
      <c r="L350" s="3">
        <f t="shared" si="47"/>
        <v>5.0218332199475642</v>
      </c>
      <c r="M350" s="3">
        <f t="shared" si="51"/>
        <v>1.6356810779783693</v>
      </c>
      <c r="N350" s="3">
        <f t="shared" si="48"/>
        <v>0.77606131325145011</v>
      </c>
      <c r="O350" s="16">
        <f t="shared" si="49"/>
        <v>4.5460579300993231E-7</v>
      </c>
    </row>
    <row r="351" spans="1:15">
      <c r="A351">
        <f t="shared" si="44"/>
        <v>2195</v>
      </c>
      <c r="G351" s="3">
        <f>carboncycle!L451</f>
        <v>703.63280073493945</v>
      </c>
      <c r="H351" s="3">
        <f t="shared" si="45"/>
        <v>5.0262475991479327</v>
      </c>
      <c r="I351" s="3">
        <f t="shared" si="50"/>
        <v>1.6395102250347409</v>
      </c>
      <c r="J351" s="3">
        <f t="shared" si="46"/>
        <v>0.78094356928417596</v>
      </c>
      <c r="K351">
        <f>carboncycle!U451</f>
        <v>703.63293422058155</v>
      </c>
      <c r="L351" s="3">
        <f t="shared" si="47"/>
        <v>5.0262486140922569</v>
      </c>
      <c r="M351" s="3">
        <f t="shared" si="51"/>
        <v>1.6395106779900861</v>
      </c>
      <c r="N351" s="3">
        <f t="shared" si="48"/>
        <v>0.78094395351509904</v>
      </c>
      <c r="O351" s="16">
        <f t="shared" si="49"/>
        <v>4.5295534523148717E-7</v>
      </c>
    </row>
    <row r="352" spans="1:15">
      <c r="A352">
        <f t="shared" si="44"/>
        <v>2196</v>
      </c>
      <c r="G352" s="3">
        <f>carboncycle!L452</f>
        <v>704.19715482783261</v>
      </c>
      <c r="H352" s="3">
        <f t="shared" si="45"/>
        <v>5.0305368878461554</v>
      </c>
      <c r="I352" s="3">
        <f t="shared" si="50"/>
        <v>1.6432939760928083</v>
      </c>
      <c r="J352" s="3">
        <f t="shared" si="46"/>
        <v>0.78582022788883921</v>
      </c>
      <c r="K352">
        <f>carboncycle!U452</f>
        <v>704.1972879612324</v>
      </c>
      <c r="L352" s="3">
        <f t="shared" si="47"/>
        <v>5.0305378993009962</v>
      </c>
      <c r="M352" s="3">
        <f t="shared" si="51"/>
        <v>1.6432944274189707</v>
      </c>
      <c r="N352" s="3">
        <f t="shared" si="48"/>
        <v>0.78582061251011692</v>
      </c>
      <c r="O352" s="16">
        <f t="shared" si="49"/>
        <v>4.513261624428111E-7</v>
      </c>
    </row>
    <row r="353" spans="1:15">
      <c r="A353">
        <f t="shared" si="44"/>
        <v>2197</v>
      </c>
      <c r="G353" s="3">
        <f>carboncycle!L453</f>
        <v>704.74550258503973</v>
      </c>
      <c r="H353" s="3">
        <f t="shared" si="45"/>
        <v>5.0347012314179009</v>
      </c>
      <c r="I353" s="3">
        <f t="shared" si="50"/>
        <v>1.6470320507456457</v>
      </c>
      <c r="J353" s="3">
        <f t="shared" si="46"/>
        <v>0.79069067877863775</v>
      </c>
      <c r="K353">
        <f>carboncycle!U453</f>
        <v>704.74563536922892</v>
      </c>
      <c r="L353" s="3">
        <f t="shared" si="47"/>
        <v>5.0347022394347558</v>
      </c>
      <c r="M353" s="3">
        <f t="shared" si="51"/>
        <v>1.6470325004636357</v>
      </c>
      <c r="N353" s="3">
        <f t="shared" si="48"/>
        <v>0.79069106377879916</v>
      </c>
      <c r="O353" s="16">
        <f t="shared" si="49"/>
        <v>4.4971798995874224E-7</v>
      </c>
    </row>
    <row r="354" spans="1:15">
      <c r="A354">
        <f t="shared" si="44"/>
        <v>2198</v>
      </c>
      <c r="G354" s="3">
        <f>carboncycle!L454</f>
        <v>705.27795927284706</v>
      </c>
      <c r="H354" s="3">
        <f t="shared" si="45"/>
        <v>5.0387417931422016</v>
      </c>
      <c r="I354" s="3">
        <f t="shared" si="50"/>
        <v>1.6507246278215886</v>
      </c>
      <c r="J354" s="3">
        <f t="shared" si="46"/>
        <v>0.7955546977714103</v>
      </c>
      <c r="K354">
        <f>carboncycle!U454</f>
        <v>705.27809171082083</v>
      </c>
      <c r="L354" s="3">
        <f t="shared" si="47"/>
        <v>5.0387427977717714</v>
      </c>
      <c r="M354" s="3">
        <f t="shared" si="51"/>
        <v>1.6507250759521646</v>
      </c>
      <c r="N354" s="3">
        <f t="shared" si="48"/>
        <v>0.79555508313916901</v>
      </c>
      <c r="O354" s="16">
        <f t="shared" si="49"/>
        <v>4.4813057598069861E-7</v>
      </c>
    </row>
    <row r="355" spans="1:15">
      <c r="A355">
        <f t="shared" si="44"/>
        <v>2199</v>
      </c>
      <c r="G355" s="3">
        <f>carboncycle!L455</f>
        <v>705.79464159139116</v>
      </c>
      <c r="H355" s="3">
        <f t="shared" si="45"/>
        <v>5.0426597354593534</v>
      </c>
      <c r="I355" s="3">
        <f t="shared" si="50"/>
        <v>1.6543718906338709</v>
      </c>
      <c r="J355" s="3">
        <f t="shared" si="46"/>
        <v>0.80041206297409528</v>
      </c>
      <c r="K355">
        <f>carboncycle!U455</f>
        <v>705.79477368610833</v>
      </c>
      <c r="L355" s="3">
        <f t="shared" si="47"/>
        <v>5.0426607367515555</v>
      </c>
      <c r="M355" s="3">
        <f t="shared" si="51"/>
        <v>1.6543723371975401</v>
      </c>
      <c r="N355" s="3">
        <f t="shared" si="48"/>
        <v>0.80041244869834682</v>
      </c>
      <c r="O355" s="16">
        <f t="shared" si="49"/>
        <v>4.4656366915418744E-7</v>
      </c>
    </row>
    <row r="356" spans="1:15">
      <c r="A356">
        <f t="shared" si="44"/>
        <v>2200</v>
      </c>
      <c r="G356" s="3">
        <f>carboncycle!L456</f>
        <v>706.29566761125636</v>
      </c>
      <c r="H356" s="3">
        <f t="shared" si="45"/>
        <v>5.0464562197228506</v>
      </c>
      <c r="I356" s="3">
        <f t="shared" si="50"/>
        <v>1.6579740268383529</v>
      </c>
      <c r="J356" s="3">
        <f t="shared" si="46"/>
        <v>0.80526255479520281</v>
      </c>
      <c r="K356">
        <f>carboncycle!U456</f>
        <v>706.29579936564051</v>
      </c>
      <c r="L356" s="3">
        <f t="shared" si="47"/>
        <v>5.0464572177268323</v>
      </c>
      <c r="M356" s="3">
        <f t="shared" si="51"/>
        <v>1.6579744718553733</v>
      </c>
      <c r="N356" s="3">
        <f t="shared" si="48"/>
        <v>0.80526294086502226</v>
      </c>
      <c r="O356" s="16">
        <f t="shared" si="49"/>
        <v>4.45017020345162E-7</v>
      </c>
    </row>
    <row r="357" spans="1:15">
      <c r="A357">
        <f t="shared" si="44"/>
        <v>2201</v>
      </c>
      <c r="G357" s="3">
        <f>carboncycle!L457</f>
        <v>706.78115671105502</v>
      </c>
      <c r="H357" s="3">
        <f t="shared" si="45"/>
        <v>5.0501324059590313</v>
      </c>
      <c r="I357" s="3">
        <f t="shared" si="50"/>
        <v>1.6615312282935442</v>
      </c>
      <c r="J357" s="3">
        <f t="shared" si="46"/>
        <v>0.81010595595640789</v>
      </c>
      <c r="K357">
        <f>carboncycle!U457</f>
        <v>706.78128812799423</v>
      </c>
      <c r="L357" s="3">
        <f t="shared" si="47"/>
        <v>5.0501334007231851</v>
      </c>
      <c r="M357" s="3">
        <f t="shared" si="51"/>
        <v>1.6615316717839259</v>
      </c>
      <c r="N357" s="3">
        <f t="shared" si="48"/>
        <v>0.8101063423610475</v>
      </c>
      <c r="O357" s="16">
        <f t="shared" si="49"/>
        <v>4.4349038175184319E-7</v>
      </c>
    </row>
    <row r="358" spans="1:15">
      <c r="A358">
        <f t="shared" si="44"/>
        <v>2202</v>
      </c>
      <c r="G358" s="3">
        <f>carboncycle!L458</f>
        <v>707.25122951598883</v>
      </c>
      <c r="H358" s="3">
        <f t="shared" si="45"/>
        <v>5.0536894526342468</v>
      </c>
      <c r="I358" s="3">
        <f t="shared" si="50"/>
        <v>1.6650436909229176</v>
      </c>
      <c r="J358" s="3">
        <f t="shared" si="46"/>
        <v>0.8149420515032828</v>
      </c>
      <c r="K358">
        <f>carboncycle!U458</f>
        <v>707.25136059833699</v>
      </c>
      <c r="L358" s="3">
        <f t="shared" si="47"/>
        <v>5.0536904442062216</v>
      </c>
      <c r="M358" s="3">
        <f t="shared" si="51"/>
        <v>1.6650441329064249</v>
      </c>
      <c r="N358" s="3">
        <f t="shared" si="48"/>
        <v>0.8149424382321695</v>
      </c>
      <c r="O358" s="16">
        <f t="shared" si="49"/>
        <v>4.4198350734880876E-7</v>
      </c>
    </row>
    <row r="359" spans="1:15">
      <c r="A359">
        <f t="shared" si="44"/>
        <v>2203</v>
      </c>
      <c r="G359" s="3">
        <f>carboncycle!L459</f>
        <v>707.70600783739906</v>
      </c>
      <c r="H359" s="3">
        <f t="shared" si="45"/>
        <v>5.0571285164293851</v>
      </c>
      <c r="I359" s="3">
        <f t="shared" si="50"/>
        <v>1.6685116145795083</v>
      </c>
      <c r="J359" s="3">
        <f t="shared" si="46"/>
        <v>0.81977062881518636</v>
      </c>
      <c r="K359">
        <f>carboncycle!U459</f>
        <v>707.7061385879756</v>
      </c>
      <c r="L359" s="3">
        <f t="shared" si="47"/>
        <v>5.0571295048560936</v>
      </c>
      <c r="M359" s="3">
        <f t="shared" si="51"/>
        <v>1.6685120550756614</v>
      </c>
      <c r="N359" s="3">
        <f t="shared" si="48"/>
        <v>0.81977101585791923</v>
      </c>
      <c r="O359" s="16">
        <f t="shared" si="49"/>
        <v>4.4049615310903789E-7</v>
      </c>
    </row>
    <row r="360" spans="1:15">
      <c r="A360">
        <f t="shared" si="44"/>
        <v>2204</v>
      </c>
      <c r="G360" s="3">
        <f>carboncycle!L460</f>
        <v>708.14561461330391</v>
      </c>
      <c r="H360" s="3">
        <f t="shared" si="45"/>
        <v>5.0604507520215538</v>
      </c>
      <c r="I360" s="3">
        <f t="shared" si="50"/>
        <v>1.6719352029127912</v>
      </c>
      <c r="J360" s="3">
        <f t="shared" si="46"/>
        <v>0.82459147761432772</v>
      </c>
      <c r="K360">
        <f>carboncycle!U460</f>
        <v>708.14574503489496</v>
      </c>
      <c r="L360" s="3">
        <f t="shared" si="47"/>
        <v>5.0604517373491955</v>
      </c>
      <c r="M360" s="3">
        <f t="shared" si="51"/>
        <v>1.6719356419408684</v>
      </c>
      <c r="N360" s="3">
        <f t="shared" si="48"/>
        <v>0.82459186496067605</v>
      </c>
      <c r="O360" s="16">
        <f t="shared" si="49"/>
        <v>4.3902807722595583E-7</v>
      </c>
    </row>
    <row r="361" spans="1:15">
      <c r="A361">
        <f t="shared" si="44"/>
        <v>2205</v>
      </c>
      <c r="G361" s="3">
        <f>carboncycle!L461</f>
        <v>708.57017384992719</v>
      </c>
      <c r="H361" s="3">
        <f t="shared" si="45"/>
        <v>5.0636573118727632</v>
      </c>
      <c r="I361" s="3">
        <f t="shared" si="50"/>
        <v>1.6753146632378273</v>
      </c>
      <c r="J361" s="3">
        <f t="shared" si="46"/>
        <v>0.82940438997402299</v>
      </c>
      <c r="K361">
        <f>carboncycle!U461</f>
        <v>708.57030394528533</v>
      </c>
      <c r="L361" s="3">
        <f t="shared" si="47"/>
        <v>5.0636582941468253</v>
      </c>
      <c r="M361" s="3">
        <f t="shared" si="51"/>
        <v>1.6753151008168665</v>
      </c>
      <c r="N361" s="3">
        <f t="shared" si="48"/>
        <v>0.82940477761392351</v>
      </c>
      <c r="O361" s="16">
        <f t="shared" si="49"/>
        <v>4.3757903922525543E-7</v>
      </c>
    </row>
    <row r="362" spans="1:15">
      <c r="A362">
        <f t="shared" si="44"/>
        <v>2206</v>
      </c>
      <c r="G362" s="3">
        <f>carboncycle!L462</f>
        <v>708.97981056421634</v>
      </c>
      <c r="H362" s="3">
        <f t="shared" si="45"/>
        <v>5.066749346025416</v>
      </c>
      <c r="I362" s="3">
        <f t="shared" si="50"/>
        <v>1.6786502064066688</v>
      </c>
      <c r="J362" s="3">
        <f t="shared" si="46"/>
        <v>0.83420916032616144</v>
      </c>
      <c r="K362">
        <f>carboncycle!U462</f>
        <v>708.97994033606165</v>
      </c>
      <c r="L362" s="3">
        <f t="shared" si="47"/>
        <v>5.0667503252906902</v>
      </c>
      <c r="M362" s="3">
        <f t="shared" si="51"/>
        <v>1.6786506425554695</v>
      </c>
      <c r="N362" s="3">
        <f t="shared" si="48"/>
        <v>0.83420954824971627</v>
      </c>
      <c r="O362" s="16">
        <f t="shared" si="49"/>
        <v>4.3614880063103101E-7</v>
      </c>
    </row>
    <row r="363" spans="1:15">
      <c r="A363">
        <f t="shared" si="44"/>
        <v>2207</v>
      </c>
      <c r="G363" s="3">
        <f>carboncycle!L463</f>
        <v>709.37465072735472</v>
      </c>
      <c r="H363" s="3">
        <f t="shared" si="45"/>
        <v>5.0697280019044744</v>
      </c>
      <c r="I363" s="3">
        <f t="shared" si="50"/>
        <v>1.681942046682011</v>
      </c>
      <c r="J363" s="3">
        <f t="shared" si="46"/>
        <v>0.83900558546789872</v>
      </c>
      <c r="K363">
        <f>carboncycle!U463</f>
        <v>709.37478017837486</v>
      </c>
      <c r="L363" s="3">
        <f t="shared" si="47"/>
        <v>5.0697289782050703</v>
      </c>
      <c r="M363" s="3">
        <f t="shared" si="51"/>
        <v>1.6819424814191364</v>
      </c>
      <c r="N363" s="3">
        <f t="shared" si="48"/>
        <v>0.83900597366537299</v>
      </c>
      <c r="O363" s="16">
        <f t="shared" si="49"/>
        <v>4.3473712540986753E-7</v>
      </c>
    </row>
    <row r="364" spans="1:15">
      <c r="A364">
        <f t="shared" si="44"/>
        <v>2208</v>
      </c>
      <c r="G364" s="3">
        <f>carboncycle!L464</f>
        <v>709.75482120926165</v>
      </c>
      <c r="H364" s="3">
        <f t="shared" si="45"/>
        <v>5.072594424126093</v>
      </c>
      <c r="I364" s="3">
        <f t="shared" si="50"/>
        <v>1.6851904016130801</v>
      </c>
      <c r="J364" s="3">
        <f t="shared" si="46"/>
        <v>0.84379346456759485</v>
      </c>
      <c r="K364">
        <f>carboncycle!U464</f>
        <v>709.75495034211269</v>
      </c>
      <c r="L364" s="3">
        <f t="shared" si="47"/>
        <v>5.0725953975054479</v>
      </c>
      <c r="M364" s="3">
        <f t="shared" si="51"/>
        <v>1.6851908349568592</v>
      </c>
      <c r="N364" s="3">
        <f t="shared" si="48"/>
        <v>0.84379385302941434</v>
      </c>
      <c r="O364" s="16">
        <f t="shared" si="49"/>
        <v>4.3334377908266219E-7</v>
      </c>
    </row>
    <row r="365" spans="1:15">
      <c r="A365">
        <f t="shared" si="44"/>
        <v>2209</v>
      </c>
      <c r="G365" s="3">
        <f>carboncycle!L465</f>
        <v>710.12044972408603</v>
      </c>
      <c r="H365" s="3">
        <f t="shared" si="45"/>
        <v>5.0753497543126116</v>
      </c>
      <c r="I365" s="3">
        <f t="shared" si="50"/>
        <v>1.6883954919137418</v>
      </c>
      <c r="J365" s="3">
        <f t="shared" si="46"/>
        <v>0.84857259917001326</v>
      </c>
      <c r="K365">
        <f>carboncycle!U465</f>
        <v>710.12057854139232</v>
      </c>
      <c r="L365" s="3">
        <f t="shared" si="47"/>
        <v>5.0753507248134984</v>
      </c>
      <c r="M365" s="3">
        <f t="shared" si="51"/>
        <v>1.6883959238822714</v>
      </c>
      <c r="N365" s="3">
        <f t="shared" si="48"/>
        <v>0.84857298788676228</v>
      </c>
      <c r="O365" s="16">
        <f t="shared" si="49"/>
        <v>4.3196852961280285E-7</v>
      </c>
    </row>
    <row r="366" spans="1:15">
      <c r="A366">
        <f t="shared" si="44"/>
        <v>2210</v>
      </c>
      <c r="G366" s="3">
        <f>carboncycle!L466</f>
        <v>710.47166477668702</v>
      </c>
      <c r="H366" s="3">
        <f t="shared" si="45"/>
        <v>5.0779951309137044</v>
      </c>
      <c r="I366" s="3">
        <f t="shared" si="50"/>
        <v>1.6915575413428166</v>
      </c>
      <c r="J366" s="3">
        <f t="shared" si="46"/>
        <v>0.85334279320079764</v>
      </c>
      <c r="K366">
        <f>carboncycle!U466</f>
        <v>710.47179328104221</v>
      </c>
      <c r="L366" s="3">
        <f t="shared" si="47"/>
        <v>5.0779960985782466</v>
      </c>
      <c r="M366" s="3">
        <f t="shared" si="51"/>
        <v>1.6915579719539633</v>
      </c>
      <c r="N366" s="3">
        <f t="shared" si="48"/>
        <v>0.85334318216321681</v>
      </c>
      <c r="O366" s="16">
        <f t="shared" si="49"/>
        <v>4.306111467400342E-7</v>
      </c>
    </row>
    <row r="367" spans="1:15">
      <c r="A367">
        <f t="shared" si="44"/>
        <v>2211</v>
      </c>
      <c r="G367" s="3">
        <f>carboncycle!L467</f>
        <v>710.80859561010323</v>
      </c>
      <c r="H367" s="3">
        <f t="shared" si="45"/>
        <v>5.0805316890335703</v>
      </c>
      <c r="I367" s="3">
        <f t="shared" si="50"/>
        <v>1.6946767765865844</v>
      </c>
      <c r="J367" s="3">
        <f t="shared" si="46"/>
        <v>0.85810385297024427</v>
      </c>
      <c r="K367">
        <f>carboncycle!U467</f>
        <v>710.80872380407004</v>
      </c>
      <c r="L367" s="3">
        <f t="shared" si="47"/>
        <v>5.0805326539032478</v>
      </c>
      <c r="M367" s="3">
        <f t="shared" si="51"/>
        <v>1.6946772058579871</v>
      </c>
      <c r="N367" s="3">
        <f t="shared" si="48"/>
        <v>0.8581042421692282</v>
      </c>
      <c r="O367" s="16">
        <f t="shared" si="49"/>
        <v>4.2927140264659158E-7</v>
      </c>
    </row>
    <row r="368" spans="1:15">
      <c r="A368">
        <f t="shared" si="44"/>
        <v>2212</v>
      </c>
      <c r="G368" s="3">
        <f>carboncycle!L468</f>
        <v>711.1313721540065</v>
      </c>
      <c r="H368" s="3">
        <f t="shared" si="45"/>
        <v>5.0829605602639889</v>
      </c>
      <c r="I368" s="3">
        <f t="shared" si="50"/>
        <v>1.697753427143466</v>
      </c>
      <c r="J368" s="3">
        <f t="shared" si="46"/>
        <v>0.86285558717638511</v>
      </c>
      <c r="K368">
        <f>carboncycle!U468</f>
        <v>711.13150004011777</v>
      </c>
      <c r="L368" s="3">
        <f t="shared" si="47"/>
        <v>5.0829615223796552</v>
      </c>
      <c r="M368" s="3">
        <f t="shared" si="51"/>
        <v>1.6977538550925368</v>
      </c>
      <c r="N368" s="3">
        <f t="shared" si="48"/>
        <v>0.8628559766029803</v>
      </c>
      <c r="O368" s="16">
        <f t="shared" si="49"/>
        <v>4.2794907084697797E-7</v>
      </c>
    </row>
    <row r="369" spans="1:15">
      <c r="A369">
        <f t="shared" si="44"/>
        <v>2213</v>
      </c>
      <c r="G369" s="3">
        <f>carboncycle!L469</f>
        <v>711.44012497413792</v>
      </c>
      <c r="H369" s="3">
        <f t="shared" si="45"/>
        <v>5.0852828725231261</v>
      </c>
      <c r="I369" s="3">
        <f t="shared" si="50"/>
        <v>1.7007877252108581</v>
      </c>
      <c r="J369" s="3">
        <f t="shared" si="46"/>
        <v>0.86759780690739818</v>
      </c>
      <c r="K369">
        <f>carboncycle!U469</f>
        <v>711.44025255489692</v>
      </c>
      <c r="L369" s="3">
        <f t="shared" si="47"/>
        <v>5.0852838319250147</v>
      </c>
      <c r="M369" s="3">
        <f t="shared" si="51"/>
        <v>1.7007881518547865</v>
      </c>
      <c r="N369" s="3">
        <f t="shared" si="48"/>
        <v>0.86759819655280102</v>
      </c>
      <c r="O369" s="16">
        <f t="shared" si="49"/>
        <v>4.2664392840841003E-7</v>
      </c>
    </row>
    <row r="370" spans="1:15">
      <c r="A370">
        <f t="shared" si="44"/>
        <v>2214</v>
      </c>
      <c r="G370" s="3">
        <f>carboncycle!L470</f>
        <v>711.73498522272371</v>
      </c>
      <c r="H370" s="3">
        <f t="shared" si="45"/>
        <v>5.0874997498999202</v>
      </c>
      <c r="I370" s="3">
        <f t="shared" si="50"/>
        <v>1.7037799055741099</v>
      </c>
      <c r="J370" s="3">
        <f t="shared" si="46"/>
        <v>0.87233032564336188</v>
      </c>
      <c r="K370">
        <f>carboncycle!U470</f>
        <v>711.73511250060392</v>
      </c>
      <c r="L370" s="3">
        <f t="shared" si="47"/>
        <v>5.0875007066276519</v>
      </c>
      <c r="M370" s="3">
        <f t="shared" si="51"/>
        <v>1.7037803309298631</v>
      </c>
      <c r="N370" s="3">
        <f t="shared" si="48"/>
        <v>0.87233071549891628</v>
      </c>
      <c r="O370" s="16">
        <f t="shared" si="49"/>
        <v>4.2535575328628283E-7</v>
      </c>
    </row>
    <row r="371" spans="1:15">
      <c r="A371">
        <f t="shared" ref="A371:A434" si="52">1+A370</f>
        <v>2215</v>
      </c>
      <c r="G371" s="3">
        <f>carboncycle!L471</f>
        <v>712.01608458986539</v>
      </c>
      <c r="H371" s="3">
        <f t="shared" si="45"/>
        <v>5.0896123125039257</v>
      </c>
      <c r="I371" s="3">
        <f t="shared" si="50"/>
        <v>1.7067302054976168</v>
      </c>
      <c r="J371" s="3">
        <f t="shared" si="46"/>
        <v>0.87705295925736848</v>
      </c>
      <c r="K371">
        <f>carboncycle!U471</f>
        <v>712.01621156731176</v>
      </c>
      <c r="L371" s="3">
        <f t="shared" si="47"/>
        <v>5.0896132665965252</v>
      </c>
      <c r="M371" s="3">
        <f t="shared" si="51"/>
        <v>1.7067306295819431</v>
      </c>
      <c r="N371" s="3">
        <f t="shared" si="48"/>
        <v>0.87705334931456402</v>
      </c>
      <c r="O371" s="16">
        <f t="shared" si="49"/>
        <v>4.2408432632257131E-7</v>
      </c>
    </row>
    <row r="372" spans="1:15">
      <c r="A372">
        <f t="shared" si="52"/>
        <v>2216</v>
      </c>
      <c r="G372" s="3">
        <f>carboncycle!L472</f>
        <v>712.283555255902</v>
      </c>
      <c r="H372" s="3">
        <f t="shared" si="45"/>
        <v>5.0916216763204769</v>
      </c>
      <c r="I372" s="3">
        <f t="shared" si="50"/>
        <v>1.7096388646180163</v>
      </c>
      <c r="J372" s="3">
        <f t="shared" si="46"/>
        <v>0.8817655260160131</v>
      </c>
      <c r="K372">
        <f>carboncycle!U472</f>
        <v>712.28368193533083</v>
      </c>
      <c r="L372" s="3">
        <f t="shared" si="47"/>
        <v>5.0916226278163785</v>
      </c>
      <c r="M372" s="3">
        <f t="shared" si="51"/>
        <v>1.7096392874474464</v>
      </c>
      <c r="N372" s="3">
        <f t="shared" si="48"/>
        <v>0.88176591626648271</v>
      </c>
      <c r="O372" s="16">
        <f t="shared" si="49"/>
        <v>4.2282943013560725E-7</v>
      </c>
    </row>
    <row r="373" spans="1:15">
      <c r="A373">
        <f t="shared" si="52"/>
        <v>2217</v>
      </c>
      <c r="G373" s="3">
        <f>carboncycle!L473</f>
        <v>712.53752984473897</v>
      </c>
      <c r="H373" s="3">
        <f t="shared" si="45"/>
        <v>5.0935289530710479</v>
      </c>
      <c r="I373" s="3">
        <f t="shared" si="50"/>
        <v>1.7125061248394631</v>
      </c>
      <c r="J373" s="3">
        <f t="shared" si="46"/>
        <v>0.88646784657927247</v>
      </c>
      <c r="K373">
        <f>carboncycle!U473</f>
        <v>712.53765622853803</v>
      </c>
      <c r="L373" s="3">
        <f t="shared" si="47"/>
        <v>5.093529902008104</v>
      </c>
      <c r="M373" s="3">
        <f t="shared" si="51"/>
        <v>1.7125065464303126</v>
      </c>
      <c r="N373" s="3">
        <f t="shared" si="48"/>
        <v>0.88646823701479061</v>
      </c>
      <c r="O373" s="16">
        <f t="shared" si="49"/>
        <v>4.2159084956416848E-7</v>
      </c>
    </row>
    <row r="374" spans="1:15">
      <c r="A374">
        <f t="shared" si="52"/>
        <v>2218</v>
      </c>
      <c r="G374" s="3">
        <f>carboncycle!L474</f>
        <v>712.778141378138</v>
      </c>
      <c r="H374" s="3">
        <f t="shared" si="45"/>
        <v>5.095335250078656</v>
      </c>
      <c r="I374" s="3">
        <f t="shared" si="50"/>
        <v>1.7153322302309622</v>
      </c>
      <c r="J374" s="3">
        <f t="shared" si="46"/>
        <v>0.89115974399979037</v>
      </c>
      <c r="K374">
        <f>carboncycle!U474</f>
        <v>712.77826746866776</v>
      </c>
      <c r="L374" s="3">
        <f t="shared" si="47"/>
        <v>5.0953361964941477</v>
      </c>
      <c r="M374" s="3">
        <f t="shared" si="51"/>
        <v>1.7153326505993345</v>
      </c>
      <c r="N374" s="3">
        <f t="shared" si="48"/>
        <v>0.89116013461227073</v>
      </c>
      <c r="O374" s="16">
        <f t="shared" si="49"/>
        <v>4.2036837233361268E-7</v>
      </c>
    </row>
    <row r="375" spans="1:15">
      <c r="A375">
        <f t="shared" si="52"/>
        <v>2219</v>
      </c>
      <c r="G375" s="3">
        <f>carboncycle!L475</f>
        <v>713.00552323096463</v>
      </c>
      <c r="H375" s="3">
        <f t="shared" si="45"/>
        <v>5.0970416701382089</v>
      </c>
      <c r="I375" s="3">
        <f t="shared" si="50"/>
        <v>1.7181174269257422</v>
      </c>
      <c r="J375" s="3">
        <f t="shared" si="46"/>
        <v>0.89584104372158346</v>
      </c>
      <c r="K375">
        <f>carboncycle!U475</f>
        <v>713.00564903055783</v>
      </c>
      <c r="L375" s="3">
        <f t="shared" si="47"/>
        <v>5.0970426140688554</v>
      </c>
      <c r="M375" s="3">
        <f t="shared" si="51"/>
        <v>1.7181178460875299</v>
      </c>
      <c r="N375" s="3">
        <f t="shared" si="48"/>
        <v>0.89584143450307729</v>
      </c>
      <c r="O375" s="16">
        <f t="shared" si="49"/>
        <v>4.1916178772360979E-7</v>
      </c>
    </row>
    <row r="376" spans="1:15">
      <c r="A376">
        <f t="shared" si="52"/>
        <v>2220</v>
      </c>
      <c r="G376" s="3">
        <f>carboncycle!L476</f>
        <v>713.21980908738578</v>
      </c>
      <c r="H376" s="3">
        <f t="shared" si="45"/>
        <v>5.0986493113916644</v>
      </c>
      <c r="I376" s="3">
        <f t="shared" si="50"/>
        <v>1.7208619630226443</v>
      </c>
      <c r="J376" s="3">
        <f t="shared" si="46"/>
        <v>0.90051157357818312</v>
      </c>
      <c r="K376">
        <f>carboncycle!U476</f>
        <v>713.21993459834812</v>
      </c>
      <c r="L376" s="3">
        <f t="shared" si="47"/>
        <v>5.0986502528736324</v>
      </c>
      <c r="M376" s="3">
        <f t="shared" si="51"/>
        <v>1.7208623809935315</v>
      </c>
      <c r="N376" s="3">
        <f t="shared" si="48"/>
        <v>0.90051196452087701</v>
      </c>
      <c r="O376" s="16">
        <f t="shared" si="49"/>
        <v>4.1797088723427578E-7</v>
      </c>
    </row>
    <row r="377" spans="1:15">
      <c r="A377">
        <f t="shared" si="52"/>
        <v>2221</v>
      </c>
      <c r="G377" s="3">
        <f>carboncycle!L477</f>
        <v>713.42113289801216</v>
      </c>
      <c r="H377" s="3">
        <f t="shared" si="45"/>
        <v>5.1001592672078804</v>
      </c>
      <c r="I377" s="3">
        <f t="shared" si="50"/>
        <v>1.7235660884895041</v>
      </c>
      <c r="J377" s="3">
        <f t="shared" si="46"/>
        <v>0.90517116379022766</v>
      </c>
      <c r="K377">
        <f>carboncycle!U477</f>
        <v>713.42125812262282</v>
      </c>
      <c r="L377" s="3">
        <f t="shared" si="47"/>
        <v>5.1001602062767946</v>
      </c>
      <c r="M377" s="3">
        <f t="shared" si="51"/>
        <v>1.7235665052849691</v>
      </c>
      <c r="N377" s="3">
        <f t="shared" si="48"/>
        <v>0.90517155488644163</v>
      </c>
      <c r="O377" s="16">
        <f t="shared" si="49"/>
        <v>4.1679546503026188E-7</v>
      </c>
    </row>
    <row r="378" spans="1:15">
      <c r="A378">
        <f t="shared" si="52"/>
        <v>2222</v>
      </c>
      <c r="G378" s="3">
        <f>carboncycle!L478</f>
        <v>713.60962883797856</v>
      </c>
      <c r="H378" s="3">
        <f t="shared" si="45"/>
        <v>5.1015726260670249</v>
      </c>
      <c r="I378" s="3">
        <f t="shared" si="50"/>
        <v>1.7262300550685075</v>
      </c>
      <c r="J378" s="3">
        <f t="shared" si="46"/>
        <v>0.9098196469625196</v>
      </c>
      <c r="K378">
        <f>carboncycle!U478</f>
        <v>713.60975377849024</v>
      </c>
      <c r="L378" s="3">
        <f t="shared" si="47"/>
        <v>5.1015735627579719</v>
      </c>
      <c r="M378" s="3">
        <f t="shared" si="51"/>
        <v>1.726230470703825</v>
      </c>
      <c r="N378" s="3">
        <f t="shared" si="48"/>
        <v>0.90982003820470525</v>
      </c>
      <c r="O378" s="16">
        <f t="shared" si="49"/>
        <v>4.1563531749666538E-7</v>
      </c>
    </row>
    <row r="379" spans="1:15">
      <c r="A379">
        <f t="shared" si="52"/>
        <v>2223</v>
      </c>
      <c r="G379" s="3">
        <f>carboncycle!L479</f>
        <v>713.78543126595719</v>
      </c>
      <c r="H379" s="3">
        <f t="shared" si="45"/>
        <v>5.1028904714494701</v>
      </c>
      <c r="I379" s="3">
        <f t="shared" si="50"/>
        <v>1.7288541161834945</v>
      </c>
      <c r="J379" s="3">
        <f t="shared" si="46"/>
        <v>0.91445685808056165</v>
      </c>
      <c r="K379">
        <f>carboncycle!U479</f>
        <v>713.78555592459657</v>
      </c>
      <c r="L379" s="3">
        <f t="shared" si="47"/>
        <v>5.1028914057970098</v>
      </c>
      <c r="M379" s="3">
        <f t="shared" si="51"/>
        <v>1.7288545306737373</v>
      </c>
      <c r="N379" s="3">
        <f t="shared" si="48"/>
        <v>0.91445724946130025</v>
      </c>
      <c r="O379" s="16">
        <f t="shared" si="49"/>
        <v>4.144902427949404E-7</v>
      </c>
    </row>
    <row r="380" spans="1:15">
      <c r="A380">
        <f t="shared" si="52"/>
        <v>2224</v>
      </c>
      <c r="G380" s="3">
        <f>carboncycle!L480</f>
        <v>713.94867468409325</v>
      </c>
      <c r="H380" s="3">
        <f t="shared" si="45"/>
        <v>5.1041138817290088</v>
      </c>
      <c r="I380" s="3">
        <f t="shared" si="50"/>
        <v>1.7314385268491885</v>
      </c>
      <c r="J380" s="3">
        <f t="shared" si="46"/>
        <v>0.91908263450658634</v>
      </c>
      <c r="K380">
        <f>carboncycle!U480</f>
        <v>713.94879906306153</v>
      </c>
      <c r="L380" s="3">
        <f t="shared" si="47"/>
        <v>5.104114813767187</v>
      </c>
      <c r="M380" s="3">
        <f t="shared" si="51"/>
        <v>1.7314389402092303</v>
      </c>
      <c r="N380" s="3">
        <f t="shared" si="48"/>
        <v>0.91908302601858693</v>
      </c>
      <c r="O380" s="16">
        <f t="shared" si="49"/>
        <v>4.1336004175107632E-7</v>
      </c>
    </row>
    <row r="381" spans="1:15">
      <c r="A381">
        <f t="shared" si="52"/>
        <v>2225</v>
      </c>
      <c r="G381" s="3">
        <f>carboncycle!L481</f>
        <v>714.09949369886021</v>
      </c>
      <c r="H381" s="3">
        <f t="shared" si="45"/>
        <v>5.105243930070329</v>
      </c>
      <c r="I381" s="3">
        <f t="shared" si="50"/>
        <v>1.7339835435823296</v>
      </c>
      <c r="J381" s="3">
        <f t="shared" si="46"/>
        <v>0.92369681597509234</v>
      </c>
      <c r="K381">
        <f>carboncycle!U481</f>
        <v>714.09961780033314</v>
      </c>
      <c r="L381" s="3">
        <f t="shared" si="47"/>
        <v>5.105244859832677</v>
      </c>
      <c r="M381" s="3">
        <f t="shared" si="51"/>
        <v>1.7339839558268464</v>
      </c>
      <c r="N381" s="3">
        <f t="shared" si="48"/>
        <v>0.92369720761118979</v>
      </c>
      <c r="O381" s="16">
        <f t="shared" si="49"/>
        <v>4.1224451674537477E-7</v>
      </c>
    </row>
    <row r="382" spans="1:15">
      <c r="A382">
        <f t="shared" si="52"/>
        <v>2226</v>
      </c>
      <c r="G382" s="3">
        <f>carboncycle!L482</f>
        <v>714.2380229828226</v>
      </c>
      <c r="H382" s="3">
        <f t="shared" si="45"/>
        <v>5.106281684330602</v>
      </c>
      <c r="I382" s="3">
        <f t="shared" si="50"/>
        <v>1.7364894243146844</v>
      </c>
      <c r="J382" s="3">
        <f t="shared" si="46"/>
        <v>0.92829924458790147</v>
      </c>
      <c r="K382">
        <f>carboncycle!U482</f>
        <v>714.23814680895089</v>
      </c>
      <c r="L382" s="3">
        <f t="shared" si="47"/>
        <v>5.1062826118501503</v>
      </c>
      <c r="M382" s="3">
        <f t="shared" si="51"/>
        <v>1.7364898354581579</v>
      </c>
      <c r="N382" s="3">
        <f t="shared" si="48"/>
        <v>0.92829963634105472</v>
      </c>
      <c r="O382" s="16">
        <f t="shared" si="49"/>
        <v>4.1114347348880642E-7</v>
      </c>
    </row>
    <row r="383" spans="1:15">
      <c r="A383">
        <f t="shared" si="52"/>
        <v>2227</v>
      </c>
      <c r="G383" s="3">
        <f>carboncycle!L483</f>
        <v>714.36439723730177</v>
      </c>
      <c r="H383" s="3">
        <f t="shared" si="45"/>
        <v>5.1072282069651118</v>
      </c>
      <c r="I383" s="3">
        <f t="shared" si="50"/>
        <v>1.7389564283079137</v>
      </c>
      <c r="J383" s="3">
        <f t="shared" si="46"/>
        <v>0.93288976480874963</v>
      </c>
      <c r="K383">
        <f>carboncycle!U483</f>
        <v>714.36452079021183</v>
      </c>
      <c r="L383" s="3">
        <f t="shared" si="47"/>
        <v>5.1072291322744006</v>
      </c>
      <c r="M383" s="3">
        <f t="shared" si="51"/>
        <v>1.738956838364633</v>
      </c>
      <c r="N383" s="3">
        <f t="shared" si="48"/>
        <v>0.93289015667203989</v>
      </c>
      <c r="O383" s="16">
        <f t="shared" si="49"/>
        <v>4.1005671924665421E-7</v>
      </c>
    </row>
    <row r="384" spans="1:15">
      <c r="A384">
        <f t="shared" si="52"/>
        <v>2228</v>
      </c>
      <c r="G384" s="3">
        <f>carboncycle!L484</f>
        <v>714.47875115593502</v>
      </c>
      <c r="H384" s="3">
        <f t="shared" si="45"/>
        <v>5.1080845549368012</v>
      </c>
      <c r="I384" s="3">
        <f t="shared" si="50"/>
        <v>1.7413848160702701</v>
      </c>
      <c r="J384" s="3">
        <f t="shared" si="46"/>
        <v>0.93746822345742487</v>
      </c>
      <c r="K384">
        <f>carboncycle!U484</f>
        <v>714.47887443772834</v>
      </c>
      <c r="L384" s="3">
        <f t="shared" si="47"/>
        <v>5.1080854780678759</v>
      </c>
      <c r="M384" s="3">
        <f t="shared" si="51"/>
        <v>1.7413852250543334</v>
      </c>
      <c r="N384" s="3">
        <f t="shared" si="48"/>
        <v>0.9374686154240538</v>
      </c>
      <c r="O384" s="16">
        <f t="shared" si="49"/>
        <v>4.0898406328260251E-7</v>
      </c>
    </row>
    <row r="385" spans="1:15">
      <c r="A385">
        <f t="shared" si="52"/>
        <v>2229</v>
      </c>
      <c r="G385" s="3">
        <f>carboncycle!L485</f>
        <v>714.58121938911938</v>
      </c>
      <c r="H385" s="3">
        <f t="shared" si="45"/>
        <v>5.1088517796296413</v>
      </c>
      <c r="I385" s="3">
        <f t="shared" si="50"/>
        <v>1.7437748492751013</v>
      </c>
      <c r="J385" s="3">
        <f t="shared" si="46"/>
        <v>0.94203446970346583</v>
      </c>
      <c r="K385">
        <f>carboncycle!U485</f>
        <v>714.58134240187405</v>
      </c>
      <c r="L385" s="3">
        <f t="shared" si="47"/>
        <v>5.1088527006140767</v>
      </c>
      <c r="M385" s="3">
        <f t="shared" si="51"/>
        <v>1.743775257200419</v>
      </c>
      <c r="N385" s="3">
        <f t="shared" si="48"/>
        <v>0.94203486176675377</v>
      </c>
      <c r="O385" s="16">
        <f t="shared" si="49"/>
        <v>4.0792531774691554E-7</v>
      </c>
    </row>
    <row r="386" spans="1:15">
      <c r="A386">
        <f t="shared" si="52"/>
        <v>2230</v>
      </c>
      <c r="G386" s="3">
        <f>carboncycle!L486</f>
        <v>714.67193650933291</v>
      </c>
      <c r="H386" s="3">
        <f t="shared" si="45"/>
        <v>5.1095309267657401</v>
      </c>
      <c r="I386" s="3">
        <f t="shared" si="50"/>
        <v>1.7461267906811391</v>
      </c>
      <c r="J386" s="3">
        <f t="shared" si="46"/>
        <v>0.94658835505943273</v>
      </c>
      <c r="K386">
        <f>carboncycle!U486</f>
        <v>714.67205925510302</v>
      </c>
      <c r="L386" s="3">
        <f t="shared" si="47"/>
        <v>5.1095318456346366</v>
      </c>
      <c r="M386" s="3">
        <f t="shared" si="51"/>
        <v>1.7461271975614356</v>
      </c>
      <c r="N386" s="3">
        <f t="shared" si="48"/>
        <v>0.94658874721281694</v>
      </c>
      <c r="O386" s="16">
        <f t="shared" si="49"/>
        <v>4.0688029656621438E-7</v>
      </c>
    </row>
    <row r="387" spans="1:15">
      <c r="A387">
        <f t="shared" si="52"/>
        <v>2231</v>
      </c>
      <c r="G387" s="3">
        <f>carboncycle!L487</f>
        <v>714.75103697732277</v>
      </c>
      <c r="H387" s="3">
        <f t="shared" si="45"/>
        <v>5.110123036326069</v>
      </c>
      <c r="I387" s="3">
        <f t="shared" si="50"/>
        <v>1.7484409040545443</v>
      </c>
      <c r="J387" s="3">
        <f t="shared" si="46"/>
        <v>0.95112973337376405</v>
      </c>
      <c r="K387">
        <f>carboncycle!U487</f>
        <v>714.75115945813923</v>
      </c>
      <c r="L387" s="3">
        <f t="shared" si="47"/>
        <v>5.1101239531100653</v>
      </c>
      <c r="M387" s="3">
        <f t="shared" si="51"/>
        <v>1.74844130990336</v>
      </c>
      <c r="N387" s="3">
        <f t="shared" si="48"/>
        <v>0.95113012561079713</v>
      </c>
      <c r="O387" s="16">
        <f t="shared" si="49"/>
        <v>4.0584881566552156E-7</v>
      </c>
    </row>
    <row r="388" spans="1:15">
      <c r="A388">
        <f t="shared" si="52"/>
        <v>2232</v>
      </c>
      <c r="G388" s="3">
        <f>carboncycle!L488</f>
        <v>714.81865510915304</v>
      </c>
      <c r="H388" s="3">
        <f t="shared" si="45"/>
        <v>5.1106291424747434</v>
      </c>
      <c r="I388" s="3">
        <f t="shared" si="50"/>
        <v>1.7507174540926871</v>
      </c>
      <c r="J388" s="3">
        <f t="shared" si="46"/>
        <v>0.95565846082323092</v>
      </c>
      <c r="K388">
        <f>carboncycle!U488</f>
        <v>714.81877732702355</v>
      </c>
      <c r="L388" s="3">
        <f t="shared" si="47"/>
        <v>5.1106300572040197</v>
      </c>
      <c r="M388" s="3">
        <f t="shared" si="51"/>
        <v>1.7507178589233807</v>
      </c>
      <c r="N388" s="3">
        <f t="shared" si="48"/>
        <v>0.95565885313757892</v>
      </c>
      <c r="O388" s="16">
        <f t="shared" si="49"/>
        <v>4.0483069363439483E-7</v>
      </c>
    </row>
    <row r="389" spans="1:15">
      <c r="A389">
        <f t="shared" si="52"/>
        <v>2233</v>
      </c>
      <c r="G389" s="3">
        <f>carboncycle!L489</f>
        <v>714.87492504410147</v>
      </c>
      <c r="H389" s="3">
        <f t="shared" si="45"/>
        <v>5.1110502734867431</v>
      </c>
      <c r="I389" s="3">
        <f t="shared" si="50"/>
        <v>1.7529567063496363</v>
      </c>
      <c r="J389" s="3">
        <f t="shared" si="46"/>
        <v>0.96017439590500142</v>
      </c>
      <c r="K389">
        <f>carboncycle!U489</f>
        <v>714.8750470010109</v>
      </c>
      <c r="L389" s="3">
        <f t="shared" si="47"/>
        <v>5.1110511861910313</v>
      </c>
      <c r="M389" s="3">
        <f t="shared" si="51"/>
        <v>1.7529571101753874</v>
      </c>
      <c r="N389" s="3">
        <f t="shared" si="48"/>
        <v>0.96017478829044223</v>
      </c>
      <c r="O389" s="16">
        <f t="shared" si="49"/>
        <v>4.0382575106079344E-7</v>
      </c>
    </row>
    <row r="390" spans="1:15">
      <c r="A390">
        <f t="shared" si="52"/>
        <v>2234</v>
      </c>
      <c r="G390" s="3">
        <f>carboncycle!L490</f>
        <v>714.91998071339628</v>
      </c>
      <c r="H390" s="3">
        <f t="shared" si="45"/>
        <v>5.1113874516789943</v>
      </c>
      <c r="I390" s="3">
        <f t="shared" si="50"/>
        <v>1.7551589271633343</v>
      </c>
      <c r="J390" s="3">
        <f t="shared" si="46"/>
        <v>0.96467739942832698</v>
      </c>
      <c r="K390">
        <f>carboncycle!U490</f>
        <v>714.9201024113072</v>
      </c>
      <c r="L390" s="3">
        <f t="shared" si="47"/>
        <v>5.1113883623875855</v>
      </c>
      <c r="M390" s="3">
        <f t="shared" si="51"/>
        <v>1.7551593299971449</v>
      </c>
      <c r="N390" s="3">
        <f t="shared" si="48"/>
        <v>0.96467779187874869</v>
      </c>
      <c r="O390" s="16">
        <f t="shared" si="49"/>
        <v>4.0283381053107803E-7</v>
      </c>
    </row>
    <row r="391" spans="1:15">
      <c r="A391">
        <f t="shared" si="52"/>
        <v>2235</v>
      </c>
      <c r="G391" s="3">
        <f>carboncycle!L491</f>
        <v>714.95395580978425</v>
      </c>
      <c r="H391" s="3">
        <f t="shared" ref="H391:H454" si="53">H$3*LN(G391/G$3)</f>
        <v>5.1116416933447342</v>
      </c>
      <c r="I391" s="3">
        <f t="shared" si="50"/>
        <v>1.7573243835844321</v>
      </c>
      <c r="J391" s="3">
        <f t="shared" ref="J391:J454" si="54">J390+J$3*(I390-J390)</f>
        <v>0.96916733450586179</v>
      </c>
      <c r="K391">
        <f>carboncycle!U491</f>
        <v>714.95407725063683</v>
      </c>
      <c r="L391" s="3">
        <f t="shared" ref="L391:L454" si="55">L$3*LN(K391/K$3)</f>
        <v>5.1116426020864809</v>
      </c>
      <c r="M391" s="3">
        <f t="shared" si="51"/>
        <v>1.7573247854391292</v>
      </c>
      <c r="N391" s="3">
        <f t="shared" ref="N391:N454" si="56">N390+N$3*(M390-N390)</f>
        <v>0.96916772701526122</v>
      </c>
      <c r="O391" s="16">
        <f t="shared" ref="O391:O454" si="57">M391-I391</f>
        <v>4.0185469707409993E-7</v>
      </c>
    </row>
    <row r="392" spans="1:15">
      <c r="A392">
        <f t="shared" si="52"/>
        <v>2236</v>
      </c>
      <c r="G392" s="3">
        <f>carboncycle!L492</f>
        <v>714.97698375791902</v>
      </c>
      <c r="H392" s="3">
        <f t="shared" si="53"/>
        <v>5.1118140086910531</v>
      </c>
      <c r="I392" s="3">
        <f t="shared" ref="I392:I455" si="58">I391+I$3*(I$4*H392-I391)+I$5*(J391-I391)</f>
        <v>1.7594533433067616</v>
      </c>
      <c r="J392" s="3">
        <f t="shared" si="54"/>
        <v>0.9736440665446281</v>
      </c>
      <c r="K392">
        <f>carboncycle!U492</f>
        <v>714.97710494363196</v>
      </c>
      <c r="L392" s="3">
        <f t="shared" si="55"/>
        <v>5.1118149154943824</v>
      </c>
      <c r="M392" s="3">
        <f t="shared" ref="M392:M455" si="59">M391+M$3*(M$4*L392-M391)+M$5*(N391-M391)</f>
        <v>1.7594537441949993</v>
      </c>
      <c r="N392" s="3">
        <f t="shared" si="56"/>
        <v>0.97364445910710884</v>
      </c>
      <c r="O392" s="16">
        <f t="shared" si="57"/>
        <v>4.0088823771711191E-7</v>
      </c>
    </row>
    <row r="393" spans="1:15">
      <c r="A393">
        <f t="shared" si="52"/>
        <v>2237</v>
      </c>
      <c r="G393" s="3">
        <f>carboncycle!L493</f>
        <v>714.98919768556084</v>
      </c>
      <c r="H393" s="3">
        <f t="shared" si="53"/>
        <v>5.1119054017795511</v>
      </c>
      <c r="I393" s="3">
        <f t="shared" si="58"/>
        <v>1.7615460745994189</v>
      </c>
      <c r="J393" s="3">
        <f t="shared" si="54"/>
        <v>0.978107463236637</v>
      </c>
      <c r="K393">
        <f>carboncycle!U493</f>
        <v>714.98931861803089</v>
      </c>
      <c r="L393" s="3">
        <f t="shared" si="55"/>
        <v>5.1119063066724681</v>
      </c>
      <c r="M393" s="3">
        <f t="shared" si="59"/>
        <v>1.7615464745336802</v>
      </c>
      <c r="N393" s="3">
        <f t="shared" si="56"/>
        <v>0.97810785584640803</v>
      </c>
      <c r="O393" s="16">
        <f t="shared" si="57"/>
        <v>3.9993426126372356E-7</v>
      </c>
    </row>
    <row r="394" spans="1:15">
      <c r="A394">
        <f t="shared" si="52"/>
        <v>2238</v>
      </c>
      <c r="G394" s="3">
        <f>carboncycle!L494</f>
        <v>714.99073039557766</v>
      </c>
      <c r="H394" s="3">
        <f t="shared" si="53"/>
        <v>5.1119168704700266</v>
      </c>
      <c r="I394" s="3">
        <f t="shared" si="58"/>
        <v>1.7636028462404347</v>
      </c>
      <c r="J394" s="3">
        <f t="shared" si="54"/>
        <v>0.98255739454917757</v>
      </c>
      <c r="K394">
        <f>carboncycle!U494</f>
        <v>714.99085107668043</v>
      </c>
      <c r="L394" s="3">
        <f t="shared" si="55"/>
        <v>5.1119177734801173</v>
      </c>
      <c r="M394" s="3">
        <f t="shared" si="59"/>
        <v>1.7636032452330341</v>
      </c>
      <c r="N394" s="3">
        <f t="shared" si="56"/>
        <v>0.98255778720055176</v>
      </c>
      <c r="O394" s="16">
        <f t="shared" si="57"/>
        <v>3.9899259940412435E-7</v>
      </c>
    </row>
    <row r="395" spans="1:15">
      <c r="A395">
        <f t="shared" si="52"/>
        <v>2239</v>
      </c>
      <c r="G395" s="3">
        <f>carboncycle!L495</f>
        <v>714.98171433873631</v>
      </c>
      <c r="H395" s="3">
        <f t="shared" si="53"/>
        <v>5.1118494063670923</v>
      </c>
      <c r="I395" s="3">
        <f t="shared" si="58"/>
        <v>1.7656239274520094</v>
      </c>
      <c r="J395" s="3">
        <f t="shared" si="54"/>
        <v>0.98699373271478386</v>
      </c>
      <c r="K395">
        <f>carboncycle!U495</f>
        <v>714.98183477032626</v>
      </c>
      <c r="L395" s="3">
        <f t="shared" si="55"/>
        <v>5.1118503075215402</v>
      </c>
      <c r="M395" s="3">
        <f t="shared" si="59"/>
        <v>1.7656243255150947</v>
      </c>
      <c r="N395" s="3">
        <f t="shared" si="56"/>
        <v>0.98699412540217624</v>
      </c>
      <c r="O395" s="16">
        <f t="shared" si="57"/>
        <v>3.9806308538281598E-7</v>
      </c>
    </row>
    <row r="396" spans="1:15">
      <c r="A396">
        <f t="shared" si="52"/>
        <v>2240</v>
      </c>
      <c r="G396" s="3">
        <f>carboncycle!L496</f>
        <v>714.96228158727547</v>
      </c>
      <c r="H396" s="3">
        <f t="shared" si="53"/>
        <v>5.1117039947696892</v>
      </c>
      <c r="I396" s="3">
        <f t="shared" si="58"/>
        <v>1.7676095878372859</v>
      </c>
      <c r="J396" s="3">
        <f t="shared" si="54"/>
        <v>0.99141635222089131</v>
      </c>
      <c r="K396">
        <f>carboncycle!U496</f>
        <v>714.96240177118648</v>
      </c>
      <c r="L396" s="3">
        <f t="shared" si="55"/>
        <v>5.1117048940952721</v>
      </c>
      <c r="M396" s="3">
        <f t="shared" si="59"/>
        <v>1.7676099849828404</v>
      </c>
      <c r="N396" s="3">
        <f t="shared" si="56"/>
        <v>0.9914167449388176</v>
      </c>
      <c r="O396" s="16">
        <f t="shared" si="57"/>
        <v>3.9714555444270161E-7</v>
      </c>
    </row>
    <row r="397" spans="1:15">
      <c r="A397">
        <f t="shared" si="52"/>
        <v>2241</v>
      </c>
      <c r="G397" s="3">
        <f>carboncycle!L497</f>
        <v>714.93256380924868</v>
      </c>
      <c r="H397" s="3">
        <f t="shared" si="53"/>
        <v>5.1114816146233757</v>
      </c>
      <c r="I397" s="3">
        <f t="shared" si="58"/>
        <v>1.7695600973186383</v>
      </c>
      <c r="J397" s="3">
        <f t="shared" si="54"/>
        <v>0.99582512979919247</v>
      </c>
      <c r="K397">
        <f>carboncycle!U497</f>
        <v>714.93268374729382</v>
      </c>
      <c r="L397" s="3">
        <f t="shared" si="55"/>
        <v>5.1114825121464715</v>
      </c>
      <c r="M397" s="3">
        <f t="shared" si="59"/>
        <v>1.7695604935584821</v>
      </c>
      <c r="N397" s="3">
        <f t="shared" si="56"/>
        <v>0.99582552254226764</v>
      </c>
      <c r="O397" s="16">
        <f t="shared" si="57"/>
        <v>3.9623984382508581E-7</v>
      </c>
    </row>
    <row r="398" spans="1:15">
      <c r="A398">
        <f t="shared" si="52"/>
        <v>2242</v>
      </c>
      <c r="G398" s="3">
        <f>carboncycle!L498</f>
        <v>714.89269224362704</v>
      </c>
      <c r="H398" s="3">
        <f t="shared" si="53"/>
        <v>5.1111832384753431</v>
      </c>
      <c r="I398" s="3">
        <f t="shared" si="58"/>
        <v>1.7714757260774494</v>
      </c>
      <c r="J398" s="3">
        <f t="shared" si="54"/>
        <v>1.0002199444147029</v>
      </c>
      <c r="K398">
        <f>carboncycle!U498</f>
        <v>714.89281193759962</v>
      </c>
      <c r="L398" s="3">
        <f t="shared" si="55"/>
        <v>5.1111841342219444</v>
      </c>
      <c r="M398" s="3">
        <f t="shared" si="59"/>
        <v>1.7714761214232431</v>
      </c>
      <c r="N398" s="3">
        <f t="shared" si="56"/>
        <v>1.0002203371776397</v>
      </c>
      <c r="O398" s="16">
        <f t="shared" si="57"/>
        <v>3.9534579365785305E-7</v>
      </c>
    </row>
    <row r="399" spans="1:15">
      <c r="A399">
        <f t="shared" si="52"/>
        <v>2243</v>
      </c>
      <c r="G399" s="3">
        <f>carboncycle!L499</f>
        <v>714.84279767615294</v>
      </c>
      <c r="H399" s="3">
        <f t="shared" si="53"/>
        <v>5.1108098324320901</v>
      </c>
      <c r="I399" s="3">
        <f t="shared" si="58"/>
        <v>1.7733567444953584</v>
      </c>
      <c r="J399" s="3">
        <f t="shared" si="54"/>
        <v>1.0046006772545473</v>
      </c>
      <c r="K399">
        <f>carboncycle!U499</f>
        <v>714.84291712782579</v>
      </c>
      <c r="L399" s="3">
        <f t="shared" si="55"/>
        <v>5.1108107264278022</v>
      </c>
      <c r="M399" s="3">
        <f t="shared" si="59"/>
        <v>1.773357138958604</v>
      </c>
      <c r="N399" s="3">
        <f t="shared" si="56"/>
        <v>1.0046010700321548</v>
      </c>
      <c r="O399" s="16">
        <f t="shared" si="57"/>
        <v>3.9446324562320001E-7</v>
      </c>
    </row>
    <row r="400" spans="1:15">
      <c r="A400">
        <f t="shared" si="52"/>
        <v>2244</v>
      </c>
      <c r="G400" s="3">
        <f>carboncycle!L500</f>
        <v>714.78301041593068</v>
      </c>
      <c r="H400" s="3">
        <f t="shared" si="53"/>
        <v>5.1103623561196656</v>
      </c>
      <c r="I400" s="3">
        <f t="shared" si="58"/>
        <v>1.77520342309695</v>
      </c>
      <c r="J400" s="3">
        <f t="shared" si="54"/>
        <v>1.0089672117164752</v>
      </c>
      <c r="K400">
        <f>carboncycle!U500</f>
        <v>714.78312962705729</v>
      </c>
      <c r="L400" s="3">
        <f t="shared" si="55"/>
        <v>5.1103632483897181</v>
      </c>
      <c r="M400" s="3">
        <f t="shared" si="59"/>
        <v>1.7752038166889927</v>
      </c>
      <c r="N400" s="3">
        <f t="shared" si="56"/>
        <v>1.0089676045036571</v>
      </c>
      <c r="O400" s="16">
        <f t="shared" si="57"/>
        <v>3.9359204273559101E-7</v>
      </c>
    </row>
    <row r="401" spans="1:15">
      <c r="A401">
        <f t="shared" si="52"/>
        <v>2245</v>
      </c>
      <c r="G401" s="3">
        <f>carboncycle!L501</f>
        <v>714.71346027274774</v>
      </c>
      <c r="H401" s="3">
        <f t="shared" si="53"/>
        <v>5.1098417626464361</v>
      </c>
      <c r="I401" s="3">
        <f t="shared" si="58"/>
        <v>1.7770160324938629</v>
      </c>
      <c r="J401" s="3">
        <f t="shared" si="54"/>
        <v>1.0133194333971163</v>
      </c>
      <c r="K401">
        <f>carboncycle!U501</f>
        <v>714.71357924506219</v>
      </c>
      <c r="L401" s="3">
        <f t="shared" si="55"/>
        <v>5.1098426532156855</v>
      </c>
      <c r="M401" s="3">
        <f t="shared" si="59"/>
        <v>1.777016425225894</v>
      </c>
      <c r="N401" s="3">
        <f t="shared" si="56"/>
        <v>1.0133198261888698</v>
      </c>
      <c r="O401" s="16">
        <f t="shared" si="57"/>
        <v>3.9273203111811483E-7</v>
      </c>
    </row>
    <row r="402" spans="1:15">
      <c r="A402">
        <f t="shared" si="52"/>
        <v>2246</v>
      </c>
      <c r="G402" s="3">
        <f>carboncycle!L502</f>
        <v>714.6342765351128</v>
      </c>
      <c r="H402" s="3">
        <f t="shared" si="53"/>
        <v>5.1092489985682894</v>
      </c>
      <c r="I402" s="3">
        <f t="shared" si="58"/>
        <v>1.7787948433302958</v>
      </c>
      <c r="J402" s="3">
        <f t="shared" si="54"/>
        <v>1.0176572300799858</v>
      </c>
      <c r="K402">
        <f>carboncycle!U502</f>
        <v>714.63439527032961</v>
      </c>
      <c r="L402" s="3">
        <f t="shared" si="55"/>
        <v>5.1092498874612211</v>
      </c>
      <c r="M402" s="3">
        <f t="shared" si="59"/>
        <v>1.7787952352133538</v>
      </c>
      <c r="N402" s="3">
        <f t="shared" si="56"/>
        <v>1.0176576228714</v>
      </c>
      <c r="O402" s="16">
        <f t="shared" si="57"/>
        <v>3.918830580040833E-7</v>
      </c>
    </row>
    <row r="403" spans="1:15">
      <c r="A403">
        <f t="shared" si="52"/>
        <v>2247</v>
      </c>
      <c r="G403" s="3">
        <f>carboncycle!L503</f>
        <v>714.54558794900072</v>
      </c>
      <c r="H403" s="3">
        <f t="shared" si="53"/>
        <v>5.1085850038562173</v>
      </c>
      <c r="I403" s="3">
        <f t="shared" si="58"/>
        <v>1.7805401262298859</v>
      </c>
      <c r="J403" s="3">
        <f t="shared" si="54"/>
        <v>1.0219804917232476</v>
      </c>
      <c r="K403">
        <f>carboncycle!U503</f>
        <v>714.54570644881574</v>
      </c>
      <c r="L403" s="3">
        <f t="shared" si="55"/>
        <v>5.1085858910969595</v>
      </c>
      <c r="M403" s="3">
        <f t="shared" si="59"/>
        <v>1.780540517274859</v>
      </c>
      <c r="N403" s="3">
        <f t="shared" si="56"/>
        <v>1.0219808845095024</v>
      </c>
      <c r="O403" s="16">
        <f t="shared" si="57"/>
        <v>3.9104497306929886E-7</v>
      </c>
    </row>
    <row r="404" spans="1:15">
      <c r="A404">
        <f t="shared" si="52"/>
        <v>2248</v>
      </c>
      <c r="G404" s="3">
        <f>carboncycle!L504</f>
        <v>714.44752269729452</v>
      </c>
      <c r="H404" s="3">
        <f t="shared" si="53"/>
        <v>5.1078507118662237</v>
      </c>
      <c r="I404" s="3">
        <f t="shared" si="58"/>
        <v>1.7822521517439371</v>
      </c>
      <c r="J404" s="3">
        <f t="shared" si="54"/>
        <v>1.0262891104472454</v>
      </c>
      <c r="K404">
        <f>carboncycle!U504</f>
        <v>714.44764096338463</v>
      </c>
      <c r="L404" s="3">
        <f t="shared" si="55"/>
        <v>5.1078515974785459</v>
      </c>
      <c r="M404" s="3">
        <f t="shared" si="59"/>
        <v>1.7822525419615651</v>
      </c>
      <c r="N404" s="3">
        <f t="shared" si="56"/>
        <v>1.0262895032236097</v>
      </c>
      <c r="O404" s="16">
        <f t="shared" si="57"/>
        <v>3.9021762798796544E-7</v>
      </c>
    </row>
    <row r="405" spans="1:15">
      <c r="A405">
        <f t="shared" si="52"/>
        <v>2249</v>
      </c>
      <c r="G405" s="3">
        <f>carboncycle!L505</f>
        <v>714.34020837991238</v>
      </c>
      <c r="H405" s="3">
        <f t="shared" si="53"/>
        <v>5.1070470493114772</v>
      </c>
      <c r="I405" s="3">
        <f t="shared" si="58"/>
        <v>1.7839311903009762</v>
      </c>
      <c r="J405" s="3">
        <f t="shared" si="54"/>
        <v>1.0305829805218105</v>
      </c>
      <c r="K405">
        <f>carboncycle!U505</f>
        <v>714.34032641393651</v>
      </c>
      <c r="L405" s="3">
        <f t="shared" si="55"/>
        <v>5.1070479333188024</v>
      </c>
      <c r="M405" s="3">
        <f t="shared" si="59"/>
        <v>1.7839315797018518</v>
      </c>
      <c r="N405" s="3">
        <f t="shared" si="56"/>
        <v>1.0305833732836414</v>
      </c>
      <c r="O405" s="16">
        <f t="shared" si="57"/>
        <v>3.8940087554450997E-7</v>
      </c>
    </row>
    <row r="406" spans="1:15">
      <c r="A406">
        <f t="shared" si="52"/>
        <v>2250</v>
      </c>
      <c r="G406" s="3">
        <f>carboncycle!L506</f>
        <v>714.22377199461084</v>
      </c>
      <c r="H406" s="3">
        <f t="shared" si="53"/>
        <v>5.1061749362366688</v>
      </c>
      <c r="I406" s="3">
        <f t="shared" si="58"/>
        <v>1.7855775121576121</v>
      </c>
      <c r="J406" s="3">
        <f t="shared" si="54"/>
        <v>1.0348619983533562</v>
      </c>
      <c r="K406">
        <f>carboncycle!U506</f>
        <v>714.22388979820914</v>
      </c>
      <c r="L406" s="3">
        <f t="shared" si="55"/>
        <v>5.10617581866207</v>
      </c>
      <c r="M406" s="3">
        <f t="shared" si="59"/>
        <v>1.7855779007521837</v>
      </c>
      <c r="N406" s="3">
        <f t="shared" si="56"/>
        <v>1.0348623910960968</v>
      </c>
      <c r="O406" s="16">
        <f t="shared" si="57"/>
        <v>3.8859457163198385E-7</v>
      </c>
    </row>
    <row r="407" spans="1:15">
      <c r="A407">
        <f t="shared" si="52"/>
        <v>2251</v>
      </c>
      <c r="G407" s="3">
        <f>carboncycle!L507</f>
        <v>714.09833991844971</v>
      </c>
      <c r="H407" s="3">
        <f t="shared" si="53"/>
        <v>5.1052352859944863</v>
      </c>
      <c r="I407" s="3">
        <f t="shared" si="58"/>
        <v>1.787191387350678</v>
      </c>
      <c r="J407" s="3">
        <f t="shared" si="54"/>
        <v>1.0391260624717644</v>
      </c>
      <c r="K407">
        <f>carboncycle!U507</f>
        <v>714.09845749324472</v>
      </c>
      <c r="L407" s="3">
        <f t="shared" si="55"/>
        <v>5.1052361668607</v>
      </c>
      <c r="M407" s="3">
        <f t="shared" si="59"/>
        <v>1.7871917751492512</v>
      </c>
      <c r="N407" s="3">
        <f t="shared" si="56"/>
        <v>1.0391264551909434</v>
      </c>
      <c r="O407" s="16">
        <f t="shared" si="57"/>
        <v>3.8779857325366152E-7</v>
      </c>
    </row>
    <row r="408" spans="1:15">
      <c r="A408">
        <f t="shared" si="52"/>
        <v>2252</v>
      </c>
      <c r="G408" s="3">
        <f>carboncycle!L508</f>
        <v>713.9640378899129</v>
      </c>
      <c r="H408" s="3">
        <f t="shared" si="53"/>
        <v>5.104229005224183</v>
      </c>
      <c r="I408" s="3">
        <f t="shared" si="58"/>
        <v>1.7887730856506332</v>
      </c>
      <c r="J408" s="3">
        <f t="shared" si="54"/>
        <v>1.0433750735170766</v>
      </c>
      <c r="K408">
        <f>carboncycle!U508</f>
        <v>713.96415523750943</v>
      </c>
      <c r="L408" s="3">
        <f t="shared" si="55"/>
        <v>5.1042298845536127</v>
      </c>
      <c r="M408" s="3">
        <f t="shared" si="59"/>
        <v>1.7887734726633728</v>
      </c>
      <c r="N408" s="3">
        <f t="shared" si="56"/>
        <v>1.0433754662083066</v>
      </c>
      <c r="O408" s="16">
        <f t="shared" si="57"/>
        <v>3.8701273963326344E-7</v>
      </c>
    </row>
    <row r="409" spans="1:15">
      <c r="A409">
        <f t="shared" si="52"/>
        <v>2253</v>
      </c>
      <c r="G409" s="3">
        <f>carboncycle!L509</f>
        <v>713.82099099167033</v>
      </c>
      <c r="H409" s="3">
        <f t="shared" si="53"/>
        <v>5.1031569938321635</v>
      </c>
      <c r="I409" s="3">
        <f t="shared" si="58"/>
        <v>1.7903228765162018</v>
      </c>
      <c r="J409" s="3">
        <f t="shared" si="54"/>
        <v>1.0476089342259951</v>
      </c>
      <c r="K409">
        <f>carboncycle!U509</f>
        <v>713.82110811365533</v>
      </c>
      <c r="L409" s="3">
        <f t="shared" si="55"/>
        <v>5.1031578716468768</v>
      </c>
      <c r="M409" s="3">
        <f t="shared" si="59"/>
        <v>1.7903232627531334</v>
      </c>
      <c r="N409" s="3">
        <f t="shared" si="56"/>
        <v>1.0476093268849713</v>
      </c>
      <c r="O409" s="16">
        <f t="shared" si="57"/>
        <v>3.8623693154882233E-7</v>
      </c>
    </row>
    <row r="410" spans="1:15">
      <c r="A410">
        <f t="shared" si="52"/>
        <v>2254</v>
      </c>
      <c r="G410" s="3">
        <f>carboncycle!L510</f>
        <v>713.66932363397086</v>
      </c>
      <c r="H410" s="3">
        <f t="shared" si="53"/>
        <v>5.102020144974512</v>
      </c>
      <c r="I410" s="3">
        <f t="shared" si="58"/>
        <v>1.7918410290502274</v>
      </c>
      <c r="J410" s="3">
        <f t="shared" si="54"/>
        <v>1.0518275494182034</v>
      </c>
      <c r="K410">
        <f>carboncycle!U510</f>
        <v>713.66944053191423</v>
      </c>
      <c r="L410" s="3">
        <f t="shared" si="55"/>
        <v>5.1020210212962551</v>
      </c>
      <c r="M410" s="3">
        <f t="shared" si="59"/>
        <v>1.7918414145212391</v>
      </c>
      <c r="N410" s="3">
        <f t="shared" si="56"/>
        <v>1.0518279420407024</v>
      </c>
      <c r="O410" s="16">
        <f t="shared" si="57"/>
        <v>3.8547101177677234E-7</v>
      </c>
    </row>
    <row r="411" spans="1:15">
      <c r="A411">
        <f t="shared" si="52"/>
        <v>2255</v>
      </c>
      <c r="G411" s="3">
        <f>carboncycle!L511</f>
        <v>713.50915953865842</v>
      </c>
      <c r="H411" s="3">
        <f t="shared" si="53"/>
        <v>5.1008193450414661</v>
      </c>
      <c r="I411" s="3">
        <f t="shared" si="58"/>
        <v>1.7933278119567215</v>
      </c>
      <c r="J411" s="3">
        <f t="shared" si="54"/>
        <v>1.0560308259825133</v>
      </c>
      <c r="K411">
        <f>carboncycle!U511</f>
        <v>713.50927621411279</v>
      </c>
      <c r="L411" s="3">
        <f t="shared" si="55"/>
        <v>5.1008202198916646</v>
      </c>
      <c r="M411" s="3">
        <f t="shared" si="59"/>
        <v>1.7933281966715664</v>
      </c>
      <c r="N411" s="3">
        <f t="shared" si="56"/>
        <v>1.0560312185643919</v>
      </c>
      <c r="O411" s="16">
        <f t="shared" si="57"/>
        <v>3.8471484486990448E-7</v>
      </c>
    </row>
    <row r="412" spans="1:15">
      <c r="A412">
        <f t="shared" si="52"/>
        <v>2256</v>
      </c>
      <c r="G412" s="3">
        <f>carboncycle!L512</f>
        <v>713.34062172379572</v>
      </c>
      <c r="H412" s="3">
        <f t="shared" si="53"/>
        <v>5.0995554736437203</v>
      </c>
      <c r="I412" s="3">
        <f t="shared" si="58"/>
        <v>1.7947834934990849</v>
      </c>
      <c r="J412" s="3">
        <f t="shared" si="54"/>
        <v>1.0602186728628469</v>
      </c>
      <c r="K412">
        <f>carboncycle!U512</f>
        <v>713.3407381782971</v>
      </c>
      <c r="L412" s="3">
        <f t="shared" si="55"/>
        <v>5.0995563470434861</v>
      </c>
      <c r="M412" s="3">
        <f t="shared" si="59"/>
        <v>1.7947838774673821</v>
      </c>
      <c r="N412" s="3">
        <f t="shared" si="56"/>
        <v>1.0602190654000405</v>
      </c>
      <c r="O412" s="16">
        <f t="shared" si="57"/>
        <v>3.8396829715736658E-7</v>
      </c>
    </row>
    <row r="413" spans="1:15">
      <c r="A413">
        <f t="shared" si="52"/>
        <v>2257</v>
      </c>
      <c r="G413" s="3">
        <f>carboncycle!L513</f>
        <v>713.16383248888974</v>
      </c>
      <c r="H413" s="3">
        <f t="shared" si="53"/>
        <v>5.098229403600552</v>
      </c>
      <c r="I413" s="3">
        <f t="shared" si="58"/>
        <v>1.7962083414594803</v>
      </c>
      <c r="J413" s="3">
        <f t="shared" si="54"/>
        <v>1.0643910010440607</v>
      </c>
      <c r="K413">
        <f>carboncycle!U513</f>
        <v>713.16394872395745</v>
      </c>
      <c r="L413" s="3">
        <f t="shared" si="55"/>
        <v>5.0982302755706836</v>
      </c>
      <c r="M413" s="3">
        <f t="shared" si="59"/>
        <v>1.7962087246907172</v>
      </c>
      <c r="N413" s="3">
        <f t="shared" si="56"/>
        <v>1.0643913935325831</v>
      </c>
      <c r="O413" s="16">
        <f t="shared" si="57"/>
        <v>3.8323123696670791E-7</v>
      </c>
    </row>
    <row r="414" spans="1:15">
      <c r="A414">
        <f t="shared" si="52"/>
        <v>2258</v>
      </c>
      <c r="G414" s="3">
        <f>carboncycle!L514</f>
        <v>712.97891340070487</v>
      </c>
      <c r="H414" s="3">
        <f t="shared" si="53"/>
        <v>5.096842000929696</v>
      </c>
      <c r="I414" s="3">
        <f t="shared" si="58"/>
        <v>1.7976026230993354</v>
      </c>
      <c r="J414" s="3">
        <f t="shared" si="54"/>
        <v>1.0685477235376202</v>
      </c>
      <c r="K414">
        <f>carboncycle!U514</f>
        <v>712.9790294178415</v>
      </c>
      <c r="L414" s="3">
        <f t="shared" si="55"/>
        <v>5.0968428714906899</v>
      </c>
      <c r="M414" s="3">
        <f t="shared" si="59"/>
        <v>1.7976030056028693</v>
      </c>
      <c r="N414" s="3">
        <f t="shared" si="56"/>
        <v>1.0685481159735613</v>
      </c>
      <c r="O414" s="16">
        <f t="shared" si="57"/>
        <v>3.8250353395774539E-7</v>
      </c>
    </row>
    <row r="415" spans="1:15">
      <c r="A415">
        <f t="shared" si="52"/>
        <v>2259</v>
      </c>
      <c r="G415" s="3">
        <f>carboncycle!L515</f>
        <v>712.78598527965323</v>
      </c>
      <c r="H415" s="3">
        <f t="shared" si="53"/>
        <v>5.0953941248389318</v>
      </c>
      <c r="I415" s="3">
        <f t="shared" si="58"/>
        <v>1.7989666051209554</v>
      </c>
      <c r="J415" s="3">
        <f t="shared" si="54"/>
        <v>1.0726887553671307</v>
      </c>
      <c r="K415">
        <f>carboncycle!U515</f>
        <v>712.78610108034559</v>
      </c>
      <c r="L415" s="3">
        <f t="shared" si="55"/>
        <v>5.0953949940109791</v>
      </c>
      <c r="M415" s="3">
        <f t="shared" si="59"/>
        <v>1.7989669869060156</v>
      </c>
      <c r="N415" s="3">
        <f t="shared" si="56"/>
        <v>1.0726891477466558</v>
      </c>
      <c r="O415" s="16">
        <f t="shared" si="57"/>
        <v>3.8178506023278658E-7</v>
      </c>
    </row>
    <row r="416" spans="1:15">
      <c r="A416">
        <f t="shared" si="52"/>
        <v>2260</v>
      </c>
      <c r="G416" s="3">
        <f>carboncycle!L516</f>
        <v>712.58516818675548</v>
      </c>
      <c r="H416" s="3">
        <f t="shared" si="53"/>
        <v>5.093886627719324</v>
      </c>
      <c r="I416" s="3">
        <f t="shared" si="58"/>
        <v>1.8003005536302257</v>
      </c>
      <c r="J416" s="3">
        <f t="shared" si="54"/>
        <v>1.0768140135537325</v>
      </c>
      <c r="K416">
        <f>carboncycle!U516</f>
        <v>712.5852837724741</v>
      </c>
      <c r="L416" s="3">
        <f t="shared" si="55"/>
        <v>5.0938874955223206</v>
      </c>
      <c r="M416" s="3">
        <f t="shared" si="59"/>
        <v>1.8003009347059145</v>
      </c>
      <c r="N416" s="3">
        <f t="shared" si="56"/>
        <v>1.0768144058730809</v>
      </c>
      <c r="O416" s="16">
        <f t="shared" si="57"/>
        <v>3.8107568878231746E-7</v>
      </c>
    </row>
    <row r="417" spans="1:15">
      <c r="A417">
        <f t="shared" si="52"/>
        <v>2261</v>
      </c>
      <c r="G417" s="3">
        <f>carboncycle!L517</f>
        <v>712.37658141115526</v>
      </c>
      <c r="H417" s="3">
        <f t="shared" si="53"/>
        <v>5.0923203551400817</v>
      </c>
      <c r="I417" s="3">
        <f t="shared" si="58"/>
        <v>1.8016047341003825</v>
      </c>
      <c r="J417" s="3">
        <f t="shared" si="54"/>
        <v>1.0809234171013671</v>
      </c>
      <c r="K417">
        <f>carboncycle!U517</f>
        <v>712.37669678335487</v>
      </c>
      <c r="L417" s="3">
        <f t="shared" si="55"/>
        <v>5.0923212215936315</v>
      </c>
      <c r="M417" s="3">
        <f t="shared" si="59"/>
        <v>1.8016051144756773</v>
      </c>
      <c r="N417" s="3">
        <f t="shared" si="56"/>
        <v>1.0809238093568514</v>
      </c>
      <c r="O417" s="16">
        <f t="shared" si="57"/>
        <v>3.8037529481727006E-7</v>
      </c>
    </row>
    <row r="418" spans="1:15">
      <c r="A418">
        <f t="shared" si="52"/>
        <v>2262</v>
      </c>
      <c r="G418" s="3">
        <f>carboncycle!L518</f>
        <v>712.16034345818241</v>
      </c>
      <c r="H418" s="3">
        <f t="shared" si="53"/>
        <v>5.0906961458449853</v>
      </c>
      <c r="I418" s="3">
        <f t="shared" si="58"/>
        <v>1.8028794113368332</v>
      </c>
      <c r="J418" s="3">
        <f t="shared" si="54"/>
        <v>1.0850168869819214</v>
      </c>
      <c r="K418">
        <f>carboncycle!U518</f>
        <v>712.1604586183023</v>
      </c>
      <c r="L418" s="3">
        <f t="shared" si="55"/>
        <v>5.0906970109684053</v>
      </c>
      <c r="M418" s="3">
        <f t="shared" si="59"/>
        <v>1.802879791020588</v>
      </c>
      <c r="N418" s="3">
        <f t="shared" si="56"/>
        <v>1.0850172791699264</v>
      </c>
      <c r="O418" s="16">
        <f t="shared" si="57"/>
        <v>3.7968375488084405E-7</v>
      </c>
    </row>
    <row r="419" spans="1:15">
      <c r="A419">
        <f t="shared" si="52"/>
        <v>2263</v>
      </c>
      <c r="G419" s="3">
        <f>carboncycle!L519</f>
        <v>711.93657203795146</v>
      </c>
      <c r="H419" s="3">
        <f t="shared" si="53"/>
        <v>5.0890148317503314</v>
      </c>
      <c r="I419" s="3">
        <f t="shared" si="58"/>
        <v>1.8041248494430056</v>
      </c>
      <c r="J419" s="3">
        <f t="shared" si="54"/>
        <v>1.0890943461202574</v>
      </c>
      <c r="K419">
        <f>carboncycle!U519</f>
        <v>711.93668698741544</v>
      </c>
      <c r="L419" s="3">
        <f t="shared" si="55"/>
        <v>5.0890156955626527</v>
      </c>
      <c r="M419" s="3">
        <f t="shared" si="59"/>
        <v>1.8041252284439533</v>
      </c>
      <c r="N419" s="3">
        <f t="shared" si="56"/>
        <v>1.0890947382372382</v>
      </c>
      <c r="O419" s="16">
        <f t="shared" si="57"/>
        <v>3.7900094773668513E-7</v>
      </c>
    </row>
    <row r="420" spans="1:15">
      <c r="A420">
        <f t="shared" si="52"/>
        <v>2264</v>
      </c>
      <c r="G420" s="3">
        <f>carboncycle!L520</f>
        <v>711.70538405448588</v>
      </c>
      <c r="H420" s="3">
        <f t="shared" si="53"/>
        <v>5.0872772379443605</v>
      </c>
      <c r="I420" s="3">
        <f t="shared" si="58"/>
        <v>1.8053413117872081</v>
      </c>
      <c r="J420" s="3">
        <f t="shared" si="54"/>
        <v>1.0931557193791306</v>
      </c>
      <c r="K420">
        <f>carboncycle!U520</f>
        <v>711.70549879470229</v>
      </c>
      <c r="L420" s="3">
        <f t="shared" si="55"/>
        <v>5.0872781004643324</v>
      </c>
      <c r="M420" s="3">
        <f t="shared" si="59"/>
        <v>1.8053416901139607</v>
      </c>
      <c r="N420" s="3">
        <f t="shared" si="56"/>
        <v>1.0931561114216124</v>
      </c>
      <c r="O420" s="16">
        <f t="shared" si="57"/>
        <v>3.7832675259252824E-7</v>
      </c>
    </row>
    <row r="421" spans="1:15">
      <c r="A421">
        <f t="shared" si="52"/>
        <v>2265</v>
      </c>
      <c r="G421" s="3">
        <f>carboncycle!L521</f>
        <v>711.46689559535719</v>
      </c>
      <c r="H421" s="3">
        <f t="shared" si="53"/>
        <v>5.0854841826881199</v>
      </c>
      <c r="I421" s="3">
        <f t="shared" si="58"/>
        <v>1.8065290609704789</v>
      </c>
      <c r="J421" s="3">
        <f t="shared" si="54"/>
        <v>1.0972009335440085</v>
      </c>
      <c r="K421">
        <f>carboncycle!U521</f>
        <v>711.46701012771973</v>
      </c>
      <c r="L421" s="3">
        <f t="shared" si="55"/>
        <v>5.085485043934221</v>
      </c>
      <c r="M421" s="3">
        <f t="shared" si="59"/>
        <v>1.8065294386315307</v>
      </c>
      <c r="N421" s="3">
        <f t="shared" si="56"/>
        <v>1.0972013255085848</v>
      </c>
      <c r="O421" s="16">
        <f t="shared" si="57"/>
        <v>3.7766105176473275E-7</v>
      </c>
    </row>
    <row r="422" spans="1:15">
      <c r="A422">
        <f t="shared" si="52"/>
        <v>2266</v>
      </c>
      <c r="G422" s="3">
        <f>carboncycle!L522</f>
        <v>711.22122192183019</v>
      </c>
      <c r="H422" s="3">
        <f t="shared" si="53"/>
        <v>5.0836364774177216</v>
      </c>
      <c r="I422" s="3">
        <f t="shared" si="58"/>
        <v>1.807688358795408</v>
      </c>
      <c r="J422" s="3">
        <f t="shared" si="54"/>
        <v>1.1012299173077909</v>
      </c>
      <c r="K422">
        <f>carboncycle!U522</f>
        <v>711.22133624771755</v>
      </c>
      <c r="L422" s="3">
        <f t="shared" si="55"/>
        <v>5.0836373374081569</v>
      </c>
      <c r="M422" s="3">
        <f t="shared" si="59"/>
        <v>1.8076887357991365</v>
      </c>
      <c r="N422" s="3">
        <f t="shared" si="56"/>
        <v>1.1012303091911231</v>
      </c>
      <c r="O422" s="16">
        <f t="shared" si="57"/>
        <v>3.7700372845783647E-7</v>
      </c>
    </row>
    <row r="423" spans="1:15">
      <c r="A423">
        <f t="shared" si="52"/>
        <v>2267</v>
      </c>
      <c r="G423" s="3">
        <f>carboncycle!L523</f>
        <v>710.96847745950242</v>
      </c>
      <c r="H423" s="3">
        <f t="shared" si="53"/>
        <v>5.0817349267479672</v>
      </c>
      <c r="I423" s="3">
        <f t="shared" si="58"/>
        <v>1.8088194662359121</v>
      </c>
      <c r="J423" s="3">
        <f t="shared" si="54"/>
        <v>1.1052426012554406</v>
      </c>
      <c r="K423">
        <f>carboncycle!U523</f>
        <v>710.9685915802786</v>
      </c>
      <c r="L423" s="3">
        <f t="shared" si="55"/>
        <v>5.0817357855006717</v>
      </c>
      <c r="M423" s="3">
        <f t="shared" si="59"/>
        <v>1.808819842590579</v>
      </c>
      <c r="N423" s="3">
        <f t="shared" si="56"/>
        <v>1.1052429930542567</v>
      </c>
      <c r="O423" s="16">
        <f t="shared" si="57"/>
        <v>3.7635466698660025E-7</v>
      </c>
    </row>
    <row r="424" spans="1:15">
      <c r="A424">
        <f t="shared" si="52"/>
        <v>2268</v>
      </c>
      <c r="G424" s="3">
        <f>carboncycle!L524</f>
        <v>710.70877578942827</v>
      </c>
      <c r="H424" s="3">
        <f t="shared" si="53"/>
        <v>5.0797803284772618</v>
      </c>
      <c r="I424" s="3">
        <f t="shared" si="58"/>
        <v>1.8099226434079427</v>
      </c>
      <c r="J424" s="3">
        <f t="shared" si="54"/>
        <v>1.1092389178485296</v>
      </c>
      <c r="K424">
        <f>carboncycle!U524</f>
        <v>710.70888970644307</v>
      </c>
      <c r="L424" s="3">
        <f t="shared" si="55"/>
        <v>5.079781186009912</v>
      </c>
      <c r="M424" s="3">
        <f t="shared" si="59"/>
        <v>1.8099230191216973</v>
      </c>
      <c r="N424" s="3">
        <f t="shared" si="56"/>
        <v>1.1092393095596229</v>
      </c>
      <c r="O424" s="16">
        <f t="shared" si="57"/>
        <v>3.7571375455236478E-7</v>
      </c>
    </row>
    <row r="425" spans="1:15">
      <c r="A425">
        <f t="shared" si="52"/>
        <v>2269</v>
      </c>
      <c r="G425" s="3">
        <f>carboncycle!L525</f>
        <v>710.44222963971879</v>
      </c>
      <c r="H425" s="3">
        <f t="shared" si="53"/>
        <v>5.0777734735938331</v>
      </c>
      <c r="I425" s="3">
        <f t="shared" si="58"/>
        <v>1.8109981495411129</v>
      </c>
      <c r="J425" s="3">
        <f t="shared" si="54"/>
        <v>1.1132188014097071</v>
      </c>
      <c r="K425">
        <f>carboncycle!U525</f>
        <v>710.44234335430758</v>
      </c>
      <c r="L425" s="3">
        <f t="shared" si="55"/>
        <v>5.0777743299238427</v>
      </c>
      <c r="M425" s="3">
        <f t="shared" si="59"/>
        <v>1.8109985246219915</v>
      </c>
      <c r="N425" s="3">
        <f t="shared" si="56"/>
        <v>1.1132191930299355</v>
      </c>
      <c r="O425" s="16">
        <f t="shared" si="57"/>
        <v>3.7508087857851535E-7</v>
      </c>
    </row>
    <row r="426" spans="1:15">
      <c r="A426">
        <f t="shared" si="52"/>
        <v>2270</v>
      </c>
      <c r="G426" s="3">
        <f>carboncycle!L526</f>
        <v>710.16895087760531</v>
      </c>
      <c r="H426" s="3">
        <f t="shared" si="53"/>
        <v>5.0757151462831764</v>
      </c>
      <c r="I426" s="3">
        <f t="shared" si="58"/>
        <v>1.8120462429512203</v>
      </c>
      <c r="J426" s="3">
        <f t="shared" si="54"/>
        <v>1.1171821881070936</v>
      </c>
      <c r="K426">
        <f>carboncycle!U526</f>
        <v>710.16906439108948</v>
      </c>
      <c r="L426" s="3">
        <f t="shared" si="55"/>
        <v>5.0757160014277041</v>
      </c>
      <c r="M426" s="3">
        <f t="shared" si="59"/>
        <v>1.8120466174071486</v>
      </c>
      <c r="N426" s="3">
        <f t="shared" si="56"/>
        <v>1.1171825796333785</v>
      </c>
      <c r="O426" s="16">
        <f t="shared" si="57"/>
        <v>3.7445592826479412E-7</v>
      </c>
    </row>
    <row r="427" spans="1:15">
      <c r="A427">
        <f t="shared" si="52"/>
        <v>2271</v>
      </c>
      <c r="G427" s="3">
        <f>carboncycle!L527</f>
        <v>709.88905050195945</v>
      </c>
      <c r="H427" s="3">
        <f t="shared" si="53"/>
        <v>5.0736061239367052</v>
      </c>
      <c r="I427" s="3">
        <f t="shared" si="58"/>
        <v>1.8130671810136505</v>
      </c>
      <c r="J427" s="3">
        <f t="shared" si="54"/>
        <v>1.1211290159386083</v>
      </c>
      <c r="K427">
        <f>carboncycle!U527</f>
        <v>709.88916381564627</v>
      </c>
      <c r="L427" s="3">
        <f t="shared" si="55"/>
        <v>5.0736069779126547</v>
      </c>
      <c r="M427" s="3">
        <f t="shared" si="59"/>
        <v>1.8130675548524453</v>
      </c>
      <c r="N427" s="3">
        <f t="shared" si="56"/>
        <v>1.1211294073679334</v>
      </c>
      <c r="O427" s="16">
        <f t="shared" si="57"/>
        <v>3.7383879480934468E-7</v>
      </c>
    </row>
    <row r="428" spans="1:15">
      <c r="A428">
        <f t="shared" si="52"/>
        <v>2272</v>
      </c>
      <c r="G428" s="3">
        <f>carboncycle!L528</f>
        <v>709.60263863625687</v>
      </c>
      <c r="H428" s="3">
        <f t="shared" si="53"/>
        <v>5.0714471771615628</v>
      </c>
      <c r="I428" s="3">
        <f t="shared" si="58"/>
        <v>1.8140612201376451</v>
      </c>
      <c r="J428" s="3">
        <f t="shared" si="54"/>
        <v>1.1250592247162345</v>
      </c>
      <c r="K428">
        <f>carboncycle!U528</f>
        <v>709.60275175144</v>
      </c>
      <c r="L428" s="3">
        <f t="shared" si="55"/>
        <v>5.071448029985592</v>
      </c>
      <c r="M428" s="3">
        <f t="shared" si="59"/>
        <v>1.8140615933670159</v>
      </c>
      <c r="N428" s="3">
        <f t="shared" si="56"/>
        <v>1.1250596160456454</v>
      </c>
      <c r="O428" s="16">
        <f t="shared" si="57"/>
        <v>3.7322937074257823E-7</v>
      </c>
    </row>
    <row r="429" spans="1:15">
      <c r="A429">
        <f t="shared" si="52"/>
        <v>2273</v>
      </c>
      <c r="G429" s="3">
        <f>carboncycle!L529</f>
        <v>709.30982452197759</v>
      </c>
      <c r="H429" s="3">
        <f t="shared" si="53"/>
        <v>5.0692390697915775</v>
      </c>
      <c r="I429" s="3">
        <f t="shared" si="58"/>
        <v>1.8150286157414153</v>
      </c>
      <c r="J429" s="3">
        <f t="shared" si="54"/>
        <v>1.1289727560502281</v>
      </c>
      <c r="K429">
        <f>carboncycle!U529</f>
        <v>709.30993743993713</v>
      </c>
      <c r="L429" s="3">
        <f t="shared" si="55"/>
        <v>5.0692399214800981</v>
      </c>
      <c r="M429" s="3">
        <f t="shared" si="59"/>
        <v>1.8150289883689652</v>
      </c>
      <c r="N429" s="3">
        <f t="shared" si="56"/>
        <v>1.1289731472768307</v>
      </c>
      <c r="O429" s="16">
        <f t="shared" si="57"/>
        <v>3.7262754992717362E-7</v>
      </c>
    </row>
    <row r="430" spans="1:15">
      <c r="A430">
        <f t="shared" si="52"/>
        <v>2274</v>
      </c>
      <c r="G430" s="3">
        <f>carboncycle!L530</f>
        <v>709.01071651243274</v>
      </c>
      <c r="H430" s="3">
        <f t="shared" si="53"/>
        <v>5.0669825588993058</v>
      </c>
      <c r="I430" s="3">
        <f t="shared" si="58"/>
        <v>1.815969622228083</v>
      </c>
      <c r="J430" s="3">
        <f t="shared" si="54"/>
        <v>1.132869553333274</v>
      </c>
      <c r="K430">
        <f>carboncycle!U530</f>
        <v>709.0108292344355</v>
      </c>
      <c r="L430" s="3">
        <f t="shared" si="55"/>
        <v>5.0669834094684907</v>
      </c>
      <c r="M430" s="3">
        <f t="shared" si="59"/>
        <v>1.8159699942613108</v>
      </c>
      <c r="N430" s="3">
        <f t="shared" si="56"/>
        <v>1.1328699444542341</v>
      </c>
      <c r="O430" s="16">
        <f t="shared" si="57"/>
        <v>3.7203322778012193E-7</v>
      </c>
    </row>
    <row r="431" spans="1:15">
      <c r="A431">
        <f t="shared" si="52"/>
        <v>2275</v>
      </c>
      <c r="G431" s="3">
        <f>carboncycle!L531</f>
        <v>708.70542206700679</v>
      </c>
      <c r="H431" s="3">
        <f t="shared" si="53"/>
        <v>5.0646783948091478</v>
      </c>
      <c r="I431" s="3">
        <f t="shared" si="58"/>
        <v>1.8168844929624366</v>
      </c>
      <c r="J431" s="3">
        <f t="shared" si="54"/>
        <v>1.1367495617245964</v>
      </c>
      <c r="K431">
        <f>carboncycle!U531</f>
        <v>708.70553459430619</v>
      </c>
      <c r="L431" s="3">
        <f t="shared" si="55"/>
        <v>5.0646792442749282</v>
      </c>
      <c r="M431" s="3">
        <f t="shared" si="59"/>
        <v>1.8168848644087374</v>
      </c>
      <c r="N431" s="3">
        <f t="shared" si="56"/>
        <v>1.1367499527371383</v>
      </c>
      <c r="O431" s="16">
        <f t="shared" si="57"/>
        <v>3.7144630082863728E-7</v>
      </c>
    </row>
    <row r="432" spans="1:15">
      <c r="A432">
        <f t="shared" si="52"/>
        <v>2276</v>
      </c>
      <c r="G432" s="3">
        <f>carboncycle!L532</f>
        <v>708.39404774580771</v>
      </c>
      <c r="H432" s="3">
        <f t="shared" si="53"/>
        <v>5.0623273211114856</v>
      </c>
      <c r="I432" s="3">
        <f t="shared" si="58"/>
        <v>1.81777348024848</v>
      </c>
      <c r="J432" s="3">
        <f t="shared" si="54"/>
        <v>1.1406127281340273</v>
      </c>
      <c r="K432">
        <f>carboncycle!U532</f>
        <v>708.39416007964428</v>
      </c>
      <c r="L432" s="3">
        <f t="shared" si="55"/>
        <v>5.0623281694895601</v>
      </c>
      <c r="M432" s="3">
        <f t="shared" si="59"/>
        <v>1.8177738511151473</v>
      </c>
      <c r="N432" s="3">
        <f t="shared" si="56"/>
        <v>1.1406131190354329</v>
      </c>
      <c r="O432" s="16">
        <f t="shared" si="57"/>
        <v>3.7086666737629059E-7</v>
      </c>
    </row>
    <row r="433" spans="1:15">
      <c r="A433">
        <f t="shared" si="52"/>
        <v>2277</v>
      </c>
      <c r="G433" s="3">
        <f>carboncycle!L533</f>
        <v>708.07669920471528</v>
      </c>
      <c r="H433" s="3">
        <f t="shared" si="53"/>
        <v>5.0599300746778315</v>
      </c>
      <c r="I433" s="3">
        <f t="shared" si="58"/>
        <v>1.8186368353077633</v>
      </c>
      <c r="J433" s="3">
        <f t="shared" si="54"/>
        <v>1.1444590012060374</v>
      </c>
      <c r="K433">
        <f>carboncycle!U533</f>
        <v>708.07681134631684</v>
      </c>
      <c r="L433" s="3">
        <f t="shared" si="55"/>
        <v>5.0599309219836694</v>
      </c>
      <c r="M433" s="3">
        <f t="shared" si="59"/>
        <v>1.8186372056019904</v>
      </c>
      <c r="N433" s="3">
        <f t="shared" si="56"/>
        <v>1.1444593919936457</v>
      </c>
      <c r="O433" s="16">
        <f t="shared" si="57"/>
        <v>3.7029422705892046E-7</v>
      </c>
    </row>
    <row r="434" spans="1:15">
      <c r="A434">
        <f t="shared" si="52"/>
        <v>2278</v>
      </c>
      <c r="G434" s="3">
        <f>carboncycle!L534</f>
        <v>707.75348119081764</v>
      </c>
      <c r="H434" s="3">
        <f t="shared" si="53"/>
        <v>5.0574873856769385</v>
      </c>
      <c r="I434" s="3">
        <f t="shared" si="58"/>
        <v>1.8194748082584764</v>
      </c>
      <c r="J434" s="3">
        <f t="shared" si="54"/>
        <v>1.1482883313037351</v>
      </c>
      <c r="K434">
        <f>carboncycle!U534</f>
        <v>707.75359314139882</v>
      </c>
      <c r="L434" s="3">
        <f t="shared" si="55"/>
        <v>5.0574882319257783</v>
      </c>
      <c r="M434" s="3">
        <f t="shared" si="59"/>
        <v>1.819475177987357</v>
      </c>
      <c r="N434" s="3">
        <f t="shared" si="56"/>
        <v>1.1482887219749411</v>
      </c>
      <c r="O434" s="16">
        <f t="shared" si="57"/>
        <v>3.6972888062258846E-7</v>
      </c>
    </row>
    <row r="435" spans="1:15">
      <c r="A435">
        <f t="shared" ref="A435:A456" si="60">1+A434</f>
        <v>2279</v>
      </c>
      <c r="G435" s="3">
        <f>carboncycle!L535</f>
        <v>707.42449753822768</v>
      </c>
      <c r="H435" s="3">
        <f t="shared" si="53"/>
        <v>5.0549999775918542</v>
      </c>
      <c r="I435" s="3">
        <f t="shared" si="58"/>
        <v>1.8202876480952901</v>
      </c>
      <c r="J435" s="3">
        <f t="shared" si="54"/>
        <v>1.152100670492838</v>
      </c>
      <c r="K435">
        <f>carboncycle!U535</f>
        <v>707.42460929899096</v>
      </c>
      <c r="L435" s="3">
        <f t="shared" si="55"/>
        <v>5.0550008227987115</v>
      </c>
      <c r="M435" s="3">
        <f t="shared" si="59"/>
        <v>1.8202880172658207</v>
      </c>
      <c r="N435" s="3">
        <f t="shared" si="56"/>
        <v>1.1521010610450917</v>
      </c>
      <c r="O435" s="16">
        <f t="shared" si="57"/>
        <v>3.6917053058971305E-7</v>
      </c>
    </row>
    <row r="436" spans="1:15">
      <c r="A436">
        <f t="shared" si="60"/>
        <v>2280</v>
      </c>
      <c r="G436" s="3">
        <f>carboncycle!L536</f>
        <v>707.08985116427027</v>
      </c>
      <c r="H436" s="3">
        <f t="shared" si="53"/>
        <v>5.0524685672378817</v>
      </c>
      <c r="I436" s="3">
        <f t="shared" si="58"/>
        <v>1.8210756026699308</v>
      </c>
      <c r="J436" s="3">
        <f t="shared" si="54"/>
        <v>1.1558959725256199</v>
      </c>
      <c r="K436">
        <f>carboncycle!U536</f>
        <v>707.08996273640537</v>
      </c>
      <c r="L436" s="3">
        <f t="shared" si="55"/>
        <v>5.0524694114175492</v>
      </c>
      <c r="M436" s="3">
        <f t="shared" si="59"/>
        <v>1.8210759712890112</v>
      </c>
      <c r="N436" s="3">
        <f t="shared" si="56"/>
        <v>1.1558963629564254</v>
      </c>
      <c r="O436" s="16">
        <f t="shared" si="57"/>
        <v>3.6861908037089108E-7</v>
      </c>
    </row>
    <row r="437" spans="1:15">
      <c r="A437">
        <f t="shared" si="60"/>
        <v>2281</v>
      </c>
      <c r="G437" s="3">
        <f>carboncycle!L537</f>
        <v>706.74964406603146</v>
      </c>
      <c r="H437" s="3">
        <f t="shared" si="53"/>
        <v>5.0498938647814198</v>
      </c>
      <c r="I437" s="3">
        <f t="shared" si="58"/>
        <v>1.8218389186724715</v>
      </c>
      <c r="J437" s="3">
        <f t="shared" si="54"/>
        <v>1.1596741928248395</v>
      </c>
      <c r="K437">
        <f>carboncycle!U537</f>
        <v>706.74975545071641</v>
      </c>
      <c r="L437" s="3">
        <f t="shared" si="55"/>
        <v>5.0498947079484768</v>
      </c>
      <c r="M437" s="3">
        <f t="shared" si="59"/>
        <v>1.8218392867469062</v>
      </c>
      <c r="N437" s="3">
        <f t="shared" si="56"/>
        <v>1.1596745831317545</v>
      </c>
      <c r="O437" s="16">
        <f t="shared" si="57"/>
        <v>3.6807443470898704E-7</v>
      </c>
    </row>
    <row r="438" spans="1:15">
      <c r="A438">
        <f t="shared" si="60"/>
        <v>2282</v>
      </c>
      <c r="G438" s="3">
        <f>carboncycle!L538</f>
        <v>706.40397731726091</v>
      </c>
      <c r="H438" s="3">
        <f t="shared" si="53"/>
        <v>5.0472765737596621</v>
      </c>
      <c r="I438" s="3">
        <f t="shared" si="58"/>
        <v>1.8225778416133254</v>
      </c>
      <c r="J438" s="3">
        <f t="shared" si="54"/>
        <v>1.163435288467654</v>
      </c>
      <c r="K438">
        <f>carboncycle!U538</f>
        <v>706.4040885156611</v>
      </c>
      <c r="L438" s="3">
        <f t="shared" si="55"/>
        <v>5.0472774159284679</v>
      </c>
      <c r="M438" s="3">
        <f t="shared" si="59"/>
        <v>1.8225782091498259</v>
      </c>
      <c r="N438" s="3">
        <f t="shared" si="56"/>
        <v>1.1634356786482887</v>
      </c>
      <c r="O438" s="16">
        <f t="shared" si="57"/>
        <v>3.6753650056731146E-7</v>
      </c>
    </row>
    <row r="439" spans="1:15">
      <c r="A439">
        <f t="shared" si="60"/>
        <v>2283</v>
      </c>
      <c r="G439" s="3">
        <f>carboncycle!L539</f>
        <v>706.05295106561834</v>
      </c>
      <c r="H439" s="3">
        <f t="shared" si="53"/>
        <v>5.0446173911011138</v>
      </c>
      <c r="I439" s="3">
        <f t="shared" si="58"/>
        <v>1.8232926158059277</v>
      </c>
      <c r="J439" s="3">
        <f t="shared" si="54"/>
        <v>1.1671792181695213</v>
      </c>
      <c r="K439">
        <f>carboncycle!U539</f>
        <v>706.05306207888748</v>
      </c>
      <c r="L439" s="3">
        <f t="shared" si="55"/>
        <v>5.044618232285818</v>
      </c>
      <c r="M439" s="3">
        <f t="shared" si="59"/>
        <v>1.8232929828111126</v>
      </c>
      <c r="N439" s="3">
        <f t="shared" si="56"/>
        <v>1.1671796082215373</v>
      </c>
      <c r="O439" s="16">
        <f t="shared" si="57"/>
        <v>3.6700518490917489E-7</v>
      </c>
    </row>
    <row r="440" spans="1:15">
      <c r="A440">
        <f t="shared" si="60"/>
        <v>2284</v>
      </c>
      <c r="G440" s="3">
        <f>carboncycle!L540</f>
        <v>705.69666453025661</v>
      </c>
      <c r="H440" s="3">
        <f t="shared" si="53"/>
        <v>5.0419170071469104</v>
      </c>
      <c r="I440" s="3">
        <f t="shared" si="58"/>
        <v>1.8239834843500902</v>
      </c>
      <c r="J440" s="3">
        <f t="shared" si="54"/>
        <v>1.1709059422680961</v>
      </c>
      <c r="K440">
        <f>carboncycle!U540</f>
        <v>705.69677535953667</v>
      </c>
      <c r="L440" s="3">
        <f t="shared" si="55"/>
        <v>5.0419178473614554</v>
      </c>
      <c r="M440" s="3">
        <f t="shared" si="59"/>
        <v>1.8239838508304873</v>
      </c>
      <c r="N440" s="3">
        <f t="shared" si="56"/>
        <v>1.1709063321892061</v>
      </c>
      <c r="O440" s="16">
        <f t="shared" si="57"/>
        <v>3.664803971403785E-7</v>
      </c>
    </row>
    <row r="441" spans="1:15">
      <c r="A441">
        <f t="shared" si="60"/>
        <v>2285</v>
      </c>
      <c r="G441" s="3">
        <f>carboncycle!L541</f>
        <v>705.33521599973187</v>
      </c>
      <c r="H441" s="3">
        <f t="shared" si="53"/>
        <v>5.039176105672909</v>
      </c>
      <c r="I441" s="3">
        <f t="shared" si="58"/>
        <v>1.8246506891160144</v>
      </c>
      <c r="J441" s="3">
        <f t="shared" si="54"/>
        <v>1.1746154227071217</v>
      </c>
      <c r="K441">
        <f>carboncycle!U541</f>
        <v>705.33532664615291</v>
      </c>
      <c r="L441" s="3">
        <f t="shared" si="55"/>
        <v>5.039176944931028</v>
      </c>
      <c r="M441" s="3">
        <f t="shared" si="59"/>
        <v>1.8246510550780612</v>
      </c>
      <c r="N441" s="3">
        <f t="shared" si="56"/>
        <v>1.1746158124950887</v>
      </c>
      <c r="O441" s="16">
        <f t="shared" si="57"/>
        <v>3.659620468887681E-7</v>
      </c>
    </row>
    <row r="442" spans="1:15">
      <c r="A442">
        <f t="shared" si="60"/>
        <v>2286</v>
      </c>
      <c r="G442" s="3">
        <f>carboncycle!L542</f>
        <v>704.96870283023304</v>
      </c>
      <c r="H442" s="3">
        <f t="shared" si="53"/>
        <v>5.0363953639125238</v>
      </c>
      <c r="I442" s="3">
        <f t="shared" si="58"/>
        <v>1.8252944707289493</v>
      </c>
      <c r="J442" s="3">
        <f t="shared" si="54"/>
        <v>1.1783076230203242</v>
      </c>
      <c r="K442">
        <f>carboncycle!U542</f>
        <v>704.96881329491396</v>
      </c>
      <c r="L442" s="3">
        <f t="shared" si="55"/>
        <v>5.0363962022277491</v>
      </c>
      <c r="M442" s="3">
        <f t="shared" si="59"/>
        <v>1.8252948361789949</v>
      </c>
      <c r="N442" s="3">
        <f t="shared" si="56"/>
        <v>1.1783080126729599</v>
      </c>
      <c r="O442" s="16">
        <f t="shared" si="57"/>
        <v>3.6545004555854632E-7</v>
      </c>
    </row>
    <row r="443" spans="1:15">
      <c r="A443">
        <f t="shared" si="60"/>
        <v>2287</v>
      </c>
      <c r="G443" s="3">
        <f>carboncycle!L543</f>
        <v>704.59722144412297</v>
      </c>
      <c r="H443" s="3">
        <f t="shared" si="53"/>
        <v>5.0335754525802834</v>
      </c>
      <c r="I443" s="3">
        <f t="shared" si="58"/>
        <v>1.8259150685544818</v>
      </c>
      <c r="J443" s="3">
        <f t="shared" si="54"/>
        <v>1.1819825083153093</v>
      </c>
      <c r="K443">
        <f>carboncycle!U543</f>
        <v>704.59733172817118</v>
      </c>
      <c r="L443" s="3">
        <f t="shared" si="55"/>
        <v>5.0335762899659464</v>
      </c>
      <c r="M443" s="3">
        <f t="shared" si="59"/>
        <v>1.8259154334987873</v>
      </c>
      <c r="N443" s="3">
        <f t="shared" si="56"/>
        <v>1.1819828978304743</v>
      </c>
      <c r="O443" s="16">
        <f t="shared" si="57"/>
        <v>3.6494430544209422E-7</v>
      </c>
    </row>
    <row r="444" spans="1:15">
      <c r="A444">
        <f t="shared" si="60"/>
        <v>2288</v>
      </c>
      <c r="G444" s="3">
        <f>carboncycle!L544</f>
        <v>704.22086732878188</v>
      </c>
      <c r="H444" s="3">
        <f t="shared" si="53"/>
        <v>5.0307170358960871</v>
      </c>
      <c r="I444" s="3">
        <f t="shared" si="58"/>
        <v>1.826512720684442</v>
      </c>
      <c r="J444" s="3">
        <f t="shared" si="54"/>
        <v>1.1856400452574678</v>
      </c>
      <c r="K444">
        <f>carboncycle!U544</f>
        <v>704.22097743329368</v>
      </c>
      <c r="L444" s="3">
        <f t="shared" si="55"/>
        <v>5.0307178723653259</v>
      </c>
      <c r="M444" s="3">
        <f t="shared" si="59"/>
        <v>1.8265130851291826</v>
      </c>
      <c r="N444" s="3">
        <f t="shared" si="56"/>
        <v>1.1856404346330702</v>
      </c>
      <c r="O444" s="16">
        <f t="shared" si="57"/>
        <v>3.6444474060814969E-7</v>
      </c>
    </row>
    <row r="445" spans="1:15">
      <c r="A445">
        <f t="shared" si="60"/>
        <v>2289</v>
      </c>
      <c r="G445" s="3">
        <f>carboncycle!L545</f>
        <v>703.83973503574612</v>
      </c>
      <c r="H445" s="3">
        <f t="shared" si="53"/>
        <v>5.0278207716101386</v>
      </c>
      <c r="I445" s="3">
        <f t="shared" si="58"/>
        <v>1.827087663923415</v>
      </c>
      <c r="J445" s="3">
        <f t="shared" si="54"/>
        <v>1.1892802020538931</v>
      </c>
      <c r="K445">
        <f>carboncycle!U545</f>
        <v>703.83984496180653</v>
      </c>
      <c r="L445" s="3">
        <f t="shared" si="55"/>
        <v>5.0278216071758903</v>
      </c>
      <c r="M445" s="3">
        <f t="shared" si="59"/>
        <v>1.8270880278746808</v>
      </c>
      <c r="N445" s="3">
        <f t="shared" si="56"/>
        <v>1.1892805912878881</v>
      </c>
      <c r="O445" s="16">
        <f t="shared" si="57"/>
        <v>3.6395126579158443E-7</v>
      </c>
    </row>
    <row r="446" spans="1:15">
      <c r="A446">
        <f t="shared" si="60"/>
        <v>2290</v>
      </c>
      <c r="G446" s="3">
        <f>carboncycle!L546</f>
        <v>703.45391818013445</v>
      </c>
      <c r="H446" s="3">
        <f t="shared" si="53"/>
        <v>5.0248873110285182</v>
      </c>
      <c r="I446" s="3">
        <f t="shared" si="58"/>
        <v>1.8276401337758428</v>
      </c>
      <c r="J446" s="3">
        <f t="shared" si="54"/>
        <v>1.1929029484373119</v>
      </c>
      <c r="K446">
        <f>carboncycle!U546</f>
        <v>703.4540279288176</v>
      </c>
      <c r="L446" s="3">
        <f t="shared" si="55"/>
        <v>5.0248881457035326</v>
      </c>
      <c r="M446" s="3">
        <f t="shared" si="59"/>
        <v>1.8276404972396398</v>
      </c>
      <c r="N446" s="3">
        <f t="shared" si="56"/>
        <v>1.1929033375277012</v>
      </c>
      <c r="O446" s="16">
        <f t="shared" si="57"/>
        <v>3.634637970595378E-7</v>
      </c>
    </row>
    <row r="447" spans="1:15">
      <c r="A447">
        <f t="shared" si="60"/>
        <v>2291</v>
      </c>
      <c r="G447" s="3">
        <f>carboncycle!L547</f>
        <v>703.06350944035285</v>
      </c>
      <c r="H447" s="3">
        <f t="shared" si="53"/>
        <v>5.0219172990393934</v>
      </c>
      <c r="I447" s="3">
        <f t="shared" si="58"/>
        <v>1.8281703644337042</v>
      </c>
      <c r="J447" s="3">
        <f t="shared" si="54"/>
        <v>1.1965082556500348</v>
      </c>
      <c r="K447">
        <f>carboncycle!U547</f>
        <v>703.06361901272226</v>
      </c>
      <c r="L447" s="3">
        <f t="shared" si="55"/>
        <v>5.0219181328362312</v>
      </c>
      <c r="M447" s="3">
        <f t="shared" si="59"/>
        <v>1.828170727415956</v>
      </c>
      <c r="N447" s="3">
        <f t="shared" si="56"/>
        <v>1.1965086445948649</v>
      </c>
      <c r="O447" s="16">
        <f t="shared" si="57"/>
        <v>3.6298225181141675E-7</v>
      </c>
    </row>
    <row r="448" spans="1:15">
      <c r="A448">
        <f t="shared" si="60"/>
        <v>2292</v>
      </c>
      <c r="G448" s="3">
        <f>carboncycle!L548</f>
        <v>702.66860055807251</v>
      </c>
      <c r="H448" s="3">
        <f t="shared" si="53"/>
        <v>5.0189113741398312</v>
      </c>
      <c r="I448" s="3">
        <f t="shared" si="58"/>
        <v>1.8286785887647607</v>
      </c>
      <c r="J448" s="3">
        <f t="shared" si="54"/>
        <v>1.2000960964279261</v>
      </c>
      <c r="K448">
        <f>carboncycle!U548</f>
        <v>702.66870995518116</v>
      </c>
      <c r="L448" s="3">
        <f t="shared" si="55"/>
        <v>5.0189122070708665</v>
      </c>
      <c r="M448" s="3">
        <f t="shared" si="59"/>
        <v>1.8286789512713089</v>
      </c>
      <c r="N448" s="3">
        <f t="shared" si="56"/>
        <v>1.2000964852252887</v>
      </c>
      <c r="O448" s="16">
        <f t="shared" si="57"/>
        <v>3.6250654811276206E-7</v>
      </c>
    </row>
    <row r="449" spans="1:15">
      <c r="A449">
        <f t="shared" si="60"/>
        <v>2293</v>
      </c>
      <c r="G449" s="3">
        <f>carboncycle!L549</f>
        <v>702.26928233847127</v>
      </c>
      <c r="H449" s="3">
        <f t="shared" si="53"/>
        <v>5.0158701684631932</v>
      </c>
      <c r="I449" s="3">
        <f t="shared" si="58"/>
        <v>1.8291650383013547</v>
      </c>
      <c r="J449" s="3">
        <f t="shared" si="54"/>
        <v>1.2036664449843995</v>
      </c>
      <c r="K449">
        <f>carboncycle!U549</f>
        <v>702.26939156136132</v>
      </c>
      <c r="L449" s="3">
        <f t="shared" si="55"/>
        <v>5.015871000540618</v>
      </c>
      <c r="M449" s="3">
        <f t="shared" si="59"/>
        <v>1.8291654003379603</v>
      </c>
      <c r="N449" s="3">
        <f t="shared" si="56"/>
        <v>1.2036668336324301</v>
      </c>
      <c r="O449" s="16">
        <f t="shared" si="57"/>
        <v>3.6203660558342676E-7</v>
      </c>
    </row>
    <row r="450" spans="1:15">
      <c r="A450">
        <f t="shared" si="60"/>
        <v>2294</v>
      </c>
      <c r="G450" s="3">
        <f>carboncycle!L550</f>
        <v>701.86564465073252</v>
      </c>
      <c r="H450" s="3">
        <f t="shared" si="53"/>
        <v>5.012794307807102</v>
      </c>
      <c r="I450" s="3">
        <f t="shared" si="58"/>
        <v>1.8296299432297491</v>
      </c>
      <c r="J450" s="3">
        <f t="shared" si="54"/>
        <v>1.2072192769944396</v>
      </c>
      <c r="K450">
        <f>carboncycle!U550</f>
        <v>701.86575370043579</v>
      </c>
      <c r="L450" s="3">
        <f t="shared" si="55"/>
        <v>5.0127951390429253</v>
      </c>
      <c r="M450" s="3">
        <f t="shared" si="59"/>
        <v>1.8296303048020943</v>
      </c>
      <c r="N450" s="3">
        <f t="shared" si="56"/>
        <v>1.2072196654913174</v>
      </c>
      <c r="O450" s="16">
        <f t="shared" si="57"/>
        <v>3.615723451755315E-7</v>
      </c>
    </row>
    <row r="451" spans="1:15">
      <c r="A451">
        <f t="shared" si="60"/>
        <v>2295</v>
      </c>
      <c r="G451" s="3">
        <f>carboncycle!L551</f>
        <v>701.45777642879295</v>
      </c>
      <c r="H451" s="3">
        <f t="shared" si="53"/>
        <v>5.009684411661933</v>
      </c>
      <c r="I451" s="3">
        <f t="shared" si="58"/>
        <v>1.8300735323799966</v>
      </c>
      <c r="J451" s="3">
        <f t="shared" si="54"/>
        <v>1.2107545695786561</v>
      </c>
      <c r="K451">
        <f>carboncycle!U551</f>
        <v>701.45788530633104</v>
      </c>
      <c r="L451" s="3">
        <f t="shared" si="55"/>
        <v>5.0096852420679863</v>
      </c>
      <c r="M451" s="3">
        <f t="shared" si="59"/>
        <v>1.8300738934936847</v>
      </c>
      <c r="N451" s="3">
        <f t="shared" si="56"/>
        <v>1.2107549579226027</v>
      </c>
      <c r="O451" s="16">
        <f t="shared" si="57"/>
        <v>3.6111368806324151E-7</v>
      </c>
    </row>
    <row r="452" spans="1:15">
      <c r="A452">
        <f t="shared" si="60"/>
        <v>2296</v>
      </c>
      <c r="G452" s="3">
        <f>carboncycle!L552</f>
        <v>701.04576567233426</v>
      </c>
      <c r="H452" s="3">
        <f t="shared" si="53"/>
        <v>5.0065410932398473</v>
      </c>
      <c r="I452" s="3">
        <f t="shared" si="58"/>
        <v>1.8304960332163236</v>
      </c>
      <c r="J452" s="3">
        <f t="shared" si="54"/>
        <v>1.2142723012873677</v>
      </c>
      <c r="K452">
        <f>carboncycle!U552</f>
        <v>701.04587437871874</v>
      </c>
      <c r="L452" s="3">
        <f t="shared" si="55"/>
        <v>5.0065419228277879</v>
      </c>
      <c r="M452" s="3">
        <f t="shared" si="59"/>
        <v>1.830496393876881</v>
      </c>
      <c r="N452" s="3">
        <f t="shared" si="56"/>
        <v>1.2142726894766465</v>
      </c>
      <c r="O452" s="16">
        <f t="shared" si="57"/>
        <v>3.6066055741912351E-7</v>
      </c>
    </row>
    <row r="453" spans="1:15">
      <c r="A453">
        <f t="shared" si="60"/>
        <v>2297</v>
      </c>
      <c r="G453" s="3">
        <f>carboncycle!L553</f>
        <v>700.62969944800886</v>
      </c>
      <c r="H453" s="3">
        <f t="shared" si="53"/>
        <v>5.0033649595043164</v>
      </c>
      <c r="I453" s="3">
        <f t="shared" si="58"/>
        <v>1.8308976718280219</v>
      </c>
      <c r="J453" s="3">
        <f t="shared" si="54"/>
        <v>1.2177724520847242</v>
      </c>
      <c r="K453">
        <f>carboncycle!U553</f>
        <v>700.62980798424132</v>
      </c>
      <c r="L453" s="3">
        <f t="shared" si="55"/>
        <v>5.0033657882856239</v>
      </c>
      <c r="M453" s="3">
        <f t="shared" si="59"/>
        <v>1.8308980320408985</v>
      </c>
      <c r="N453" s="3">
        <f t="shared" si="56"/>
        <v>1.2177728401176398</v>
      </c>
      <c r="O453" s="16">
        <f t="shared" si="57"/>
        <v>3.6021287663778878E-7</v>
      </c>
    </row>
    <row r="454" spans="1:15">
      <c r="A454">
        <f t="shared" si="60"/>
        <v>2298</v>
      </c>
      <c r="G454" s="3">
        <f>carboncycle!L554</f>
        <v>700.20966389089608</v>
      </c>
      <c r="H454" s="3">
        <f t="shared" si="53"/>
        <v>5.0001566112001345</v>
      </c>
      <c r="I454" s="3">
        <f t="shared" si="58"/>
        <v>1.831278672920833</v>
      </c>
      <c r="J454" s="3">
        <f t="shared" si="54"/>
        <v>1.2212550033328662</v>
      </c>
      <c r="K454">
        <f>carboncycle!U554</f>
        <v>700.20977225796798</v>
      </c>
      <c r="L454" s="3">
        <f t="shared" si="55"/>
        <v>5.0001574391861219</v>
      </c>
      <c r="M454" s="3">
        <f t="shared" si="59"/>
        <v>1.8312790326914037</v>
      </c>
      <c r="N454" s="3">
        <f t="shared" si="56"/>
        <v>1.2212553912077639</v>
      </c>
      <c r="O454" s="16">
        <f t="shared" si="57"/>
        <v>3.5977057066816087E-7</v>
      </c>
    </row>
    <row r="455" spans="1:15">
      <c r="A455">
        <f t="shared" si="60"/>
        <v>2299</v>
      </c>
      <c r="G455" s="3">
        <f>carboncycle!L555</f>
        <v>699.78574420617724</v>
      </c>
      <c r="H455" s="3">
        <f t="shared" ref="H455:H456" si="61">H$3*LN(G455/G$3)</f>
        <v>4.9969166428838898</v>
      </c>
      <c r="I455" s="3">
        <f t="shared" si="58"/>
        <v>1.8316392598088158</v>
      </c>
      <c r="J455" s="3">
        <f t="shared" ref="J455:J456" si="62">J454+J$3*(I454-J454)</f>
        <v>1.2247199377761258</v>
      </c>
      <c r="K455">
        <f>carboncycle!U555</f>
        <v>699.7858524050705</v>
      </c>
      <c r="L455" s="3">
        <f t="shared" ref="L455:L456" si="63">L$3*LN(K455/K$3)</f>
        <v>4.9969174700856991</v>
      </c>
      <c r="M455" s="3">
        <f t="shared" si="59"/>
        <v>1.8316396191423814</v>
      </c>
      <c r="N455" s="3">
        <f t="shared" ref="N455:N456" si="64">N454+N$3*(M454-N454)</f>
        <v>1.224720325491391</v>
      </c>
      <c r="O455" s="16">
        <f t="shared" ref="O455:O456" si="65">M455-I455</f>
        <v>3.5933356556938634E-7</v>
      </c>
    </row>
    <row r="456" spans="1:15">
      <c r="A456">
        <f t="shared" si="60"/>
        <v>2300</v>
      </c>
      <c r="G456" s="3">
        <f>carboncycle!L556</f>
        <v>699.3580246710294</v>
      </c>
      <c r="H456" s="3">
        <f t="shared" si="61"/>
        <v>4.9936456429548972</v>
      </c>
      <c r="I456" s="3">
        <f t="shared" ref="I456" si="66">I455+I$3*(I$4*H456-I455)+I$5*(J455-I455)</f>
        <v>1.8319796544066855</v>
      </c>
      <c r="J456" s="3">
        <f t="shared" si="62"/>
        <v>1.2281672395252714</v>
      </c>
      <c r="K456">
        <f>carboncycle!U556</f>
        <v>699.35813270271626</v>
      </c>
      <c r="L456" s="3">
        <f t="shared" si="63"/>
        <v>4.9936464693835063</v>
      </c>
      <c r="M456" s="3">
        <f t="shared" ref="M456" si="67">M455+M$3*(M$4*L456-M455)+M$5*(N455-M455)</f>
        <v>1.831980013308474</v>
      </c>
      <c r="N456" s="3">
        <f t="shared" si="64"/>
        <v>1.2281676270793287</v>
      </c>
      <c r="O456" s="16">
        <f t="shared" si="65"/>
        <v>3.5890178851083476E-7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348"/>
  <sheetViews>
    <sheetView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F2" sqref="BF2"/>
    </sheetView>
  </sheetViews>
  <sheetFormatPr defaultRowHeight="14.5"/>
  <cols>
    <col min="5" max="7" width="9.08984375"/>
    <col min="11" max="16" width="9.08984375"/>
    <col min="20" max="25" width="9.08984375"/>
    <col min="79" max="79" width="9.1796875" bestFit="1" customWidth="1"/>
  </cols>
  <sheetData>
    <row r="1" spans="1:90">
      <c r="B1" t="s">
        <v>43</v>
      </c>
      <c r="AI1" t="s">
        <v>11</v>
      </c>
      <c r="AR1" s="1"/>
      <c r="AS1" s="1"/>
      <c r="AT1" s="1"/>
      <c r="AZ1">
        <v>0</v>
      </c>
      <c r="BA1">
        <f>SUMPRODUCT(BA6:BA346,B6:B346,$BS6:$BS346)</f>
        <v>458998.74189676257</v>
      </c>
      <c r="BB1">
        <f>SUMPRODUCT(BB6:BB346,C6:C346,$BS6:$BS346)</f>
        <v>1033066.4808251462</v>
      </c>
      <c r="BC1">
        <f>SUMPRODUCT(BC6:BC346,D6:D346,$BS6:$BS346)</f>
        <v>1447631.9209940962</v>
      </c>
      <c r="BD1" s="1">
        <f>SUM(BD6:BD346)</f>
        <v>2939697.1437160075</v>
      </c>
      <c r="BF1">
        <v>0.35894362898623039</v>
      </c>
      <c r="BG1">
        <v>0.29278016365025561</v>
      </c>
      <c r="BH1">
        <v>2.8826119303353857E-2</v>
      </c>
      <c r="BU1" t="s">
        <v>62</v>
      </c>
      <c r="BW1">
        <v>-0.25</v>
      </c>
      <c r="BX1" t="s">
        <v>66</v>
      </c>
      <c r="CA1" t="s">
        <v>70</v>
      </c>
      <c r="CB1" t="s">
        <v>71</v>
      </c>
      <c r="CD1" t="s">
        <v>63</v>
      </c>
      <c r="CG1" t="s">
        <v>66</v>
      </c>
      <c r="CJ1" t="s">
        <v>70</v>
      </c>
      <c r="CK1" t="s">
        <v>71</v>
      </c>
    </row>
    <row r="2" spans="1:90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t="s">
        <v>45</v>
      </c>
      <c r="AO2" t="s">
        <v>48</v>
      </c>
      <c r="AR2" t="s">
        <v>46</v>
      </c>
      <c r="AU2" t="s">
        <v>47</v>
      </c>
      <c r="AX2" t="s">
        <v>76</v>
      </c>
      <c r="BA2" t="s">
        <v>77</v>
      </c>
      <c r="BD2" t="s">
        <v>78</v>
      </c>
      <c r="BE2" t="s">
        <v>52</v>
      </c>
      <c r="BF2">
        <v>0.4159876345033755</v>
      </c>
      <c r="BG2">
        <v>0.38831785331357205</v>
      </c>
      <c r="BH2">
        <v>3.6061931330612473E-2</v>
      </c>
      <c r="BI2" t="s">
        <v>53</v>
      </c>
      <c r="BL2" t="s">
        <v>54</v>
      </c>
      <c r="BO2" t="s">
        <v>55</v>
      </c>
      <c r="BR2" t="s">
        <v>56</v>
      </c>
      <c r="BS2" t="s">
        <v>73</v>
      </c>
      <c r="BU2" t="s">
        <v>25</v>
      </c>
      <c r="BV2" t="s">
        <v>26</v>
      </c>
      <c r="BW2" t="s">
        <v>27</v>
      </c>
      <c r="BX2" t="s">
        <v>25</v>
      </c>
      <c r="BY2" t="s">
        <v>26</v>
      </c>
      <c r="BZ2" t="s">
        <v>27</v>
      </c>
      <c r="CB2" t="s">
        <v>74</v>
      </c>
      <c r="CD2" t="s">
        <v>25</v>
      </c>
      <c r="CE2" t="s">
        <v>26</v>
      </c>
      <c r="CF2" t="s">
        <v>27</v>
      </c>
      <c r="CG2" t="s">
        <v>25</v>
      </c>
      <c r="CH2" t="s">
        <v>26</v>
      </c>
      <c r="CI2" t="s">
        <v>27</v>
      </c>
      <c r="CK2" t="s">
        <v>74</v>
      </c>
    </row>
    <row r="3" spans="1:90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L3" s="1">
        <f>H66-AR66</f>
        <v>2.9145303415134549E-7</v>
      </c>
      <c r="AM3" s="1">
        <f>I66-AS66</f>
        <v>1.9659637473523617E-8</v>
      </c>
      <c r="AN3" s="1">
        <f>J66-AT66</f>
        <v>5.7014403864741325E-8</v>
      </c>
      <c r="AO3" s="1"/>
      <c r="AP3" s="1"/>
      <c r="AQ3" s="1"/>
      <c r="AZ3">
        <f>SUMPRODUCT(AX66:AZ66,B66:D66)/SUM(B66:D66)</f>
        <v>5938.840989608404</v>
      </c>
      <c r="BA3" s="8">
        <f>($AZ3/AX66)^$AZ1</f>
        <v>1</v>
      </c>
      <c r="BB3" s="8">
        <f>($AZ3/AY66)^$AZ1</f>
        <v>1</v>
      </c>
      <c r="BC3" s="8">
        <f>($AZ3/AZ66)^$AZ1</f>
        <v>1</v>
      </c>
      <c r="BD3" s="1">
        <f>SUMPRODUCT(BA3:BC3,BA1:BC1)</f>
        <v>2939697.1437160047</v>
      </c>
      <c r="BE3" t="s">
        <v>57</v>
      </c>
      <c r="BF3">
        <v>0.44605544733121549</v>
      </c>
      <c r="BG3">
        <v>0.64396964061591089</v>
      </c>
      <c r="BH3">
        <v>5.0936644772301656E-2</v>
      </c>
      <c r="BI3" t="s">
        <v>58</v>
      </c>
      <c r="BL3" t="s">
        <v>59</v>
      </c>
      <c r="BO3" t="s">
        <v>60</v>
      </c>
      <c r="BU3" s="8">
        <v>5.8778483527024656</v>
      </c>
      <c r="BV3" s="8">
        <v>3.5745087861510476</v>
      </c>
      <c r="BW3" s="8">
        <v>1.9617168218307965</v>
      </c>
      <c r="BX3" s="8">
        <f>BU3</f>
        <v>5.8778483527024656</v>
      </c>
      <c r="BY3" s="8">
        <f t="shared" ref="BY3:BY5" si="0">BV3</f>
        <v>3.5745087861510476</v>
      </c>
      <c r="BZ3" s="8">
        <f t="shared" ref="BZ3:BZ5" si="1">BW3</f>
        <v>1.9617168218307965</v>
      </c>
      <c r="CA3" s="8"/>
      <c r="CB3" s="8"/>
      <c r="CC3" s="8"/>
      <c r="CD3" s="8">
        <v>0</v>
      </c>
      <c r="CE3" s="8">
        <v>0</v>
      </c>
      <c r="CF3" s="8">
        <v>0</v>
      </c>
      <c r="CG3" s="8">
        <f>CD3</f>
        <v>0</v>
      </c>
      <c r="CH3" s="8">
        <f t="shared" ref="CH3:CH5" si="2">CE3</f>
        <v>0</v>
      </c>
      <c r="CI3" s="8">
        <f t="shared" ref="CI3:CI5" si="3">CF3</f>
        <v>0</v>
      </c>
      <c r="CJ3" s="8"/>
      <c r="CK3" s="8"/>
      <c r="CL3" s="8"/>
    </row>
    <row r="4" spans="1:90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t="s">
        <v>25</v>
      </c>
      <c r="AM4" t="s">
        <v>26</v>
      </c>
      <c r="AN4" t="s">
        <v>27</v>
      </c>
      <c r="AO4" t="s">
        <v>25</v>
      </c>
      <c r="AP4" t="s">
        <v>26</v>
      </c>
      <c r="AQ4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  <c r="AX4" t="s">
        <v>25</v>
      </c>
      <c r="AY4" t="s">
        <v>26</v>
      </c>
      <c r="AZ4" t="s">
        <v>27</v>
      </c>
      <c r="BA4" t="s">
        <v>25</v>
      </c>
      <c r="BB4" t="s">
        <v>26</v>
      </c>
      <c r="BC4" t="s">
        <v>27</v>
      </c>
      <c r="BD4" t="s">
        <v>61</v>
      </c>
      <c r="BE4" t="s">
        <v>25</v>
      </c>
      <c r="BF4" t="s">
        <v>26</v>
      </c>
      <c r="BG4" t="s">
        <v>27</v>
      </c>
      <c r="BH4" t="s">
        <v>61</v>
      </c>
      <c r="BI4" t="s">
        <v>25</v>
      </c>
      <c r="BJ4" t="s">
        <v>26</v>
      </c>
      <c r="BK4" t="s">
        <v>27</v>
      </c>
      <c r="BL4" t="s">
        <v>25</v>
      </c>
      <c r="BM4" t="s">
        <v>26</v>
      </c>
      <c r="BN4" t="s">
        <v>27</v>
      </c>
      <c r="BO4" t="s">
        <v>25</v>
      </c>
      <c r="BP4" t="s">
        <v>26</v>
      </c>
      <c r="BQ4" t="s">
        <v>27</v>
      </c>
      <c r="BR4" t="s">
        <v>61</v>
      </c>
      <c r="BS4" t="s">
        <v>72</v>
      </c>
      <c r="BT4" t="s">
        <v>65</v>
      </c>
      <c r="BU4" s="8">
        <v>-2.3072726579415157</v>
      </c>
      <c r="BV4" s="8">
        <v>-1.7044356336003916</v>
      </c>
      <c r="BW4" s="8">
        <v>-1.2610689014879743</v>
      </c>
      <c r="BX4" s="8">
        <f t="shared" ref="BX4:BX5" si="4">BU4</f>
        <v>-2.3072726579415157</v>
      </c>
      <c r="BY4" s="8">
        <f t="shared" si="0"/>
        <v>-1.7044356336003916</v>
      </c>
      <c r="BZ4" s="8">
        <f t="shared" si="1"/>
        <v>-1.2610689014879743</v>
      </c>
      <c r="CA4" s="8"/>
      <c r="CB4" s="8">
        <f>SUM(CB6:CB346)*1000</f>
        <v>-31.578788645380282</v>
      </c>
      <c r="CC4" s="8">
        <f>SUM(CC6:CC346)*1000</f>
        <v>-16.644576492279089</v>
      </c>
      <c r="CD4" s="13">
        <v>0.55625502368488189</v>
      </c>
      <c r="CE4" s="13">
        <v>0.25614242432509837</v>
      </c>
      <c r="CF4" s="13">
        <v>6.5535372701661904E-2</v>
      </c>
      <c r="CG4" s="8">
        <f t="shared" ref="CG4:CG5" si="5">CD4</f>
        <v>0.55625502368488189</v>
      </c>
      <c r="CH4" s="8">
        <f t="shared" si="2"/>
        <v>0.25614242432509837</v>
      </c>
      <c r="CI4" s="8">
        <f t="shared" si="3"/>
        <v>6.5535372701661904E-2</v>
      </c>
      <c r="CJ4" s="8"/>
      <c r="CK4" s="8">
        <f>SUM(CK6:CK346)*1000</f>
        <v>-0.86571677265050151</v>
      </c>
      <c r="CL4" s="8">
        <f>SUM(CL6:CL346)*1000</f>
        <v>-0.37901290062444881</v>
      </c>
    </row>
    <row r="5" spans="1:90">
      <c r="E5">
        <v>0.95</v>
      </c>
      <c r="T5" s="13">
        <f>(T66/T6)^(1/60)</f>
        <v>0.98780752184736198</v>
      </c>
      <c r="U5" s="13">
        <f>(U65/U17)^(1/48)</f>
        <v>0.98677130065267893</v>
      </c>
      <c r="V5" s="13">
        <f>(V65/V17)^(1/48)</f>
        <v>0.98779640966619953</v>
      </c>
      <c r="AC5" s="13">
        <f>(AC66/AC6)^(1/60)</f>
        <v>0.99709603280331627</v>
      </c>
      <c r="AD5" s="13">
        <f>(AD66/AD17)^(1/49)</f>
        <v>1.0020567434751257</v>
      </c>
      <c r="AE5" s="13">
        <f>(AE66/AE17)^(1/49)</f>
        <v>1.0008257041531208</v>
      </c>
      <c r="AI5">
        <v>0.1</v>
      </c>
      <c r="AL5" s="7">
        <v>1.8276539118654834E-2</v>
      </c>
      <c r="AM5" s="7">
        <v>2.8144496824265421E-2</v>
      </c>
      <c r="AN5" s="7">
        <v>2.0372115051398534E-2</v>
      </c>
      <c r="AO5">
        <v>0.99</v>
      </c>
      <c r="AP5">
        <v>0.99</v>
      </c>
      <c r="AQ5">
        <v>0.99</v>
      </c>
      <c r="AR5">
        <v>0.2</v>
      </c>
      <c r="AU5">
        <v>0.2</v>
      </c>
      <c r="BI5">
        <v>0.1</v>
      </c>
      <c r="BJ5">
        <v>0.1</v>
      </c>
      <c r="BK5">
        <v>0.1</v>
      </c>
      <c r="BR5">
        <v>0</v>
      </c>
      <c r="BS5">
        <v>0.03</v>
      </c>
      <c r="BT5">
        <v>0.03</v>
      </c>
      <c r="BU5" s="8">
        <v>0</v>
      </c>
      <c r="BV5" s="8">
        <v>0</v>
      </c>
      <c r="BW5" s="8">
        <v>0</v>
      </c>
      <c r="BX5" s="8">
        <f t="shared" si="4"/>
        <v>0</v>
      </c>
      <c r="BY5" s="8">
        <f t="shared" si="0"/>
        <v>0</v>
      </c>
      <c r="BZ5" s="8">
        <f t="shared" si="1"/>
        <v>0</v>
      </c>
      <c r="CA5" s="8"/>
      <c r="CB5" s="8"/>
      <c r="CC5" s="8"/>
      <c r="CD5" s="13">
        <v>-1.1349593951160645E-2</v>
      </c>
      <c r="CE5" s="13">
        <v>-1.0562444405667358E-2</v>
      </c>
      <c r="CF5" s="13">
        <v>-1.0062573529094615E-2</v>
      </c>
      <c r="CG5" s="8">
        <f t="shared" si="5"/>
        <v>-1.1349593951160645E-2</v>
      </c>
      <c r="CH5" s="8">
        <f t="shared" si="2"/>
        <v>-1.0562444405667358E-2</v>
      </c>
      <c r="CI5" s="8">
        <f t="shared" si="3"/>
        <v>-1.0062573529094615E-2</v>
      </c>
      <c r="CJ5" s="8"/>
      <c r="CK5" s="8"/>
      <c r="CL5" s="8"/>
    </row>
    <row r="6" spans="1:90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6">I6/C6*1000</f>
        <v>697.25863279955922</v>
      </c>
      <c r="M6" s="1">
        <f t="shared" ref="M6:M56" si="7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>
        <f t="shared" ref="AR6:AT7" si="8">AL6*AI6^$AR$5*B6^(1-$AR$5)</f>
        <v>7556.3586294233037</v>
      </c>
      <c r="AS6" s="1">
        <f t="shared" si="8"/>
        <v>832.77786225962802</v>
      </c>
      <c r="AT6" s="1">
        <f t="shared" si="8"/>
        <v>261.95185555434682</v>
      </c>
      <c r="AU6" s="1">
        <f t="shared" ref="AU6:AW7" si="9">$AU$5*AR6</f>
        <v>1511.2717258846608</v>
      </c>
      <c r="AV6" s="1">
        <f t="shared" si="9"/>
        <v>166.55557245192563</v>
      </c>
      <c r="AW6" s="1">
        <f t="shared" si="9"/>
        <v>52.390371110869367</v>
      </c>
      <c r="AX6" s="1">
        <f>(AR6-AU6)/B6*1000</f>
        <v>8010.7750775140103</v>
      </c>
      <c r="AY6" s="1">
        <f t="shared" ref="AY6:AZ6" si="10">(AS6-AV6)/C6*1000</f>
        <v>557.80690607462418</v>
      </c>
      <c r="AZ6" s="1">
        <f t="shared" si="10"/>
        <v>196.44160149862614</v>
      </c>
      <c r="BA6" s="1">
        <f>LN(AX6)</f>
        <v>8.9885427991156792</v>
      </c>
      <c r="BB6" s="1">
        <f>LN(AY6)</f>
        <v>6.3240128560321711</v>
      </c>
      <c r="BC6" s="1">
        <f>LN(AZ6)</f>
        <v>5.280365193747393</v>
      </c>
      <c r="BD6" s="1">
        <f>SUMPRODUCT(BA6:BC6,B6:D6)*BS6</f>
        <v>0</v>
      </c>
      <c r="BE6">
        <v>0</v>
      </c>
      <c r="BF6">
        <v>0</v>
      </c>
      <c r="BG6">
        <v>0</v>
      </c>
      <c r="BH6">
        <f>(BE6*Z6+BF6*AA6+BG6*AB6)/(Z6+AA6+AB6)</f>
        <v>0</v>
      </c>
      <c r="BI6">
        <f>BI$5*BE6^2</f>
        <v>0</v>
      </c>
      <c r="BJ6">
        <f t="shared" ref="BJ6:BK69" si="11">BJ$5*BF6^2</f>
        <v>0</v>
      </c>
      <c r="BK6">
        <f t="shared" si="11"/>
        <v>0</v>
      </c>
      <c r="BL6">
        <f t="shared" ref="BL6:BL69" si="12">BI6*AR6</f>
        <v>0</v>
      </c>
      <c r="BM6">
        <f t="shared" ref="BM6:BM69" si="13">BJ6*AS6</f>
        <v>0</v>
      </c>
      <c r="BN6">
        <f t="shared" ref="BN6:BN69" si="14">BK6*AT6</f>
        <v>0</v>
      </c>
      <c r="BO6">
        <f t="shared" ref="BO6:BO37" si="15">2*BI$5*BE6*AR6/Z6*1000</f>
        <v>0</v>
      </c>
      <c r="BP6">
        <f t="shared" ref="BP6:BP37" si="16">2*BJ$5*BF6*AS6/AA6*1000</f>
        <v>0</v>
      </c>
      <c r="BQ6">
        <f t="shared" ref="BQ6:BQ37" si="17">2*BK$5*BG6*AT6/AB6*1000</f>
        <v>0</v>
      </c>
      <c r="BS6">
        <v>0</v>
      </c>
      <c r="BT6">
        <v>0</v>
      </c>
      <c r="BU6" s="8">
        <f>MAX((BU$3*climate!$I116+BU$4*climate!$I116^2+BU$5*climate!$I116^6)*(K6/K$66)^$BW$1,-99)</f>
        <v>0.62667967417997728</v>
      </c>
      <c r="BV6" s="8">
        <f>MAX((BV$3*climate!$I116+BV$4*climate!$I116^2+BV$5*climate!$I116^6)*(L6/L$66)^$BW$1,-99)</f>
        <v>0.44983148820378455</v>
      </c>
      <c r="BW6" s="8">
        <f>MAX((BW$3*climate!$I116+BW$4*climate!$I116^2+BW$5*climate!$I116^6)*(M6/M$66)^$BW$1,-99)</f>
        <v>0.21088337678032076</v>
      </c>
      <c r="BX6" s="8">
        <f>MAX((BX$3*climate!$M116+BX$4*climate!$M116^2+BX$5*climate!$M116^6)*(K6/K$66)^$BW$1,-99)</f>
        <v>0.62667967417997728</v>
      </c>
      <c r="BY6" s="8">
        <f>MAX((BY$3*climate!$M116+BY$4*climate!$M116^2+BY$5*climate!$M116^6)*(L6/L$66)^$BW$1,-99)</f>
        <v>0.44983148820378455</v>
      </c>
      <c r="BZ6" s="8">
        <f>MAX((BZ$3*climate!$M116+BZ$4*climate!$M116^2+BZ$5*climate!$M116^6)*(M6/M$66)^$BW$1,-99)</f>
        <v>0.21088337678032076</v>
      </c>
      <c r="CA6" s="8">
        <f>((BU6-BX6)*H6+(BY6-BY6)*I6+(BW6-BZ6)*J6)/100</f>
        <v>0</v>
      </c>
      <c r="CB6" s="8">
        <f>CA6*BS6</f>
        <v>0</v>
      </c>
      <c r="CC6" s="8">
        <f>CA6*BT6</f>
        <v>0</v>
      </c>
      <c r="CD6" s="8">
        <f>MAX((CD$3*climate!$I116+CD$4*climate!$I116^2+CD$5*climate!$I116^6)*(K6/K$66)^$BW$1,-99)</f>
        <v>4.8747817909517875E-3</v>
      </c>
      <c r="CE6" s="8">
        <f>MAX((CE$3*climate!$I116+CE$4*climate!$I116^2+CE$5*climate!$I116^6)*(L6/L$66)^$BW$1,-99)</f>
        <v>2.6680145530585753E-3</v>
      </c>
      <c r="CF6" s="8">
        <f>MAX((CF$3*climate!$I116+CF$4*climate!$I116^2+CF$5*climate!$I116^6)*(M6/M$66)^$BW$1,-99)</f>
        <v>5.9123736037596333E-4</v>
      </c>
      <c r="CG6" s="8">
        <f>MAX((CG$3*climate!$M116+CG$4*climate!$M116^2+CG$5*climate!$M116^6)*(K6/K$66)^$BW$1,-99)</f>
        <v>4.8747817909517875E-3</v>
      </c>
      <c r="CH6" s="8">
        <f>MAX((CH$3*climate!$M116+CH$4*climate!$M116^2+CH$5*climate!$M116^6)*(L6/L$66)^$BW$1,-99)</f>
        <v>2.6680145530585753E-3</v>
      </c>
      <c r="CI6" s="8">
        <f>MAX((CI$3*climate!$M116+CI$4*climate!$M116^2+CI$5*climate!$M116^6)*(M6/M$66)^$BW$1,-99)</f>
        <v>5.9123736037596333E-4</v>
      </c>
      <c r="CJ6" s="8">
        <f>((CD6-CG6)*Q6+(CH6-CH6)*R6+(CF6-CI6)*S6)/100</f>
        <v>0</v>
      </c>
      <c r="CK6" s="8">
        <f>CJ6*BS6</f>
        <v>0</v>
      </c>
      <c r="CL6" s="8">
        <f>CJ6*BT6</f>
        <v>0</v>
      </c>
    </row>
    <row r="7" spans="1:90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18">C7/C6-1</f>
        <v>4.4742751822579585E-3</v>
      </c>
      <c r="G7" s="7">
        <f t="shared" ref="G7:G56" si="19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20">H7/B7*1000</f>
        <v>10374.543560290858</v>
      </c>
      <c r="L7" s="1">
        <f t="shared" si="6"/>
        <v>716.13031193663812</v>
      </c>
      <c r="M7" s="1">
        <f t="shared" si="7"/>
        <v>249.32942065068096</v>
      </c>
      <c r="N7" s="7">
        <f>K7/K6-1</f>
        <v>3.6058904046237572E-2</v>
      </c>
      <c r="O7" s="7">
        <f t="shared" ref="O7:O56" si="21">L7/L6-1</f>
        <v>2.7065536731051054E-2</v>
      </c>
      <c r="P7" s="7">
        <f t="shared" ref="P7:P66" si="22">M7/M6-1</f>
        <v>1.5383374150363061E-2</v>
      </c>
      <c r="Q7" s="1">
        <v>1869.6711979999998</v>
      </c>
      <c r="R7" s="1"/>
      <c r="S7" s="1"/>
      <c r="T7" s="1">
        <f t="shared" ref="T7:V56" si="23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E54" si="24">Z7/Q7</f>
        <v>2.8243248433103587</v>
      </c>
      <c r="AD7" s="8"/>
      <c r="AE7" s="8"/>
      <c r="AF7" s="7">
        <f>AC7/AC6-1</f>
        <v>-3.9998081050355294E-3</v>
      </c>
      <c r="AG7" s="7"/>
      <c r="AH7" s="7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0">
        <f t="shared" ref="AL7:AN22" si="25">(1+AL$5)*AL6</f>
        <v>5.5992180368454472</v>
      </c>
      <c r="AM7" s="10">
        <f t="shared" si="25"/>
        <v>0.67075400742400693</v>
      </c>
      <c r="AN7" s="10">
        <f t="shared" si="25"/>
        <v>0.28884667043088808</v>
      </c>
      <c r="AO7" s="7">
        <f>AL7/AL6-1</f>
        <v>1.8276539118654789E-2</v>
      </c>
      <c r="AP7" s="7">
        <f t="shared" ref="AP7:AQ56" si="26">AM7/AM6-1</f>
        <v>2.8144496824265453E-2</v>
      </c>
      <c r="AQ7" s="7">
        <f t="shared" si="26"/>
        <v>2.0372115051398465E-2</v>
      </c>
      <c r="AR7" s="1">
        <f t="shared" si="8"/>
        <v>7780.7017420684906</v>
      </c>
      <c r="AS7" s="1">
        <f t="shared" si="8"/>
        <v>859.27936406517767</v>
      </c>
      <c r="AT7" s="1">
        <f t="shared" si="8"/>
        <v>272.37249207118782</v>
      </c>
      <c r="AU7" s="1">
        <f t="shared" si="9"/>
        <v>1556.1403484136981</v>
      </c>
      <c r="AV7" s="1">
        <f t="shared" si="9"/>
        <v>171.85587281303555</v>
      </c>
      <c r="AW7" s="1">
        <f t="shared" si="9"/>
        <v>54.474498414237566</v>
      </c>
      <c r="AX7" s="1">
        <f t="shared" ref="AX7:AX70" si="27">(AR7-AU7)/B7*1000</f>
        <v>8134.4867998524851</v>
      </c>
      <c r="AY7" s="1">
        <f t="shared" ref="AY7:AY70" si="28">(AS7-AV7)/C7*1000</f>
        <v>572.99426917584128</v>
      </c>
      <c r="AZ7" s="1">
        <f t="shared" ref="AZ7:AZ70" si="29">(AT7-AW7)/D7*1000</f>
        <v>199.50153968452227</v>
      </c>
      <c r="BA7" s="1">
        <f t="shared" ref="BA7:BA70" si="30">LN(AX7)</f>
        <v>9.0038679322117208</v>
      </c>
      <c r="BB7" s="1">
        <f t="shared" ref="BB7:BB70" si="31">LN(AY7)</f>
        <v>6.3508757152264028</v>
      </c>
      <c r="BC7" s="1">
        <f t="shared" ref="BC7:BC70" si="32">LN(AZ7)</f>
        <v>5.2958219540170406</v>
      </c>
      <c r="BD7" s="1">
        <f t="shared" ref="BD7:BD70" si="33">SUMPRODUCT(BA7:BC7,B7:D7)*BS7</f>
        <v>0</v>
      </c>
      <c r="BE7">
        <v>0</v>
      </c>
      <c r="BF7">
        <v>0</v>
      </c>
      <c r="BG7">
        <v>0</v>
      </c>
      <c r="BH7">
        <f t="shared" ref="BH7:BH70" si="34">(BE7*Z7+BF7*AA7+BG7*AB7)/(Z7+AA7+AB7)</f>
        <v>0</v>
      </c>
      <c r="BI7">
        <f t="shared" ref="BI7:BK70" si="35">BI$5*BE7^2</f>
        <v>0</v>
      </c>
      <c r="BJ7">
        <f t="shared" si="11"/>
        <v>0</v>
      </c>
      <c r="BK7">
        <f t="shared" si="11"/>
        <v>0</v>
      </c>
      <c r="BL7">
        <f t="shared" si="12"/>
        <v>0</v>
      </c>
      <c r="BM7">
        <f t="shared" si="13"/>
        <v>0</v>
      </c>
      <c r="BN7">
        <f t="shared" si="14"/>
        <v>0</v>
      </c>
      <c r="BO7">
        <f t="shared" si="15"/>
        <v>0</v>
      </c>
      <c r="BP7">
        <f t="shared" si="16"/>
        <v>0</v>
      </c>
      <c r="BQ7">
        <f t="shared" si="17"/>
        <v>0</v>
      </c>
      <c r="BR7" s="7">
        <f>SUM(H7:J7)/SUM(H6:J6)-1+BR$5</f>
        <v>4.8438275319134805E-2</v>
      </c>
      <c r="BS7">
        <v>0</v>
      </c>
      <c r="BT7">
        <v>0</v>
      </c>
      <c r="BU7" s="8">
        <f>MAX((BU$3*climate!$I117+BU$4*climate!$I117^2+BU$5*climate!$I117^6)*(K7/K$66)^$BW$1,-99)</f>
        <v>0.63767045483189766</v>
      </c>
      <c r="BV7" s="8">
        <f>MAX((BV$3*climate!$I117+BV$4*climate!$I117^2+BV$5*climate!$I117^6)*(L7/L$66)^$BW$1,-99)</f>
        <v>0.45862846661846901</v>
      </c>
      <c r="BW7" s="8">
        <f>MAX((BW$3*climate!$I117+BW$4*climate!$I117^2+BW$5*climate!$I117^6)*(M7/M$66)^$BW$1,-99)</f>
        <v>0.21553725161763129</v>
      </c>
      <c r="BX7" s="8">
        <f>MAX((BX$3*climate!$M117+BX$4*climate!$M117^2+BX$5*climate!$M117^6)*(K7/K$66)^$BW$1,-99)</f>
        <v>0.63767045483189766</v>
      </c>
      <c r="BY7" s="8">
        <f>MAX((BY$3*climate!$M117+BY$4*climate!$M117^2+BY$5*climate!$M117^6)*(L7/L$66)^$BW$1,-99)</f>
        <v>0.45862846661846901</v>
      </c>
      <c r="BZ7" s="8">
        <f>MAX((BZ$3*climate!$M117+BZ$4*climate!$M117^2+BZ$5*climate!$M117^6)*(M7/M$66)^$BW$1,-99)</f>
        <v>0.21553725161763129</v>
      </c>
      <c r="CA7" s="8">
        <f t="shared" ref="CA7:CA70" si="36">((BU7-BX7)*H7+(BY7-BY7)*I7+(BW7-BZ7)*J7)/100</f>
        <v>0</v>
      </c>
      <c r="CB7" s="8">
        <f t="shared" ref="CB7:CB70" si="37">CA7*BS7</f>
        <v>0</v>
      </c>
      <c r="CC7" s="8">
        <f t="shared" ref="CC7:CC70" si="38">CA7*BT7</f>
        <v>0</v>
      </c>
      <c r="CD7" s="8">
        <f>MAX((CD$3*climate!$I117+CD$4*climate!$I117^2+CD$5*climate!$I117^6)*(K7/K$66)^$BW$1,-99)</f>
        <v>5.1012157658694417E-3</v>
      </c>
      <c r="CE7" s="8">
        <f>MAX((CE$3*climate!$I117+CE$4*climate!$I117^2+CE$5*climate!$I117^6)*(L7/L$66)^$BW$1,-99)</f>
        <v>2.7980356154459767E-3</v>
      </c>
      <c r="CF7" s="8">
        <f>MAX((CF$3*climate!$I117+CF$4*climate!$I117^2+CF$5*climate!$I117^6)*(M7/M$66)^$BW$1,-99)</f>
        <v>6.2182576929203264E-4</v>
      </c>
      <c r="CG7" s="8">
        <f>MAX((CG$3*climate!$M117+CG$4*climate!$M117^2+CG$5*climate!$M117^6)*(K7/K$66)^$BW$1,-99)</f>
        <v>5.1012157658694417E-3</v>
      </c>
      <c r="CH7" s="8">
        <f>MAX((CH$3*climate!$M117+CH$4*climate!$M117^2+CH$5*climate!$M117^6)*(L7/L$66)^$BW$1,-99)</f>
        <v>2.7980356154459767E-3</v>
      </c>
      <c r="CI7" s="8">
        <f>MAX((CI$3*climate!$M117+CI$4*climate!$M117^2+CI$5*climate!$M117^6)*(M7/M$66)^$BW$1,-99)</f>
        <v>6.2182576929203264E-4</v>
      </c>
      <c r="CJ7" s="8">
        <f t="shared" ref="CJ7:CJ70" si="39">((CD7-CG7)*Q7+(CH7-CH7)*R7+(CF7-CI7)*S7)/100</f>
        <v>0</v>
      </c>
      <c r="CK7" s="8">
        <f t="shared" ref="CK7:CK70" si="40">CJ7*BS7</f>
        <v>0</v>
      </c>
      <c r="CL7" s="8">
        <f t="shared" ref="CL7:CL70" si="41">CJ7*BT7</f>
        <v>0</v>
      </c>
    </row>
    <row r="8" spans="1:90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42">B8/B7-1</f>
        <v>1.2011608277962216E-2</v>
      </c>
      <c r="F8" s="7">
        <f t="shared" si="18"/>
        <v>1.4934227690272417E-2</v>
      </c>
      <c r="G8" s="7">
        <f t="shared" si="19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20"/>
        <v>10853.231541603849</v>
      </c>
      <c r="L8" s="1">
        <f t="shared" si="6"/>
        <v>729.97411757378313</v>
      </c>
      <c r="M8" s="1">
        <f t="shared" si="7"/>
        <v>252.72333136908375</v>
      </c>
      <c r="N8" s="7">
        <f t="shared" ref="N8:N56" si="43">K8/K7-1</f>
        <v>4.6140630528093363E-2</v>
      </c>
      <c r="O8" s="7">
        <f t="shared" si="21"/>
        <v>1.9331405760087295E-2</v>
      </c>
      <c r="P8" s="7">
        <f t="shared" si="22"/>
        <v>1.3612154993765335E-2</v>
      </c>
      <c r="Q8" s="1">
        <v>1971.492958</v>
      </c>
      <c r="R8" s="1"/>
      <c r="S8" s="1"/>
      <c r="T8" s="1">
        <f t="shared" si="23"/>
        <v>234.56978602809116</v>
      </c>
      <c r="U8" s="1"/>
      <c r="V8" s="1"/>
      <c r="W8" s="7">
        <f t="shared" ref="W8:Y56" si="44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24"/>
        <v>2.8012025142140393</v>
      </c>
      <c r="AD8" s="8"/>
      <c r="AE8" s="8"/>
      <c r="AF8" s="7">
        <f t="shared" ref="AF8:AH54" si="45">AC8/AC7-1</f>
        <v>-8.1868518598653406E-3</v>
      </c>
      <c r="AG8" s="7"/>
      <c r="AH8" s="7"/>
      <c r="AI8" s="1">
        <f t="shared" ref="AI8:AI56" si="46">(1-$AI$5)*AI7+AU7</f>
        <v>15157.585881375639</v>
      </c>
      <c r="AJ8" s="1">
        <f t="shared" ref="AJ8:AJ56" si="47">(1-$AI$5)*AJ7+AV7</f>
        <v>1670.8560248803658</v>
      </c>
      <c r="AK8" s="1">
        <f t="shared" ref="AK8:AK56" si="48">(1-$AI$5)*AK7+AW7</f>
        <v>525.98783841206159</v>
      </c>
      <c r="AL8" s="10">
        <f t="shared" si="25"/>
        <v>5.7015523643297303</v>
      </c>
      <c r="AM8" s="10">
        <f t="shared" si="25"/>
        <v>0.68963204145581525</v>
      </c>
      <c r="AN8" s="10">
        <f t="shared" si="25"/>
        <v>0.29473108803311948</v>
      </c>
      <c r="AO8" s="7">
        <f t="shared" ref="AO8:AO56" si="49">AL8/AL7-1</f>
        <v>1.8276539118654789E-2</v>
      </c>
      <c r="AP8" s="7">
        <f t="shared" si="26"/>
        <v>2.8144496824265453E-2</v>
      </c>
      <c r="AQ8" s="7">
        <f t="shared" si="26"/>
        <v>2.0372115051398465E-2</v>
      </c>
      <c r="AR8" s="1">
        <f t="shared" ref="AR8:AR56" si="50">AL8*AI8^$AR$5*B8^(1-$AR$5)</f>
        <v>8003.6925403276073</v>
      </c>
      <c r="AS8" s="1">
        <f t="shared" ref="AS8:AS56" si="51">AM8*AJ8^$AR$5*C8^(1-$AR$5)</f>
        <v>894.57102820074806</v>
      </c>
      <c r="AT8" s="1">
        <f t="shared" ref="AT8:AT56" si="52">AN8*AK8^$AR$5*D8^(1-$AR$5)</f>
        <v>283.49941130202996</v>
      </c>
      <c r="AU8" s="1">
        <f t="shared" ref="AU8:AU56" si="53">$AU$5*AR8</f>
        <v>1600.7385080655215</v>
      </c>
      <c r="AV8" s="1">
        <f t="shared" ref="AV8:AV56" si="54">$AU$5*AS8</f>
        <v>178.91420564014962</v>
      </c>
      <c r="AW8" s="1">
        <f t="shared" ref="AW8:AW56" si="55">$AU$5*AT8</f>
        <v>56.699882260405992</v>
      </c>
      <c r="AX8" s="1">
        <f t="shared" si="27"/>
        <v>8268.3012945467417</v>
      </c>
      <c r="AY8" s="1">
        <f t="shared" si="28"/>
        <v>587.75025495514092</v>
      </c>
      <c r="AZ8" s="1">
        <f t="shared" si="29"/>
        <v>202.75814371043089</v>
      </c>
      <c r="BA8" s="1">
        <f t="shared" si="30"/>
        <v>9.020184361181089</v>
      </c>
      <c r="BB8" s="1">
        <f t="shared" si="31"/>
        <v>6.3763021212016939</v>
      </c>
      <c r="BC8" s="1">
        <f t="shared" si="32"/>
        <v>5.3120138584548764</v>
      </c>
      <c r="BD8" s="1">
        <f t="shared" si="33"/>
        <v>0</v>
      </c>
      <c r="BE8">
        <v>0</v>
      </c>
      <c r="BF8">
        <v>0</v>
      </c>
      <c r="BG8">
        <v>0</v>
      </c>
      <c r="BH8">
        <f t="shared" si="34"/>
        <v>0</v>
      </c>
      <c r="BI8">
        <f t="shared" si="35"/>
        <v>0</v>
      </c>
      <c r="BJ8">
        <f t="shared" si="11"/>
        <v>0</v>
      </c>
      <c r="BK8">
        <f t="shared" si="11"/>
        <v>0</v>
      </c>
      <c r="BL8">
        <f t="shared" si="12"/>
        <v>0</v>
      </c>
      <c r="BM8">
        <f t="shared" si="13"/>
        <v>0</v>
      </c>
      <c r="BN8">
        <f t="shared" si="14"/>
        <v>0</v>
      </c>
      <c r="BO8">
        <f t="shared" si="15"/>
        <v>0</v>
      </c>
      <c r="BP8">
        <f t="shared" si="16"/>
        <v>0</v>
      </c>
      <c r="BQ8">
        <f t="shared" si="17"/>
        <v>0</v>
      </c>
      <c r="BR8" s="7">
        <f t="shared" ref="BR8:BR71" si="56">SUM(H8:J8)/SUM(H7:J7)-1+BR$5</f>
        <v>5.5799274263977683E-2</v>
      </c>
      <c r="BS8">
        <v>0</v>
      </c>
      <c r="BT8">
        <v>0</v>
      </c>
      <c r="BU8" s="8">
        <f>MAX((BU$3*climate!$I118+BU$4*climate!$I118^2+BU$5*climate!$I118^6)*(K8/K$66)^$BW$1,-99)</f>
        <v>0.64737061017039721</v>
      </c>
      <c r="BV8" s="8">
        <f>MAX((BV$3*climate!$I118+BV$4*climate!$I118^2+BV$5*climate!$I118^6)*(L8/L$66)^$BW$1,-99)</f>
        <v>0.46854053317004479</v>
      </c>
      <c r="BW8" s="8">
        <f>MAX((BW$3*climate!$I118+BW$4*climate!$I118^2+BW$5*climate!$I118^6)*(M8/M$66)^$BW$1,-99)</f>
        <v>0.22041436526602945</v>
      </c>
      <c r="BX8" s="8">
        <f>MAX((BX$3*climate!$M118+BX$4*climate!$M118^2+BX$5*climate!$M118^6)*(K8/K$66)^$BW$1,-99)</f>
        <v>0.64737061017039721</v>
      </c>
      <c r="BY8" s="8">
        <f>MAX((BY$3*climate!$M118+BY$4*climate!$M118^2+BY$5*climate!$M118^6)*(L8/L$66)^$BW$1,-99)</f>
        <v>0.46854053317004479</v>
      </c>
      <c r="BZ8" s="8">
        <f>MAX((BZ$3*climate!$M118+BZ$4*climate!$M118^2+BZ$5*climate!$M118^6)*(M8/M$66)^$BW$1,-99)</f>
        <v>0.22041436526602945</v>
      </c>
      <c r="CA8" s="8">
        <f t="shared" si="36"/>
        <v>0</v>
      </c>
      <c r="CB8" s="8">
        <f t="shared" si="37"/>
        <v>0</v>
      </c>
      <c r="CC8" s="8">
        <f t="shared" si="38"/>
        <v>0</v>
      </c>
      <c r="CD8" s="8">
        <f>MAX((CD$3*climate!$I118+CD$4*climate!$I118^2+CD$5*climate!$I118^6)*(K8/K$66)^$BW$1,-99)</f>
        <v>5.3269957689375787E-3</v>
      </c>
      <c r="CE8" s="8">
        <f>MAX((CE$3*climate!$I118+CE$4*climate!$I118^2+CE$5*climate!$I118^6)*(L8/L$66)^$BW$1,-99)</f>
        <v>2.9409017527634823E-3</v>
      </c>
      <c r="CF8" s="8">
        <f>MAX((CF$3*climate!$I118+CF$4*climate!$I118^2+CF$5*climate!$I118^6)*(M8/M$66)^$BW$1,-99)</f>
        <v>6.5449546323524893E-4</v>
      </c>
      <c r="CG8" s="8">
        <f>MAX((CG$3*climate!$M118+CG$4*climate!$M118^2+CG$5*climate!$M118^6)*(K8/K$66)^$BW$1,-99)</f>
        <v>5.3269957689375787E-3</v>
      </c>
      <c r="CH8" s="8">
        <f>MAX((CH$3*climate!$M118+CH$4*climate!$M118^2+CH$5*climate!$M118^6)*(L8/L$66)^$BW$1,-99)</f>
        <v>2.9409017527634823E-3</v>
      </c>
      <c r="CI8" s="8">
        <f>MAX((CI$3*climate!$M118+CI$4*climate!$M118^2+CI$5*climate!$M118^6)*(M8/M$66)^$BW$1,-99)</f>
        <v>6.5449546323524893E-4</v>
      </c>
      <c r="CJ8" s="8">
        <f t="shared" si="39"/>
        <v>0</v>
      </c>
      <c r="CK8" s="8">
        <f t="shared" si="40"/>
        <v>0</v>
      </c>
      <c r="CL8" s="8">
        <f t="shared" si="41"/>
        <v>0</v>
      </c>
    </row>
    <row r="9" spans="1:90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42"/>
        <v>1.1472857576961815E-2</v>
      </c>
      <c r="F9" s="7">
        <f t="shared" si="18"/>
        <v>2.4002005327018905E-2</v>
      </c>
      <c r="G9" s="7">
        <f t="shared" si="19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20"/>
        <v>11284.699176235443</v>
      </c>
      <c r="L9" s="1">
        <f t="shared" si="6"/>
        <v>726.36697701802041</v>
      </c>
      <c r="M9" s="1">
        <f t="shared" si="7"/>
        <v>262.88992584406049</v>
      </c>
      <c r="N9" s="7">
        <f t="shared" si="43"/>
        <v>3.9754761794000393E-2</v>
      </c>
      <c r="O9" s="7">
        <f t="shared" si="21"/>
        <v>-4.9414636340145979E-3</v>
      </c>
      <c r="P9" s="7">
        <f t="shared" si="22"/>
        <v>4.0228159465534929E-2</v>
      </c>
      <c r="Q9" s="1">
        <v>2097.4392969999994</v>
      </c>
      <c r="R9" s="1"/>
      <c r="S9" s="1"/>
      <c r="T9" s="1">
        <f t="shared" si="23"/>
        <v>237.29090404547492</v>
      </c>
      <c r="U9" s="1"/>
      <c r="V9" s="1"/>
      <c r="W9" s="7">
        <f t="shared" si="44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24"/>
        <v>2.7826587622513963</v>
      </c>
      <c r="AD9" s="8"/>
      <c r="AE9" s="8"/>
      <c r="AF9" s="7">
        <f t="shared" si="45"/>
        <v>-6.6199255029035786E-3</v>
      </c>
      <c r="AG9" s="7"/>
      <c r="AH9" s="7"/>
      <c r="AI9" s="1">
        <f t="shared" si="46"/>
        <v>15242.565801303597</v>
      </c>
      <c r="AJ9" s="1">
        <f t="shared" si="47"/>
        <v>1682.6846280324789</v>
      </c>
      <c r="AK9" s="1">
        <f t="shared" si="48"/>
        <v>530.08893683126144</v>
      </c>
      <c r="AL9" s="10">
        <f t="shared" si="25"/>
        <v>5.8057570091534609</v>
      </c>
      <c r="AM9" s="10">
        <f t="shared" si="25"/>
        <v>0.70904138825648011</v>
      </c>
      <c r="AN9" s="10">
        <f t="shared" si="25"/>
        <v>0.30073538366775404</v>
      </c>
      <c r="AO9" s="7">
        <f t="shared" si="49"/>
        <v>1.8276539118654789E-2</v>
      </c>
      <c r="AP9" s="7">
        <f t="shared" si="26"/>
        <v>2.8144496824265453E-2</v>
      </c>
      <c r="AQ9" s="7">
        <f t="shared" si="26"/>
        <v>2.0372115051398465E-2</v>
      </c>
      <c r="AR9" s="1">
        <f t="shared" si="50"/>
        <v>8233.8913034420111</v>
      </c>
      <c r="AS9" s="1">
        <f t="shared" si="51"/>
        <v>938.69038528003591</v>
      </c>
      <c r="AT9" s="1">
        <f t="shared" si="52"/>
        <v>295.36788961784413</v>
      </c>
      <c r="AU9" s="1">
        <f t="shared" si="53"/>
        <v>1646.7782606884023</v>
      </c>
      <c r="AV9" s="1">
        <f t="shared" si="54"/>
        <v>187.7380770560072</v>
      </c>
      <c r="AW9" s="1">
        <f t="shared" si="55"/>
        <v>59.073577923568827</v>
      </c>
      <c r="AX9" s="1">
        <f t="shared" si="27"/>
        <v>8409.6281547686449</v>
      </c>
      <c r="AY9" s="1">
        <f t="shared" si="28"/>
        <v>602.28155040858655</v>
      </c>
      <c r="AZ9" s="1">
        <f t="shared" si="29"/>
        <v>206.21346193522166</v>
      </c>
      <c r="BA9" s="1">
        <f t="shared" si="30"/>
        <v>9.0371325373365412</v>
      </c>
      <c r="BB9" s="1">
        <f t="shared" si="31"/>
        <v>6.400725027683758</v>
      </c>
      <c r="BC9" s="1">
        <f t="shared" si="32"/>
        <v>5.3289118552676511</v>
      </c>
      <c r="BD9" s="1">
        <f t="shared" si="33"/>
        <v>0</v>
      </c>
      <c r="BE9">
        <v>0</v>
      </c>
      <c r="BF9">
        <v>0</v>
      </c>
      <c r="BG9">
        <v>0</v>
      </c>
      <c r="BH9">
        <f t="shared" si="34"/>
        <v>0</v>
      </c>
      <c r="BI9">
        <f t="shared" si="35"/>
        <v>0</v>
      </c>
      <c r="BJ9">
        <f t="shared" si="11"/>
        <v>0</v>
      </c>
      <c r="BK9">
        <f t="shared" si="11"/>
        <v>0</v>
      </c>
      <c r="BL9">
        <f t="shared" si="12"/>
        <v>0</v>
      </c>
      <c r="BM9">
        <f t="shared" si="13"/>
        <v>0</v>
      </c>
      <c r="BN9">
        <f t="shared" si="14"/>
        <v>0</v>
      </c>
      <c r="BO9">
        <f t="shared" si="15"/>
        <v>0</v>
      </c>
      <c r="BP9">
        <f t="shared" si="16"/>
        <v>0</v>
      </c>
      <c r="BQ9">
        <f t="shared" si="17"/>
        <v>0</v>
      </c>
      <c r="BR9" s="7">
        <f t="shared" si="56"/>
        <v>4.9056046849131452E-2</v>
      </c>
      <c r="BS9">
        <v>0</v>
      </c>
      <c r="BT9">
        <v>0</v>
      </c>
      <c r="BU9" s="8">
        <f>MAX((BU$3*climate!$I119+BU$4*climate!$I119^2+BU$5*climate!$I119^6)*(K9/K$66)^$BW$1,-99)</f>
        <v>0.65831888857141951</v>
      </c>
      <c r="BV9" s="8">
        <f>MAX((BV$3*climate!$I119+BV$4*climate!$I119^2+BV$5*climate!$I119^6)*(L9/L$66)^$BW$1,-99)</f>
        <v>0.48162456675750265</v>
      </c>
      <c r="BW9" s="8">
        <f>MAX((BW$3*climate!$I119+BW$4*climate!$I119^2+BW$5*climate!$I119^6)*(M9/M$66)^$BW$1,-99)</f>
        <v>0.22397275561983154</v>
      </c>
      <c r="BX9" s="8">
        <f>MAX((BX$3*climate!$M119+BX$4*climate!$M119^2+BX$5*climate!$M119^6)*(K9/K$66)^$BW$1,-99)</f>
        <v>0.65831888857141951</v>
      </c>
      <c r="BY9" s="8">
        <f>MAX((BY$3*climate!$M119+BY$4*climate!$M119^2+BY$5*climate!$M119^6)*(L9/L$66)^$BW$1,-99)</f>
        <v>0.48162456675750265</v>
      </c>
      <c r="BZ9" s="8">
        <f>MAX((BZ$3*climate!$M119+BZ$4*climate!$M119^2+BZ$5*climate!$M119^6)*(M9/M$66)^$BW$1,-99)</f>
        <v>0.22397275561983154</v>
      </c>
      <c r="CA9" s="8">
        <f t="shared" si="36"/>
        <v>0</v>
      </c>
      <c r="CB9" s="8">
        <f t="shared" si="37"/>
        <v>0</v>
      </c>
      <c r="CC9" s="8">
        <f t="shared" si="38"/>
        <v>0</v>
      </c>
      <c r="CD9" s="8">
        <f>MAX((CD$3*climate!$I119+CD$4*climate!$I119^2+CD$5*climate!$I119^6)*(K9/K$66)^$BW$1,-99)</f>
        <v>5.5732393629423635E-3</v>
      </c>
      <c r="CE9" s="8">
        <f>MAX((CE$3*climate!$I119+CE$4*climate!$I119^2+CE$5*climate!$I119^6)*(L9/L$66)^$BW$1,-99)</f>
        <v>3.1108307247609403E-3</v>
      </c>
      <c r="CF9" s="8">
        <f>MAX((CF$3*climate!$I119+CF$4*climate!$I119^2+CF$5*climate!$I119^6)*(M9/M$66)^$BW$1,-99)</f>
        <v>6.8467146281837345E-4</v>
      </c>
      <c r="CG9" s="8">
        <f>MAX((CG$3*climate!$M119+CG$4*climate!$M119^2+CG$5*climate!$M119^6)*(K9/K$66)^$BW$1,-99)</f>
        <v>5.5732393629423635E-3</v>
      </c>
      <c r="CH9" s="8">
        <f>MAX((CH$3*climate!$M119+CH$4*climate!$M119^2+CH$5*climate!$M119^6)*(L9/L$66)^$BW$1,-99)</f>
        <v>3.1108307247609403E-3</v>
      </c>
      <c r="CI9" s="8">
        <f>MAX((CI$3*climate!$M119+CI$4*climate!$M119^2+CI$5*climate!$M119^6)*(M9/M$66)^$BW$1,-99)</f>
        <v>6.8467146281837345E-4</v>
      </c>
      <c r="CJ9" s="8">
        <f t="shared" si="39"/>
        <v>0</v>
      </c>
      <c r="CK9" s="8">
        <f t="shared" si="40"/>
        <v>0</v>
      </c>
      <c r="CL9" s="8">
        <f t="shared" si="41"/>
        <v>0</v>
      </c>
    </row>
    <row r="10" spans="1:90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42"/>
        <v>1.1221189204017934E-2</v>
      </c>
      <c r="F10" s="7">
        <f t="shared" si="18"/>
        <v>2.3075207768730399E-2</v>
      </c>
      <c r="G10" s="7">
        <f t="shared" si="19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20"/>
        <v>11870.775933907267</v>
      </c>
      <c r="L10" s="1">
        <f t="shared" si="6"/>
        <v>779.29728031109732</v>
      </c>
      <c r="M10" s="1">
        <f t="shared" si="7"/>
        <v>272.17348556962401</v>
      </c>
      <c r="N10" s="7">
        <f t="shared" si="43"/>
        <v>5.1935523359457392E-2</v>
      </c>
      <c r="O10" s="7">
        <f t="shared" si="21"/>
        <v>7.2869919706941344E-2</v>
      </c>
      <c r="P10" s="7">
        <f t="shared" si="22"/>
        <v>3.5313486037005015E-2</v>
      </c>
      <c r="Q10" s="1">
        <v>2194.1947959999998</v>
      </c>
      <c r="R10" s="1"/>
      <c r="S10" s="1"/>
      <c r="T10" s="1">
        <f t="shared" si="23"/>
        <v>233.36277932201324</v>
      </c>
      <c r="U10" s="1"/>
      <c r="V10" s="1"/>
      <c r="W10" s="7">
        <f t="shared" si="44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24"/>
        <v>2.7947889818749663</v>
      </c>
      <c r="AD10" s="8"/>
      <c r="AE10" s="8"/>
      <c r="AF10" s="7">
        <f t="shared" si="45"/>
        <v>4.359219243165624E-3</v>
      </c>
      <c r="AG10" s="7"/>
      <c r="AH10" s="7"/>
      <c r="AI10" s="1">
        <f t="shared" si="46"/>
        <v>15365.087481861641</v>
      </c>
      <c r="AJ10" s="1">
        <f t="shared" si="47"/>
        <v>1702.1542422852383</v>
      </c>
      <c r="AK10" s="1">
        <f t="shared" si="48"/>
        <v>536.15362107170415</v>
      </c>
      <c r="AL10" s="10">
        <f t="shared" si="25"/>
        <v>5.9118661542446587</v>
      </c>
      <c r="AM10" s="10">
        <f t="shared" si="25"/>
        <v>0.72899700135653733</v>
      </c>
      <c r="AN10" s="10">
        <f t="shared" si="25"/>
        <v>0.30686199950386001</v>
      </c>
      <c r="AO10" s="7">
        <f t="shared" si="49"/>
        <v>1.8276539118654789E-2</v>
      </c>
      <c r="AP10" s="7">
        <f t="shared" si="26"/>
        <v>2.8144496824265453E-2</v>
      </c>
      <c r="AQ10" s="7">
        <f t="shared" si="26"/>
        <v>2.0372115051398465E-2</v>
      </c>
      <c r="AR10" s="1">
        <f t="shared" si="50"/>
        <v>8473.1167029191784</v>
      </c>
      <c r="AS10" s="1">
        <f t="shared" si="51"/>
        <v>985.14874877082059</v>
      </c>
      <c r="AT10" s="1">
        <f t="shared" si="52"/>
        <v>308.01928898254437</v>
      </c>
      <c r="AU10" s="1">
        <f t="shared" si="53"/>
        <v>1694.6233405838357</v>
      </c>
      <c r="AV10" s="1">
        <f t="shared" si="54"/>
        <v>197.02974975416413</v>
      </c>
      <c r="AW10" s="1">
        <f t="shared" si="55"/>
        <v>61.603857796508876</v>
      </c>
      <c r="AX10" s="1">
        <f t="shared" si="27"/>
        <v>8557.9292253315634</v>
      </c>
      <c r="AY10" s="1">
        <f t="shared" si="28"/>
        <v>617.83348140624571</v>
      </c>
      <c r="AZ10" s="1">
        <f t="shared" si="29"/>
        <v>209.86823377165084</v>
      </c>
      <c r="BA10" s="1">
        <f t="shared" si="30"/>
        <v>9.0546135269415799</v>
      </c>
      <c r="BB10" s="1">
        <f t="shared" si="31"/>
        <v>6.4262189735874653</v>
      </c>
      <c r="BC10" s="1">
        <f t="shared" si="32"/>
        <v>5.3464798755529364</v>
      </c>
      <c r="BD10" s="1">
        <f t="shared" si="33"/>
        <v>0</v>
      </c>
      <c r="BE10">
        <v>0</v>
      </c>
      <c r="BF10">
        <v>0</v>
      </c>
      <c r="BG10">
        <v>0</v>
      </c>
      <c r="BH10">
        <f t="shared" si="34"/>
        <v>0</v>
      </c>
      <c r="BI10">
        <f t="shared" si="35"/>
        <v>0</v>
      </c>
      <c r="BJ10">
        <f t="shared" si="11"/>
        <v>0</v>
      </c>
      <c r="BK10">
        <f t="shared" si="11"/>
        <v>0</v>
      </c>
      <c r="BL10">
        <f t="shared" si="12"/>
        <v>0</v>
      </c>
      <c r="BM10">
        <f t="shared" si="13"/>
        <v>0</v>
      </c>
      <c r="BN10">
        <f t="shared" si="14"/>
        <v>0</v>
      </c>
      <c r="BO10">
        <f t="shared" si="15"/>
        <v>0</v>
      </c>
      <c r="BP10">
        <f t="shared" si="16"/>
        <v>0</v>
      </c>
      <c r="BQ10">
        <f t="shared" si="17"/>
        <v>0</v>
      </c>
      <c r="BR10" s="7">
        <f t="shared" si="56"/>
        <v>6.6708045426669971E-2</v>
      </c>
      <c r="BS10">
        <v>0</v>
      </c>
      <c r="BT10">
        <v>0</v>
      </c>
      <c r="BU10" s="8">
        <f>MAX((BU$3*climate!$I120+BU$4*climate!$I120^2+BU$5*climate!$I120^6)*(K10/K$66)^$BW$1,-99)</f>
        <v>0.66762882116204814</v>
      </c>
      <c r="BV10" s="8">
        <f>MAX((BV$3*climate!$I120+BV$4*climate!$I120^2+BV$5*climate!$I120^6)*(L10/L$66)^$BW$1,-99)</f>
        <v>0.48592798246565477</v>
      </c>
      <c r="BW10" s="8">
        <f>MAX((BW$3*climate!$I120+BW$4*climate!$I120^2+BW$5*climate!$I120^6)*(M10/M$66)^$BW$1,-99)</f>
        <v>0.22789448762276676</v>
      </c>
      <c r="BX10" s="8">
        <f>MAX((BX$3*climate!$M120+BX$4*climate!$M120^2+BX$5*climate!$M120^6)*(K10/K$66)^$BW$1,-99)</f>
        <v>0.66762882116204814</v>
      </c>
      <c r="BY10" s="8">
        <f>MAX((BY$3*climate!$M120+BY$4*climate!$M120^2+BY$5*climate!$M120^6)*(L10/L$66)^$BW$1,-99)</f>
        <v>0.48592798246565477</v>
      </c>
      <c r="BZ10" s="8">
        <f>MAX((BZ$3*climate!$M120+BZ$4*climate!$M120^2+BZ$5*climate!$M120^6)*(M10/M$66)^$BW$1,-99)</f>
        <v>0.22789448762276676</v>
      </c>
      <c r="CA10" s="8">
        <f t="shared" si="36"/>
        <v>0</v>
      </c>
      <c r="CB10" s="8">
        <f t="shared" si="37"/>
        <v>0</v>
      </c>
      <c r="CC10" s="8">
        <f t="shared" si="38"/>
        <v>0</v>
      </c>
      <c r="CD10" s="8">
        <f>MAX((CD$3*climate!$I120+CD$4*climate!$I120^2+CD$5*climate!$I120^6)*(K10/K$66)^$BW$1,-99)</f>
        <v>5.816465308986188E-3</v>
      </c>
      <c r="CE10" s="8">
        <f>MAX((CE$3*climate!$I120+CE$4*climate!$I120^2+CE$5*climate!$I120^6)*(L10/L$66)^$BW$1,-99)</f>
        <v>3.2306378729718096E-3</v>
      </c>
      <c r="CF10" s="8">
        <f>MAX((CF$3*climate!$I120+CF$4*climate!$I120^2+CF$5*climate!$I120^6)*(M10/M$66)^$BW$1,-99)</f>
        <v>7.1740204106072298E-4</v>
      </c>
      <c r="CG10" s="8">
        <f>MAX((CG$3*climate!$M120+CG$4*climate!$M120^2+CG$5*climate!$M120^6)*(K10/K$66)^$BW$1,-99)</f>
        <v>5.816465308986188E-3</v>
      </c>
      <c r="CH10" s="8">
        <f>MAX((CH$3*climate!$M120+CH$4*climate!$M120^2+CH$5*climate!$M120^6)*(L10/L$66)^$BW$1,-99)</f>
        <v>3.2306378729718096E-3</v>
      </c>
      <c r="CI10" s="8">
        <f>MAX((CI$3*climate!$M120+CI$4*climate!$M120^2+CI$5*climate!$M120^6)*(M10/M$66)^$BW$1,-99)</f>
        <v>7.1740204106072298E-4</v>
      </c>
      <c r="CJ10" s="8">
        <f t="shared" si="39"/>
        <v>0</v>
      </c>
      <c r="CK10" s="8">
        <f t="shared" si="40"/>
        <v>0</v>
      </c>
      <c r="CL10" s="8">
        <f t="shared" si="41"/>
        <v>0</v>
      </c>
    </row>
    <row r="11" spans="1:90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42"/>
        <v>1.0843849345893997E-2</v>
      </c>
      <c r="F11" s="7">
        <f t="shared" si="18"/>
        <v>2.3218792043280922E-2</v>
      </c>
      <c r="G11" s="7">
        <f t="shared" si="19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20"/>
        <v>12399.656778314171</v>
      </c>
      <c r="L11" s="1">
        <f t="shared" si="6"/>
        <v>830.23461070803955</v>
      </c>
      <c r="M11" s="1">
        <f t="shared" si="7"/>
        <v>291.52074910797808</v>
      </c>
      <c r="N11" s="7">
        <f t="shared" si="43"/>
        <v>4.4553182315254292E-2</v>
      </c>
      <c r="O11" s="7">
        <f t="shared" si="21"/>
        <v>6.5363156890022589E-2</v>
      </c>
      <c r="P11" s="7">
        <f t="shared" si="22"/>
        <v>7.1084306753329551E-2</v>
      </c>
      <c r="Q11" s="1">
        <v>2371.6535028912936</v>
      </c>
      <c r="R11" s="1"/>
      <c r="S11" s="1"/>
      <c r="T11" s="1">
        <f t="shared" si="23"/>
        <v>238.88727562627687</v>
      </c>
      <c r="U11" s="1"/>
      <c r="V11" s="1"/>
      <c r="W11" s="7">
        <f t="shared" si="44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24"/>
        <v>2.697524745164531</v>
      </c>
      <c r="AD11" s="8"/>
      <c r="AE11" s="8"/>
      <c r="AF11" s="7">
        <f t="shared" si="45"/>
        <v>-3.4801996623438303E-2</v>
      </c>
      <c r="AG11" s="7"/>
      <c r="AH11" s="7"/>
      <c r="AI11" s="1">
        <f t="shared" si="46"/>
        <v>15523.202074259312</v>
      </c>
      <c r="AJ11" s="1">
        <f t="shared" si="47"/>
        <v>1728.9685678108788</v>
      </c>
      <c r="AK11" s="1">
        <f t="shared" si="48"/>
        <v>544.14211676104264</v>
      </c>
      <c r="AL11" s="10">
        <f t="shared" si="25"/>
        <v>6.019914607276962</v>
      </c>
      <c r="AM11" s="10">
        <f t="shared" si="25"/>
        <v>0.74951425514611547</v>
      </c>
      <c r="AN11" s="10">
        <f t="shared" si="25"/>
        <v>0.3131134274626548</v>
      </c>
      <c r="AO11" s="7">
        <f t="shared" si="49"/>
        <v>1.8276539118654789E-2</v>
      </c>
      <c r="AP11" s="7">
        <f t="shared" si="26"/>
        <v>2.8144496824265453E-2</v>
      </c>
      <c r="AQ11" s="7">
        <f t="shared" si="26"/>
        <v>2.0372115051398465E-2</v>
      </c>
      <c r="AR11" s="1">
        <f t="shared" si="50"/>
        <v>8720.5813749984663</v>
      </c>
      <c r="AS11" s="1">
        <f t="shared" si="51"/>
        <v>1034.8762228127625</v>
      </c>
      <c r="AT11" s="1">
        <f t="shared" si="52"/>
        <v>321.48983707883559</v>
      </c>
      <c r="AU11" s="1">
        <f t="shared" si="53"/>
        <v>1744.1162749996934</v>
      </c>
      <c r="AV11" s="1">
        <f t="shared" si="54"/>
        <v>206.97524456255252</v>
      </c>
      <c r="AW11" s="1">
        <f t="shared" si="55"/>
        <v>64.297967415767118</v>
      </c>
      <c r="AX11" s="1">
        <f t="shared" si="27"/>
        <v>8713.3842936128731</v>
      </c>
      <c r="AY11" s="1">
        <f t="shared" si="28"/>
        <v>634.29243360223506</v>
      </c>
      <c r="AZ11" s="1">
        <f t="shared" si="29"/>
        <v>213.72404023985862</v>
      </c>
      <c r="BA11" s="1">
        <f t="shared" si="30"/>
        <v>9.0726155470331165</v>
      </c>
      <c r="BB11" s="1">
        <f t="shared" si="31"/>
        <v>6.4525100998318834</v>
      </c>
      <c r="BC11" s="1">
        <f t="shared" si="32"/>
        <v>5.3646856512710697</v>
      </c>
      <c r="BD11" s="1">
        <f t="shared" si="33"/>
        <v>0</v>
      </c>
      <c r="BE11">
        <v>0</v>
      </c>
      <c r="BF11">
        <v>0</v>
      </c>
      <c r="BG11">
        <v>0</v>
      </c>
      <c r="BH11">
        <f t="shared" si="34"/>
        <v>0</v>
      </c>
      <c r="BI11">
        <f t="shared" si="35"/>
        <v>0</v>
      </c>
      <c r="BJ11">
        <f t="shared" si="11"/>
        <v>0</v>
      </c>
      <c r="BK11">
        <f t="shared" si="11"/>
        <v>0</v>
      </c>
      <c r="BL11">
        <f t="shared" si="12"/>
        <v>0</v>
      </c>
      <c r="BM11">
        <f t="shared" si="13"/>
        <v>0</v>
      </c>
      <c r="BN11">
        <f t="shared" si="14"/>
        <v>0</v>
      </c>
      <c r="BO11">
        <f t="shared" si="15"/>
        <v>0</v>
      </c>
      <c r="BP11">
        <f t="shared" si="16"/>
        <v>0</v>
      </c>
      <c r="BQ11">
        <f t="shared" si="17"/>
        <v>0</v>
      </c>
      <c r="BR11" s="7">
        <f t="shared" si="56"/>
        <v>6.0303360634894609E-2</v>
      </c>
      <c r="BS11">
        <v>0</v>
      </c>
      <c r="BT11">
        <v>0</v>
      </c>
      <c r="BU11" s="8">
        <f>MAX((BU$3*climate!$I121+BU$4*climate!$I121^2+BU$5*climate!$I121^6)*(K11/K$66)^$BW$1,-99)</f>
        <v>0.67841680408726091</v>
      </c>
      <c r="BV11" s="8">
        <f>MAX((BV$3*climate!$I121+BV$4*climate!$I121^2+BV$5*climate!$I121^6)*(L11/L$66)^$BW$1,-99)</f>
        <v>0.49123780202180267</v>
      </c>
      <c r="BW11" s="8">
        <f>MAX((BW$3*climate!$I121+BW$4*climate!$I121^2+BW$5*climate!$I121^6)*(M11/M$66)^$BW$1,-99)</f>
        <v>0.22996979692550043</v>
      </c>
      <c r="BX11" s="8">
        <f>MAX((BX$3*climate!$M121+BX$4*climate!$M121^2+BX$5*climate!$M121^6)*(K11/K$66)^$BW$1,-99)</f>
        <v>0.67841680408726091</v>
      </c>
      <c r="BY11" s="8">
        <f>MAX((BY$3*climate!$M121+BY$4*climate!$M121^2+BY$5*climate!$M121^6)*(L11/L$66)^$BW$1,-99)</f>
        <v>0.49123780202180267</v>
      </c>
      <c r="BZ11" s="8">
        <f>MAX((BZ$3*climate!$M121+BZ$4*climate!$M121^2+BZ$5*climate!$M121^6)*(M11/M$66)^$BW$1,-99)</f>
        <v>0.22996979692550043</v>
      </c>
      <c r="CA11" s="8">
        <f t="shared" si="36"/>
        <v>0</v>
      </c>
      <c r="CB11" s="8">
        <f t="shared" si="37"/>
        <v>0</v>
      </c>
      <c r="CC11" s="8">
        <f t="shared" si="38"/>
        <v>0</v>
      </c>
      <c r="CD11" s="8">
        <f>MAX((CD$3*climate!$I121+CD$4*climate!$I121^2+CD$5*climate!$I121^6)*(K11/K$66)^$BW$1,-99)</f>
        <v>6.0842203691363599E-3</v>
      </c>
      <c r="CE11" s="8">
        <f>MAX((CE$3*climate!$I121+CE$4*climate!$I121^2+CE$5*climate!$I121^6)*(L11/L$66)^$BW$1,-99)</f>
        <v>3.3627317746838079E-3</v>
      </c>
      <c r="CF11" s="8">
        <f>MAX((CF$3*climate!$I121+CF$4*climate!$I121^2+CF$5*climate!$I121^6)*(M11/M$66)^$BW$1,-99)</f>
        <v>7.457352983257817E-4</v>
      </c>
      <c r="CG11" s="8">
        <f>MAX((CG$3*climate!$M121+CG$4*climate!$M121^2+CG$5*climate!$M121^6)*(K11/K$66)^$BW$1,-99)</f>
        <v>6.0842203691363599E-3</v>
      </c>
      <c r="CH11" s="8">
        <f>MAX((CH$3*climate!$M121+CH$4*climate!$M121^2+CH$5*climate!$M121^6)*(L11/L$66)^$BW$1,-99)</f>
        <v>3.3627317746838079E-3</v>
      </c>
      <c r="CI11" s="8">
        <f>MAX((CI$3*climate!$M121+CI$4*climate!$M121^2+CI$5*climate!$M121^6)*(M11/M$66)^$BW$1,-99)</f>
        <v>7.457352983257817E-4</v>
      </c>
      <c r="CJ11" s="8">
        <f t="shared" si="39"/>
        <v>0</v>
      </c>
      <c r="CK11" s="8">
        <f t="shared" si="40"/>
        <v>0</v>
      </c>
      <c r="CL11" s="8">
        <f t="shared" si="41"/>
        <v>0</v>
      </c>
    </row>
    <row r="12" spans="1:90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42"/>
        <v>9.8726777694839729E-3</v>
      </c>
      <c r="F12" s="7">
        <f t="shared" si="18"/>
        <v>2.472733384280823E-2</v>
      </c>
      <c r="G12" s="7">
        <f t="shared" si="19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20"/>
        <v>12996.075816765251</v>
      </c>
      <c r="L12" s="1">
        <f t="shared" si="6"/>
        <v>854.85668859617681</v>
      </c>
      <c r="M12" s="1">
        <f t="shared" si="7"/>
        <v>291.12409350119117</v>
      </c>
      <c r="N12" s="7">
        <f t="shared" si="43"/>
        <v>4.8099640910558072E-2</v>
      </c>
      <c r="O12" s="7">
        <f t="shared" si="21"/>
        <v>2.9656771195239795E-2</v>
      </c>
      <c r="P12" s="7">
        <f t="shared" si="22"/>
        <v>-1.3606427947260302E-3</v>
      </c>
      <c r="Q12" s="1">
        <v>2485.4318011903943</v>
      </c>
      <c r="R12" s="1"/>
      <c r="S12" s="1"/>
      <c r="T12" s="1">
        <f t="shared" si="23"/>
        <v>236.5235749850483</v>
      </c>
      <c r="U12" s="1"/>
      <c r="V12" s="1"/>
      <c r="W12" s="7">
        <f t="shared" si="44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24"/>
        <v>2.6878367624889457</v>
      </c>
      <c r="AD12" s="8"/>
      <c r="AE12" s="8"/>
      <c r="AF12" s="7">
        <f t="shared" si="45"/>
        <v>-3.5914342187042259E-3</v>
      </c>
      <c r="AG12" s="7"/>
      <c r="AH12" s="7"/>
      <c r="AI12" s="1">
        <f t="shared" si="46"/>
        <v>15714.998141833074</v>
      </c>
      <c r="AJ12" s="1">
        <f t="shared" si="47"/>
        <v>1763.0469555923435</v>
      </c>
      <c r="AK12" s="1">
        <f t="shared" si="48"/>
        <v>554.02587250070553</v>
      </c>
      <c r="AL12" s="10">
        <f t="shared" si="25"/>
        <v>6.129937812087821</v>
      </c>
      <c r="AM12" s="10">
        <f t="shared" si="25"/>
        <v>0.770608956719817</v>
      </c>
      <c r="AN12" s="10">
        <f t="shared" si="25"/>
        <v>0.31949221023106172</v>
      </c>
      <c r="AO12" s="7">
        <f t="shared" si="49"/>
        <v>1.8276539118654789E-2</v>
      </c>
      <c r="AP12" s="7">
        <f t="shared" si="26"/>
        <v>2.8144496824265453E-2</v>
      </c>
      <c r="AQ12" s="7">
        <f t="shared" si="26"/>
        <v>2.0372115051398465E-2</v>
      </c>
      <c r="AR12" s="1">
        <f t="shared" si="50"/>
        <v>8972.0374855392201</v>
      </c>
      <c r="AS12" s="1">
        <f t="shared" si="51"/>
        <v>1089.242496676193</v>
      </c>
      <c r="AT12" s="1">
        <f t="shared" si="52"/>
        <v>335.82261176253394</v>
      </c>
      <c r="AU12" s="1">
        <f t="shared" si="53"/>
        <v>1794.4074971078442</v>
      </c>
      <c r="AV12" s="1">
        <f t="shared" si="54"/>
        <v>217.84849933523861</v>
      </c>
      <c r="AW12" s="1">
        <f t="shared" si="55"/>
        <v>67.164522352506793</v>
      </c>
      <c r="AX12" s="1">
        <f t="shared" si="27"/>
        <v>8876.9931845683386</v>
      </c>
      <c r="AY12" s="1">
        <f t="shared" si="28"/>
        <v>651.50443752254387</v>
      </c>
      <c r="AZ12" s="1">
        <f t="shared" si="29"/>
        <v>217.78118525047867</v>
      </c>
      <c r="BA12" s="1">
        <f t="shared" si="30"/>
        <v>9.0912181733050801</v>
      </c>
      <c r="BB12" s="1">
        <f t="shared" si="31"/>
        <v>6.4792842077812178</v>
      </c>
      <c r="BC12" s="1">
        <f t="shared" si="32"/>
        <v>5.3834908213242576</v>
      </c>
      <c r="BD12" s="1">
        <f t="shared" si="33"/>
        <v>0</v>
      </c>
      <c r="BE12">
        <v>0</v>
      </c>
      <c r="BF12">
        <v>0</v>
      </c>
      <c r="BG12">
        <v>0</v>
      </c>
      <c r="BH12">
        <f t="shared" si="34"/>
        <v>0</v>
      </c>
      <c r="BI12">
        <f t="shared" si="35"/>
        <v>0</v>
      </c>
      <c r="BJ12">
        <f t="shared" si="11"/>
        <v>0</v>
      </c>
      <c r="BK12">
        <f t="shared" si="11"/>
        <v>0</v>
      </c>
      <c r="BL12">
        <f t="shared" si="12"/>
        <v>0</v>
      </c>
      <c r="BM12">
        <f t="shared" si="13"/>
        <v>0</v>
      </c>
      <c r="BN12">
        <f t="shared" si="14"/>
        <v>0</v>
      </c>
      <c r="BO12">
        <f t="shared" si="15"/>
        <v>0</v>
      </c>
      <c r="BP12">
        <f t="shared" si="16"/>
        <v>0</v>
      </c>
      <c r="BQ12">
        <f t="shared" si="17"/>
        <v>0</v>
      </c>
      <c r="BR12" s="7">
        <f t="shared" si="56"/>
        <v>5.7057664056259894E-2</v>
      </c>
      <c r="BS12">
        <v>0</v>
      </c>
      <c r="BT12">
        <v>0</v>
      </c>
      <c r="BU12" s="8">
        <f>MAX((BU$3*climate!$I122+BU$4*climate!$I122^2+BU$5*climate!$I122^6)*(K12/K$66)^$BW$1,-99)</f>
        <v>0.68895380297668085</v>
      </c>
      <c r="BV12" s="8">
        <f>MAX((BV$3*climate!$I122+BV$4*climate!$I122^2+BV$5*climate!$I122^6)*(L12/L$66)^$BW$1,-99)</f>
        <v>0.5009666973703768</v>
      </c>
      <c r="BW12" s="8">
        <f>MAX((BW$3*climate!$I122+BW$4*climate!$I122^2+BW$5*climate!$I122^6)*(M12/M$66)^$BW$1,-99)</f>
        <v>0.23621042272487422</v>
      </c>
      <c r="BX12" s="8">
        <f>MAX((BX$3*climate!$M122+BX$4*climate!$M122^2+BX$5*climate!$M122^6)*(K12/K$66)^$BW$1,-99)</f>
        <v>0.68895380297668085</v>
      </c>
      <c r="BY12" s="8">
        <f>MAX((BY$3*climate!$M122+BY$4*climate!$M122^2+BY$5*climate!$M122^6)*(L12/L$66)^$BW$1,-99)</f>
        <v>0.5009666973703768</v>
      </c>
      <c r="BZ12" s="8">
        <f>MAX((BZ$3*climate!$M122+BZ$4*climate!$M122^2+BZ$5*climate!$M122^6)*(M12/M$66)^$BW$1,-99)</f>
        <v>0.23621042272487422</v>
      </c>
      <c r="CA12" s="8">
        <f t="shared" si="36"/>
        <v>0</v>
      </c>
      <c r="CB12" s="8">
        <f t="shared" si="37"/>
        <v>0</v>
      </c>
      <c r="CC12" s="8">
        <f t="shared" si="38"/>
        <v>0</v>
      </c>
      <c r="CD12" s="8">
        <f>MAX((CD$3*climate!$I122+CD$4*climate!$I122^2+CD$5*climate!$I122^6)*(K12/K$66)^$BW$1,-99)</f>
        <v>6.3623548456197884E-3</v>
      </c>
      <c r="CE12" s="8">
        <f>MAX((CE$3*climate!$I122+CE$4*climate!$I122^2+CE$5*climate!$I122^6)*(L12/L$66)^$BW$1,-99)</f>
        <v>3.5320970403568425E-3</v>
      </c>
      <c r="CF12" s="8">
        <f>MAX((CF$3*climate!$I122+CF$4*climate!$I122^2+CF$5*climate!$I122^6)*(M12/M$66)^$BW$1,-99)</f>
        <v>7.893064354908279E-4</v>
      </c>
      <c r="CG12" s="8">
        <f>MAX((CG$3*climate!$M122+CG$4*climate!$M122^2+CG$5*climate!$M122^6)*(K12/K$66)^$BW$1,-99)</f>
        <v>6.3623548456197884E-3</v>
      </c>
      <c r="CH12" s="8">
        <f>MAX((CH$3*climate!$M122+CH$4*climate!$M122^2+CH$5*climate!$M122^6)*(L12/L$66)^$BW$1,-99)</f>
        <v>3.5320970403568425E-3</v>
      </c>
      <c r="CI12" s="8">
        <f>MAX((CI$3*climate!$M122+CI$4*climate!$M122^2+CI$5*climate!$M122^6)*(M12/M$66)^$BW$1,-99)</f>
        <v>7.893064354908279E-4</v>
      </c>
      <c r="CJ12" s="8">
        <f t="shared" si="39"/>
        <v>0</v>
      </c>
      <c r="CK12" s="8">
        <f t="shared" si="40"/>
        <v>0</v>
      </c>
      <c r="CL12" s="8">
        <f t="shared" si="41"/>
        <v>0</v>
      </c>
    </row>
    <row r="13" spans="1:90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42"/>
        <v>9.0378292223478596E-3</v>
      </c>
      <c r="F13" s="7">
        <f t="shared" si="18"/>
        <v>2.3427753268803642E-2</v>
      </c>
      <c r="G13" s="7">
        <f t="shared" si="19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20"/>
        <v>13450.202697696455</v>
      </c>
      <c r="L13" s="1">
        <f t="shared" si="6"/>
        <v>867.65435758493743</v>
      </c>
      <c r="M13" s="1">
        <f t="shared" si="7"/>
        <v>297.73298924832733</v>
      </c>
      <c r="N13" s="7">
        <f t="shared" si="43"/>
        <v>3.4943385013603168E-2</v>
      </c>
      <c r="O13" s="7">
        <f t="shared" si="21"/>
        <v>1.4970543202716957E-2</v>
      </c>
      <c r="P13" s="7">
        <f t="shared" si="22"/>
        <v>2.2701301248050587E-2</v>
      </c>
      <c r="Q13" s="1">
        <v>2609.7598050683955</v>
      </c>
      <c r="R13" s="1"/>
      <c r="S13" s="1"/>
      <c r="T13" s="1">
        <f t="shared" si="23"/>
        <v>237.82038632290613</v>
      </c>
      <c r="U13" s="1"/>
      <c r="V13" s="1"/>
      <c r="W13" s="7">
        <f t="shared" si="44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24"/>
        <v>2.6711978739811997</v>
      </c>
      <c r="AD13" s="8"/>
      <c r="AE13" s="8"/>
      <c r="AF13" s="7">
        <f t="shared" si="45"/>
        <v>-6.1904386233404551E-3</v>
      </c>
      <c r="AG13" s="7"/>
      <c r="AH13" s="7"/>
      <c r="AI13" s="1">
        <f t="shared" si="46"/>
        <v>15937.90582475761</v>
      </c>
      <c r="AJ13" s="1">
        <f t="shared" si="47"/>
        <v>1804.5907593683478</v>
      </c>
      <c r="AK13" s="1">
        <f t="shared" si="48"/>
        <v>565.7878076031418</v>
      </c>
      <c r="AL13" s="10">
        <f t="shared" si="25"/>
        <v>6.2419718603053651</v>
      </c>
      <c r="AM13" s="10">
        <f t="shared" si="25"/>
        <v>0.79229735805496837</v>
      </c>
      <c r="AN13" s="10">
        <f t="shared" si="25"/>
        <v>0.32600094229591448</v>
      </c>
      <c r="AO13" s="7">
        <f t="shared" si="49"/>
        <v>1.8276539118654789E-2</v>
      </c>
      <c r="AP13" s="7">
        <f t="shared" si="26"/>
        <v>2.8144496824265453E-2</v>
      </c>
      <c r="AQ13" s="7">
        <f t="shared" si="26"/>
        <v>2.0372115051398465E-2</v>
      </c>
      <c r="AR13" s="1">
        <f t="shared" si="50"/>
        <v>9227.9697124185586</v>
      </c>
      <c r="AS13" s="1">
        <f t="shared" si="51"/>
        <v>1146.1658228538163</v>
      </c>
      <c r="AT13" s="1">
        <f t="shared" si="52"/>
        <v>351.0423040633259</v>
      </c>
      <c r="AU13" s="1">
        <f t="shared" si="53"/>
        <v>1845.5939424837118</v>
      </c>
      <c r="AV13" s="1">
        <f t="shared" si="54"/>
        <v>229.23316457076328</v>
      </c>
      <c r="AW13" s="1">
        <f t="shared" si="55"/>
        <v>70.20846081266518</v>
      </c>
      <c r="AX13" s="1">
        <f t="shared" si="27"/>
        <v>9048.4360019886626</v>
      </c>
      <c r="AY13" s="1">
        <f t="shared" si="28"/>
        <v>669.85848891690125</v>
      </c>
      <c r="AZ13" s="1">
        <f t="shared" si="29"/>
        <v>222.04300093309138</v>
      </c>
      <c r="BA13" s="1">
        <f t="shared" si="30"/>
        <v>9.1103472042994973</v>
      </c>
      <c r="BB13" s="1">
        <f t="shared" si="31"/>
        <v>6.507066479505129</v>
      </c>
      <c r="BC13" s="1">
        <f t="shared" si="32"/>
        <v>5.402871061012072</v>
      </c>
      <c r="BD13" s="1">
        <f t="shared" si="33"/>
        <v>0</v>
      </c>
      <c r="BE13">
        <v>0</v>
      </c>
      <c r="BF13">
        <v>0</v>
      </c>
      <c r="BG13">
        <v>0</v>
      </c>
      <c r="BH13">
        <f t="shared" si="34"/>
        <v>0</v>
      </c>
      <c r="BI13">
        <f t="shared" si="35"/>
        <v>0</v>
      </c>
      <c r="BJ13">
        <f t="shared" si="11"/>
        <v>0</v>
      </c>
      <c r="BK13">
        <f t="shared" si="11"/>
        <v>0</v>
      </c>
      <c r="BL13">
        <f t="shared" si="12"/>
        <v>0</v>
      </c>
      <c r="BM13">
        <f t="shared" si="13"/>
        <v>0</v>
      </c>
      <c r="BN13">
        <f t="shared" si="14"/>
        <v>0</v>
      </c>
      <c r="BO13">
        <f t="shared" si="15"/>
        <v>0</v>
      </c>
      <c r="BP13">
        <f t="shared" si="16"/>
        <v>0</v>
      </c>
      <c r="BQ13">
        <f t="shared" si="17"/>
        <v>0</v>
      </c>
      <c r="BR13" s="7">
        <f t="shared" si="56"/>
        <v>4.3895498816708622E-2</v>
      </c>
      <c r="BS13">
        <v>0</v>
      </c>
      <c r="BT13">
        <v>0</v>
      </c>
      <c r="BU13" s="8">
        <f>MAX((BU$3*climate!$I123+BU$4*climate!$I123^2+BU$5*climate!$I123^6)*(K13/K$66)^$BW$1,-99)</f>
        <v>0.70204135381679522</v>
      </c>
      <c r="BV13" s="8">
        <f>MAX((BV$3*climate!$I123+BV$4*climate!$I123^2+BV$5*climate!$I123^6)*(L13/L$66)^$BW$1,-99)</f>
        <v>0.51284831380174345</v>
      </c>
      <c r="BW13" s="8">
        <f>MAX((BW$3*climate!$I123+BW$4*climate!$I123^2+BW$5*climate!$I123^6)*(M13/M$66)^$BW$1,-99)</f>
        <v>0.24123291672473299</v>
      </c>
      <c r="BX13" s="8">
        <f>MAX((BX$3*climate!$M123+BX$4*climate!$M123^2+BX$5*climate!$M123^6)*(K13/K$66)^$BW$1,-99)</f>
        <v>0.70204135381679522</v>
      </c>
      <c r="BY13" s="8">
        <f>MAX((BY$3*climate!$M123+BY$4*climate!$M123^2+BY$5*climate!$M123^6)*(L13/L$66)^$BW$1,-99)</f>
        <v>0.51284831380174345</v>
      </c>
      <c r="BZ13" s="8">
        <f>MAX((BZ$3*climate!$M123+BZ$4*climate!$M123^2+BZ$5*climate!$M123^6)*(M13/M$66)^$BW$1,-99)</f>
        <v>0.24123291672473299</v>
      </c>
      <c r="CA13" s="8">
        <f t="shared" si="36"/>
        <v>0</v>
      </c>
      <c r="CB13" s="8">
        <f t="shared" si="37"/>
        <v>0</v>
      </c>
      <c r="CC13" s="8">
        <f t="shared" si="38"/>
        <v>0</v>
      </c>
      <c r="CD13" s="8">
        <f>MAX((CD$3*climate!$I123+CD$4*climate!$I123^2+CD$5*climate!$I123^6)*(K13/K$66)^$BW$1,-99)</f>
        <v>6.6781319625793638E-3</v>
      </c>
      <c r="CE13" s="8">
        <f>MAX((CE$3*climate!$I123+CE$4*climate!$I123^2+CE$5*climate!$I123^6)*(L13/L$66)^$BW$1,-99)</f>
        <v>3.7255074796969561E-3</v>
      </c>
      <c r="CF13" s="8">
        <f>MAX((CF$3*climate!$I123+CF$4*climate!$I123^2+CF$5*climate!$I123^6)*(M13/M$66)^$BW$1,-99)</f>
        <v>8.3094858824852105E-4</v>
      </c>
      <c r="CG13" s="8">
        <f>MAX((CG$3*climate!$M123+CG$4*climate!$M123^2+CG$5*climate!$M123^6)*(K13/K$66)^$BW$1,-99)</f>
        <v>6.6781319625793638E-3</v>
      </c>
      <c r="CH13" s="8">
        <f>MAX((CH$3*climate!$M123+CH$4*climate!$M123^2+CH$5*climate!$M123^6)*(L13/L$66)^$BW$1,-99)</f>
        <v>3.7255074796969561E-3</v>
      </c>
      <c r="CI13" s="8">
        <f>MAX((CI$3*climate!$M123+CI$4*climate!$M123^2+CI$5*climate!$M123^6)*(M13/M$66)^$BW$1,-99)</f>
        <v>8.3094858824852105E-4</v>
      </c>
      <c r="CJ13" s="8">
        <f t="shared" si="39"/>
        <v>0</v>
      </c>
      <c r="CK13" s="8">
        <f t="shared" si="40"/>
        <v>0</v>
      </c>
      <c r="CL13" s="8">
        <f t="shared" si="41"/>
        <v>0</v>
      </c>
    </row>
    <row r="14" spans="1:90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42"/>
        <v>8.2734628686111922E-3</v>
      </c>
      <c r="F14" s="7">
        <f t="shared" si="18"/>
        <v>2.3486244164987902E-2</v>
      </c>
      <c r="G14" s="7">
        <f t="shared" si="19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20"/>
        <v>14147.198057643967</v>
      </c>
      <c r="L14" s="1">
        <f t="shared" si="6"/>
        <v>928.89338556550786</v>
      </c>
      <c r="M14" s="1">
        <f t="shared" si="7"/>
        <v>306.35141038049125</v>
      </c>
      <c r="N14" s="7">
        <f t="shared" si="43"/>
        <v>5.1820435395139697E-2</v>
      </c>
      <c r="O14" s="7">
        <f t="shared" si="21"/>
        <v>7.0579980893573202E-2</v>
      </c>
      <c r="P14" s="7">
        <f t="shared" si="22"/>
        <v>2.8946812894071527E-2</v>
      </c>
      <c r="Q14" s="1">
        <v>2771.6413588603582</v>
      </c>
      <c r="R14" s="1"/>
      <c r="S14" s="1"/>
      <c r="T14" s="1">
        <f t="shared" si="23"/>
        <v>238.15825215926691</v>
      </c>
      <c r="U14" s="1"/>
      <c r="V14" s="1"/>
      <c r="W14" s="7">
        <f t="shared" si="44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24"/>
        <v>2.6506134106401222</v>
      </c>
      <c r="AD14" s="8"/>
      <c r="AE14" s="8"/>
      <c r="AF14" s="7">
        <f t="shared" si="45"/>
        <v>-7.7060795613759225E-3</v>
      </c>
      <c r="AG14" s="7"/>
      <c r="AH14" s="7"/>
      <c r="AI14" s="1">
        <f t="shared" si="46"/>
        <v>16189.709184765563</v>
      </c>
      <c r="AJ14" s="1">
        <f t="shared" si="47"/>
        <v>1853.3648480022762</v>
      </c>
      <c r="AK14" s="1">
        <f t="shared" si="48"/>
        <v>579.41748765549278</v>
      </c>
      <c r="AL14" s="10">
        <f t="shared" si="25"/>
        <v>6.3560535031877787</v>
      </c>
      <c r="AM14" s="10">
        <f t="shared" si="25"/>
        <v>0.81459616853262029</v>
      </c>
      <c r="AN14" s="10">
        <f t="shared" si="25"/>
        <v>0.33264227099923116</v>
      </c>
      <c r="AO14" s="7">
        <f t="shared" si="49"/>
        <v>1.8276539118654789E-2</v>
      </c>
      <c r="AP14" s="7">
        <f t="shared" si="26"/>
        <v>2.8144496824265453E-2</v>
      </c>
      <c r="AQ14" s="7">
        <f t="shared" si="26"/>
        <v>2.0372115051398465E-2</v>
      </c>
      <c r="AR14" s="1">
        <f t="shared" si="50"/>
        <v>9488.468629974448</v>
      </c>
      <c r="AS14" s="1">
        <f t="shared" si="51"/>
        <v>1206.9343731448241</v>
      </c>
      <c r="AT14" s="1">
        <f t="shared" si="52"/>
        <v>367.14787938914418</v>
      </c>
      <c r="AU14" s="1">
        <f t="shared" si="53"/>
        <v>1897.6937259948897</v>
      </c>
      <c r="AV14" s="1">
        <f t="shared" si="54"/>
        <v>241.38687462896485</v>
      </c>
      <c r="AW14" s="1">
        <f t="shared" si="55"/>
        <v>73.429575877828839</v>
      </c>
      <c r="AX14" s="1">
        <f t="shared" si="27"/>
        <v>9227.5232417069437</v>
      </c>
      <c r="AY14" s="1">
        <f t="shared" si="28"/>
        <v>689.18728621951902</v>
      </c>
      <c r="AZ14" s="1">
        <f t="shared" si="29"/>
        <v>226.5162832011157</v>
      </c>
      <c r="BA14" s="1">
        <f t="shared" si="30"/>
        <v>9.1299459536446221</v>
      </c>
      <c r="BB14" s="1">
        <f t="shared" si="31"/>
        <v>6.5355130573268028</v>
      </c>
      <c r="BC14" s="1">
        <f t="shared" si="32"/>
        <v>5.4228168328517414</v>
      </c>
      <c r="BD14" s="1">
        <f t="shared" si="33"/>
        <v>0</v>
      </c>
      <c r="BE14">
        <v>0</v>
      </c>
      <c r="BF14">
        <v>0</v>
      </c>
      <c r="BG14">
        <v>0</v>
      </c>
      <c r="BH14">
        <f t="shared" si="34"/>
        <v>0</v>
      </c>
      <c r="BI14">
        <f t="shared" si="35"/>
        <v>0</v>
      </c>
      <c r="BJ14">
        <f t="shared" si="11"/>
        <v>0</v>
      </c>
      <c r="BK14">
        <f t="shared" si="11"/>
        <v>0</v>
      </c>
      <c r="BL14">
        <f t="shared" si="12"/>
        <v>0</v>
      </c>
      <c r="BM14">
        <f t="shared" si="13"/>
        <v>0</v>
      </c>
      <c r="BN14">
        <f t="shared" si="14"/>
        <v>0</v>
      </c>
      <c r="BO14">
        <f t="shared" si="15"/>
        <v>0</v>
      </c>
      <c r="BP14">
        <f t="shared" si="16"/>
        <v>0</v>
      </c>
      <c r="BQ14">
        <f t="shared" si="17"/>
        <v>0</v>
      </c>
      <c r="BR14" s="7">
        <f t="shared" si="56"/>
        <v>6.3688351418071498E-2</v>
      </c>
      <c r="BS14">
        <v>0</v>
      </c>
      <c r="BT14">
        <v>0</v>
      </c>
      <c r="BU14" s="8">
        <f>MAX((BU$3*climate!$I124+BU$4*climate!$I124^2+BU$5*climate!$I124^6)*(K14/K$66)^$BW$1,-99)</f>
        <v>0.71264168866255273</v>
      </c>
      <c r="BV14" s="8">
        <f>MAX((BV$3*climate!$I124+BV$4*climate!$I124^2+BV$5*climate!$I124^6)*(L14/L$66)^$BW$1,-99)</f>
        <v>0.51816174372546797</v>
      </c>
      <c r="BW14" s="8">
        <f>MAX((BW$3*climate!$I124+BW$4*climate!$I124^2+BW$5*climate!$I124^6)*(M14/M$66)^$BW$1,-99)</f>
        <v>0.24603204943108384</v>
      </c>
      <c r="BX14" s="8">
        <f>MAX((BX$3*climate!$M124+BX$4*climate!$M124^2+BX$5*climate!$M124^6)*(K14/K$66)^$BW$1,-99)</f>
        <v>0.71264168866255273</v>
      </c>
      <c r="BY14" s="8">
        <f>MAX((BY$3*climate!$M124+BY$4*climate!$M124^2+BY$5*climate!$M124^6)*(L14/L$66)^$BW$1,-99)</f>
        <v>0.51816174372546797</v>
      </c>
      <c r="BZ14" s="8">
        <f>MAX((BZ$3*climate!$M124+BZ$4*climate!$M124^2+BZ$5*climate!$M124^6)*(M14/M$66)^$BW$1,-99)</f>
        <v>0.24603204943108384</v>
      </c>
      <c r="CA14" s="8">
        <f t="shared" si="36"/>
        <v>0</v>
      </c>
      <c r="CB14" s="8">
        <f t="shared" si="37"/>
        <v>0</v>
      </c>
      <c r="CC14" s="8">
        <f t="shared" si="38"/>
        <v>0</v>
      </c>
      <c r="CD14" s="8">
        <f>MAX((CD$3*climate!$I124+CD$4*climate!$I124^2+CD$5*climate!$I124^6)*(K14/K$66)^$BW$1,-99)</f>
        <v>6.98486834448805E-3</v>
      </c>
      <c r="CE14" s="8">
        <f>MAX((CE$3*climate!$I124+CE$4*climate!$I124^2+CE$5*climate!$I124^6)*(L14/L$66)^$BW$1,-99)</f>
        <v>3.8794413697741401E-3</v>
      </c>
      <c r="CF14" s="8">
        <f>MAX((CF$3*climate!$I124+CF$4*climate!$I124^2+CF$5*climate!$I124^6)*(M14/M$66)^$BW$1,-99)</f>
        <v>8.739044185014002E-4</v>
      </c>
      <c r="CG14" s="8">
        <f>MAX((CG$3*climate!$M124+CG$4*climate!$M124^2+CG$5*climate!$M124^6)*(K14/K$66)^$BW$1,-99)</f>
        <v>6.98486834448805E-3</v>
      </c>
      <c r="CH14" s="8">
        <f>MAX((CH$3*climate!$M124+CH$4*climate!$M124^2+CH$5*climate!$M124^6)*(L14/L$66)^$BW$1,-99)</f>
        <v>3.8794413697741401E-3</v>
      </c>
      <c r="CI14" s="8">
        <f>MAX((CI$3*climate!$M124+CI$4*climate!$M124^2+CI$5*climate!$M124^6)*(M14/M$66)^$BW$1,-99)</f>
        <v>8.739044185014002E-4</v>
      </c>
      <c r="CJ14" s="8">
        <f t="shared" si="39"/>
        <v>0</v>
      </c>
      <c r="CK14" s="8">
        <f t="shared" si="40"/>
        <v>0</v>
      </c>
      <c r="CL14" s="8">
        <f t="shared" si="41"/>
        <v>0</v>
      </c>
    </row>
    <row r="15" spans="1:90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42"/>
        <v>1.0355828525681954E-2</v>
      </c>
      <c r="F15" s="7">
        <f t="shared" si="18"/>
        <v>2.4178628693027893E-2</v>
      </c>
      <c r="G15" s="7">
        <f t="shared" si="19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20"/>
        <v>14860.457675322026</v>
      </c>
      <c r="L15" s="1">
        <f t="shared" si="6"/>
        <v>960.92249773698404</v>
      </c>
      <c r="M15" s="1">
        <f t="shared" si="7"/>
        <v>318.45456157543998</v>
      </c>
      <c r="N15" s="7">
        <f t="shared" si="43"/>
        <v>5.041702355277855E-2</v>
      </c>
      <c r="O15" s="7">
        <f t="shared" si="21"/>
        <v>3.4480934700570565E-2</v>
      </c>
      <c r="P15" s="7">
        <f t="shared" si="22"/>
        <v>3.9507411374135604E-2</v>
      </c>
      <c r="Q15" s="1">
        <v>2952.370692419564</v>
      </c>
      <c r="R15" s="1"/>
      <c r="S15" s="1"/>
      <c r="T15" s="1">
        <f t="shared" si="23"/>
        <v>239.03603915056789</v>
      </c>
      <c r="U15" s="1"/>
      <c r="V15" s="1"/>
      <c r="W15" s="7">
        <f t="shared" si="44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24"/>
        <v>2.6411173167387387</v>
      </c>
      <c r="AD15" s="8"/>
      <c r="AE15" s="8"/>
      <c r="AF15" s="7">
        <f t="shared" si="45"/>
        <v>-3.5826023754592651E-3</v>
      </c>
      <c r="AG15" s="7"/>
      <c r="AH15" s="7"/>
      <c r="AI15" s="1">
        <f t="shared" si="46"/>
        <v>16468.431992283895</v>
      </c>
      <c r="AJ15" s="1">
        <f t="shared" si="47"/>
        <v>1909.4152378310137</v>
      </c>
      <c r="AK15" s="1">
        <f t="shared" si="48"/>
        <v>594.90531476777232</v>
      </c>
      <c r="AL15" s="10">
        <f t="shared" si="25"/>
        <v>6.4722201636790526</v>
      </c>
      <c r="AM15" s="10">
        <f t="shared" si="25"/>
        <v>0.83752256781094547</v>
      </c>
      <c r="AN15" s="10">
        <f t="shared" si="25"/>
        <v>0.33941889761498595</v>
      </c>
      <c r="AO15" s="7">
        <f t="shared" si="49"/>
        <v>1.8276539118654789E-2</v>
      </c>
      <c r="AP15" s="7">
        <f t="shared" si="26"/>
        <v>2.8144496824265453E-2</v>
      </c>
      <c r="AQ15" s="7">
        <f t="shared" si="26"/>
        <v>2.0372115051398465E-2</v>
      </c>
      <c r="AR15" s="1">
        <f t="shared" si="50"/>
        <v>9775.1624940760612</v>
      </c>
      <c r="AS15" s="1">
        <f t="shared" si="51"/>
        <v>1272.4076491419416</v>
      </c>
      <c r="AT15" s="1">
        <f t="shared" si="52"/>
        <v>384.12654818647798</v>
      </c>
      <c r="AU15" s="1">
        <f t="shared" si="53"/>
        <v>1955.0324988152124</v>
      </c>
      <c r="AV15" s="1">
        <f t="shared" si="54"/>
        <v>254.48152982838835</v>
      </c>
      <c r="AW15" s="1">
        <f t="shared" si="55"/>
        <v>76.825309637295604</v>
      </c>
      <c r="AX15" s="1">
        <f t="shared" si="27"/>
        <v>9408.8957359722972</v>
      </c>
      <c r="AY15" s="1">
        <f t="shared" si="28"/>
        <v>709.42120087796252</v>
      </c>
      <c r="AZ15" s="1">
        <f t="shared" si="29"/>
        <v>231.20828458675831</v>
      </c>
      <c r="BA15" s="1">
        <f t="shared" si="30"/>
        <v>9.1494108756372903</v>
      </c>
      <c r="BB15" s="1">
        <f t="shared" si="31"/>
        <v>6.5644494275399277</v>
      </c>
      <c r="BC15" s="1">
        <f t="shared" si="32"/>
        <v>5.4433189691439452</v>
      </c>
      <c r="BD15" s="1">
        <f t="shared" si="33"/>
        <v>0</v>
      </c>
      <c r="BE15">
        <v>0</v>
      </c>
      <c r="BF15">
        <v>0</v>
      </c>
      <c r="BG15">
        <v>0</v>
      </c>
      <c r="BH15">
        <f t="shared" si="34"/>
        <v>0</v>
      </c>
      <c r="BI15">
        <f t="shared" si="35"/>
        <v>0</v>
      </c>
      <c r="BJ15">
        <f t="shared" si="11"/>
        <v>0</v>
      </c>
      <c r="BK15">
        <f t="shared" si="11"/>
        <v>0</v>
      </c>
      <c r="BL15">
        <f t="shared" si="12"/>
        <v>0</v>
      </c>
      <c r="BM15">
        <f t="shared" si="13"/>
        <v>0</v>
      </c>
      <c r="BN15">
        <f t="shared" si="14"/>
        <v>0</v>
      </c>
      <c r="BO15">
        <f t="shared" si="15"/>
        <v>0</v>
      </c>
      <c r="BP15">
        <f t="shared" si="16"/>
        <v>0</v>
      </c>
      <c r="BQ15">
        <f t="shared" si="17"/>
        <v>0</v>
      </c>
      <c r="BR15" s="7">
        <f t="shared" si="56"/>
        <v>6.1244656585397461E-2</v>
      </c>
      <c r="BS15">
        <v>0</v>
      </c>
      <c r="BT15">
        <v>0</v>
      </c>
      <c r="BU15" s="8">
        <f>MAX((BU$3*climate!$I125+BU$4*climate!$I125^2+BU$5*climate!$I125^6)*(K15/K$66)^$BW$1,-99)</f>
        <v>0.72381166609407321</v>
      </c>
      <c r="BV15" s="8">
        <f>MAX((BV$3*climate!$I125+BV$4*climate!$I125^2+BV$5*climate!$I125^6)*(L15/L$66)^$BW$1,-99)</f>
        <v>0.52815578197876878</v>
      </c>
      <c r="BW15" s="8">
        <f>MAX((BW$3*climate!$I125+BW$4*climate!$I125^2+BW$5*climate!$I125^6)*(M15/M$66)^$BW$1,-99)</f>
        <v>0.25033668088387317</v>
      </c>
      <c r="BX15" s="8">
        <f>MAX((BX$3*climate!$M125+BX$4*climate!$M125^2+BX$5*climate!$M125^6)*(K15/K$66)^$BW$1,-99)</f>
        <v>0.72381166609407321</v>
      </c>
      <c r="BY15" s="8">
        <f>MAX((BY$3*climate!$M125+BY$4*climate!$M125^2+BY$5*climate!$M125^6)*(L15/L$66)^$BW$1,-99)</f>
        <v>0.52815578197876878</v>
      </c>
      <c r="BZ15" s="8">
        <f>MAX((BZ$3*climate!$M125+BZ$4*climate!$M125^2+BZ$5*climate!$M125^6)*(M15/M$66)^$BW$1,-99)</f>
        <v>0.25033668088387317</v>
      </c>
      <c r="CA15" s="8">
        <f t="shared" si="36"/>
        <v>0</v>
      </c>
      <c r="CB15" s="8">
        <f t="shared" si="37"/>
        <v>0</v>
      </c>
      <c r="CC15" s="8">
        <f t="shared" si="38"/>
        <v>0</v>
      </c>
      <c r="CD15" s="8">
        <f>MAX((CD$3*climate!$I125+CD$4*climate!$I125^2+CD$5*climate!$I125^6)*(K15/K$66)^$BW$1,-99)</f>
        <v>7.3122106790242366E-3</v>
      </c>
      <c r="CE15" s="8">
        <f>MAX((CE$3*climate!$I125+CE$4*climate!$I125^2+CE$5*climate!$I125^6)*(L15/L$66)^$BW$1,-99)</f>
        <v>4.0767996552428945E-3</v>
      </c>
      <c r="CF15" s="8">
        <f>MAX((CF$3*climate!$I125+CF$4*climate!$I125^2+CF$5*climate!$I125^6)*(M15/M$66)^$BW$1,-99)</f>
        <v>9.1724900153348935E-4</v>
      </c>
      <c r="CG15" s="8">
        <f>MAX((CG$3*climate!$M125+CG$4*climate!$M125^2+CG$5*climate!$M125^6)*(K15/K$66)^$BW$1,-99)</f>
        <v>7.3122106790242366E-3</v>
      </c>
      <c r="CH15" s="8">
        <f>MAX((CH$3*climate!$M125+CH$4*climate!$M125^2+CH$5*climate!$M125^6)*(L15/L$66)^$BW$1,-99)</f>
        <v>4.0767996552428945E-3</v>
      </c>
      <c r="CI15" s="8">
        <f>MAX((CI$3*climate!$M125+CI$4*climate!$M125^2+CI$5*climate!$M125^6)*(M15/M$66)^$BW$1,-99)</f>
        <v>9.1724900153348935E-4</v>
      </c>
      <c r="CJ15" s="8">
        <f t="shared" si="39"/>
        <v>0</v>
      </c>
      <c r="CK15" s="8">
        <f t="shared" si="40"/>
        <v>0</v>
      </c>
      <c r="CL15" s="8">
        <f t="shared" si="41"/>
        <v>0</v>
      </c>
    </row>
    <row r="16" spans="1:90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42"/>
        <v>9.0723766240810022E-3</v>
      </c>
      <c r="F16" s="7">
        <f t="shared" si="18"/>
        <v>2.4041911671104588E-2</v>
      </c>
      <c r="G16" s="7">
        <f t="shared" si="19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20"/>
        <v>15268.913327934199</v>
      </c>
      <c r="L16" s="1">
        <f t="shared" si="6"/>
        <v>1020.2942153499797</v>
      </c>
      <c r="M16" s="1">
        <f t="shared" si="7"/>
        <v>332.42707462745153</v>
      </c>
      <c r="N16" s="7">
        <f t="shared" si="43"/>
        <v>2.7486074893270152E-2</v>
      </c>
      <c r="O16" s="7">
        <f t="shared" si="21"/>
        <v>6.1786166681307542E-2</v>
      </c>
      <c r="P16" s="7">
        <f t="shared" si="22"/>
        <v>4.3876002224265687E-2</v>
      </c>
      <c r="Q16" s="1">
        <v>3224.0732506673107</v>
      </c>
      <c r="R16" s="1"/>
      <c r="S16" s="1"/>
      <c r="T16" s="1">
        <f t="shared" si="23"/>
        <v>251.76719217015059</v>
      </c>
      <c r="U16" s="1"/>
      <c r="V16" s="1"/>
      <c r="W16" s="7">
        <f t="shared" si="44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24"/>
        <v>2.6237360585832352</v>
      </c>
      <c r="AD16" s="8"/>
      <c r="AE16" s="8"/>
      <c r="AF16" s="7">
        <f t="shared" si="45"/>
        <v>-6.5810246464045319E-3</v>
      </c>
      <c r="AG16" s="7"/>
      <c r="AH16" s="7"/>
      <c r="AI16" s="1">
        <f t="shared" si="46"/>
        <v>16776.621291870717</v>
      </c>
      <c r="AJ16" s="1">
        <f t="shared" si="47"/>
        <v>1972.9552438763008</v>
      </c>
      <c r="AK16" s="1">
        <f t="shared" si="48"/>
        <v>612.24009292829078</v>
      </c>
      <c r="AL16" s="10">
        <f t="shared" si="25"/>
        <v>6.5905099486850789</v>
      </c>
      <c r="AM16" s="10">
        <f t="shared" si="25"/>
        <v>0.86109421906095129</v>
      </c>
      <c r="AN16" s="10">
        <f t="shared" si="25"/>
        <v>0.34633357844781726</v>
      </c>
      <c r="AO16" s="7">
        <f t="shared" si="49"/>
        <v>1.8276539118654789E-2</v>
      </c>
      <c r="AP16" s="7">
        <f t="shared" si="26"/>
        <v>2.8144496824265453E-2</v>
      </c>
      <c r="AQ16" s="7">
        <f t="shared" si="26"/>
        <v>2.0372115051398465E-2</v>
      </c>
      <c r="AR16" s="1">
        <f t="shared" si="50"/>
        <v>10063.244565038911</v>
      </c>
      <c r="AS16" s="1">
        <f t="shared" si="51"/>
        <v>1342.0786936942525</v>
      </c>
      <c r="AT16" s="1">
        <f t="shared" si="52"/>
        <v>401.97927867133075</v>
      </c>
      <c r="AU16" s="1">
        <f t="shared" si="53"/>
        <v>2012.6489130077823</v>
      </c>
      <c r="AV16" s="1">
        <f t="shared" si="54"/>
        <v>268.41573873885051</v>
      </c>
      <c r="AW16" s="1">
        <f t="shared" si="55"/>
        <v>80.395855734266149</v>
      </c>
      <c r="AX16" s="1">
        <f t="shared" si="27"/>
        <v>9599.0970013645401</v>
      </c>
      <c r="AY16" s="1">
        <f t="shared" si="28"/>
        <v>730.69837571614221</v>
      </c>
      <c r="AZ16" s="1">
        <f t="shared" si="29"/>
        <v>236.12271171930163</v>
      </c>
      <c r="BA16" s="1">
        <f t="shared" si="30"/>
        <v>9.1694243106739268</v>
      </c>
      <c r="BB16" s="1">
        <f t="shared" si="31"/>
        <v>6.5940007558798834</v>
      </c>
      <c r="BC16" s="1">
        <f t="shared" si="32"/>
        <v>5.4643516348029921</v>
      </c>
      <c r="BD16" s="1">
        <f t="shared" si="33"/>
        <v>0</v>
      </c>
      <c r="BE16">
        <v>0</v>
      </c>
      <c r="BF16">
        <v>0</v>
      </c>
      <c r="BG16">
        <v>0</v>
      </c>
      <c r="BH16">
        <f t="shared" si="34"/>
        <v>0</v>
      </c>
      <c r="BI16">
        <f t="shared" si="35"/>
        <v>0</v>
      </c>
      <c r="BJ16">
        <f t="shared" si="11"/>
        <v>0</v>
      </c>
      <c r="BK16">
        <f t="shared" si="11"/>
        <v>0</v>
      </c>
      <c r="BL16">
        <f t="shared" si="12"/>
        <v>0</v>
      </c>
      <c r="BM16">
        <f t="shared" si="13"/>
        <v>0</v>
      </c>
      <c r="BN16">
        <f t="shared" si="14"/>
        <v>0</v>
      </c>
      <c r="BO16">
        <f t="shared" si="15"/>
        <v>0</v>
      </c>
      <c r="BP16">
        <f t="shared" si="16"/>
        <v>0</v>
      </c>
      <c r="BQ16">
        <f t="shared" si="17"/>
        <v>0</v>
      </c>
      <c r="BR16" s="7">
        <f t="shared" si="56"/>
        <v>4.2710381158745925E-2</v>
      </c>
      <c r="BS16">
        <v>0</v>
      </c>
      <c r="BT16">
        <v>0</v>
      </c>
      <c r="BU16" s="8">
        <f>MAX((BU$3*climate!$I126+BU$4*climate!$I126^2+BU$5*climate!$I126^6)*(K16/K$66)^$BW$1,-99)</f>
        <v>0.73942632491680182</v>
      </c>
      <c r="BV16" s="8">
        <f>MAX((BV$3*climate!$I126+BV$4*climate!$I126^2+BV$5*climate!$I126^6)*(L16/L$66)^$BW$1,-99)</f>
        <v>0.53498727030775806</v>
      </c>
      <c r="BW16" s="8">
        <f>MAX((BW$3*climate!$I126+BW$4*climate!$I126^2+BW$5*climate!$I126^6)*(M16/M$66)^$BW$1,-99)</f>
        <v>0.25450989493102943</v>
      </c>
      <c r="BX16" s="8">
        <f>MAX((BX$3*climate!$M126+BX$4*climate!$M126^2+BX$5*climate!$M126^6)*(K16/K$66)^$BW$1,-99)</f>
        <v>0.73942632491680182</v>
      </c>
      <c r="BY16" s="8">
        <f>MAX((BY$3*climate!$M126+BY$4*climate!$M126^2+BY$5*climate!$M126^6)*(L16/L$66)^$BW$1,-99)</f>
        <v>0.53498727030775806</v>
      </c>
      <c r="BZ16" s="8">
        <f>MAX((BZ$3*climate!$M126+BZ$4*climate!$M126^2+BZ$5*climate!$M126^6)*(M16/M$66)^$BW$1,-99)</f>
        <v>0.25450989493102943</v>
      </c>
      <c r="CA16" s="8">
        <f t="shared" si="36"/>
        <v>0</v>
      </c>
      <c r="CB16" s="8">
        <f t="shared" si="37"/>
        <v>0</v>
      </c>
      <c r="CC16" s="8">
        <f t="shared" si="38"/>
        <v>0</v>
      </c>
      <c r="CD16" s="8">
        <f>MAX((CD$3*climate!$I126+CD$4*climate!$I126^2+CD$5*climate!$I126^6)*(K16/K$66)^$BW$1,-99)</f>
        <v>7.7022356255931094E-3</v>
      </c>
      <c r="CE16" s="8">
        <f>MAX((CE$3*climate!$I126+CE$4*climate!$I126^2+CE$5*climate!$I126^6)*(L16/L$66)^$BW$1,-99)</f>
        <v>4.2591415158474717E-3</v>
      </c>
      <c r="CF16" s="8">
        <f>MAX((CF$3*climate!$I126+CF$4*climate!$I126^2+CF$5*climate!$I126^6)*(M16/M$66)^$BW$1,-99)</f>
        <v>9.6235723496112906E-4</v>
      </c>
      <c r="CG16" s="8">
        <f>MAX((CG$3*climate!$M126+CG$4*climate!$M126^2+CG$5*climate!$M126^6)*(K16/K$66)^$BW$1,-99)</f>
        <v>7.7022356255931094E-3</v>
      </c>
      <c r="CH16" s="8">
        <f>MAX((CH$3*climate!$M126+CH$4*climate!$M126^2+CH$5*climate!$M126^6)*(L16/L$66)^$BW$1,-99)</f>
        <v>4.2591415158474717E-3</v>
      </c>
      <c r="CI16" s="8">
        <f>MAX((CI$3*climate!$M126+CI$4*climate!$M126^2+CI$5*climate!$M126^6)*(M16/M$66)^$BW$1,-99)</f>
        <v>9.6235723496112906E-4</v>
      </c>
      <c r="CJ16" s="8">
        <f t="shared" si="39"/>
        <v>0</v>
      </c>
      <c r="CK16" s="8">
        <f t="shared" si="40"/>
        <v>0</v>
      </c>
      <c r="CL16" s="8">
        <f t="shared" si="41"/>
        <v>0</v>
      </c>
    </row>
    <row r="17" spans="1:90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42"/>
        <v>1.0031704437992728E-2</v>
      </c>
      <c r="F17" s="7">
        <f t="shared" si="18"/>
        <v>2.4254629006525308E-2</v>
      </c>
      <c r="G17" s="7">
        <f t="shared" si="19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20"/>
        <v>15683.819679483244</v>
      </c>
      <c r="L17" s="1">
        <f t="shared" si="6"/>
        <v>1056.3156192060862</v>
      </c>
      <c r="M17" s="1">
        <f t="shared" si="7"/>
        <v>335.79402433817955</v>
      </c>
      <c r="N17" s="7">
        <f t="shared" si="43"/>
        <v>2.7173273083552107E-2</v>
      </c>
      <c r="O17" s="7">
        <f t="shared" si="21"/>
        <v>3.5304918242382133E-2</v>
      </c>
      <c r="P17" s="7">
        <f t="shared" si="22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3"/>
        <v>254.42178021340607</v>
      </c>
      <c r="U17" s="1">
        <f t="shared" ref="U17:U54" si="57">R17/I17*1000</f>
        <v>966.56782143777843</v>
      </c>
      <c r="V17" s="1">
        <f t="shared" ref="V17:V54" si="58">S17/J17*1000</f>
        <v>962.73501234469597</v>
      </c>
      <c r="W17" s="7">
        <f t="shared" si="44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24"/>
        <v>2.5476228902565792</v>
      </c>
      <c r="AD17" s="8">
        <f t="shared" ref="AD17:AD53" si="59">AA17/R17</f>
        <v>2.8423613876819047</v>
      </c>
      <c r="AE17" s="8">
        <f t="shared" ref="AE17:AE53" si="60">AB17/S17</f>
        <v>1.605279812372872</v>
      </c>
      <c r="AF17" s="7">
        <f t="shared" si="45"/>
        <v>-2.9009460794526598E-2</v>
      </c>
      <c r="AG17" s="7"/>
      <c r="AH17" s="7"/>
      <c r="AI17" s="1">
        <f t="shared" si="46"/>
        <v>17111.608075691427</v>
      </c>
      <c r="AJ17" s="1">
        <f t="shared" si="47"/>
        <v>2044.0754582275213</v>
      </c>
      <c r="AK17" s="1">
        <f t="shared" si="48"/>
        <v>631.41193936972786</v>
      </c>
      <c r="AL17" s="10">
        <f t="shared" si="25"/>
        <v>6.710961661574105</v>
      </c>
      <c r="AM17" s="10">
        <f t="shared" si="25"/>
        <v>0.88532928257470556</v>
      </c>
      <c r="AN17" s="10">
        <f t="shared" si="25"/>
        <v>0.35338912595411875</v>
      </c>
      <c r="AO17" s="7">
        <f t="shared" si="49"/>
        <v>1.8276539118654789E-2</v>
      </c>
      <c r="AP17" s="7">
        <f t="shared" si="26"/>
        <v>2.8144496824265453E-2</v>
      </c>
      <c r="AQ17" s="7">
        <f t="shared" si="26"/>
        <v>2.0372115051398465E-2</v>
      </c>
      <c r="AR17" s="1">
        <f t="shared" si="50"/>
        <v>10370.245432814676</v>
      </c>
      <c r="AS17" s="1">
        <f t="shared" si="51"/>
        <v>1416.5582032351531</v>
      </c>
      <c r="AT17" s="1">
        <f t="shared" si="52"/>
        <v>420.72068372216006</v>
      </c>
      <c r="AU17" s="1">
        <f t="shared" si="53"/>
        <v>2074.0490865629354</v>
      </c>
      <c r="AV17" s="1">
        <f t="shared" si="54"/>
        <v>283.31164064703063</v>
      </c>
      <c r="AW17" s="1">
        <f t="shared" si="55"/>
        <v>84.144136744432018</v>
      </c>
      <c r="AX17" s="1">
        <f t="shared" si="27"/>
        <v>9793.6906419297593</v>
      </c>
      <c r="AY17" s="1">
        <f t="shared" si="28"/>
        <v>752.98556076311138</v>
      </c>
      <c r="AZ17" s="1">
        <f t="shared" si="29"/>
        <v>241.26048458292775</v>
      </c>
      <c r="BA17" s="1">
        <f t="shared" si="30"/>
        <v>9.1894936452747071</v>
      </c>
      <c r="BB17" s="1">
        <f t="shared" si="31"/>
        <v>6.6240460520026412</v>
      </c>
      <c r="BC17" s="1">
        <f t="shared" si="32"/>
        <v>5.4858771986858619</v>
      </c>
      <c r="BD17" s="1">
        <f t="shared" si="33"/>
        <v>0</v>
      </c>
      <c r="BE17">
        <v>0</v>
      </c>
      <c r="BF17">
        <v>0</v>
      </c>
      <c r="BG17">
        <v>0</v>
      </c>
      <c r="BH17">
        <f t="shared" si="34"/>
        <v>0</v>
      </c>
      <c r="BI17">
        <f t="shared" si="35"/>
        <v>0</v>
      </c>
      <c r="BJ17">
        <f t="shared" si="11"/>
        <v>0</v>
      </c>
      <c r="BK17">
        <f t="shared" si="11"/>
        <v>0</v>
      </c>
      <c r="BL17">
        <f t="shared" si="12"/>
        <v>0</v>
      </c>
      <c r="BM17">
        <f t="shared" si="13"/>
        <v>0</v>
      </c>
      <c r="BN17">
        <f t="shared" si="14"/>
        <v>0</v>
      </c>
      <c r="BO17">
        <f t="shared" si="15"/>
        <v>0</v>
      </c>
      <c r="BP17">
        <f t="shared" si="16"/>
        <v>0</v>
      </c>
      <c r="BQ17">
        <f t="shared" si="17"/>
        <v>0</v>
      </c>
      <c r="BR17" s="7">
        <f t="shared" si="56"/>
        <v>3.9722867351116742E-2</v>
      </c>
      <c r="BS17">
        <v>0</v>
      </c>
      <c r="BT17">
        <v>0</v>
      </c>
      <c r="BU17" s="8">
        <f>MAX((BU$3*climate!$I127+BU$4*climate!$I127^2+BU$5*climate!$I127^6)*(K17/K$66)^$BW$1,-99)</f>
        <v>0.75569337468349074</v>
      </c>
      <c r="BV17" s="8">
        <f>MAX((BV$3*climate!$I127+BV$4*climate!$I127^2+BV$5*climate!$I127^6)*(L17/L$66)^$BW$1,-99)</f>
        <v>0.5455186654306371</v>
      </c>
      <c r="BW17" s="8">
        <f>MAX((BW$3*climate!$I127+BW$4*climate!$I127^2+BW$5*climate!$I127^6)*(M17/M$66)^$BW$1,-99)</f>
        <v>0.26096581132703361</v>
      </c>
      <c r="BX17" s="8">
        <f>MAX((BX$3*climate!$M127+BX$4*climate!$M127^2+BX$5*climate!$M127^6)*(K17/K$66)^$BW$1,-99)</f>
        <v>0.75569337468349074</v>
      </c>
      <c r="BY17" s="8">
        <f>MAX((BY$3*climate!$M127+BY$4*climate!$M127^2+BY$5*climate!$M127^6)*(L17/L$66)^$BW$1,-99)</f>
        <v>0.5455186654306371</v>
      </c>
      <c r="BZ17" s="8">
        <f>MAX((BZ$3*climate!$M127+BZ$4*climate!$M127^2+BZ$5*climate!$M127^6)*(M17/M$66)^$BW$1,-99)</f>
        <v>0.26096581132703361</v>
      </c>
      <c r="CA17" s="8">
        <f t="shared" si="36"/>
        <v>0</v>
      </c>
      <c r="CB17" s="8">
        <f t="shared" si="37"/>
        <v>0</v>
      </c>
      <c r="CC17" s="8">
        <f t="shared" si="38"/>
        <v>0</v>
      </c>
      <c r="CD17" s="8">
        <f>MAX((CD$3*climate!$I127+CD$4*climate!$I127^2+CD$5*climate!$I127^6)*(K17/K$66)^$BW$1,-99)</f>
        <v>8.1201447650323874E-3</v>
      </c>
      <c r="CE17" s="8">
        <f>MAX((CE$3*climate!$I127+CE$4*climate!$I127^2+CE$5*climate!$I127^6)*(L17/L$66)^$BW$1,-99)</f>
        <v>4.4813901825569106E-3</v>
      </c>
      <c r="CF17" s="8">
        <f>MAX((CF$3*climate!$I127+CF$4*climate!$I127^2+CF$5*climate!$I127^6)*(M17/M$66)^$BW$1,-99)</f>
        <v>1.0188239948010873E-3</v>
      </c>
      <c r="CG17" s="8">
        <f>MAX((CG$3*climate!$M127+CG$4*climate!$M127^2+CG$5*climate!$M127^6)*(K17/K$66)^$BW$1,-99)</f>
        <v>8.1201447650323874E-3</v>
      </c>
      <c r="CH17" s="8">
        <f>MAX((CH$3*climate!$M127+CH$4*climate!$M127^2+CH$5*climate!$M127^6)*(L17/L$66)^$BW$1,-99)</f>
        <v>4.4813901825569106E-3</v>
      </c>
      <c r="CI17" s="8">
        <f>MAX((CI$3*climate!$M127+CI$4*climate!$M127^2+CI$5*climate!$M127^6)*(M17/M$66)^$BW$1,-99)</f>
        <v>1.0188239948010873E-3</v>
      </c>
      <c r="CJ17" s="8">
        <f t="shared" si="39"/>
        <v>0</v>
      </c>
      <c r="CK17" s="8">
        <f t="shared" si="40"/>
        <v>0</v>
      </c>
      <c r="CL17" s="8">
        <f t="shared" si="41"/>
        <v>0</v>
      </c>
    </row>
    <row r="18" spans="1:90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42"/>
        <v>9.3029654959206898E-3</v>
      </c>
      <c r="F18" s="7">
        <f t="shared" si="18"/>
        <v>2.268243707841977E-2</v>
      </c>
      <c r="G18" s="7">
        <f t="shared" si="19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20"/>
        <v>16384.195990758039</v>
      </c>
      <c r="L18" s="1">
        <f t="shared" si="6"/>
        <v>1095.1045930105074</v>
      </c>
      <c r="M18" s="1">
        <f t="shared" si="7"/>
        <v>338.40809822518537</v>
      </c>
      <c r="N18" s="7">
        <f t="shared" si="43"/>
        <v>4.4655978300425891E-2</v>
      </c>
      <c r="O18" s="7">
        <f t="shared" si="21"/>
        <v>3.6721007527631189E-2</v>
      </c>
      <c r="P18" s="7">
        <f t="shared" si="22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3"/>
        <v>253.30737992558272</v>
      </c>
      <c r="U18" s="1">
        <f t="shared" si="57"/>
        <v>960.46139471253696</v>
      </c>
      <c r="V18" s="1">
        <f t="shared" si="58"/>
        <v>962.13777894225257</v>
      </c>
      <c r="W18" s="7">
        <f t="shared" si="44"/>
        <v>-4.3801292754440668E-3</v>
      </c>
      <c r="X18" s="7">
        <f t="shared" ref="X18:X54" si="61">U18/U17-1</f>
        <v>-6.3176391659285347E-3</v>
      </c>
      <c r="Y18" s="7">
        <f t="shared" ref="Y18:Y54" si="62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24"/>
        <v>2.5416490259019571</v>
      </c>
      <c r="AD18" s="8">
        <f t="shared" si="59"/>
        <v>2.83461239009165</v>
      </c>
      <c r="AE18" s="8">
        <f t="shared" si="60"/>
        <v>1.6520463245264814</v>
      </c>
      <c r="AF18" s="7">
        <f t="shared" si="45"/>
        <v>-2.3448777986213587E-3</v>
      </c>
      <c r="AG18" s="7">
        <f t="shared" ref="AG18:AG53" si="63">AD18/AD17-1</f>
        <v>-2.7262534679217687E-3</v>
      </c>
      <c r="AH18" s="7">
        <f t="shared" ref="AH18:AH53" si="64">AE18/AE17-1</f>
        <v>2.9132934827406087E-2</v>
      </c>
      <c r="AI18" s="1">
        <f t="shared" si="46"/>
        <v>17474.49635468522</v>
      </c>
      <c r="AJ18" s="1">
        <f t="shared" si="47"/>
        <v>2122.9795530517999</v>
      </c>
      <c r="AK18" s="1">
        <f t="shared" si="48"/>
        <v>652.41488217718711</v>
      </c>
      <c r="AL18" s="10">
        <f t="shared" si="25"/>
        <v>6.8336148149056566</v>
      </c>
      <c r="AM18" s="10">
        <f t="shared" si="25"/>
        <v>0.91024642975655856</v>
      </c>
      <c r="AN18" s="10">
        <f t="shared" si="25"/>
        <v>0.36058840988596919</v>
      </c>
      <c r="AO18" s="7">
        <f t="shared" si="49"/>
        <v>1.8276539118654789E-2</v>
      </c>
      <c r="AP18" s="7">
        <f t="shared" si="26"/>
        <v>2.8144496824265453E-2</v>
      </c>
      <c r="AQ18" s="7">
        <f t="shared" si="26"/>
        <v>2.0372115051398465E-2</v>
      </c>
      <c r="AR18" s="1">
        <f t="shared" si="50"/>
        <v>10683.038186891064</v>
      </c>
      <c r="AS18" s="1">
        <f t="shared" si="51"/>
        <v>1494.0701681461387</v>
      </c>
      <c r="AT18" s="1">
        <f t="shared" si="52"/>
        <v>440.39108862598613</v>
      </c>
      <c r="AU18" s="1">
        <f t="shared" si="53"/>
        <v>2136.607637378213</v>
      </c>
      <c r="AV18" s="1">
        <f t="shared" si="54"/>
        <v>298.81403362922777</v>
      </c>
      <c r="AW18" s="1">
        <f t="shared" si="55"/>
        <v>88.078217725197234</v>
      </c>
      <c r="AX18" s="1">
        <f t="shared" si="27"/>
        <v>9996.099679140696</v>
      </c>
      <c r="AY18" s="1">
        <f t="shared" si="28"/>
        <v>776.57324071877974</v>
      </c>
      <c r="AZ18" s="1">
        <f t="shared" si="29"/>
        <v>246.61871211013221</v>
      </c>
      <c r="BA18" s="1">
        <f t="shared" si="30"/>
        <v>9.2099502638079542</v>
      </c>
      <c r="BB18" s="1">
        <f t="shared" si="31"/>
        <v>6.6548909597360772</v>
      </c>
      <c r="BC18" s="1">
        <f t="shared" si="32"/>
        <v>5.5078434682656328</v>
      </c>
      <c r="BD18" s="1">
        <f t="shared" si="33"/>
        <v>0</v>
      </c>
      <c r="BE18">
        <v>0</v>
      </c>
      <c r="BF18">
        <v>0</v>
      </c>
      <c r="BG18">
        <v>0</v>
      </c>
      <c r="BH18">
        <f t="shared" si="34"/>
        <v>0</v>
      </c>
      <c r="BI18">
        <f t="shared" si="35"/>
        <v>0</v>
      </c>
      <c r="BJ18">
        <f t="shared" si="11"/>
        <v>0</v>
      </c>
      <c r="BK18">
        <f t="shared" si="11"/>
        <v>0</v>
      </c>
      <c r="BL18">
        <f t="shared" si="12"/>
        <v>0</v>
      </c>
      <c r="BM18">
        <f t="shared" si="13"/>
        <v>0</v>
      </c>
      <c r="BN18">
        <f t="shared" si="14"/>
        <v>0</v>
      </c>
      <c r="BO18">
        <f t="shared" si="15"/>
        <v>0</v>
      </c>
      <c r="BP18">
        <f t="shared" si="16"/>
        <v>0</v>
      </c>
      <c r="BQ18">
        <f t="shared" si="17"/>
        <v>0</v>
      </c>
      <c r="BR18" s="7">
        <f t="shared" si="56"/>
        <v>5.4298112984421332E-2</v>
      </c>
      <c r="BS18">
        <v>0</v>
      </c>
      <c r="BT18">
        <v>0</v>
      </c>
      <c r="BU18" s="8">
        <f>MAX((BU$3*climate!$I128+BU$4*climate!$I128^2+BU$5*climate!$I128^6)*(K18/K$66)^$BW$1,-99)</f>
        <v>0.76929991229703287</v>
      </c>
      <c r="BV18" s="8">
        <f>MAX((BV$3*climate!$I128+BV$4*climate!$I128^2+BV$5*climate!$I128^6)*(L18/L$66)^$BW$1,-99)</f>
        <v>0.55622848476918074</v>
      </c>
      <c r="BW18" s="8">
        <f>MAX((BW$3*climate!$I128+BW$4*climate!$I128^2+BW$5*climate!$I128^6)*(M18/M$66)^$BW$1,-99)</f>
        <v>0.2678109843079135</v>
      </c>
      <c r="BX18" s="8">
        <f>MAX((BX$3*climate!$M128+BX$4*climate!$M128^2+BX$5*climate!$M128^6)*(K18/K$66)^$BW$1,-99)</f>
        <v>0.76929991229703287</v>
      </c>
      <c r="BY18" s="8">
        <f>MAX((BY$3*climate!$M128+BY$4*climate!$M128^2+BY$5*climate!$M128^6)*(L18/L$66)^$BW$1,-99)</f>
        <v>0.55622848476918074</v>
      </c>
      <c r="BZ18" s="8">
        <f>MAX((BZ$3*climate!$M128+BZ$4*climate!$M128^2+BZ$5*climate!$M128^6)*(M18/M$66)^$BW$1,-99)</f>
        <v>0.2678109843079135</v>
      </c>
      <c r="CA18" s="8">
        <f t="shared" si="36"/>
        <v>0</v>
      </c>
      <c r="CB18" s="8">
        <f t="shared" si="37"/>
        <v>0</v>
      </c>
      <c r="CC18" s="8">
        <f t="shared" si="38"/>
        <v>0</v>
      </c>
      <c r="CD18" s="8">
        <f>MAX((CD$3*climate!$I128+CD$4*climate!$I128^2+CD$5*climate!$I128^6)*(K18/K$66)^$BW$1,-99)</f>
        <v>8.5308462753087982E-3</v>
      </c>
      <c r="CE18" s="8">
        <f>MAX((CE$3*climate!$I128+CE$4*climate!$I128^2+CE$5*climate!$I128^6)*(L18/L$66)^$BW$1,-99)</f>
        <v>4.7170316430290415E-3</v>
      </c>
      <c r="CF18" s="8">
        <f>MAX((CF$3*climate!$I128+CF$4*climate!$I128^2+CF$5*climate!$I128^6)*(M18/M$66)^$BW$1,-99)</f>
        <v>1.080010188232427E-3</v>
      </c>
      <c r="CG18" s="8">
        <f>MAX((CG$3*climate!$M128+CG$4*climate!$M128^2+CG$5*climate!$M128^6)*(K18/K$66)^$BW$1,-99)</f>
        <v>8.5308462753087982E-3</v>
      </c>
      <c r="CH18" s="8">
        <f>MAX((CH$3*climate!$M128+CH$4*climate!$M128^2+CH$5*climate!$M128^6)*(L18/L$66)^$BW$1,-99)</f>
        <v>4.7170316430290415E-3</v>
      </c>
      <c r="CI18" s="8">
        <f>MAX((CI$3*climate!$M128+CI$4*climate!$M128^2+CI$5*climate!$M128^6)*(M18/M$66)^$BW$1,-99)</f>
        <v>1.080010188232427E-3</v>
      </c>
      <c r="CJ18" s="8">
        <f t="shared" si="39"/>
        <v>0</v>
      </c>
      <c r="CK18" s="8">
        <f t="shared" si="40"/>
        <v>0</v>
      </c>
      <c r="CL18" s="8">
        <f t="shared" si="41"/>
        <v>0</v>
      </c>
    </row>
    <row r="19" spans="1:90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42"/>
        <v>8.234003750892116E-3</v>
      </c>
      <c r="F19" s="7">
        <f t="shared" si="18"/>
        <v>2.1618595678227326E-2</v>
      </c>
      <c r="G19" s="7">
        <f t="shared" si="19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20"/>
        <v>17285.569341438746</v>
      </c>
      <c r="L19" s="1">
        <f t="shared" si="6"/>
        <v>1159.7824956716206</v>
      </c>
      <c r="M19" s="1">
        <f t="shared" si="7"/>
        <v>347.52943617096099</v>
      </c>
      <c r="N19" s="7">
        <f t="shared" si="43"/>
        <v>5.5014805193318805E-2</v>
      </c>
      <c r="O19" s="7">
        <f t="shared" si="21"/>
        <v>5.906093634701115E-2</v>
      </c>
      <c r="P19" s="7">
        <f t="shared" si="22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3"/>
        <v>251.13148147524893</v>
      </c>
      <c r="U19" s="1">
        <f t="shared" si="57"/>
        <v>934.74464407668324</v>
      </c>
      <c r="V19" s="1">
        <f t="shared" si="58"/>
        <v>953.358521329567</v>
      </c>
      <c r="W19" s="7">
        <f t="shared" si="44"/>
        <v>-8.5899528508527334E-3</v>
      </c>
      <c r="X19" s="7">
        <f t="shared" si="61"/>
        <v>-2.6775413126886471E-2</v>
      </c>
      <c r="Y19" s="7">
        <f t="shared" si="62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24"/>
        <v>2.5535858110607683</v>
      </c>
      <c r="AD19" s="8">
        <f t="shared" si="59"/>
        <v>2.8535309635613215</v>
      </c>
      <c r="AE19" s="8">
        <f t="shared" si="60"/>
        <v>1.6872467626084724</v>
      </c>
      <c r="AF19" s="7">
        <f t="shared" si="45"/>
        <v>4.69647265895623E-3</v>
      </c>
      <c r="AG19" s="7">
        <f t="shared" si="63"/>
        <v>6.6741306627322583E-3</v>
      </c>
      <c r="AH19" s="7">
        <f t="shared" si="64"/>
        <v>2.1307173751365927E-2</v>
      </c>
      <c r="AI19" s="1">
        <f t="shared" si="46"/>
        <v>17863.65435659491</v>
      </c>
      <c r="AJ19" s="1">
        <f t="shared" si="47"/>
        <v>2209.4956313758476</v>
      </c>
      <c r="AK19" s="1">
        <f t="shared" si="48"/>
        <v>675.25161168466559</v>
      </c>
      <c r="AL19" s="10">
        <f t="shared" si="25"/>
        <v>6.958509643392099</v>
      </c>
      <c r="AM19" s="10">
        <f t="shared" si="25"/>
        <v>0.93586485750814097</v>
      </c>
      <c r="AN19" s="10">
        <f t="shared" si="25"/>
        <v>0.36793435845836697</v>
      </c>
      <c r="AO19" s="7">
        <f t="shared" si="49"/>
        <v>1.8276539118654789E-2</v>
      </c>
      <c r="AP19" s="7">
        <f t="shared" si="26"/>
        <v>2.8144496824265453E-2</v>
      </c>
      <c r="AQ19" s="7">
        <f t="shared" si="26"/>
        <v>2.0372115051398465E-2</v>
      </c>
      <c r="AR19" s="1">
        <f t="shared" si="50"/>
        <v>10998.228005256095</v>
      </c>
      <c r="AS19" s="1">
        <f t="shared" si="51"/>
        <v>1575.1635313878005</v>
      </c>
      <c r="AT19" s="1">
        <f t="shared" si="52"/>
        <v>461.09125173390214</v>
      </c>
      <c r="AU19" s="1">
        <f t="shared" si="53"/>
        <v>2199.6456010512188</v>
      </c>
      <c r="AV19" s="1">
        <f t="shared" si="54"/>
        <v>315.03270627756012</v>
      </c>
      <c r="AW19" s="1">
        <f t="shared" si="55"/>
        <v>92.218250346780437</v>
      </c>
      <c r="AX19" s="1">
        <f t="shared" si="27"/>
        <v>10206.977932537184</v>
      </c>
      <c r="AY19" s="1">
        <f t="shared" si="28"/>
        <v>801.39805865996698</v>
      </c>
      <c r="AZ19" s="1">
        <f t="shared" si="29"/>
        <v>252.18694754975729</v>
      </c>
      <c r="BA19" s="1">
        <f t="shared" si="30"/>
        <v>9.2308268764081358</v>
      </c>
      <c r="BB19" s="1">
        <f t="shared" si="31"/>
        <v>6.686357775763331</v>
      </c>
      <c r="BC19" s="1">
        <f t="shared" si="32"/>
        <v>5.5301706678289362</v>
      </c>
      <c r="BD19" s="1">
        <f t="shared" si="33"/>
        <v>0</v>
      </c>
      <c r="BE19">
        <v>0</v>
      </c>
      <c r="BF19">
        <v>0</v>
      </c>
      <c r="BG19">
        <v>0</v>
      </c>
      <c r="BH19">
        <f t="shared" si="34"/>
        <v>0</v>
      </c>
      <c r="BI19">
        <f t="shared" si="35"/>
        <v>0</v>
      </c>
      <c r="BJ19">
        <f t="shared" si="11"/>
        <v>0</v>
      </c>
      <c r="BK19">
        <f t="shared" si="11"/>
        <v>0</v>
      </c>
      <c r="BL19">
        <f t="shared" si="12"/>
        <v>0</v>
      </c>
      <c r="BM19">
        <f t="shared" si="13"/>
        <v>0</v>
      </c>
      <c r="BN19">
        <f t="shared" si="14"/>
        <v>0</v>
      </c>
      <c r="BO19">
        <f t="shared" si="15"/>
        <v>0</v>
      </c>
      <c r="BP19">
        <f t="shared" si="16"/>
        <v>0</v>
      </c>
      <c r="BQ19">
        <f t="shared" si="17"/>
        <v>0</v>
      </c>
      <c r="BR19" s="7">
        <f t="shared" si="56"/>
        <v>6.5238655288747838E-2</v>
      </c>
      <c r="BS19">
        <v>0</v>
      </c>
      <c r="BT19">
        <v>0</v>
      </c>
      <c r="BU19" s="8">
        <f>MAX((BU$3*climate!$I129+BU$4*climate!$I129^2+BU$5*climate!$I129^6)*(K19/K$66)^$BW$1,-99)</f>
        <v>0.78143650976816115</v>
      </c>
      <c r="BV19" s="8">
        <f>MAX((BV$3*climate!$I129+BV$4*climate!$I129^2+BV$5*climate!$I129^6)*(L19/L$66)^$BW$1,-99)</f>
        <v>0.56428074809691076</v>
      </c>
      <c r="BW19" s="8">
        <f>MAX((BW$3*climate!$I129+BW$4*climate!$I129^2+BW$5*climate!$I129^6)*(M19/M$66)^$BW$1,-99)</f>
        <v>0.27360743978669383</v>
      </c>
      <c r="BX19" s="8">
        <f>MAX((BX$3*climate!$M129+BX$4*climate!$M129^2+BX$5*climate!$M129^6)*(K19/K$66)^$BW$1,-99)</f>
        <v>0.78143650976816115</v>
      </c>
      <c r="BY19" s="8">
        <f>MAX((BY$3*climate!$M129+BY$4*climate!$M129^2+BY$5*climate!$M129^6)*(L19/L$66)^$BW$1,-99)</f>
        <v>0.56428074809691076</v>
      </c>
      <c r="BZ19" s="8">
        <f>MAX((BZ$3*climate!$M129+BZ$4*climate!$M129^2+BZ$5*climate!$M129^6)*(M19/M$66)^$BW$1,-99)</f>
        <v>0.27360743978669383</v>
      </c>
      <c r="CA19" s="8">
        <f t="shared" si="36"/>
        <v>0</v>
      </c>
      <c r="CB19" s="8">
        <f t="shared" si="37"/>
        <v>0</v>
      </c>
      <c r="CC19" s="8">
        <f t="shared" si="38"/>
        <v>0</v>
      </c>
      <c r="CD19" s="8">
        <f>MAX((CD$3*climate!$I129+CD$4*climate!$I129^2+CD$5*climate!$I129^6)*(K19/K$66)^$BW$1,-99)</f>
        <v>8.9462158440955994E-3</v>
      </c>
      <c r="CE19" s="8">
        <f>MAX((CE$3*climate!$I129+CE$4*climate!$I129^2+CE$5*climate!$I129^6)*(L19/L$66)^$BW$1,-99)</f>
        <v>4.9419717920746375E-3</v>
      </c>
      <c r="CF19" s="8">
        <f>MAX((CF$3*climate!$I129+CF$4*climate!$I129^2+CF$5*climate!$I129^6)*(M19/M$66)^$BW$1,-99)</f>
        <v>1.1402520315129357E-3</v>
      </c>
      <c r="CG19" s="8">
        <f>MAX((CG$3*climate!$M129+CG$4*climate!$M129^2+CG$5*climate!$M129^6)*(K19/K$66)^$BW$1,-99)</f>
        <v>8.9462158440955994E-3</v>
      </c>
      <c r="CH19" s="8">
        <f>MAX((CH$3*climate!$M129+CH$4*climate!$M129^2+CH$5*climate!$M129^6)*(L19/L$66)^$BW$1,-99)</f>
        <v>4.9419717920746375E-3</v>
      </c>
      <c r="CI19" s="8">
        <f>MAX((CI$3*climate!$M129+CI$4*climate!$M129^2+CI$5*climate!$M129^6)*(M19/M$66)^$BW$1,-99)</f>
        <v>1.1402520315129357E-3</v>
      </c>
      <c r="CJ19" s="8">
        <f t="shared" si="39"/>
        <v>0</v>
      </c>
      <c r="CK19" s="8">
        <f t="shared" si="40"/>
        <v>0</v>
      </c>
      <c r="CL19" s="8">
        <f t="shared" si="41"/>
        <v>0</v>
      </c>
    </row>
    <row r="20" spans="1:90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42"/>
        <v>9.4078969561326442E-3</v>
      </c>
      <c r="F20" s="7">
        <f t="shared" si="18"/>
        <v>2.0288190996412991E-2</v>
      </c>
      <c r="G20" s="7">
        <f t="shared" si="19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20"/>
        <v>17349.570095876647</v>
      </c>
      <c r="L20" s="1">
        <f t="shared" si="6"/>
        <v>1205.9742283933499</v>
      </c>
      <c r="M20" s="1">
        <f t="shared" si="7"/>
        <v>359.18800643393951</v>
      </c>
      <c r="N20" s="7">
        <f t="shared" si="43"/>
        <v>3.702554030689198E-3</v>
      </c>
      <c r="O20" s="7">
        <f t="shared" si="21"/>
        <v>3.9827927127819018E-2</v>
      </c>
      <c r="P20" s="7">
        <f t="shared" si="22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3"/>
        <v>244.90376906154114</v>
      </c>
      <c r="U20" s="1">
        <f t="shared" si="57"/>
        <v>922.20792846727261</v>
      </c>
      <c r="V20" s="1">
        <f t="shared" si="58"/>
        <v>933.54702847794022</v>
      </c>
      <c r="W20" s="7">
        <f t="shared" si="44"/>
        <v>-2.4798612970081124E-2</v>
      </c>
      <c r="X20" s="7">
        <f t="shared" si="61"/>
        <v>-1.3411914889112975E-2</v>
      </c>
      <c r="Y20" s="7">
        <f t="shared" si="62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24"/>
        <v>2.5209714956491069</v>
      </c>
      <c r="AD20" s="8">
        <f t="shared" si="59"/>
        <v>2.8281856834735843</v>
      </c>
      <c r="AE20" s="8">
        <f t="shared" si="60"/>
        <v>1.6578699567928139</v>
      </c>
      <c r="AF20" s="7">
        <f t="shared" si="45"/>
        <v>-1.2771967666171058E-2</v>
      </c>
      <c r="AG20" s="7">
        <f t="shared" si="63"/>
        <v>-8.8820764208933367E-3</v>
      </c>
      <c r="AH20" s="7">
        <f t="shared" si="64"/>
        <v>-1.7411090343561919E-2</v>
      </c>
      <c r="AI20" s="1">
        <f t="shared" si="46"/>
        <v>18276.934521986637</v>
      </c>
      <c r="AJ20" s="1">
        <f t="shared" si="47"/>
        <v>2303.5787745158232</v>
      </c>
      <c r="AK20" s="1">
        <f t="shared" si="48"/>
        <v>699.94470086297952</v>
      </c>
      <c r="AL20" s="10">
        <f t="shared" si="25"/>
        <v>7.0856871170970912</v>
      </c>
      <c r="AM20" s="10">
        <f t="shared" si="25"/>
        <v>0.96220430301822046</v>
      </c>
      <c r="AN20" s="10">
        <f t="shared" si="25"/>
        <v>0.37542995954024333</v>
      </c>
      <c r="AO20" s="7">
        <f t="shared" si="49"/>
        <v>1.8276539118654789E-2</v>
      </c>
      <c r="AP20" s="7">
        <f t="shared" si="26"/>
        <v>2.8144496824265453E-2</v>
      </c>
      <c r="AQ20" s="7">
        <f t="shared" si="26"/>
        <v>2.0372115051398465E-2</v>
      </c>
      <c r="AR20" s="1">
        <f t="shared" si="50"/>
        <v>11335.180101454052</v>
      </c>
      <c r="AS20" s="1">
        <f t="shared" si="51"/>
        <v>1659.5107723979504</v>
      </c>
      <c r="AT20" s="1">
        <f t="shared" si="52"/>
        <v>482.96198435475236</v>
      </c>
      <c r="AU20" s="1">
        <f t="shared" si="53"/>
        <v>2267.0360202908105</v>
      </c>
      <c r="AV20" s="1">
        <f t="shared" si="54"/>
        <v>331.90215447959008</v>
      </c>
      <c r="AW20" s="1">
        <f t="shared" si="55"/>
        <v>96.592396870950481</v>
      </c>
      <c r="AX20" s="1">
        <f t="shared" si="27"/>
        <v>10421.642802913346</v>
      </c>
      <c r="AY20" s="1">
        <f t="shared" si="28"/>
        <v>827.52258120958766</v>
      </c>
      <c r="AZ20" s="1">
        <f t="shared" si="29"/>
        <v>257.95196524331499</v>
      </c>
      <c r="BA20" s="1">
        <f t="shared" si="30"/>
        <v>9.2516399615094631</v>
      </c>
      <c r="BB20" s="1">
        <f t="shared" si="31"/>
        <v>6.7184363953496948</v>
      </c>
      <c r="BC20" s="1">
        <f t="shared" si="32"/>
        <v>5.55277338636028</v>
      </c>
      <c r="BD20" s="1">
        <f t="shared" si="33"/>
        <v>0</v>
      </c>
      <c r="BE20">
        <v>0</v>
      </c>
      <c r="BF20">
        <v>0</v>
      </c>
      <c r="BG20">
        <v>0</v>
      </c>
      <c r="BH20">
        <f t="shared" si="34"/>
        <v>0</v>
      </c>
      <c r="BI20">
        <f t="shared" si="35"/>
        <v>0</v>
      </c>
      <c r="BJ20">
        <f t="shared" si="11"/>
        <v>0</v>
      </c>
      <c r="BK20">
        <f t="shared" si="11"/>
        <v>0</v>
      </c>
      <c r="BL20">
        <f t="shared" si="12"/>
        <v>0</v>
      </c>
      <c r="BM20">
        <f t="shared" si="13"/>
        <v>0</v>
      </c>
      <c r="BN20">
        <f t="shared" si="14"/>
        <v>0</v>
      </c>
      <c r="BO20">
        <f t="shared" si="15"/>
        <v>0</v>
      </c>
      <c r="BP20">
        <f t="shared" si="16"/>
        <v>0</v>
      </c>
      <c r="BQ20">
        <f t="shared" si="17"/>
        <v>0</v>
      </c>
      <c r="BR20" s="7">
        <f t="shared" si="56"/>
        <v>1.9535829404214056E-2</v>
      </c>
      <c r="BS20">
        <v>0</v>
      </c>
      <c r="BT20">
        <v>0</v>
      </c>
      <c r="BU20" s="8">
        <f>MAX((BU$3*climate!$I130+BU$4*climate!$I130^2+BU$5*climate!$I130^6)*(K20/K$66)^$BW$1,-99)</f>
        <v>0.80395441435350246</v>
      </c>
      <c r="BV20" s="8">
        <f>MAX((BV$3*climate!$I130+BV$4*climate!$I130^2+BV$5*climate!$I130^6)*(L20/L$66)^$BW$1,-99)</f>
        <v>0.57523712839300811</v>
      </c>
      <c r="BW20" s="8">
        <f>MAX((BW$3*climate!$I130+BW$4*climate!$I130^2+BW$5*climate!$I130^6)*(M20/M$66)^$BW$1,-99)</f>
        <v>0.27915076389482163</v>
      </c>
      <c r="BX20" s="8">
        <f>MAX((BX$3*climate!$M130+BX$4*climate!$M130^2+BX$5*climate!$M130^6)*(K20/K$66)^$BW$1,-99)</f>
        <v>0.80395441435350246</v>
      </c>
      <c r="BY20" s="8">
        <f>MAX((BY$3*climate!$M130+BY$4*climate!$M130^2+BY$5*climate!$M130^6)*(L20/L$66)^$BW$1,-99)</f>
        <v>0.57523712839300811</v>
      </c>
      <c r="BZ20" s="8">
        <f>MAX((BZ$3*climate!$M130+BZ$4*climate!$M130^2+BZ$5*climate!$M130^6)*(M20/M$66)^$BW$1,-99)</f>
        <v>0.27915076389482163</v>
      </c>
      <c r="CA20" s="8">
        <f t="shared" si="36"/>
        <v>0</v>
      </c>
      <c r="CB20" s="8">
        <f t="shared" si="37"/>
        <v>0</v>
      </c>
      <c r="CC20" s="8">
        <f t="shared" si="38"/>
        <v>0</v>
      </c>
      <c r="CD20" s="8">
        <f>MAX((CD$3*climate!$I130+CD$4*climate!$I130^2+CD$5*climate!$I130^6)*(K20/K$66)^$BW$1,-99)</f>
        <v>9.5062196280884109E-3</v>
      </c>
      <c r="CE20" s="8">
        <f>MAX((CE$3*climate!$I130+CE$4*climate!$I130^2+CE$5*climate!$I130^6)*(L20/L$66)^$BW$1,-99)</f>
        <v>5.2051039931049359E-3</v>
      </c>
      <c r="CF20" s="8">
        <f>MAX((CF$3*climate!$I130+CF$4*climate!$I130^2+CF$5*climate!$I130^6)*(M20/M$66)^$BW$1,-99)</f>
        <v>1.2027813247195724E-3</v>
      </c>
      <c r="CG20" s="8">
        <f>MAX((CG$3*climate!$M130+CG$4*climate!$M130^2+CG$5*climate!$M130^6)*(K20/K$66)^$BW$1,-99)</f>
        <v>9.5062196280884109E-3</v>
      </c>
      <c r="CH20" s="8">
        <f>MAX((CH$3*climate!$M130+CH$4*climate!$M130^2+CH$5*climate!$M130^6)*(L20/L$66)^$BW$1,-99)</f>
        <v>5.2051039931049359E-3</v>
      </c>
      <c r="CI20" s="8">
        <f>MAX((CI$3*climate!$M130+CI$4*climate!$M130^2+CI$5*climate!$M130^6)*(M20/M$66)^$BW$1,-99)</f>
        <v>1.2027813247195724E-3</v>
      </c>
      <c r="CJ20" s="8">
        <f t="shared" si="39"/>
        <v>0</v>
      </c>
      <c r="CK20" s="8">
        <f t="shared" si="40"/>
        <v>0</v>
      </c>
      <c r="CL20" s="8">
        <f t="shared" si="41"/>
        <v>0</v>
      </c>
    </row>
    <row r="21" spans="1:90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42"/>
        <v>8.8105353141860743E-3</v>
      </c>
      <c r="F21" s="7">
        <f t="shared" si="18"/>
        <v>1.8518710548682371E-2</v>
      </c>
      <c r="G21" s="7">
        <f t="shared" si="19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20"/>
        <v>17228.237350138545</v>
      </c>
      <c r="L21" s="1">
        <f t="shared" si="6"/>
        <v>1244.8236972192326</v>
      </c>
      <c r="M21" s="1">
        <f t="shared" si="7"/>
        <v>366.79990767294532</v>
      </c>
      <c r="N21" s="7">
        <f t="shared" si="43"/>
        <v>-6.9934151144723788E-3</v>
      </c>
      <c r="O21" s="7">
        <f t="shared" si="21"/>
        <v>3.2214178305982166E-2</v>
      </c>
      <c r="P21" s="7">
        <f t="shared" si="22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3"/>
        <v>239.41517390052832</v>
      </c>
      <c r="U21" s="1">
        <f t="shared" si="57"/>
        <v>931.35755780438399</v>
      </c>
      <c r="V21" s="1">
        <f t="shared" si="58"/>
        <v>928.01965757292055</v>
      </c>
      <c r="W21" s="7">
        <f t="shared" si="44"/>
        <v>-2.2411231897511597E-2</v>
      </c>
      <c r="X21" s="7">
        <f t="shared" si="61"/>
        <v>9.9214385982544506E-3</v>
      </c>
      <c r="Y21" s="7">
        <f t="shared" si="62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24"/>
        <v>2.4988921333566081</v>
      </c>
      <c r="AD21" s="8">
        <f t="shared" si="59"/>
        <v>2.8289948800713747</v>
      </c>
      <c r="AE21" s="8">
        <f t="shared" si="60"/>
        <v>1.6524296755249401</v>
      </c>
      <c r="AF21" s="7">
        <f t="shared" si="45"/>
        <v>-8.7582752643594608E-3</v>
      </c>
      <c r="AG21" s="7">
        <f t="shared" si="63"/>
        <v>2.8611862457217363E-4</v>
      </c>
      <c r="AH21" s="7">
        <f t="shared" si="64"/>
        <v>-3.2814885423209095E-3</v>
      </c>
      <c r="AI21" s="1">
        <f t="shared" si="46"/>
        <v>18716.277090078787</v>
      </c>
      <c r="AJ21" s="1">
        <f t="shared" si="47"/>
        <v>2405.123051543831</v>
      </c>
      <c r="AK21" s="1">
        <f t="shared" si="48"/>
        <v>726.542627647632</v>
      </c>
      <c r="AL21" s="10">
        <f t="shared" si="25"/>
        <v>7.2151889548752646</v>
      </c>
      <c r="AM21" s="10">
        <f t="shared" si="25"/>
        <v>0.98928505896881136</v>
      </c>
      <c r="AN21" s="10">
        <f t="shared" si="25"/>
        <v>0.38307826186973903</v>
      </c>
      <c r="AO21" s="7">
        <f t="shared" si="49"/>
        <v>1.8276539118654789E-2</v>
      </c>
      <c r="AP21" s="7">
        <f t="shared" si="26"/>
        <v>2.8144496824265453E-2</v>
      </c>
      <c r="AQ21" s="7">
        <f t="shared" si="26"/>
        <v>2.0372115051398465E-2</v>
      </c>
      <c r="AR21" s="1">
        <f t="shared" si="50"/>
        <v>11678.984230124415</v>
      </c>
      <c r="AS21" s="1">
        <f t="shared" si="51"/>
        <v>1746.4505244378474</v>
      </c>
      <c r="AT21" s="1">
        <f t="shared" si="52"/>
        <v>506.12644371242999</v>
      </c>
      <c r="AU21" s="1">
        <f t="shared" si="53"/>
        <v>2335.7968460248831</v>
      </c>
      <c r="AV21" s="1">
        <f t="shared" si="54"/>
        <v>349.2901048875695</v>
      </c>
      <c r="AW21" s="1">
        <f t="shared" si="55"/>
        <v>101.225288742486</v>
      </c>
      <c r="AX21" s="1">
        <f t="shared" si="27"/>
        <v>10643.959708316897</v>
      </c>
      <c r="AY21" s="1">
        <f t="shared" si="28"/>
        <v>855.04122238581886</v>
      </c>
      <c r="AZ21" s="1">
        <f t="shared" si="29"/>
        <v>263.90638042038199</v>
      </c>
      <c r="BA21" s="1">
        <f t="shared" si="30"/>
        <v>9.2727478467011721</v>
      </c>
      <c r="BB21" s="1">
        <f t="shared" si="31"/>
        <v>6.7511496810912828</v>
      </c>
      <c r="BC21" s="1">
        <f t="shared" si="32"/>
        <v>5.575594420634145</v>
      </c>
      <c r="BD21" s="1">
        <f t="shared" si="33"/>
        <v>0</v>
      </c>
      <c r="BE21">
        <v>0</v>
      </c>
      <c r="BF21">
        <v>0</v>
      </c>
      <c r="BG21">
        <v>0</v>
      </c>
      <c r="BH21">
        <f t="shared" si="34"/>
        <v>0</v>
      </c>
      <c r="BI21">
        <f t="shared" si="35"/>
        <v>0</v>
      </c>
      <c r="BJ21">
        <f t="shared" si="11"/>
        <v>0</v>
      </c>
      <c r="BK21">
        <f t="shared" si="11"/>
        <v>0</v>
      </c>
      <c r="BL21">
        <f t="shared" si="12"/>
        <v>0</v>
      </c>
      <c r="BM21">
        <f t="shared" si="13"/>
        <v>0</v>
      </c>
      <c r="BN21">
        <f t="shared" si="14"/>
        <v>0</v>
      </c>
      <c r="BO21">
        <f t="shared" si="15"/>
        <v>0</v>
      </c>
      <c r="BP21">
        <f t="shared" si="16"/>
        <v>0</v>
      </c>
      <c r="BQ21">
        <f t="shared" si="17"/>
        <v>0</v>
      </c>
      <c r="BR21" s="7">
        <f t="shared" si="56"/>
        <v>8.5704070243604047E-3</v>
      </c>
      <c r="BS21">
        <v>0</v>
      </c>
      <c r="BT21">
        <v>0</v>
      </c>
      <c r="BU21" s="8">
        <f>MAX((BU$3*climate!$I131+BU$4*climate!$I131^2+BU$5*climate!$I131^6)*(K21/K$66)^$BW$1,-99)</f>
        <v>0.82946179843656942</v>
      </c>
      <c r="BV21" s="8">
        <f>MAX((BV$3*climate!$I131+BV$4*climate!$I131^2+BV$5*climate!$I131^6)*(L21/L$66)^$BW$1,-99)</f>
        <v>0.58756289995240796</v>
      </c>
      <c r="BW21" s="8">
        <f>MAX((BW$3*climate!$I131+BW$4*climate!$I131^2+BW$5*climate!$I131^6)*(M21/M$66)^$BW$1,-99)</f>
        <v>0.2856935897925037</v>
      </c>
      <c r="BX21" s="8">
        <f>MAX((BX$3*climate!$M131+BX$4*climate!$M131^2+BX$5*climate!$M131^6)*(K21/K$66)^$BW$1,-99)</f>
        <v>0.82946179843656942</v>
      </c>
      <c r="BY21" s="8">
        <f>MAX((BY$3*climate!$M131+BY$4*climate!$M131^2+BY$5*climate!$M131^6)*(L21/L$66)^$BW$1,-99)</f>
        <v>0.58756289995240796</v>
      </c>
      <c r="BZ21" s="8">
        <f>MAX((BZ$3*climate!$M131+BZ$4*climate!$M131^2+BZ$5*climate!$M131^6)*(M21/M$66)^$BW$1,-99)</f>
        <v>0.2856935897925037</v>
      </c>
      <c r="CA21" s="8">
        <f t="shared" si="36"/>
        <v>0</v>
      </c>
      <c r="CB21" s="8">
        <f t="shared" si="37"/>
        <v>0</v>
      </c>
      <c r="CC21" s="8">
        <f t="shared" si="38"/>
        <v>0</v>
      </c>
      <c r="CD21" s="8">
        <f>MAX((CD$3*climate!$I131+CD$4*climate!$I131^2+CD$5*climate!$I131^6)*(K21/K$66)^$BW$1,-99)</f>
        <v>1.0132557851514422E-2</v>
      </c>
      <c r="CE21" s="8">
        <f>MAX((CE$3*climate!$I131+CE$4*climate!$I131^2+CE$5*climate!$I131^6)*(L21/L$66)^$BW$1,-99)</f>
        <v>5.4945989062563068E-3</v>
      </c>
      <c r="CF21" s="8">
        <f>MAX((CF$3*climate!$I131+CF$4*climate!$I131^2+CF$5*climate!$I131^6)*(M21/M$66)^$BW$1,-99)</f>
        <v>1.2730854986110697E-3</v>
      </c>
      <c r="CG21" s="8">
        <f>MAX((CG$3*climate!$M131+CG$4*climate!$M131^2+CG$5*climate!$M131^6)*(K21/K$66)^$BW$1,-99)</f>
        <v>1.0132557851514422E-2</v>
      </c>
      <c r="CH21" s="8">
        <f>MAX((CH$3*climate!$M131+CH$4*climate!$M131^2+CH$5*climate!$M131^6)*(L21/L$66)^$BW$1,-99)</f>
        <v>5.4945989062563068E-3</v>
      </c>
      <c r="CI21" s="8">
        <f>MAX((CI$3*climate!$M131+CI$4*climate!$M131^2+CI$5*climate!$M131^6)*(M21/M$66)^$BW$1,-99)</f>
        <v>1.2730854986110697E-3</v>
      </c>
      <c r="CJ21" s="8">
        <f t="shared" si="39"/>
        <v>0</v>
      </c>
      <c r="CK21" s="8">
        <f t="shared" si="40"/>
        <v>0</v>
      </c>
      <c r="CL21" s="8">
        <f t="shared" si="41"/>
        <v>0</v>
      </c>
    </row>
    <row r="22" spans="1:90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42"/>
        <v>6.9846288060895212E-3</v>
      </c>
      <c r="F22" s="7">
        <f t="shared" si="18"/>
        <v>1.7251625849825869E-2</v>
      </c>
      <c r="G22" s="7">
        <f t="shared" si="19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20"/>
        <v>17932.758017666725</v>
      </c>
      <c r="L22" s="1">
        <f t="shared" si="6"/>
        <v>1298.187201914672</v>
      </c>
      <c r="M22" s="1">
        <f t="shared" si="7"/>
        <v>378.36243498398869</v>
      </c>
      <c r="N22" s="7">
        <f t="shared" si="43"/>
        <v>4.0893369020279735E-2</v>
      </c>
      <c r="O22" s="7">
        <f t="shared" si="21"/>
        <v>4.2868323293207E-2</v>
      </c>
      <c r="P22" s="7">
        <f t="shared" si="22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3"/>
        <v>243.05387961291987</v>
      </c>
      <c r="U22" s="1">
        <f t="shared" si="57"/>
        <v>918.92731212169167</v>
      </c>
      <c r="V22" s="1">
        <f t="shared" si="58"/>
        <v>912.48467178528426</v>
      </c>
      <c r="W22" s="7">
        <f t="shared" si="44"/>
        <v>1.519830866653149E-2</v>
      </c>
      <c r="X22" s="7">
        <f t="shared" si="61"/>
        <v>-1.3346373343440576E-2</v>
      </c>
      <c r="Y22" s="7">
        <f t="shared" si="62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24"/>
        <v>2.4636134916384531</v>
      </c>
      <c r="AD22" s="8">
        <f t="shared" si="59"/>
        <v>2.8412829323529851</v>
      </c>
      <c r="AE22" s="8">
        <f t="shared" si="60"/>
        <v>1.7017794034614855</v>
      </c>
      <c r="AF22" s="7">
        <f t="shared" si="45"/>
        <v>-1.411771290454511E-2</v>
      </c>
      <c r="AG22" s="7">
        <f t="shared" si="63"/>
        <v>4.3436106470791103E-3</v>
      </c>
      <c r="AH22" s="7">
        <f t="shared" si="64"/>
        <v>2.9864948970290017E-2</v>
      </c>
      <c r="AI22" s="1">
        <f t="shared" si="46"/>
        <v>19180.446227095796</v>
      </c>
      <c r="AJ22" s="1">
        <f t="shared" si="47"/>
        <v>2513.9008512770179</v>
      </c>
      <c r="AK22" s="1">
        <f t="shared" si="48"/>
        <v>755.1136536253548</v>
      </c>
      <c r="AL22" s="10">
        <f t="shared" si="25"/>
        <v>7.3470576380575281</v>
      </c>
      <c r="AM22" s="10">
        <f t="shared" si="25"/>
        <v>1.0171279891692524</v>
      </c>
      <c r="AN22" s="10">
        <f t="shared" si="25"/>
        <v>0.39088237629423911</v>
      </c>
      <c r="AO22" s="7">
        <f t="shared" si="49"/>
        <v>1.8276539118654789E-2</v>
      </c>
      <c r="AP22" s="7">
        <f t="shared" si="26"/>
        <v>2.8144496824265453E-2</v>
      </c>
      <c r="AQ22" s="7">
        <f t="shared" si="26"/>
        <v>2.0372115051398465E-2</v>
      </c>
      <c r="AR22" s="1">
        <f t="shared" si="50"/>
        <v>12017.57748462935</v>
      </c>
      <c r="AS22" s="1">
        <f t="shared" si="51"/>
        <v>1836.5185746661264</v>
      </c>
      <c r="AT22" s="1">
        <f t="shared" si="52"/>
        <v>530.67455630187533</v>
      </c>
      <c r="AU22" s="1">
        <f t="shared" si="53"/>
        <v>2403.5154969258701</v>
      </c>
      <c r="AV22" s="1">
        <f t="shared" si="54"/>
        <v>367.30371493322531</v>
      </c>
      <c r="AW22" s="1">
        <f t="shared" si="55"/>
        <v>106.13491126037508</v>
      </c>
      <c r="AX22" s="1">
        <f t="shared" si="27"/>
        <v>10876.577020472469</v>
      </c>
      <c r="AY22" s="1">
        <f t="shared" si="28"/>
        <v>883.88893786820529</v>
      </c>
      <c r="AZ22" s="1">
        <f t="shared" si="29"/>
        <v>270.04964686109003</v>
      </c>
      <c r="BA22" s="1">
        <f t="shared" si="30"/>
        <v>9.2943668588202399</v>
      </c>
      <c r="BB22" s="1">
        <f t="shared" si="31"/>
        <v>6.7843314188490975</v>
      </c>
      <c r="BC22" s="1">
        <f t="shared" si="32"/>
        <v>5.598605819358319</v>
      </c>
      <c r="BD22" s="1">
        <f t="shared" si="33"/>
        <v>0</v>
      </c>
      <c r="BE22">
        <v>0</v>
      </c>
      <c r="BF22">
        <v>0</v>
      </c>
      <c r="BG22">
        <v>0</v>
      </c>
      <c r="BH22">
        <f t="shared" si="34"/>
        <v>0</v>
      </c>
      <c r="BI22">
        <f t="shared" si="35"/>
        <v>0</v>
      </c>
      <c r="BJ22">
        <f t="shared" si="11"/>
        <v>0</v>
      </c>
      <c r="BK22">
        <f t="shared" si="11"/>
        <v>0</v>
      </c>
      <c r="BL22">
        <f t="shared" si="12"/>
        <v>0</v>
      </c>
      <c r="BM22">
        <f t="shared" si="13"/>
        <v>0</v>
      </c>
      <c r="BN22">
        <f t="shared" si="14"/>
        <v>0</v>
      </c>
      <c r="BO22">
        <f t="shared" si="15"/>
        <v>0</v>
      </c>
      <c r="BP22">
        <f t="shared" si="16"/>
        <v>0</v>
      </c>
      <c r="BQ22">
        <f t="shared" si="17"/>
        <v>0</v>
      </c>
      <c r="BR22" s="7">
        <f t="shared" si="56"/>
        <v>4.9900048013732379E-2</v>
      </c>
      <c r="BS22">
        <v>0</v>
      </c>
      <c r="BT22">
        <v>0</v>
      </c>
      <c r="BU22" s="8">
        <f>MAX((BU$3*climate!$I132+BU$4*climate!$I132^2+BU$5*climate!$I132^6)*(K22/K$66)^$BW$1,-99)</f>
        <v>0.84576690037319091</v>
      </c>
      <c r="BV22" s="8">
        <f>MAX((BV$3*climate!$I132+BV$4*climate!$I132^2+BV$5*climate!$I132^6)*(L22/L$66)^$BW$1,-99)</f>
        <v>0.59861014302189774</v>
      </c>
      <c r="BW22" s="8">
        <f>MAX((BW$3*climate!$I132+BW$4*climate!$I132^2+BW$5*climate!$I132^6)*(M22/M$66)^$BW$1,-99)</f>
        <v>0.29164500790012393</v>
      </c>
      <c r="BX22" s="8">
        <f>MAX((BX$3*climate!$M132+BX$4*climate!$M132^2+BX$5*climate!$M132^6)*(K22/K$66)^$BW$1,-99)</f>
        <v>0.84576690037319091</v>
      </c>
      <c r="BY22" s="8">
        <f>MAX((BY$3*climate!$M132+BY$4*climate!$M132^2+BY$5*climate!$M132^6)*(L22/L$66)^$BW$1,-99)</f>
        <v>0.59861014302189774</v>
      </c>
      <c r="BZ22" s="8">
        <f>MAX((BZ$3*climate!$M132+BZ$4*climate!$M132^2+BZ$5*climate!$M132^6)*(M22/M$66)^$BW$1,-99)</f>
        <v>0.29164500790012393</v>
      </c>
      <c r="CA22" s="8">
        <f t="shared" si="36"/>
        <v>0</v>
      </c>
      <c r="CB22" s="8">
        <f t="shared" si="37"/>
        <v>0</v>
      </c>
      <c r="CC22" s="8">
        <f t="shared" si="38"/>
        <v>0</v>
      </c>
      <c r="CD22" s="8">
        <f>MAX((CD$3*climate!$I132+CD$4*climate!$I132^2+CD$5*climate!$I132^6)*(K22/K$66)^$BW$1,-99)</f>
        <v>1.06750469404396E-2</v>
      </c>
      <c r="CE22" s="8">
        <f>MAX((CE$3*climate!$I132+CE$4*climate!$I132^2+CE$5*climate!$I132^6)*(L22/L$66)^$BW$1,-99)</f>
        <v>5.7860291224632356E-3</v>
      </c>
      <c r="CF22" s="8">
        <f>MAX((CF$3*climate!$I132+CF$4*climate!$I132^2+CF$5*climate!$I132^6)*(M22/M$66)^$BW$1,-99)</f>
        <v>1.3442758300165317E-3</v>
      </c>
      <c r="CG22" s="8">
        <f>MAX((CG$3*climate!$M132+CG$4*climate!$M132^2+CG$5*climate!$M132^6)*(K22/K$66)^$BW$1,-99)</f>
        <v>1.06750469404396E-2</v>
      </c>
      <c r="CH22" s="8">
        <f>MAX((CH$3*climate!$M132+CH$4*climate!$M132^2+CH$5*climate!$M132^6)*(L22/L$66)^$BW$1,-99)</f>
        <v>5.7860291224632356E-3</v>
      </c>
      <c r="CI22" s="8">
        <f>MAX((CI$3*climate!$M132+CI$4*climate!$M132^2+CI$5*climate!$M132^6)*(M22/M$66)^$BW$1,-99)</f>
        <v>1.3442758300165317E-3</v>
      </c>
      <c r="CJ22" s="8">
        <f t="shared" si="39"/>
        <v>0</v>
      </c>
      <c r="CK22" s="8">
        <f t="shared" si="40"/>
        <v>0</v>
      </c>
      <c r="CL22" s="8">
        <f t="shared" si="41"/>
        <v>0</v>
      </c>
    </row>
    <row r="23" spans="1:90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42"/>
        <v>7.3482904106083602E-3</v>
      </c>
      <c r="F23" s="7">
        <f t="shared" si="18"/>
        <v>1.6168595294302479E-2</v>
      </c>
      <c r="G23" s="7">
        <f t="shared" si="19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20"/>
        <v>18501.185325325401</v>
      </c>
      <c r="L23" s="1">
        <f t="shared" si="6"/>
        <v>1336.9446331800771</v>
      </c>
      <c r="M23" s="1">
        <f t="shared" si="7"/>
        <v>389.70954969738369</v>
      </c>
      <c r="N23" s="7">
        <f t="shared" si="43"/>
        <v>3.1697706905913892E-2</v>
      </c>
      <c r="O23" s="7">
        <f t="shared" si="21"/>
        <v>2.9855040327190441E-2</v>
      </c>
      <c r="P23" s="7">
        <f t="shared" si="22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3"/>
        <v>239.50476052364905</v>
      </c>
      <c r="U23" s="1">
        <f t="shared" si="57"/>
        <v>930.19975001883006</v>
      </c>
      <c r="V23" s="1">
        <f t="shared" si="58"/>
        <v>900.51487180944673</v>
      </c>
      <c r="W23" s="7">
        <f t="shared" si="44"/>
        <v>-1.4602190653870806E-2</v>
      </c>
      <c r="X23" s="7">
        <f t="shared" si="61"/>
        <v>1.2266952726774027E-2</v>
      </c>
      <c r="Y23" s="7">
        <f t="shared" si="62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24"/>
        <v>2.4545082380311687</v>
      </c>
      <c r="AD23" s="8">
        <f t="shared" si="59"/>
        <v>2.8172710428917731</v>
      </c>
      <c r="AE23" s="8">
        <f t="shared" si="60"/>
        <v>1.7962150035071196</v>
      </c>
      <c r="AF23" s="7">
        <f t="shared" si="45"/>
        <v>-3.6958937098646727E-3</v>
      </c>
      <c r="AG23" s="7">
        <f t="shared" si="63"/>
        <v>-8.4510729951581265E-3</v>
      </c>
      <c r="AH23" s="7">
        <f t="shared" si="64"/>
        <v>5.5492268770880981E-2</v>
      </c>
      <c r="AI23" s="1">
        <f t="shared" si="46"/>
        <v>19665.917101312087</v>
      </c>
      <c r="AJ23" s="1">
        <f t="shared" si="47"/>
        <v>2629.8144810825415</v>
      </c>
      <c r="AK23" s="1">
        <f t="shared" si="48"/>
        <v>785.73719952319448</v>
      </c>
      <c r="AL23" s="10">
        <f t="shared" ref="AL23:AN38" si="65">(1+AL$5)*AL22</f>
        <v>7.4813364243864982</v>
      </c>
      <c r="AM23" s="10">
        <f t="shared" si="65"/>
        <v>1.0457545446302978</v>
      </c>
      <c r="AN23" s="10">
        <f t="shared" si="65"/>
        <v>0.39884547703566936</v>
      </c>
      <c r="AO23" s="7">
        <f t="shared" si="49"/>
        <v>1.8276539118654789E-2</v>
      </c>
      <c r="AP23" s="7">
        <f t="shared" si="26"/>
        <v>2.8144496824265453E-2</v>
      </c>
      <c r="AQ23" s="7">
        <f t="shared" si="26"/>
        <v>2.0372115051398465E-2</v>
      </c>
      <c r="AR23" s="1">
        <f t="shared" si="50"/>
        <v>12370.791613899579</v>
      </c>
      <c r="AS23" s="1">
        <f t="shared" si="51"/>
        <v>1929.9119224887613</v>
      </c>
      <c r="AT23" s="1">
        <f t="shared" si="52"/>
        <v>556.63472644874889</v>
      </c>
      <c r="AU23" s="1">
        <f t="shared" si="53"/>
        <v>2474.158322779916</v>
      </c>
      <c r="AV23" s="1">
        <f t="shared" si="54"/>
        <v>385.98238449775226</v>
      </c>
      <c r="AW23" s="1">
        <f t="shared" si="55"/>
        <v>111.32694528974979</v>
      </c>
      <c r="AX23" s="1">
        <f t="shared" si="27"/>
        <v>11114.582303454303</v>
      </c>
      <c r="AY23" s="1">
        <f t="shared" si="28"/>
        <v>914.05871470634918</v>
      </c>
      <c r="AZ23" s="1">
        <f t="shared" si="29"/>
        <v>276.39016219347883</v>
      </c>
      <c r="BA23" s="1">
        <f t="shared" si="30"/>
        <v>9.3160132461558938</v>
      </c>
      <c r="BB23" s="1">
        <f t="shared" si="31"/>
        <v>6.8178948086757414</v>
      </c>
      <c r="BC23" s="1">
        <f t="shared" si="32"/>
        <v>5.6218134986170964</v>
      </c>
      <c r="BD23" s="1">
        <f t="shared" si="33"/>
        <v>0</v>
      </c>
      <c r="BE23">
        <v>0</v>
      </c>
      <c r="BF23">
        <v>0</v>
      </c>
      <c r="BG23">
        <v>0</v>
      </c>
      <c r="BH23">
        <f t="shared" si="34"/>
        <v>0</v>
      </c>
      <c r="BI23">
        <f t="shared" si="35"/>
        <v>0</v>
      </c>
      <c r="BJ23">
        <f t="shared" si="11"/>
        <v>0</v>
      </c>
      <c r="BK23">
        <f t="shared" si="11"/>
        <v>0</v>
      </c>
      <c r="BL23">
        <f t="shared" si="12"/>
        <v>0</v>
      </c>
      <c r="BM23">
        <f t="shared" si="13"/>
        <v>0</v>
      </c>
      <c r="BN23">
        <f t="shared" si="14"/>
        <v>0</v>
      </c>
      <c r="BO23">
        <f t="shared" si="15"/>
        <v>0</v>
      </c>
      <c r="BP23">
        <f t="shared" si="16"/>
        <v>0</v>
      </c>
      <c r="BQ23">
        <f t="shared" si="17"/>
        <v>0</v>
      </c>
      <c r="BR23" s="7">
        <f t="shared" si="56"/>
        <v>4.0638806817232531E-2</v>
      </c>
      <c r="BS23">
        <v>0</v>
      </c>
      <c r="BT23">
        <v>0</v>
      </c>
      <c r="BU23" s="8">
        <f>MAX((BU$3*climate!$I133+BU$4*climate!$I133^2+BU$5*climate!$I133^6)*(K23/K$66)^$BW$1,-99)</f>
        <v>0.86436385718507192</v>
      </c>
      <c r="BV23" s="8">
        <f>MAX((BV$3*climate!$I133+BV$4*climate!$I133^2+BV$5*climate!$I133^6)*(L23/L$66)^$BW$1,-99)</f>
        <v>0.61181344220529632</v>
      </c>
      <c r="BW23" s="8">
        <f>MAX((BW$3*climate!$I133+BW$4*climate!$I133^2+BW$5*climate!$I133^6)*(M23/M$66)^$BW$1,-99)</f>
        <v>0.29783707619589433</v>
      </c>
      <c r="BX23" s="8">
        <f>MAX((BX$3*climate!$M133+BX$4*climate!$M133^2+BX$5*climate!$M133^6)*(K23/K$66)^$BW$1,-99)</f>
        <v>0.86436385718507192</v>
      </c>
      <c r="BY23" s="8">
        <f>MAX((BY$3*climate!$M133+BY$4*climate!$M133^2+BY$5*climate!$M133^6)*(L23/L$66)^$BW$1,-99)</f>
        <v>0.61181344220529632</v>
      </c>
      <c r="BZ23" s="8">
        <f>MAX((BZ$3*climate!$M133+BZ$4*climate!$M133^2+BZ$5*climate!$M133^6)*(M23/M$66)^$BW$1,-99)</f>
        <v>0.29783707619589433</v>
      </c>
      <c r="CA23" s="8">
        <f t="shared" si="36"/>
        <v>0</v>
      </c>
      <c r="CB23" s="8">
        <f t="shared" si="37"/>
        <v>0</v>
      </c>
      <c r="CC23" s="8">
        <f t="shared" si="38"/>
        <v>0</v>
      </c>
      <c r="CD23" s="8">
        <f>MAX((CD$3*climate!$I133+CD$4*climate!$I133^2+CD$5*climate!$I133^6)*(K23/K$66)^$BW$1,-99)</f>
        <v>1.1274372324829954E-2</v>
      </c>
      <c r="CE23" s="8">
        <f>MAX((CE$3*climate!$I133+CE$4*climate!$I133^2+CE$5*climate!$I133^6)*(L23/L$66)^$BW$1,-99)</f>
        <v>6.1135993741055017E-3</v>
      </c>
      <c r="CF23" s="8">
        <f>MAX((CF$3*climate!$I133+CF$4*climate!$I133^2+CF$5*climate!$I133^6)*(M23/M$66)^$BW$1,-99)</f>
        <v>1.420328635160537E-3</v>
      </c>
      <c r="CG23" s="8">
        <f>MAX((CG$3*climate!$M133+CG$4*climate!$M133^2+CG$5*climate!$M133^6)*(K23/K$66)^$BW$1,-99)</f>
        <v>1.1274372324829954E-2</v>
      </c>
      <c r="CH23" s="8">
        <f>MAX((CH$3*climate!$M133+CH$4*climate!$M133^2+CH$5*climate!$M133^6)*(L23/L$66)^$BW$1,-99)</f>
        <v>6.1135993741055017E-3</v>
      </c>
      <c r="CI23" s="8">
        <f>MAX((CI$3*climate!$M133+CI$4*climate!$M133^2+CI$5*climate!$M133^6)*(M23/M$66)^$BW$1,-99)</f>
        <v>1.420328635160537E-3</v>
      </c>
      <c r="CJ23" s="8">
        <f t="shared" si="39"/>
        <v>0</v>
      </c>
      <c r="CK23" s="8">
        <f t="shared" si="40"/>
        <v>0</v>
      </c>
      <c r="CL23" s="8">
        <f t="shared" si="41"/>
        <v>0</v>
      </c>
    </row>
    <row r="24" spans="1:90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42"/>
        <v>7.2592798295529892E-3</v>
      </c>
      <c r="F24" s="7">
        <f t="shared" si="18"/>
        <v>1.6032358762138932E-2</v>
      </c>
      <c r="G24" s="7">
        <f t="shared" si="19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20"/>
        <v>19135.326643346936</v>
      </c>
      <c r="L24" s="1">
        <f t="shared" si="6"/>
        <v>1358.3805478897186</v>
      </c>
      <c r="M24" s="1">
        <f t="shared" si="7"/>
        <v>399.88145910666537</v>
      </c>
      <c r="N24" s="7">
        <f t="shared" si="43"/>
        <v>3.4275712981129303E-2</v>
      </c>
      <c r="O24" s="7">
        <f t="shared" si="21"/>
        <v>1.6033509673959889E-2</v>
      </c>
      <c r="P24" s="7">
        <f t="shared" si="22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3"/>
        <v>236.96599895979352</v>
      </c>
      <c r="U24" s="1">
        <f t="shared" si="57"/>
        <v>953.04866684438355</v>
      </c>
      <c r="V24" s="1">
        <f t="shared" si="58"/>
        <v>887.72358916796884</v>
      </c>
      <c r="W24" s="7">
        <f t="shared" si="44"/>
        <v>-1.0600046355257464E-2</v>
      </c>
      <c r="X24" s="7">
        <f t="shared" si="61"/>
        <v>2.4563451909217271E-2</v>
      </c>
      <c r="Y24" s="7">
        <f t="shared" si="62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24"/>
        <v>2.4498286870526638</v>
      </c>
      <c r="AD24" s="8">
        <f t="shared" si="59"/>
        <v>2.81064944312521</v>
      </c>
      <c r="AE24" s="8">
        <f t="shared" si="60"/>
        <v>1.831713986286849</v>
      </c>
      <c r="AF24" s="7">
        <f t="shared" si="45"/>
        <v>-1.9065126390688247E-3</v>
      </c>
      <c r="AG24" s="7">
        <f t="shared" si="63"/>
        <v>-2.3503595024234603E-3</v>
      </c>
      <c r="AH24" s="7">
        <f t="shared" si="64"/>
        <v>1.9763214710052823E-2</v>
      </c>
      <c r="AI24" s="1">
        <f t="shared" si="46"/>
        <v>20173.483713960795</v>
      </c>
      <c r="AJ24" s="1">
        <f t="shared" si="47"/>
        <v>2752.8154174720398</v>
      </c>
      <c r="AK24" s="1">
        <f t="shared" si="48"/>
        <v>818.4904248606249</v>
      </c>
      <c r="AL24" s="10">
        <f t="shared" si="65"/>
        <v>7.6180693622066151</v>
      </c>
      <c r="AM24" s="10">
        <f t="shared" si="65"/>
        <v>1.0751867800906063</v>
      </c>
      <c r="AN24" s="10">
        <f t="shared" si="65"/>
        <v>0.4069708029815699</v>
      </c>
      <c r="AO24" s="7">
        <f t="shared" si="49"/>
        <v>1.8276539118654789E-2</v>
      </c>
      <c r="AP24" s="7">
        <f t="shared" si="26"/>
        <v>2.8144496824265453E-2</v>
      </c>
      <c r="AQ24" s="7">
        <f t="shared" si="26"/>
        <v>2.0372115051398465E-2</v>
      </c>
      <c r="AR24" s="1">
        <f t="shared" si="50"/>
        <v>12734.725569322683</v>
      </c>
      <c r="AS24" s="1">
        <f t="shared" si="51"/>
        <v>2028.0939615411587</v>
      </c>
      <c r="AT24" s="1">
        <f t="shared" si="52"/>
        <v>584.0582684426081</v>
      </c>
      <c r="AU24" s="1">
        <f t="shared" si="53"/>
        <v>2546.9451138645368</v>
      </c>
      <c r="AV24" s="1">
        <f t="shared" si="54"/>
        <v>405.61879230823178</v>
      </c>
      <c r="AW24" s="1">
        <f t="shared" si="55"/>
        <v>116.81165368852163</v>
      </c>
      <c r="AX24" s="1">
        <f t="shared" si="27"/>
        <v>11359.101183034423</v>
      </c>
      <c r="AY24" s="1">
        <f t="shared" si="28"/>
        <v>945.40334994520663</v>
      </c>
      <c r="AZ24" s="1">
        <f t="shared" si="29"/>
        <v>282.93287325677233</v>
      </c>
      <c r="BA24" s="1">
        <f t="shared" si="30"/>
        <v>9.3377745679331348</v>
      </c>
      <c r="BB24" s="1">
        <f t="shared" si="31"/>
        <v>6.8516116617685618</v>
      </c>
      <c r="BC24" s="1">
        <f t="shared" si="32"/>
        <v>5.6452096725350502</v>
      </c>
      <c r="BD24" s="1">
        <f t="shared" si="33"/>
        <v>0</v>
      </c>
      <c r="BE24">
        <v>0</v>
      </c>
      <c r="BF24">
        <v>0</v>
      </c>
      <c r="BG24">
        <v>0</v>
      </c>
      <c r="BH24">
        <f t="shared" si="34"/>
        <v>0</v>
      </c>
      <c r="BI24">
        <f t="shared" si="35"/>
        <v>0</v>
      </c>
      <c r="BJ24">
        <f t="shared" si="11"/>
        <v>0</v>
      </c>
      <c r="BK24">
        <f t="shared" si="11"/>
        <v>0</v>
      </c>
      <c r="BL24">
        <f t="shared" si="12"/>
        <v>0</v>
      </c>
      <c r="BM24">
        <f t="shared" si="13"/>
        <v>0</v>
      </c>
      <c r="BN24">
        <f t="shared" si="14"/>
        <v>0</v>
      </c>
      <c r="BO24">
        <f t="shared" si="15"/>
        <v>0</v>
      </c>
      <c r="BP24">
        <f t="shared" si="16"/>
        <v>0</v>
      </c>
      <c r="BQ24">
        <f t="shared" si="17"/>
        <v>0</v>
      </c>
      <c r="BR24" s="7">
        <f t="shared" si="56"/>
        <v>4.1003692146328374E-2</v>
      </c>
      <c r="BS24">
        <v>0</v>
      </c>
      <c r="BT24">
        <v>0</v>
      </c>
      <c r="BU24" s="8">
        <f>MAX((BU$3*climate!$I134+BU$4*climate!$I134^2+BU$5*climate!$I134^6)*(K24/K$66)^$BW$1,-99)</f>
        <v>0.88285630964077089</v>
      </c>
      <c r="BV24" s="8">
        <f>MAX((BV$3*climate!$I134+BV$4*climate!$I134^2+BV$5*climate!$I134^6)*(L24/L$66)^$BW$1,-99)</f>
        <v>0.62744114932363604</v>
      </c>
      <c r="BW24" s="8">
        <f>MAX((BW$3*climate!$I134+BW$4*climate!$I134^2+BW$5*climate!$I134^6)*(M24/M$66)^$BW$1,-99)</f>
        <v>0.30444730121187508</v>
      </c>
      <c r="BX24" s="8">
        <f>MAX((BX$3*climate!$M134+BX$4*climate!$M134^2+BX$5*climate!$M134^6)*(K24/K$66)^$BW$1,-99)</f>
        <v>0.88285630964077089</v>
      </c>
      <c r="BY24" s="8">
        <f>MAX((BY$3*climate!$M134+BY$4*climate!$M134^2+BY$5*climate!$M134^6)*(L24/L$66)^$BW$1,-99)</f>
        <v>0.62744114932363604</v>
      </c>
      <c r="BZ24" s="8">
        <f>MAX((BZ$3*climate!$M134+BZ$4*climate!$M134^2+BZ$5*climate!$M134^6)*(M24/M$66)^$BW$1,-99)</f>
        <v>0.30444730121187508</v>
      </c>
      <c r="CA24" s="8">
        <f t="shared" si="36"/>
        <v>0</v>
      </c>
      <c r="CB24" s="8">
        <f t="shared" si="37"/>
        <v>0</v>
      </c>
      <c r="CC24" s="8">
        <f t="shared" si="38"/>
        <v>0</v>
      </c>
      <c r="CD24" s="8">
        <f>MAX((CD$3*climate!$I134+CD$4*climate!$I134^2+CD$5*climate!$I134^6)*(K24/K$66)^$BW$1,-99)</f>
        <v>1.1902390997672116E-2</v>
      </c>
      <c r="CE24" s="8">
        <f>MAX((CE$3*climate!$I134+CE$4*climate!$I134^2+CE$5*climate!$I134^6)*(L24/L$66)^$BW$1,-99)</f>
        <v>6.4829181241593536E-3</v>
      </c>
      <c r="CF24" s="8">
        <f>MAX((CF$3*climate!$I134+CF$4*climate!$I134^2+CF$5*climate!$I134^6)*(M24/M$66)^$BW$1,-99)</f>
        <v>1.5024151488720954E-3</v>
      </c>
      <c r="CG24" s="8">
        <f>MAX((CG$3*climate!$M134+CG$4*climate!$M134^2+CG$5*climate!$M134^6)*(K24/K$66)^$BW$1,-99)</f>
        <v>1.1902390997672116E-2</v>
      </c>
      <c r="CH24" s="8">
        <f>MAX((CH$3*climate!$M134+CH$4*climate!$M134^2+CH$5*climate!$M134^6)*(L24/L$66)^$BW$1,-99)</f>
        <v>6.4829181241593536E-3</v>
      </c>
      <c r="CI24" s="8">
        <f>MAX((CI$3*climate!$M134+CI$4*climate!$M134^2+CI$5*climate!$M134^6)*(M24/M$66)^$BW$1,-99)</f>
        <v>1.5024151488720954E-3</v>
      </c>
      <c r="CJ24" s="8">
        <f t="shared" si="39"/>
        <v>0</v>
      </c>
      <c r="CK24" s="8">
        <f t="shared" si="40"/>
        <v>0</v>
      </c>
      <c r="CL24" s="8">
        <f t="shared" si="41"/>
        <v>0</v>
      </c>
    </row>
    <row r="25" spans="1:90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42"/>
        <v>7.1710102906858975E-3</v>
      </c>
      <c r="F25" s="7">
        <f t="shared" si="18"/>
        <v>1.6106980972057983E-2</v>
      </c>
      <c r="G25" s="7">
        <f t="shared" si="19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20"/>
        <v>19732.332022041093</v>
      </c>
      <c r="L25" s="1">
        <f t="shared" si="6"/>
        <v>1405.6528949882536</v>
      </c>
      <c r="M25" s="1">
        <f t="shared" si="7"/>
        <v>401.96717409141297</v>
      </c>
      <c r="N25" s="7">
        <f t="shared" si="43"/>
        <v>3.1199121385352857E-2</v>
      </c>
      <c r="O25" s="7">
        <f t="shared" si="21"/>
        <v>3.4800518287731563E-2</v>
      </c>
      <c r="P25" s="7">
        <f t="shared" si="22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3"/>
        <v>233.53220678226603</v>
      </c>
      <c r="U25" s="1">
        <f t="shared" si="57"/>
        <v>937.57902753538292</v>
      </c>
      <c r="V25" s="1">
        <f t="shared" si="58"/>
        <v>902.67990564339846</v>
      </c>
      <c r="W25" s="7">
        <f t="shared" si="44"/>
        <v>-1.449065348024936E-2</v>
      </c>
      <c r="X25" s="7">
        <f t="shared" si="61"/>
        <v>-1.6231741197668126E-2</v>
      </c>
      <c r="Y25" s="7">
        <f t="shared" si="62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24"/>
        <v>2.4496385895153021</v>
      </c>
      <c r="AD25" s="8">
        <f t="shared" si="59"/>
        <v>2.7832867863149318</v>
      </c>
      <c r="AE25" s="8">
        <f t="shared" si="60"/>
        <v>1.8505048501277181</v>
      </c>
      <c r="AF25" s="7">
        <f t="shared" si="45"/>
        <v>-7.7596257389900281E-5</v>
      </c>
      <c r="AG25" s="7">
        <f t="shared" si="63"/>
        <v>-9.73535026831851E-3</v>
      </c>
      <c r="AH25" s="7">
        <f t="shared" si="64"/>
        <v>1.0258623333963213E-2</v>
      </c>
      <c r="AI25" s="1">
        <f t="shared" si="46"/>
        <v>20703.080456429256</v>
      </c>
      <c r="AJ25" s="1">
        <f t="shared" si="47"/>
        <v>2883.1526680330676</v>
      </c>
      <c r="AK25" s="1">
        <f t="shared" si="48"/>
        <v>853.45303606308403</v>
      </c>
      <c r="AL25" s="10">
        <f t="shared" si="65"/>
        <v>7.7573013049136099</v>
      </c>
      <c r="AM25" s="10">
        <f t="shared" si="65"/>
        <v>1.1054473710083585</v>
      </c>
      <c r="AN25" s="10">
        <f t="shared" si="65"/>
        <v>0.41526165900247047</v>
      </c>
      <c r="AO25" s="7">
        <f t="shared" si="49"/>
        <v>1.8276539118654789E-2</v>
      </c>
      <c r="AP25" s="7">
        <f t="shared" si="26"/>
        <v>2.8144496824265453E-2</v>
      </c>
      <c r="AQ25" s="7">
        <f t="shared" si="26"/>
        <v>2.0372115051398465E-2</v>
      </c>
      <c r="AR25" s="1">
        <f t="shared" si="50"/>
        <v>13109.578103711832</v>
      </c>
      <c r="AS25" s="1">
        <f t="shared" si="51"/>
        <v>2131.6303000965931</v>
      </c>
      <c r="AT25" s="1">
        <f t="shared" si="52"/>
        <v>612.9875680391068</v>
      </c>
      <c r="AU25" s="1">
        <f t="shared" si="53"/>
        <v>2621.9156207423666</v>
      </c>
      <c r="AV25" s="1">
        <f t="shared" si="54"/>
        <v>426.32606001931867</v>
      </c>
      <c r="AW25" s="1">
        <f t="shared" si="55"/>
        <v>122.59751360782137</v>
      </c>
      <c r="AX25" s="1">
        <f t="shared" si="27"/>
        <v>11610.204680422557</v>
      </c>
      <c r="AY25" s="1">
        <f t="shared" si="28"/>
        <v>977.91591632004588</v>
      </c>
      <c r="AZ25" s="1">
        <f t="shared" si="29"/>
        <v>289.683841194183</v>
      </c>
      <c r="BA25" s="1">
        <f t="shared" si="30"/>
        <v>9.3596397042025625</v>
      </c>
      <c r="BB25" s="1">
        <f t="shared" si="31"/>
        <v>6.8854236912058662</v>
      </c>
      <c r="BC25" s="1">
        <f t="shared" si="32"/>
        <v>5.6687901254985205</v>
      </c>
      <c r="BD25" s="1">
        <f t="shared" si="33"/>
        <v>0</v>
      </c>
      <c r="BE25">
        <v>0</v>
      </c>
      <c r="BF25">
        <v>0</v>
      </c>
      <c r="BG25">
        <v>0</v>
      </c>
      <c r="BH25">
        <f t="shared" si="34"/>
        <v>0</v>
      </c>
      <c r="BI25">
        <f t="shared" si="35"/>
        <v>0</v>
      </c>
      <c r="BJ25">
        <f t="shared" si="11"/>
        <v>0</v>
      </c>
      <c r="BK25">
        <f t="shared" si="11"/>
        <v>0</v>
      </c>
      <c r="BL25">
        <f t="shared" si="12"/>
        <v>0</v>
      </c>
      <c r="BM25">
        <f t="shared" si="13"/>
        <v>0</v>
      </c>
      <c r="BN25">
        <f t="shared" si="14"/>
        <v>0</v>
      </c>
      <c r="BO25">
        <f t="shared" si="15"/>
        <v>0</v>
      </c>
      <c r="BP25">
        <f t="shared" si="16"/>
        <v>0</v>
      </c>
      <c r="BQ25">
        <f t="shared" si="17"/>
        <v>0</v>
      </c>
      <c r="BR25" s="7">
        <f t="shared" si="56"/>
        <v>3.9815177239997501E-2</v>
      </c>
      <c r="BS25">
        <v>0</v>
      </c>
      <c r="BT25">
        <v>0</v>
      </c>
      <c r="BU25" s="8">
        <f>MAX((BU$3*climate!$I135+BU$4*climate!$I135^2+BU$5*climate!$I135^6)*(K25/K$66)^$BW$1,-99)</f>
        <v>0.90238326868538454</v>
      </c>
      <c r="BV25" s="8">
        <f>MAX((BV$3*climate!$I135+BV$4*climate!$I135^2+BV$5*climate!$I135^6)*(L25/L$66)^$BW$1,-99)</f>
        <v>0.64049786106136142</v>
      </c>
      <c r="BW25" s="8">
        <f>MAX((BW$3*climate!$I135+BW$4*climate!$I135^2+BW$5*climate!$I135^6)*(M25/M$66)^$BW$1,-99)</f>
        <v>0.31278276579252134</v>
      </c>
      <c r="BX25" s="8">
        <f>MAX((BX$3*climate!$M135+BX$4*climate!$M135^2+BX$5*climate!$M135^6)*(K25/K$66)^$BW$1,-99)</f>
        <v>0.90238326868538454</v>
      </c>
      <c r="BY25" s="8">
        <f>MAX((BY$3*climate!$M135+BY$4*climate!$M135^2+BY$5*climate!$M135^6)*(L25/L$66)^$BW$1,-99)</f>
        <v>0.64049786106136142</v>
      </c>
      <c r="BZ25" s="8">
        <f>MAX((BZ$3*climate!$M135+BZ$4*climate!$M135^2+BZ$5*climate!$M135^6)*(M25/M$66)^$BW$1,-99)</f>
        <v>0.31278276579252134</v>
      </c>
      <c r="CA25" s="8">
        <f t="shared" si="36"/>
        <v>0</v>
      </c>
      <c r="CB25" s="8">
        <f t="shared" si="37"/>
        <v>0</v>
      </c>
      <c r="CC25" s="8">
        <f t="shared" si="38"/>
        <v>0</v>
      </c>
      <c r="CD25" s="8">
        <f>MAX((CD$3*climate!$I135+CD$4*climate!$I135^2+CD$5*climate!$I135^6)*(K25/K$66)^$BW$1,-99)</f>
        <v>1.2575323585914238E-2</v>
      </c>
      <c r="CE25" s="8">
        <f>MAX((CE$3*climate!$I135+CE$4*climate!$I135^2+CE$5*climate!$I135^6)*(L25/L$66)^$BW$1,-99)</f>
        <v>6.8434731353152816E-3</v>
      </c>
      <c r="CF25" s="8">
        <f>MAX((CF$3*climate!$I135+CF$4*climate!$I135^2+CF$5*climate!$I135^6)*(M25/M$66)^$BW$1,-99)</f>
        <v>1.5975084162686327E-3</v>
      </c>
      <c r="CG25" s="8">
        <f>MAX((CG$3*climate!$M135+CG$4*climate!$M135^2+CG$5*climate!$M135^6)*(K25/K$66)^$BW$1,-99)</f>
        <v>1.2575323585914238E-2</v>
      </c>
      <c r="CH25" s="8">
        <f>MAX((CH$3*climate!$M135+CH$4*climate!$M135^2+CH$5*climate!$M135^6)*(L25/L$66)^$BW$1,-99)</f>
        <v>6.8434731353152816E-3</v>
      </c>
      <c r="CI25" s="8">
        <f>MAX((CI$3*climate!$M135+CI$4*climate!$M135^2+CI$5*climate!$M135^6)*(M25/M$66)^$BW$1,-99)</f>
        <v>1.5975084162686327E-3</v>
      </c>
      <c r="CJ25" s="8">
        <f t="shared" si="39"/>
        <v>0</v>
      </c>
      <c r="CK25" s="8">
        <f t="shared" si="40"/>
        <v>0</v>
      </c>
      <c r="CL25" s="8">
        <f t="shared" si="41"/>
        <v>0</v>
      </c>
    </row>
    <row r="26" spans="1:90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42"/>
        <v>6.9399655695143725E-3</v>
      </c>
      <c r="F26" s="7">
        <f t="shared" si="18"/>
        <v>1.5668442836691332E-2</v>
      </c>
      <c r="G26" s="7">
        <f t="shared" si="19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20"/>
        <v>20124.351959751704</v>
      </c>
      <c r="L26" s="1">
        <f t="shared" si="6"/>
        <v>1449.8121240919959</v>
      </c>
      <c r="M26" s="1">
        <f t="shared" si="7"/>
        <v>417.06319180806776</v>
      </c>
      <c r="N26" s="7">
        <f t="shared" si="43"/>
        <v>1.9866883309723526E-2</v>
      </c>
      <c r="O26" s="7">
        <f t="shared" si="21"/>
        <v>3.1415457728710017E-2</v>
      </c>
      <c r="P26" s="7">
        <f t="shared" si="22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3"/>
        <v>221.55623080971907</v>
      </c>
      <c r="U26" s="1">
        <f t="shared" si="57"/>
        <v>902.87289581321522</v>
      </c>
      <c r="V26" s="1">
        <f t="shared" si="58"/>
        <v>880.94465297742408</v>
      </c>
      <c r="W26" s="7">
        <f t="shared" si="44"/>
        <v>-5.1281902986994754E-2</v>
      </c>
      <c r="X26" s="7">
        <f t="shared" si="61"/>
        <v>-3.7016753471331154E-2</v>
      </c>
      <c r="Y26" s="7">
        <f t="shared" si="62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24"/>
        <v>2.4457874406053151</v>
      </c>
      <c r="AD26" s="8">
        <f t="shared" si="59"/>
        <v>2.8182464047647726</v>
      </c>
      <c r="AE26" s="8">
        <f t="shared" si="60"/>
        <v>1.871783504022132</v>
      </c>
      <c r="AF26" s="7">
        <f t="shared" si="45"/>
        <v>-1.5721294261408225E-3</v>
      </c>
      <c r="AG26" s="7">
        <f t="shared" si="63"/>
        <v>1.2560552014162951E-2</v>
      </c>
      <c r="AH26" s="7">
        <f t="shared" si="64"/>
        <v>1.1498837137846607E-2</v>
      </c>
      <c r="AI26" s="1">
        <f t="shared" si="46"/>
        <v>21254.688031528698</v>
      </c>
      <c r="AJ26" s="1">
        <f t="shared" si="47"/>
        <v>3021.1634612490798</v>
      </c>
      <c r="AK26" s="1">
        <f t="shared" si="48"/>
        <v>890.70524606459708</v>
      </c>
      <c r="AL26" s="10">
        <f t="shared" si="65"/>
        <v>7.8990779256680552</v>
      </c>
      <c r="AM26" s="10">
        <f t="shared" si="65"/>
        <v>1.1365596310310959</v>
      </c>
      <c r="AN26" s="10">
        <f t="shared" si="65"/>
        <v>0.42372141729610341</v>
      </c>
      <c r="AO26" s="7">
        <f t="shared" si="49"/>
        <v>1.8276539118654789E-2</v>
      </c>
      <c r="AP26" s="7">
        <f t="shared" si="26"/>
        <v>2.8144496824265453E-2</v>
      </c>
      <c r="AQ26" s="7">
        <f t="shared" si="26"/>
        <v>2.0372115051398465E-2</v>
      </c>
      <c r="AR26" s="1">
        <f t="shared" si="50"/>
        <v>13494.017494907323</v>
      </c>
      <c r="AS26" s="1">
        <f t="shared" si="51"/>
        <v>2239.9015183999031</v>
      </c>
      <c r="AT26" s="1">
        <f t="shared" si="52"/>
        <v>643.45977696064494</v>
      </c>
      <c r="AU26" s="1">
        <f t="shared" si="53"/>
        <v>2698.8034989814646</v>
      </c>
      <c r="AV26" s="1">
        <f t="shared" si="54"/>
        <v>447.98030367998064</v>
      </c>
      <c r="AW26" s="1">
        <f t="shared" si="55"/>
        <v>128.69195539212899</v>
      </c>
      <c r="AX26" s="1">
        <f t="shared" si="27"/>
        <v>11868.309173056736</v>
      </c>
      <c r="AY26" s="1">
        <f t="shared" si="28"/>
        <v>1011.7345822459806</v>
      </c>
      <c r="AZ26" s="1">
        <f t="shared" si="29"/>
        <v>296.64952608891798</v>
      </c>
      <c r="BA26" s="1">
        <f t="shared" si="30"/>
        <v>9.3816270320535899</v>
      </c>
      <c r="BB26" s="1">
        <f t="shared" si="31"/>
        <v>6.9194215449405618</v>
      </c>
      <c r="BC26" s="1">
        <f t="shared" si="32"/>
        <v>5.6925513951605415</v>
      </c>
      <c r="BD26" s="1">
        <f t="shared" si="33"/>
        <v>0</v>
      </c>
      <c r="BE26">
        <v>0</v>
      </c>
      <c r="BF26">
        <v>0</v>
      </c>
      <c r="BG26">
        <v>0</v>
      </c>
      <c r="BH26">
        <f t="shared" si="34"/>
        <v>0</v>
      </c>
      <c r="BI26">
        <f t="shared" si="35"/>
        <v>0</v>
      </c>
      <c r="BJ26">
        <f t="shared" si="11"/>
        <v>0</v>
      </c>
      <c r="BK26">
        <f t="shared" si="11"/>
        <v>0</v>
      </c>
      <c r="BL26">
        <f t="shared" si="12"/>
        <v>0</v>
      </c>
      <c r="BM26">
        <f t="shared" si="13"/>
        <v>0</v>
      </c>
      <c r="BN26">
        <f t="shared" si="14"/>
        <v>0</v>
      </c>
      <c r="BO26">
        <f t="shared" si="15"/>
        <v>0</v>
      </c>
      <c r="BP26">
        <f t="shared" si="16"/>
        <v>0</v>
      </c>
      <c r="BQ26">
        <f t="shared" si="17"/>
        <v>0</v>
      </c>
      <c r="BR26" s="7">
        <f t="shared" si="56"/>
        <v>3.0546843368397525E-2</v>
      </c>
      <c r="BS26">
        <v>0</v>
      </c>
      <c r="BT26">
        <v>0</v>
      </c>
      <c r="BU26" s="8">
        <f>MAX((BU$3*climate!$I136+BU$4*climate!$I136^2+BU$5*climate!$I136^6)*(K26/K$66)^$BW$1,-99)</f>
        <v>0.92490584766232975</v>
      </c>
      <c r="BV26" s="8">
        <f>MAX((BV$3*climate!$I136+BV$4*climate!$I136^2+BV$5*climate!$I136^6)*(L26/L$66)^$BW$1,-99)</f>
        <v>0.65436034397694909</v>
      </c>
      <c r="BW26" s="8">
        <f>MAX((BW$3*climate!$I136+BW$4*climate!$I136^2+BW$5*climate!$I136^6)*(M26/M$66)^$BW$1,-99)</f>
        <v>0.31880112791593423</v>
      </c>
      <c r="BX26" s="8">
        <f>MAX((BX$3*climate!$M136+BX$4*climate!$M136^2+BX$5*climate!$M136^6)*(K26/K$66)^$BW$1,-99)</f>
        <v>0.92490584766232975</v>
      </c>
      <c r="BY26" s="8">
        <f>MAX((BY$3*climate!$M136+BY$4*climate!$M136^2+BY$5*climate!$M136^6)*(L26/L$66)^$BW$1,-99)</f>
        <v>0.65436034397694909</v>
      </c>
      <c r="BZ26" s="8">
        <f>MAX((BZ$3*climate!$M136+BZ$4*climate!$M136^2+BZ$5*climate!$M136^6)*(M26/M$66)^$BW$1,-99)</f>
        <v>0.31880112791593423</v>
      </c>
      <c r="CA26" s="8">
        <f t="shared" si="36"/>
        <v>0</v>
      </c>
      <c r="CB26" s="8">
        <f t="shared" si="37"/>
        <v>0</v>
      </c>
      <c r="CC26" s="8">
        <f t="shared" si="38"/>
        <v>0</v>
      </c>
      <c r="CD26" s="8">
        <f>MAX((CD$3*climate!$I136+CD$4*climate!$I136^2+CD$5*climate!$I136^6)*(K26/K$66)^$BW$1,-99)</f>
        <v>1.332513091741154E-2</v>
      </c>
      <c r="CE26" s="8">
        <f>MAX((CE$3*climate!$I136+CE$4*climate!$I136^2+CE$5*climate!$I136^6)*(L26/L$66)^$BW$1,-99)</f>
        <v>7.2311253622117473E-3</v>
      </c>
      <c r="CF26" s="8">
        <f>MAX((CF$3*climate!$I136+CF$4*climate!$I136^2+CF$5*climate!$I136^6)*(M26/M$66)^$BW$1,-99)</f>
        <v>1.6854878113864923E-3</v>
      </c>
      <c r="CG26" s="8">
        <f>MAX((CG$3*climate!$M136+CG$4*climate!$M136^2+CG$5*climate!$M136^6)*(K26/K$66)^$BW$1,-99)</f>
        <v>1.332513091741154E-2</v>
      </c>
      <c r="CH26" s="8">
        <f>MAX((CH$3*climate!$M136+CH$4*climate!$M136^2+CH$5*climate!$M136^6)*(L26/L$66)^$BW$1,-99)</f>
        <v>7.2311253622117473E-3</v>
      </c>
      <c r="CI26" s="8">
        <f>MAX((CI$3*climate!$M136+CI$4*climate!$M136^2+CI$5*climate!$M136^6)*(M26/M$66)^$BW$1,-99)</f>
        <v>1.6854878113864923E-3</v>
      </c>
      <c r="CJ26" s="8">
        <f t="shared" si="39"/>
        <v>0</v>
      </c>
      <c r="CK26" s="8">
        <f t="shared" si="40"/>
        <v>0</v>
      </c>
      <c r="CL26" s="8">
        <f t="shared" si="41"/>
        <v>0</v>
      </c>
    </row>
    <row r="27" spans="1:90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42"/>
        <v>6.9168601659503892E-3</v>
      </c>
      <c r="F27" s="7">
        <f t="shared" si="18"/>
        <v>1.5817996879959884E-2</v>
      </c>
      <c r="G27" s="7">
        <f t="shared" si="19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20"/>
        <v>20292.933909060386</v>
      </c>
      <c r="L27" s="1">
        <f t="shared" si="6"/>
        <v>1454.6029384071733</v>
      </c>
      <c r="M27" s="1">
        <f t="shared" si="7"/>
        <v>427.88781278464347</v>
      </c>
      <c r="N27" s="7">
        <f t="shared" si="43"/>
        <v>8.3770125689435204E-3</v>
      </c>
      <c r="O27" s="7">
        <f t="shared" si="21"/>
        <v>3.3044380272222451E-3</v>
      </c>
      <c r="P27" s="7">
        <f t="shared" si="22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3"/>
        <v>212.36445626954927</v>
      </c>
      <c r="U27" s="1">
        <f t="shared" si="57"/>
        <v>899.9089338975441</v>
      </c>
      <c r="V27" s="1">
        <f t="shared" si="58"/>
        <v>881.70150629598425</v>
      </c>
      <c r="W27" s="7">
        <f t="shared" si="44"/>
        <v>-4.1487321329563676E-2</v>
      </c>
      <c r="X27" s="7">
        <f t="shared" si="61"/>
        <v>-3.2828119322393379E-3</v>
      </c>
      <c r="Y27" s="7">
        <f t="shared" si="62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24"/>
        <v>2.4149199480729333</v>
      </c>
      <c r="AD27" s="8">
        <f t="shared" si="59"/>
        <v>2.735183012324311</v>
      </c>
      <c r="AE27" s="8">
        <f t="shared" si="60"/>
        <v>1.8350201755581217</v>
      </c>
      <c r="AF27" s="7">
        <f t="shared" si="45"/>
        <v>-1.2620676686745269E-2</v>
      </c>
      <c r="AG27" s="7">
        <f t="shared" si="63"/>
        <v>-2.9473431528211025E-2</v>
      </c>
      <c r="AH27" s="7">
        <f t="shared" si="64"/>
        <v>-1.9640801612479497E-2</v>
      </c>
      <c r="AI27" s="1">
        <f t="shared" si="46"/>
        <v>21828.022727357296</v>
      </c>
      <c r="AJ27" s="1">
        <f t="shared" si="47"/>
        <v>3167.0274188041526</v>
      </c>
      <c r="AK27" s="1">
        <f t="shared" si="48"/>
        <v>930.32667685026638</v>
      </c>
      <c r="AL27" s="10">
        <f t="shared" si="65"/>
        <v>8.0434457323778297</v>
      </c>
      <c r="AM27" s="10">
        <f t="shared" si="65"/>
        <v>1.168547529957239</v>
      </c>
      <c r="AN27" s="10">
        <f t="shared" si="65"/>
        <v>0.43235351875900124</v>
      </c>
      <c r="AO27" s="7">
        <f t="shared" si="49"/>
        <v>1.8276539118654789E-2</v>
      </c>
      <c r="AP27" s="7">
        <f t="shared" si="26"/>
        <v>2.8144496824265453E-2</v>
      </c>
      <c r="AQ27" s="7">
        <f t="shared" si="26"/>
        <v>2.0372115051398465E-2</v>
      </c>
      <c r="AR27" s="1">
        <f t="shared" si="50"/>
        <v>13890.370487217331</v>
      </c>
      <c r="AS27" s="1">
        <f t="shared" si="51"/>
        <v>2354.1347690798179</v>
      </c>
      <c r="AT27" s="1">
        <f t="shared" si="52"/>
        <v>675.50719544604306</v>
      </c>
      <c r="AU27" s="1">
        <f t="shared" si="53"/>
        <v>2778.0740974434666</v>
      </c>
      <c r="AV27" s="1">
        <f t="shared" si="54"/>
        <v>470.82695381596363</v>
      </c>
      <c r="AW27" s="1">
        <f t="shared" si="55"/>
        <v>135.10143908920861</v>
      </c>
      <c r="AX27" s="1">
        <f t="shared" si="27"/>
        <v>12132.988864715424</v>
      </c>
      <c r="AY27" s="1">
        <f t="shared" si="28"/>
        <v>1046.7743919206032</v>
      </c>
      <c r="AZ27" s="1">
        <f t="shared" si="29"/>
        <v>303.83661435291845</v>
      </c>
      <c r="BA27" s="1">
        <f t="shared" si="30"/>
        <v>9.4036833742830037</v>
      </c>
      <c r="BB27" s="1">
        <f t="shared" si="31"/>
        <v>6.9534687071551984</v>
      </c>
      <c r="BC27" s="1">
        <f t="shared" si="32"/>
        <v>5.7164901041402505</v>
      </c>
      <c r="BD27" s="1">
        <f t="shared" si="33"/>
        <v>0</v>
      </c>
      <c r="BE27">
        <v>0</v>
      </c>
      <c r="BF27">
        <v>0</v>
      </c>
      <c r="BG27">
        <v>0</v>
      </c>
      <c r="BH27">
        <f t="shared" si="34"/>
        <v>0</v>
      </c>
      <c r="BI27">
        <f t="shared" si="35"/>
        <v>0</v>
      </c>
      <c r="BJ27">
        <f t="shared" si="11"/>
        <v>0</v>
      </c>
      <c r="BK27">
        <f t="shared" si="11"/>
        <v>0</v>
      </c>
      <c r="BL27">
        <f t="shared" si="12"/>
        <v>0</v>
      </c>
      <c r="BM27">
        <f t="shared" si="13"/>
        <v>0</v>
      </c>
      <c r="BN27">
        <f t="shared" si="14"/>
        <v>0</v>
      </c>
      <c r="BO27">
        <f t="shared" si="15"/>
        <v>0</v>
      </c>
      <c r="BP27">
        <f t="shared" si="16"/>
        <v>0</v>
      </c>
      <c r="BQ27">
        <f t="shared" si="17"/>
        <v>0</v>
      </c>
      <c r="BR27" s="7">
        <f t="shared" si="56"/>
        <v>1.7020236603974226E-2</v>
      </c>
      <c r="BS27">
        <v>0</v>
      </c>
      <c r="BT27">
        <v>0</v>
      </c>
      <c r="BU27" s="8">
        <f>MAX((BU$3*climate!$I137+BU$4*climate!$I137^2+BU$5*climate!$I137^6)*(K27/K$66)^$BW$1,-99)</f>
        <v>0.95056133383312713</v>
      </c>
      <c r="BV27" s="8">
        <f>MAX((BV$3*climate!$I137+BV$4*climate!$I137^2+BV$5*climate!$I137^6)*(L27/L$66)^$BW$1,-99)</f>
        <v>0.67306373472471259</v>
      </c>
      <c r="BW27" s="8">
        <f>MAX((BW$3*climate!$I137+BW$4*climate!$I137^2+BW$5*climate!$I137^6)*(M27/M$66)^$BW$1,-99)</f>
        <v>0.32579470231320729</v>
      </c>
      <c r="BX27" s="8">
        <f>MAX((BX$3*climate!$M137+BX$4*climate!$M137^2+BX$5*climate!$M137^6)*(K27/K$66)^$BW$1,-99)</f>
        <v>0.95056133383312713</v>
      </c>
      <c r="BY27" s="8">
        <f>MAX((BY$3*climate!$M137+BY$4*climate!$M137^2+BY$5*climate!$M137^6)*(L27/L$66)^$BW$1,-99)</f>
        <v>0.67306373472471259</v>
      </c>
      <c r="BZ27" s="8">
        <f>MAX((BZ$3*climate!$M137+BZ$4*climate!$M137^2+BZ$5*climate!$M137^6)*(M27/M$66)^$BW$1,-99)</f>
        <v>0.32579470231320729</v>
      </c>
      <c r="CA27" s="8">
        <f t="shared" si="36"/>
        <v>0</v>
      </c>
      <c r="CB27" s="8">
        <f t="shared" si="37"/>
        <v>0</v>
      </c>
      <c r="CC27" s="8">
        <f t="shared" si="38"/>
        <v>0</v>
      </c>
      <c r="CD27" s="8">
        <f>MAX((CD$3*climate!$I137+CD$4*climate!$I137^2+CD$5*climate!$I137^6)*(K27/K$66)^$BW$1,-99)</f>
        <v>1.4157827728186205E-2</v>
      </c>
      <c r="CE27" s="8">
        <f>MAX((CE$3*climate!$I137+CE$4*climate!$I137^2+CE$5*climate!$I137^6)*(L27/L$66)^$BW$1,-99)</f>
        <v>7.6926870622311943E-3</v>
      </c>
      <c r="CF27" s="8">
        <f>MAX((CF$3*climate!$I137+CF$4*climate!$I137^2+CF$5*climate!$I137^6)*(M27/M$66)^$BW$1,-99)</f>
        <v>1.7830814651960333E-3</v>
      </c>
      <c r="CG27" s="8">
        <f>MAX((CG$3*climate!$M137+CG$4*climate!$M137^2+CG$5*climate!$M137^6)*(K27/K$66)^$BW$1,-99)</f>
        <v>1.4157827728186205E-2</v>
      </c>
      <c r="CH27" s="8">
        <f>MAX((CH$3*climate!$M137+CH$4*climate!$M137^2+CH$5*climate!$M137^6)*(L27/L$66)^$BW$1,-99)</f>
        <v>7.6926870622311943E-3</v>
      </c>
      <c r="CI27" s="8">
        <f>MAX((CI$3*climate!$M137+CI$4*climate!$M137^2+CI$5*climate!$M137^6)*(M27/M$66)^$BW$1,-99)</f>
        <v>1.7830814651960333E-3</v>
      </c>
      <c r="CJ27" s="8">
        <f t="shared" si="39"/>
        <v>0</v>
      </c>
      <c r="CK27" s="8">
        <f t="shared" si="40"/>
        <v>0</v>
      </c>
      <c r="CL27" s="8">
        <f t="shared" si="41"/>
        <v>0</v>
      </c>
    </row>
    <row r="28" spans="1:90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42"/>
        <v>6.1984829573309419E-3</v>
      </c>
      <c r="F28" s="7">
        <f t="shared" si="18"/>
        <v>1.6820629902325246E-2</v>
      </c>
      <c r="G28" s="7">
        <f t="shared" si="19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20"/>
        <v>20237.139804597737</v>
      </c>
      <c r="L28" s="1">
        <f t="shared" si="6"/>
        <v>1436.3355887459484</v>
      </c>
      <c r="M28" s="1">
        <f t="shared" si="7"/>
        <v>433.3540066629966</v>
      </c>
      <c r="N28" s="7">
        <f t="shared" si="43"/>
        <v>-2.7494350847778737E-3</v>
      </c>
      <c r="O28" s="7">
        <f t="shared" si="21"/>
        <v>-1.2558306585870205E-2</v>
      </c>
      <c r="P28" s="7">
        <f t="shared" si="22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3"/>
        <v>206.37847509359841</v>
      </c>
      <c r="U28" s="1">
        <f t="shared" si="57"/>
        <v>927.07388067722479</v>
      </c>
      <c r="V28" s="1">
        <f t="shared" si="58"/>
        <v>889.61113157263264</v>
      </c>
      <c r="W28" s="7">
        <f t="shared" si="44"/>
        <v>-2.8187302532176051E-2</v>
      </c>
      <c r="X28" s="7">
        <f t="shared" si="61"/>
        <v>3.0186328589969724E-2</v>
      </c>
      <c r="Y28" s="7">
        <f t="shared" si="62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24"/>
        <v>2.3856263347113855</v>
      </c>
      <c r="AD28" s="8">
        <f t="shared" si="59"/>
        <v>2.7388918519516774</v>
      </c>
      <c r="AE28" s="8">
        <f t="shared" si="60"/>
        <v>1.8382081108631489</v>
      </c>
      <c r="AF28" s="7">
        <f t="shared" si="45"/>
        <v>-1.2130262696667726E-2</v>
      </c>
      <c r="AG28" s="7">
        <f t="shared" si="63"/>
        <v>1.3559749423182055E-3</v>
      </c>
      <c r="AH28" s="7">
        <f t="shared" si="64"/>
        <v>1.7372753430668908E-3</v>
      </c>
      <c r="AI28" s="1">
        <f t="shared" si="46"/>
        <v>22423.294552065036</v>
      </c>
      <c r="AJ28" s="1">
        <f t="shared" si="47"/>
        <v>3321.1516307397014</v>
      </c>
      <c r="AK28" s="1">
        <f t="shared" si="48"/>
        <v>972.39544825444841</v>
      </c>
      <c r="AL28" s="10">
        <f t="shared" si="65"/>
        <v>8.1904520829544101</v>
      </c>
      <c r="AM28" s="10">
        <f t="shared" si="65"/>
        <v>1.2014357122031238</v>
      </c>
      <c r="AN28" s="10">
        <f t="shared" si="65"/>
        <v>0.44116147438603659</v>
      </c>
      <c r="AO28" s="7">
        <f t="shared" si="49"/>
        <v>1.8276539118654789E-2</v>
      </c>
      <c r="AP28" s="7">
        <f t="shared" si="26"/>
        <v>2.8144496824265453E-2</v>
      </c>
      <c r="AQ28" s="7">
        <f t="shared" si="26"/>
        <v>2.0372115051398465E-2</v>
      </c>
      <c r="AR28" s="1">
        <f t="shared" si="50"/>
        <v>14291.028943514424</v>
      </c>
      <c r="AS28" s="1">
        <f t="shared" si="51"/>
        <v>2476.3289346641304</v>
      </c>
      <c r="AT28" s="1">
        <f t="shared" si="52"/>
        <v>709.16534183997157</v>
      </c>
      <c r="AU28" s="1">
        <f t="shared" si="53"/>
        <v>2858.205788702885</v>
      </c>
      <c r="AV28" s="1">
        <f t="shared" si="54"/>
        <v>495.26578693282613</v>
      </c>
      <c r="AW28" s="1">
        <f t="shared" si="55"/>
        <v>141.83306836799431</v>
      </c>
      <c r="AX28" s="1">
        <f t="shared" si="27"/>
        <v>12406.05808265676</v>
      </c>
      <c r="AY28" s="1">
        <f t="shared" si="28"/>
        <v>1082.8935109673207</v>
      </c>
      <c r="AZ28" s="1">
        <f t="shared" si="29"/>
        <v>311.25104268917175</v>
      </c>
      <c r="BA28" s="1">
        <f t="shared" si="30"/>
        <v>9.4259401873419293</v>
      </c>
      <c r="BB28" s="1">
        <f t="shared" si="31"/>
        <v>6.9873919143431511</v>
      </c>
      <c r="BC28" s="1">
        <f t="shared" si="32"/>
        <v>5.7405997977786773</v>
      </c>
      <c r="BD28" s="1">
        <f t="shared" si="33"/>
        <v>0</v>
      </c>
      <c r="BE28">
        <v>0</v>
      </c>
      <c r="BF28">
        <v>0</v>
      </c>
      <c r="BG28">
        <v>0</v>
      </c>
      <c r="BH28">
        <f t="shared" si="34"/>
        <v>0</v>
      </c>
      <c r="BI28">
        <f t="shared" si="35"/>
        <v>0</v>
      </c>
      <c r="BJ28">
        <f t="shared" si="11"/>
        <v>0</v>
      </c>
      <c r="BK28">
        <f t="shared" si="11"/>
        <v>0</v>
      </c>
      <c r="BL28">
        <f t="shared" si="12"/>
        <v>0</v>
      </c>
      <c r="BM28">
        <f t="shared" si="13"/>
        <v>0</v>
      </c>
      <c r="BN28">
        <f t="shared" si="14"/>
        <v>0</v>
      </c>
      <c r="BO28">
        <f t="shared" si="15"/>
        <v>0</v>
      </c>
      <c r="BP28">
        <f t="shared" si="16"/>
        <v>0</v>
      </c>
      <c r="BQ28">
        <f t="shared" si="17"/>
        <v>0</v>
      </c>
      <c r="BR28" s="7">
        <f t="shared" si="56"/>
        <v>4.7004275674589202E-3</v>
      </c>
      <c r="BS28">
        <v>0</v>
      </c>
      <c r="BT28">
        <v>0</v>
      </c>
      <c r="BU28" s="8">
        <f>MAX((BU$3*climate!$I138+BU$4*climate!$I138^2+BU$5*climate!$I138^6)*(K28/K$66)^$BW$1,-99)</f>
        <v>0.97935847225800454</v>
      </c>
      <c r="BV28" s="8">
        <f>MAX((BV$3*climate!$I138+BV$4*climate!$I138^2+BV$5*climate!$I138^6)*(L28/L$66)^$BW$1,-99)</f>
        <v>0.6948556566846561</v>
      </c>
      <c r="BW28" s="8">
        <f>MAX((BW$3*climate!$I138+BW$4*climate!$I138^2+BW$5*climate!$I138^6)*(M28/M$66)^$BW$1,-99)</f>
        <v>0.33390986775546405</v>
      </c>
      <c r="BX28" s="8">
        <f>MAX((BX$3*climate!$M138+BX$4*climate!$M138^2+BX$5*climate!$M138^6)*(K28/K$66)^$BW$1,-99)</f>
        <v>0.97935847225800454</v>
      </c>
      <c r="BY28" s="8">
        <f>MAX((BY$3*climate!$M138+BY$4*climate!$M138^2+BY$5*climate!$M138^6)*(L28/L$66)^$BW$1,-99)</f>
        <v>0.6948556566846561</v>
      </c>
      <c r="BZ28" s="8">
        <f>MAX((BZ$3*climate!$M138+BZ$4*climate!$M138^2+BZ$5*climate!$M138^6)*(M28/M$66)^$BW$1,-99)</f>
        <v>0.33390986775546405</v>
      </c>
      <c r="CA28" s="8">
        <f t="shared" si="36"/>
        <v>0</v>
      </c>
      <c r="CB28" s="8">
        <f t="shared" si="37"/>
        <v>0</v>
      </c>
      <c r="CC28" s="8">
        <f t="shared" si="38"/>
        <v>0</v>
      </c>
      <c r="CD28" s="8">
        <f>MAX((CD$3*climate!$I138+CD$4*climate!$I138^2+CD$5*climate!$I138^6)*(K28/K$66)^$BW$1,-99)</f>
        <v>1.5077090914693836E-2</v>
      </c>
      <c r="CE28" s="8">
        <f>MAX((CE$3*climate!$I138+CE$4*climate!$I138^2+CE$5*climate!$I138^6)*(L28/L$66)^$BW$1,-99)</f>
        <v>8.2124289362521165E-3</v>
      </c>
      <c r="CF28" s="8">
        <f>MAX((CF$3*climate!$I138+CF$4*climate!$I138^2+CF$5*climate!$I138^6)*(M28/M$66)^$BW$1,-99)</f>
        <v>1.8915214222510236E-3</v>
      </c>
      <c r="CG28" s="8">
        <f>MAX((CG$3*climate!$M138+CG$4*climate!$M138^2+CG$5*climate!$M138^6)*(K28/K$66)^$BW$1,-99)</f>
        <v>1.5077090914693836E-2</v>
      </c>
      <c r="CH28" s="8">
        <f>MAX((CH$3*climate!$M138+CH$4*climate!$M138^2+CH$5*climate!$M138^6)*(L28/L$66)^$BW$1,-99)</f>
        <v>8.2124289362521165E-3</v>
      </c>
      <c r="CI28" s="8">
        <f>MAX((CI$3*climate!$M138+CI$4*climate!$M138^2+CI$5*climate!$M138^6)*(M28/M$66)^$BW$1,-99)</f>
        <v>1.8915214222510236E-3</v>
      </c>
      <c r="CJ28" s="8">
        <f t="shared" si="39"/>
        <v>0</v>
      </c>
      <c r="CK28" s="8">
        <f t="shared" si="40"/>
        <v>0</v>
      </c>
      <c r="CL28" s="8">
        <f t="shared" si="41"/>
        <v>0</v>
      </c>
    </row>
    <row r="29" spans="1:90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42"/>
        <v>5.666316603642807E-3</v>
      </c>
      <c r="F29" s="7">
        <f t="shared" si="18"/>
        <v>1.6624795407551574E-2</v>
      </c>
      <c r="G29" s="7">
        <f t="shared" si="19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20"/>
        <v>20622.14124085362</v>
      </c>
      <c r="L29" s="1">
        <f t="shared" si="6"/>
        <v>1421.1857477326455</v>
      </c>
      <c r="M29" s="1">
        <f t="shared" si="7"/>
        <v>440.35839097389959</v>
      </c>
      <c r="N29" s="7">
        <f t="shared" si="43"/>
        <v>1.9024498519717437E-2</v>
      </c>
      <c r="O29" s="7">
        <f t="shared" si="21"/>
        <v>-1.0547563627891443E-2</v>
      </c>
      <c r="P29" s="7">
        <f t="shared" si="22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3"/>
        <v>202.10092770770731</v>
      </c>
      <c r="U29" s="1">
        <f t="shared" si="57"/>
        <v>939.74627918148394</v>
      </c>
      <c r="V29" s="1">
        <f t="shared" si="58"/>
        <v>883.6069313906263</v>
      </c>
      <c r="W29" s="7">
        <f t="shared" si="44"/>
        <v>-2.0726712821921511E-2</v>
      </c>
      <c r="X29" s="7">
        <f t="shared" si="61"/>
        <v>1.3669243377886886E-2</v>
      </c>
      <c r="Y29" s="7">
        <f t="shared" si="62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24"/>
        <v>2.3750849615876435</v>
      </c>
      <c r="AD29" s="8">
        <f t="shared" si="59"/>
        <v>2.7443910675908154</v>
      </c>
      <c r="AE29" s="8">
        <f t="shared" si="60"/>
        <v>1.8865369423268037</v>
      </c>
      <c r="AF29" s="7">
        <f t="shared" si="45"/>
        <v>-4.4187025312232286E-3</v>
      </c>
      <c r="AG29" s="7">
        <f t="shared" si="63"/>
        <v>2.0078250388817498E-3</v>
      </c>
      <c r="AH29" s="7">
        <f t="shared" si="64"/>
        <v>2.6291273103436374E-2</v>
      </c>
      <c r="AI29" s="1">
        <f t="shared" si="46"/>
        <v>23039.17088556142</v>
      </c>
      <c r="AJ29" s="1">
        <f t="shared" si="47"/>
        <v>3484.3022545985577</v>
      </c>
      <c r="AK29" s="1">
        <f t="shared" si="48"/>
        <v>1016.9889717969979</v>
      </c>
      <c r="AL29" s="10">
        <f t="shared" si="65"/>
        <v>8.3401452008479939</v>
      </c>
      <c r="AM29" s="10">
        <f t="shared" si="65"/>
        <v>1.2352495157897838</v>
      </c>
      <c r="AN29" s="10">
        <f t="shared" si="65"/>
        <v>0.45014886669847348</v>
      </c>
      <c r="AO29" s="7">
        <f t="shared" si="49"/>
        <v>1.8276539118654789E-2</v>
      </c>
      <c r="AP29" s="7">
        <f t="shared" si="26"/>
        <v>2.8144496824265453E-2</v>
      </c>
      <c r="AQ29" s="7">
        <f t="shared" si="26"/>
        <v>2.0372115051398465E-2</v>
      </c>
      <c r="AR29" s="1">
        <f t="shared" si="50"/>
        <v>14697.580410115128</v>
      </c>
      <c r="AS29" s="1">
        <f t="shared" si="51"/>
        <v>2604.6925589547745</v>
      </c>
      <c r="AT29" s="1">
        <f t="shared" si="52"/>
        <v>744.45223076733339</v>
      </c>
      <c r="AU29" s="1">
        <f t="shared" si="53"/>
        <v>2939.5160820230258</v>
      </c>
      <c r="AV29" s="1">
        <f t="shared" si="54"/>
        <v>520.93851179095498</v>
      </c>
      <c r="AW29" s="1">
        <f t="shared" si="55"/>
        <v>148.89044615346668</v>
      </c>
      <c r="AX29" s="1">
        <f t="shared" si="27"/>
        <v>12687.096754912767</v>
      </c>
      <c r="AY29" s="1">
        <f t="shared" si="28"/>
        <v>1120.4002331862891</v>
      </c>
      <c r="AZ29" s="1">
        <f t="shared" si="29"/>
        <v>318.90038262560893</v>
      </c>
      <c r="BA29" s="1">
        <f t="shared" si="30"/>
        <v>9.4483407524150387</v>
      </c>
      <c r="BB29" s="1">
        <f t="shared" si="31"/>
        <v>7.021441251513644</v>
      </c>
      <c r="BC29" s="1">
        <f t="shared" si="32"/>
        <v>5.7648787738447336</v>
      </c>
      <c r="BD29" s="1">
        <f t="shared" si="33"/>
        <v>0</v>
      </c>
      <c r="BE29">
        <v>0</v>
      </c>
      <c r="BF29">
        <v>0</v>
      </c>
      <c r="BG29">
        <v>0</v>
      </c>
      <c r="BH29">
        <f t="shared" si="34"/>
        <v>0</v>
      </c>
      <c r="BI29">
        <f t="shared" si="35"/>
        <v>0</v>
      </c>
      <c r="BJ29">
        <f t="shared" si="11"/>
        <v>0</v>
      </c>
      <c r="BK29">
        <f t="shared" si="11"/>
        <v>0</v>
      </c>
      <c r="BL29">
        <f t="shared" si="12"/>
        <v>0</v>
      </c>
      <c r="BM29">
        <f t="shared" si="13"/>
        <v>0</v>
      </c>
      <c r="BN29">
        <f t="shared" si="14"/>
        <v>0</v>
      </c>
      <c r="BO29">
        <f t="shared" si="15"/>
        <v>0</v>
      </c>
      <c r="BP29">
        <f t="shared" si="16"/>
        <v>0</v>
      </c>
      <c r="BQ29">
        <f t="shared" si="17"/>
        <v>0</v>
      </c>
      <c r="BR29" s="7">
        <f t="shared" si="56"/>
        <v>2.313336729505644E-2</v>
      </c>
      <c r="BS29">
        <v>0</v>
      </c>
      <c r="BT29">
        <v>0</v>
      </c>
      <c r="BU29" s="8">
        <f>MAX((BU$3*climate!$I139+BU$4*climate!$I139^2+BU$5*climate!$I139^6)*(K29/K$66)^$BW$1,-99)</f>
        <v>1.0032309643451807</v>
      </c>
      <c r="BV29" s="8">
        <f>MAX((BV$3*climate!$I139+BV$4*climate!$I139^2+BV$5*climate!$I139^6)*(L29/L$66)^$BW$1,-99)</f>
        <v>0.71672067297735997</v>
      </c>
      <c r="BW29" s="8">
        <f>MAX((BW$3*climate!$I139+BW$4*climate!$I139^2+BW$5*climate!$I139^6)*(M29/M$66)^$BW$1,-99)</f>
        <v>0.34180532107693012</v>
      </c>
      <c r="BX29" s="8">
        <f>MAX((BX$3*climate!$M139+BX$4*climate!$M139^2+BX$5*climate!$M139^6)*(K29/K$66)^$BW$1,-99)</f>
        <v>1.0032309643451807</v>
      </c>
      <c r="BY29" s="8">
        <f>MAX((BY$3*climate!$M139+BY$4*climate!$M139^2+BY$5*climate!$M139^6)*(L29/L$66)^$BW$1,-99)</f>
        <v>0.71672067297735997</v>
      </c>
      <c r="BZ29" s="8">
        <f>MAX((BZ$3*climate!$M139+BZ$4*climate!$M139^2+BZ$5*climate!$M139^6)*(M29/M$66)^$BW$1,-99)</f>
        <v>0.34180532107693012</v>
      </c>
      <c r="CA29" s="8">
        <f t="shared" si="36"/>
        <v>0</v>
      </c>
      <c r="CB29" s="8">
        <f t="shared" si="37"/>
        <v>0</v>
      </c>
      <c r="CC29" s="8">
        <f t="shared" si="38"/>
        <v>0</v>
      </c>
      <c r="CD29" s="8">
        <f>MAX((CD$3*climate!$I139+CD$4*climate!$I139^2+CD$5*climate!$I139^6)*(K29/K$66)^$BW$1,-99)</f>
        <v>1.595944713350796E-2</v>
      </c>
      <c r="CE29" s="8">
        <f>MAX((CE$3*climate!$I139+CE$4*climate!$I139^2+CE$5*climate!$I139^6)*(L29/L$66)^$BW$1,-99)</f>
        <v>8.7572690076472871E-3</v>
      </c>
      <c r="CF29" s="8">
        <f>MAX((CF$3*climate!$I139+CF$4*climate!$I139^2+CF$5*climate!$I139^6)*(M29/M$66)^$BW$1,-99)</f>
        <v>2.0036077369249903E-3</v>
      </c>
      <c r="CG29" s="8">
        <f>MAX((CG$3*climate!$M139+CG$4*climate!$M139^2+CG$5*climate!$M139^6)*(K29/K$66)^$BW$1,-99)</f>
        <v>1.595944713350796E-2</v>
      </c>
      <c r="CH29" s="8">
        <f>MAX((CH$3*climate!$M139+CH$4*climate!$M139^2+CH$5*climate!$M139^6)*(L29/L$66)^$BW$1,-99)</f>
        <v>8.7572690076472871E-3</v>
      </c>
      <c r="CI29" s="8">
        <f>MAX((CI$3*climate!$M139+CI$4*climate!$M139^2+CI$5*climate!$M139^6)*(M29/M$66)^$BW$1,-99)</f>
        <v>2.0036077369249903E-3</v>
      </c>
      <c r="CJ29" s="8">
        <f t="shared" si="39"/>
        <v>0</v>
      </c>
      <c r="CK29" s="8">
        <f t="shared" si="40"/>
        <v>0</v>
      </c>
      <c r="CL29" s="8">
        <f t="shared" si="41"/>
        <v>0</v>
      </c>
    </row>
    <row r="30" spans="1:90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42"/>
        <v>5.2636035724735741E-3</v>
      </c>
      <c r="F30" s="7">
        <f t="shared" si="18"/>
        <v>1.5904845060938921E-2</v>
      </c>
      <c r="G30" s="7">
        <f t="shared" si="19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20"/>
        <v>21351.694434927398</v>
      </c>
      <c r="L30" s="1">
        <f t="shared" si="6"/>
        <v>1457.3086030603524</v>
      </c>
      <c r="M30" s="1">
        <f t="shared" si="7"/>
        <v>452.38859579981255</v>
      </c>
      <c r="N30" s="7">
        <f t="shared" si="43"/>
        <v>3.5377179583490292E-2</v>
      </c>
      <c r="O30" s="7">
        <f t="shared" si="21"/>
        <v>2.5417406123961817E-2</v>
      </c>
      <c r="P30" s="7">
        <f t="shared" si="22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3"/>
        <v>201.70557911853126</v>
      </c>
      <c r="U30" s="1">
        <f t="shared" si="57"/>
        <v>941.66348339372075</v>
      </c>
      <c r="V30" s="1">
        <f t="shared" si="58"/>
        <v>872.71451539045961</v>
      </c>
      <c r="W30" s="7">
        <f t="shared" si="44"/>
        <v>-1.9561938367143039E-3</v>
      </c>
      <c r="X30" s="7">
        <f t="shared" si="61"/>
        <v>2.040129612331798E-3</v>
      </c>
      <c r="Y30" s="7">
        <f t="shared" si="62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24"/>
        <v>2.3409095494429892</v>
      </c>
      <c r="AD30" s="8">
        <f t="shared" si="59"/>
        <v>2.7203543668669528</v>
      </c>
      <c r="AE30" s="8">
        <f t="shared" si="60"/>
        <v>1.9115173214066605</v>
      </c>
      <c r="AF30" s="7">
        <f t="shared" si="45"/>
        <v>-1.4389132472048205E-2</v>
      </c>
      <c r="AG30" s="7">
        <f t="shared" si="63"/>
        <v>-8.7584823488597863E-3</v>
      </c>
      <c r="AH30" s="7">
        <f t="shared" si="64"/>
        <v>1.3241394069414048E-2</v>
      </c>
      <c r="AI30" s="1">
        <f t="shared" si="46"/>
        <v>23674.769879028307</v>
      </c>
      <c r="AJ30" s="1">
        <f t="shared" si="47"/>
        <v>3656.8105409296572</v>
      </c>
      <c r="AK30" s="1">
        <f t="shared" si="48"/>
        <v>1064.1805207707648</v>
      </c>
      <c r="AL30" s="10">
        <f t="shared" si="65"/>
        <v>8.492574190866554</v>
      </c>
      <c r="AM30" s="10">
        <f t="shared" si="65"/>
        <v>1.2700149918641048</v>
      </c>
      <c r="AN30" s="10">
        <f t="shared" si="65"/>
        <v>0.45931935120111139</v>
      </c>
      <c r="AO30" s="7">
        <f t="shared" si="49"/>
        <v>1.8276539118654789E-2</v>
      </c>
      <c r="AP30" s="7">
        <f t="shared" si="26"/>
        <v>2.8144496824265453E-2</v>
      </c>
      <c r="AQ30" s="7">
        <f t="shared" si="26"/>
        <v>2.0372115051398465E-2</v>
      </c>
      <c r="AR30" s="1">
        <f t="shared" si="50"/>
        <v>15111.213230538651</v>
      </c>
      <c r="AS30" s="1">
        <f t="shared" si="51"/>
        <v>2738.3589610262852</v>
      </c>
      <c r="AT30" s="1">
        <f t="shared" si="52"/>
        <v>781.41888012864194</v>
      </c>
      <c r="AU30" s="1">
        <f t="shared" si="53"/>
        <v>3022.2426461077303</v>
      </c>
      <c r="AV30" s="1">
        <f t="shared" si="54"/>
        <v>547.67179220525702</v>
      </c>
      <c r="AW30" s="1">
        <f t="shared" si="55"/>
        <v>156.2837760257284</v>
      </c>
      <c r="AX30" s="1">
        <f t="shared" si="27"/>
        <v>12975.848970932913</v>
      </c>
      <c r="AY30" s="1">
        <f t="shared" si="28"/>
        <v>1159.455452264224</v>
      </c>
      <c r="AZ30" s="1">
        <f t="shared" si="29"/>
        <v>326.78812507049565</v>
      </c>
      <c r="BA30" s="1">
        <f t="shared" si="30"/>
        <v>9.4708451371793299</v>
      </c>
      <c r="BB30" s="1">
        <f t="shared" si="31"/>
        <v>7.0557057361767805</v>
      </c>
      <c r="BC30" s="1">
        <f t="shared" si="32"/>
        <v>5.7893120253320562</v>
      </c>
      <c r="BD30" s="1">
        <f t="shared" si="33"/>
        <v>0</v>
      </c>
      <c r="BE30">
        <v>0</v>
      </c>
      <c r="BF30">
        <v>0</v>
      </c>
      <c r="BG30">
        <v>0</v>
      </c>
      <c r="BH30">
        <f t="shared" si="34"/>
        <v>0</v>
      </c>
      <c r="BI30">
        <f t="shared" si="35"/>
        <v>0</v>
      </c>
      <c r="BJ30">
        <f t="shared" si="11"/>
        <v>0</v>
      </c>
      <c r="BK30">
        <f t="shared" si="11"/>
        <v>0</v>
      </c>
      <c r="BL30">
        <f t="shared" si="12"/>
        <v>0</v>
      </c>
      <c r="BM30">
        <f t="shared" si="13"/>
        <v>0</v>
      </c>
      <c r="BN30">
        <f t="shared" si="14"/>
        <v>0</v>
      </c>
      <c r="BO30">
        <f t="shared" si="15"/>
        <v>0</v>
      </c>
      <c r="BP30">
        <f t="shared" si="16"/>
        <v>0</v>
      </c>
      <c r="BQ30">
        <f t="shared" si="17"/>
        <v>0</v>
      </c>
      <c r="BR30" s="7">
        <f t="shared" si="56"/>
        <v>4.1350350664161706E-2</v>
      </c>
      <c r="BS30">
        <v>0</v>
      </c>
      <c r="BT30">
        <v>0</v>
      </c>
      <c r="BU30" s="8">
        <f>MAX((BU$3*climate!$I140+BU$4*climate!$I140^2+BU$5*climate!$I140^6)*(K30/K$66)^$BW$1,-99)</f>
        <v>1.023182480229702</v>
      </c>
      <c r="BV30" s="8">
        <f>MAX((BV$3*climate!$I140+BV$4*climate!$I140^2+BV$5*climate!$I140^6)*(L30/L$66)^$BW$1,-99)</f>
        <v>0.73239529751824517</v>
      </c>
      <c r="BW30" s="8">
        <f>MAX((BW$3*climate!$I140+BW$4*climate!$I140^2+BW$5*climate!$I140^6)*(M30/M$66)^$BW$1,-99)</f>
        <v>0.34877824069748253</v>
      </c>
      <c r="BX30" s="8">
        <f>MAX((BX$3*climate!$M140+BX$4*climate!$M140^2+BX$5*climate!$M140^6)*(K30/K$66)^$BW$1,-99)</f>
        <v>1.023182480229702</v>
      </c>
      <c r="BY30" s="8">
        <f>MAX((BY$3*climate!$M140+BY$4*climate!$M140^2+BY$5*climate!$M140^6)*(L30/L$66)^$BW$1,-99)</f>
        <v>0.73239529751824517</v>
      </c>
      <c r="BZ30" s="8">
        <f>MAX((BZ$3*climate!$M140+BZ$4*climate!$M140^2+BZ$5*climate!$M140^6)*(M30/M$66)^$BW$1,-99)</f>
        <v>0.34877824069748253</v>
      </c>
      <c r="CA30" s="8">
        <f t="shared" si="36"/>
        <v>0</v>
      </c>
      <c r="CB30" s="8">
        <f t="shared" si="37"/>
        <v>0</v>
      </c>
      <c r="CC30" s="8">
        <f t="shared" si="38"/>
        <v>0</v>
      </c>
      <c r="CD30" s="8">
        <f>MAX((CD$3*climate!$I140+CD$4*climate!$I140^2+CD$5*climate!$I140^6)*(K30/K$66)^$BW$1,-99)</f>
        <v>1.6813899367946111E-2</v>
      </c>
      <c r="CE30" s="8">
        <f>MAX((CE$3*climate!$I140+CE$4*climate!$I140^2+CE$5*climate!$I140^6)*(L30/L$66)^$BW$1,-99)</f>
        <v>9.2484306386912945E-3</v>
      </c>
      <c r="CF30" s="8">
        <f>MAX((CF$3*climate!$I140+CF$4*climate!$I140^2+CF$5*climate!$I140^6)*(M30/M$66)^$BW$1,-99)</f>
        <v>2.114983471273685E-3</v>
      </c>
      <c r="CG30" s="8">
        <f>MAX((CG$3*climate!$M140+CG$4*climate!$M140^2+CG$5*climate!$M140^6)*(K30/K$66)^$BW$1,-99)</f>
        <v>1.6813899367946111E-2</v>
      </c>
      <c r="CH30" s="8">
        <f>MAX((CH$3*climate!$M140+CH$4*climate!$M140^2+CH$5*climate!$M140^6)*(L30/L$66)^$BW$1,-99)</f>
        <v>9.2484306386912945E-3</v>
      </c>
      <c r="CI30" s="8">
        <f>MAX((CI$3*climate!$M140+CI$4*climate!$M140^2+CI$5*climate!$M140^6)*(M30/M$66)^$BW$1,-99)</f>
        <v>2.114983471273685E-3</v>
      </c>
      <c r="CJ30" s="8">
        <f t="shared" si="39"/>
        <v>0</v>
      </c>
      <c r="CK30" s="8">
        <f t="shared" si="40"/>
        <v>0</v>
      </c>
      <c r="CL30" s="8">
        <f t="shared" si="41"/>
        <v>0</v>
      </c>
    </row>
    <row r="31" spans="1:90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42"/>
        <v>5.4244692212248591E-3</v>
      </c>
      <c r="F31" s="7">
        <f t="shared" si="18"/>
        <v>1.6064507173073395E-2</v>
      </c>
      <c r="G31" s="7">
        <f t="shared" si="19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20"/>
        <v>21972.725966800524</v>
      </c>
      <c r="L31" s="1">
        <f t="shared" si="6"/>
        <v>1475.8527077734223</v>
      </c>
      <c r="M31" s="1">
        <f t="shared" si="7"/>
        <v>458.08177067860311</v>
      </c>
      <c r="N31" s="7">
        <f t="shared" si="43"/>
        <v>2.9085819571173399E-2</v>
      </c>
      <c r="O31" s="7">
        <f t="shared" si="21"/>
        <v>1.272489895011053E-2</v>
      </c>
      <c r="P31" s="7">
        <f t="shared" si="22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3"/>
        <v>199.08113068127511</v>
      </c>
      <c r="U31" s="1">
        <f t="shared" si="57"/>
        <v>947.36627196858285</v>
      </c>
      <c r="V31" s="1">
        <f t="shared" si="58"/>
        <v>874.98272398389327</v>
      </c>
      <c r="W31" s="7">
        <f t="shared" si="44"/>
        <v>-1.3011283320596201E-2</v>
      </c>
      <c r="X31" s="7">
        <f t="shared" si="61"/>
        <v>6.0560791359451915E-3</v>
      </c>
      <c r="Y31" s="7">
        <f t="shared" si="62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24"/>
        <v>2.3139111537652339</v>
      </c>
      <c r="AD31" s="8">
        <f t="shared" si="59"/>
        <v>2.8188005878676665</v>
      </c>
      <c r="AE31" s="8">
        <f t="shared" si="60"/>
        <v>1.9431513150416031</v>
      </c>
      <c r="AF31" s="7">
        <f t="shared" si="45"/>
        <v>-1.1533292981858012E-2</v>
      </c>
      <c r="AG31" s="7">
        <f t="shared" si="63"/>
        <v>3.6188748862926667E-2</v>
      </c>
      <c r="AH31" s="7">
        <f t="shared" si="64"/>
        <v>1.6549153534043626E-2</v>
      </c>
      <c r="AI31" s="1">
        <f t="shared" si="46"/>
        <v>24329.535537233205</v>
      </c>
      <c r="AJ31" s="1">
        <f t="shared" si="47"/>
        <v>3838.8012790419489</v>
      </c>
      <c r="AK31" s="1">
        <f t="shared" si="48"/>
        <v>1114.0462447194168</v>
      </c>
      <c r="AL31" s="10">
        <f t="shared" si="65"/>
        <v>8.6477890552840044</v>
      </c>
      <c r="AM31" s="10">
        <f t="shared" si="65"/>
        <v>1.3057589247693937</v>
      </c>
      <c r="AN31" s="10">
        <f t="shared" si="65"/>
        <v>0.46867665786911411</v>
      </c>
      <c r="AO31" s="7">
        <f t="shared" si="49"/>
        <v>1.8276539118654789E-2</v>
      </c>
      <c r="AP31" s="7">
        <f t="shared" si="26"/>
        <v>2.8144496824265453E-2</v>
      </c>
      <c r="AQ31" s="7">
        <f t="shared" si="26"/>
        <v>2.0372115051398465E-2</v>
      </c>
      <c r="AR31" s="1">
        <f t="shared" si="50"/>
        <v>15538.684273367668</v>
      </c>
      <c r="AS31" s="1">
        <f t="shared" si="51"/>
        <v>2879.3880091541491</v>
      </c>
      <c r="AT31" s="1">
        <f t="shared" si="52"/>
        <v>820.11362376563704</v>
      </c>
      <c r="AU31" s="1">
        <f t="shared" si="53"/>
        <v>3107.7368546735338</v>
      </c>
      <c r="AV31" s="1">
        <f t="shared" si="54"/>
        <v>575.8776018308298</v>
      </c>
      <c r="AW31" s="1">
        <f t="shared" si="55"/>
        <v>164.02272475312742</v>
      </c>
      <c r="AX31" s="1">
        <f t="shared" si="27"/>
        <v>13270.926385251514</v>
      </c>
      <c r="AY31" s="1">
        <f t="shared" si="28"/>
        <v>1199.8932228118822</v>
      </c>
      <c r="AZ31" s="1">
        <f t="shared" si="29"/>
        <v>334.91834811855261</v>
      </c>
      <c r="BA31" s="1">
        <f t="shared" si="30"/>
        <v>9.4933309353833231</v>
      </c>
      <c r="BB31" s="1">
        <f t="shared" si="31"/>
        <v>7.08998785082695</v>
      </c>
      <c r="BC31" s="1">
        <f t="shared" si="32"/>
        <v>5.813886765156842</v>
      </c>
      <c r="BD31" s="1">
        <f t="shared" si="33"/>
        <v>0</v>
      </c>
      <c r="BE31">
        <v>0</v>
      </c>
      <c r="BF31">
        <v>0</v>
      </c>
      <c r="BG31">
        <v>0</v>
      </c>
      <c r="BH31">
        <f t="shared" si="34"/>
        <v>0</v>
      </c>
      <c r="BI31">
        <f t="shared" si="35"/>
        <v>0</v>
      </c>
      <c r="BJ31">
        <f t="shared" si="11"/>
        <v>0</v>
      </c>
      <c r="BK31">
        <f t="shared" si="11"/>
        <v>0</v>
      </c>
      <c r="BL31">
        <f t="shared" si="12"/>
        <v>0</v>
      </c>
      <c r="BM31">
        <f t="shared" si="13"/>
        <v>0</v>
      </c>
      <c r="BN31">
        <f t="shared" si="14"/>
        <v>0</v>
      </c>
      <c r="BO31">
        <f t="shared" si="15"/>
        <v>0</v>
      </c>
      <c r="BP31">
        <f t="shared" si="16"/>
        <v>0</v>
      </c>
      <c r="BQ31">
        <f t="shared" si="17"/>
        <v>0</v>
      </c>
      <c r="BR31" s="7">
        <f t="shared" si="56"/>
        <v>3.4086742743935972E-2</v>
      </c>
      <c r="BS31">
        <v>0</v>
      </c>
      <c r="BT31">
        <v>0</v>
      </c>
      <c r="BU31" s="8">
        <f>MAX((BU$3*climate!$I141+BU$4*climate!$I141^2+BU$5*climate!$I141^6)*(K31/K$66)^$BW$1,-99)</f>
        <v>1.0447449543876248</v>
      </c>
      <c r="BV31" s="8">
        <f>MAX((BV$3*climate!$I141+BV$4*climate!$I141^2+BV$5*climate!$I141^6)*(L31/L$66)^$BW$1,-99)</f>
        <v>0.7504670626886758</v>
      </c>
      <c r="BW31" s="8">
        <f>MAX((BW$3*climate!$I141+BW$4*climate!$I141^2+BW$5*climate!$I141^6)*(M31/M$66)^$BW$1,-99)</f>
        <v>0.35703886770145554</v>
      </c>
      <c r="BX31" s="8">
        <f>MAX((BX$3*climate!$M141+BX$4*climate!$M141^2+BX$5*climate!$M141^6)*(K31/K$66)^$BW$1,-99)</f>
        <v>1.0447449543876248</v>
      </c>
      <c r="BY31" s="8">
        <f>MAX((BY$3*climate!$M141+BY$4*climate!$M141^2+BY$5*climate!$M141^6)*(L31/L$66)^$BW$1,-99)</f>
        <v>0.7504670626886758</v>
      </c>
      <c r="BZ31" s="8">
        <f>MAX((BZ$3*climate!$M141+BZ$4*climate!$M141^2+BZ$5*climate!$M141^6)*(M31/M$66)^$BW$1,-99)</f>
        <v>0.35703886770145554</v>
      </c>
      <c r="CA31" s="8">
        <f t="shared" si="36"/>
        <v>0</v>
      </c>
      <c r="CB31" s="8">
        <f t="shared" si="37"/>
        <v>0</v>
      </c>
      <c r="CC31" s="8">
        <f t="shared" si="38"/>
        <v>0</v>
      </c>
      <c r="CD31" s="8">
        <f>MAX((CD$3*climate!$I141+CD$4*climate!$I141^2+CD$5*climate!$I141^6)*(K31/K$66)^$BW$1,-99)</f>
        <v>1.7729908356260021E-2</v>
      </c>
      <c r="CE31" s="8">
        <f>MAX((CE$3*climate!$I141+CE$4*climate!$I141^2+CE$5*climate!$I141^6)*(L31/L$66)^$BW$1,-99)</f>
        <v>9.7914116269012738E-3</v>
      </c>
      <c r="CF31" s="8">
        <f>MAX((CF$3*climate!$I141+CF$4*climate!$I141^2+CF$5*climate!$I141^6)*(M31/M$66)^$BW$1,-99)</f>
        <v>2.2392104571223137E-3</v>
      </c>
      <c r="CG31" s="8">
        <f>MAX((CG$3*climate!$M141+CG$4*climate!$M141^2+CG$5*climate!$M141^6)*(K31/K$66)^$BW$1,-99)</f>
        <v>1.7729908356260021E-2</v>
      </c>
      <c r="CH31" s="8">
        <f>MAX((CH$3*climate!$M141+CH$4*climate!$M141^2+CH$5*climate!$M141^6)*(L31/L$66)^$BW$1,-99)</f>
        <v>9.7914116269012738E-3</v>
      </c>
      <c r="CI31" s="8">
        <f>MAX((CI$3*climate!$M141+CI$4*climate!$M141^2+CI$5*climate!$M141^6)*(M31/M$66)^$BW$1,-99)</f>
        <v>2.2392104571223137E-3</v>
      </c>
      <c r="CJ31" s="8">
        <f t="shared" si="39"/>
        <v>0</v>
      </c>
      <c r="CK31" s="8">
        <f t="shared" si="40"/>
        <v>0</v>
      </c>
      <c r="CL31" s="8">
        <f t="shared" si="41"/>
        <v>0</v>
      </c>
    </row>
    <row r="32" spans="1:90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42"/>
        <v>5.6829898394004097E-3</v>
      </c>
      <c r="F32" s="7">
        <f t="shared" si="18"/>
        <v>1.659902638740296E-2</v>
      </c>
      <c r="G32" s="7">
        <f t="shared" si="19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20"/>
        <v>22509.556794976885</v>
      </c>
      <c r="L32" s="1">
        <f t="shared" si="6"/>
        <v>1512.5139657455427</v>
      </c>
      <c r="M32" s="1">
        <f t="shared" si="7"/>
        <v>463.59221716490123</v>
      </c>
      <c r="N32" s="7">
        <f t="shared" si="43"/>
        <v>2.4431689949962587E-2</v>
      </c>
      <c r="O32" s="7">
        <f t="shared" si="21"/>
        <v>2.4840729551819818E-2</v>
      </c>
      <c r="P32" s="7">
        <f t="shared" si="22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3"/>
        <v>195.25370142171693</v>
      </c>
      <c r="U32" s="1">
        <f t="shared" si="57"/>
        <v>932.00882127495822</v>
      </c>
      <c r="V32" s="1">
        <f t="shared" si="58"/>
        <v>880.29203924593799</v>
      </c>
      <c r="W32" s="7">
        <f t="shared" si="44"/>
        <v>-1.9225474792414321E-2</v>
      </c>
      <c r="X32" s="7">
        <f t="shared" si="61"/>
        <v>-1.621067917238872E-2</v>
      </c>
      <c r="Y32" s="7">
        <f t="shared" si="62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24"/>
        <v>2.2895410329228123</v>
      </c>
      <c r="AD32" s="8">
        <f t="shared" si="59"/>
        <v>2.8253717061001042</v>
      </c>
      <c r="AE32" s="8">
        <f t="shared" si="60"/>
        <v>1.9502411781325806</v>
      </c>
      <c r="AF32" s="7">
        <f t="shared" si="45"/>
        <v>-1.0532003704103454E-2</v>
      </c>
      <c r="AG32" s="7">
        <f t="shared" si="63"/>
        <v>2.3311752738808256E-3</v>
      </c>
      <c r="AH32" s="7">
        <f t="shared" si="64"/>
        <v>3.6486417892915846E-3</v>
      </c>
      <c r="AI32" s="1">
        <f t="shared" si="46"/>
        <v>25004.318838183419</v>
      </c>
      <c r="AJ32" s="1">
        <f t="shared" si="47"/>
        <v>4030.7987529685838</v>
      </c>
      <c r="AK32" s="1">
        <f t="shared" si="48"/>
        <v>1166.6643450006025</v>
      </c>
      <c r="AL32" s="10">
        <f t="shared" si="65"/>
        <v>8.8058407102427765</v>
      </c>
      <c r="AM32" s="10">
        <f t="shared" si="65"/>
        <v>1.3425088526808222</v>
      </c>
      <c r="AN32" s="10">
        <f t="shared" si="65"/>
        <v>0.47822459266512862</v>
      </c>
      <c r="AO32" s="7">
        <f t="shared" si="49"/>
        <v>1.8276539118654789E-2</v>
      </c>
      <c r="AP32" s="7">
        <f t="shared" si="26"/>
        <v>2.8144496824265453E-2</v>
      </c>
      <c r="AQ32" s="7">
        <f t="shared" si="26"/>
        <v>2.0372115051398465E-2</v>
      </c>
      <c r="AR32" s="1">
        <f t="shared" si="50"/>
        <v>15981.778449983894</v>
      </c>
      <c r="AS32" s="1">
        <f t="shared" si="51"/>
        <v>3029.0971023344446</v>
      </c>
      <c r="AT32" s="1">
        <f t="shared" si="52"/>
        <v>861.07935561309898</v>
      </c>
      <c r="AU32" s="1">
        <f t="shared" si="53"/>
        <v>3196.3556899967789</v>
      </c>
      <c r="AV32" s="1">
        <f t="shared" si="54"/>
        <v>605.81942046688891</v>
      </c>
      <c r="AW32" s="1">
        <f t="shared" si="55"/>
        <v>172.2158711226198</v>
      </c>
      <c r="AX32" s="1">
        <f t="shared" si="27"/>
        <v>13572.223383786324</v>
      </c>
      <c r="AY32" s="1">
        <f t="shared" si="28"/>
        <v>1241.6692179297127</v>
      </c>
      <c r="AZ32" s="1">
        <f t="shared" si="29"/>
        <v>343.24605654091505</v>
      </c>
      <c r="BA32" s="1">
        <f t="shared" si="30"/>
        <v>9.5157805849335926</v>
      </c>
      <c r="BB32" s="1">
        <f t="shared" si="31"/>
        <v>7.124211896851933</v>
      </c>
      <c r="BC32" s="1">
        <f t="shared" si="32"/>
        <v>5.8384475559904327</v>
      </c>
      <c r="BD32" s="1">
        <f t="shared" si="33"/>
        <v>0</v>
      </c>
      <c r="BE32">
        <v>0</v>
      </c>
      <c r="BF32">
        <v>0</v>
      </c>
      <c r="BG32">
        <v>0</v>
      </c>
      <c r="BH32">
        <f t="shared" si="34"/>
        <v>0</v>
      </c>
      <c r="BI32">
        <f t="shared" si="35"/>
        <v>0</v>
      </c>
      <c r="BJ32">
        <f t="shared" si="11"/>
        <v>0</v>
      </c>
      <c r="BK32">
        <f t="shared" si="11"/>
        <v>0</v>
      </c>
      <c r="BL32">
        <f t="shared" si="12"/>
        <v>0</v>
      </c>
      <c r="BM32">
        <f t="shared" si="13"/>
        <v>0</v>
      </c>
      <c r="BN32">
        <f t="shared" si="14"/>
        <v>0</v>
      </c>
      <c r="BO32">
        <f t="shared" si="15"/>
        <v>0</v>
      </c>
      <c r="BP32">
        <f t="shared" si="16"/>
        <v>0</v>
      </c>
      <c r="BQ32">
        <f t="shared" si="17"/>
        <v>0</v>
      </c>
      <c r="BR32" s="7">
        <f t="shared" si="56"/>
        <v>3.1846856462233175E-2</v>
      </c>
      <c r="BS32">
        <v>0</v>
      </c>
      <c r="BT32">
        <v>0</v>
      </c>
      <c r="BU32" s="8">
        <f>MAX((BU$3*climate!$I142+BU$4*climate!$I142^2+BU$5*climate!$I142^6)*(K32/K$66)^$BW$1,-99)</f>
        <v>1.067613185977881</v>
      </c>
      <c r="BV32" s="8">
        <f>MAX((BV$3*climate!$I142+BV$4*climate!$I142^2+BV$5*climate!$I142^6)*(L32/L$66)^$BW$1,-99)</f>
        <v>0.76643522671777675</v>
      </c>
      <c r="BW32" s="8">
        <f>MAX((BW$3*climate!$I142+BW$4*climate!$I142^2+BW$5*climate!$I142^6)*(M32/M$66)^$BW$1,-99)</f>
        <v>0.36540830311494765</v>
      </c>
      <c r="BX32" s="8">
        <f>MAX((BX$3*climate!$M142+BX$4*climate!$M142^2+BX$5*climate!$M142^6)*(K32/K$66)^$BW$1,-99)</f>
        <v>1.067613185977881</v>
      </c>
      <c r="BY32" s="8">
        <f>MAX((BY$3*climate!$M142+BY$4*climate!$M142^2+BY$5*climate!$M142^6)*(L32/L$66)^$BW$1,-99)</f>
        <v>0.76643522671777675</v>
      </c>
      <c r="BZ32" s="8">
        <f>MAX((BZ$3*climate!$M142+BZ$4*climate!$M142^2+BZ$5*climate!$M142^6)*(M32/M$66)^$BW$1,-99)</f>
        <v>0.36540830311494765</v>
      </c>
      <c r="CA32" s="8">
        <f t="shared" si="36"/>
        <v>0</v>
      </c>
      <c r="CB32" s="8">
        <f t="shared" si="37"/>
        <v>0</v>
      </c>
      <c r="CC32" s="8">
        <f t="shared" si="38"/>
        <v>0</v>
      </c>
      <c r="CD32" s="8">
        <f>MAX((CD$3*climate!$I142+CD$4*climate!$I142^2+CD$5*climate!$I142^6)*(K32/K$66)^$BW$1,-99)</f>
        <v>1.8706233979385645E-2</v>
      </c>
      <c r="CE32" s="8">
        <f>MAX((CE$3*climate!$I142+CE$4*climate!$I142^2+CE$5*climate!$I142^6)*(L32/L$66)^$BW$1,-99)</f>
        <v>1.0329538860231063E-2</v>
      </c>
      <c r="CF32" s="8">
        <f>MAX((CF$3*climate!$I142+CF$4*climate!$I142^2+CF$5*climate!$I142^6)*(M32/M$66)^$BW$1,-99)</f>
        <v>2.3696897102627166E-3</v>
      </c>
      <c r="CG32" s="8">
        <f>MAX((CG$3*climate!$M142+CG$4*climate!$M142^2+CG$5*climate!$M142^6)*(K32/K$66)^$BW$1,-99)</f>
        <v>1.8706233979385645E-2</v>
      </c>
      <c r="CH32" s="8">
        <f>MAX((CH$3*climate!$M142+CH$4*climate!$M142^2+CH$5*climate!$M142^6)*(L32/L$66)^$BW$1,-99)</f>
        <v>1.0329538860231063E-2</v>
      </c>
      <c r="CI32" s="8">
        <f>MAX((CI$3*climate!$M142+CI$4*climate!$M142^2+CI$5*climate!$M142^6)*(M32/M$66)^$BW$1,-99)</f>
        <v>2.3696897102627166E-3</v>
      </c>
      <c r="CJ32" s="8">
        <f t="shared" si="39"/>
        <v>0</v>
      </c>
      <c r="CK32" s="8">
        <f t="shared" si="40"/>
        <v>0</v>
      </c>
      <c r="CL32" s="8">
        <f t="shared" si="41"/>
        <v>0</v>
      </c>
    </row>
    <row r="33" spans="1:90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42"/>
        <v>5.6025935173917851E-3</v>
      </c>
      <c r="F33" s="7">
        <f t="shared" si="18"/>
        <v>1.7099851299727353E-2</v>
      </c>
      <c r="G33" s="7">
        <f t="shared" si="19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20"/>
        <v>23071.639145062869</v>
      </c>
      <c r="L33" s="1">
        <f t="shared" si="6"/>
        <v>1548.4183338076225</v>
      </c>
      <c r="M33" s="1">
        <f t="shared" si="7"/>
        <v>470.12163331276088</v>
      </c>
      <c r="N33" s="7">
        <f t="shared" si="43"/>
        <v>2.4970831509726343E-2</v>
      </c>
      <c r="O33" s="7">
        <f t="shared" si="21"/>
        <v>2.3738205977081428E-2</v>
      </c>
      <c r="P33" s="7">
        <f t="shared" si="22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3"/>
        <v>195.30292964894775</v>
      </c>
      <c r="U33" s="1">
        <f t="shared" si="57"/>
        <v>932.08276797894018</v>
      </c>
      <c r="V33" s="1">
        <f t="shared" si="58"/>
        <v>880.90253472291624</v>
      </c>
      <c r="W33" s="7">
        <f t="shared" si="44"/>
        <v>2.521244251574295E-4</v>
      </c>
      <c r="X33" s="7">
        <f t="shared" si="61"/>
        <v>7.9341206106642304E-5</v>
      </c>
      <c r="Y33" s="7">
        <f t="shared" si="62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24"/>
        <v>2.2887742285086174</v>
      </c>
      <c r="AD33" s="8">
        <f t="shared" si="59"/>
        <v>2.8495451502593916</v>
      </c>
      <c r="AE33" s="8">
        <f t="shared" si="60"/>
        <v>1.9390383149350143</v>
      </c>
      <c r="AF33" s="7">
        <f t="shared" si="45"/>
        <v>-3.3491621384740267E-4</v>
      </c>
      <c r="AG33" s="7">
        <f t="shared" si="63"/>
        <v>8.5558456280623307E-3</v>
      </c>
      <c r="AH33" s="7">
        <f t="shared" si="64"/>
        <v>-5.7443475828427015E-3</v>
      </c>
      <c r="AI33" s="1">
        <f t="shared" si="46"/>
        <v>25700.242644361853</v>
      </c>
      <c r="AJ33" s="1">
        <f t="shared" si="47"/>
        <v>4233.5382981386138</v>
      </c>
      <c r="AK33" s="1">
        <f t="shared" si="48"/>
        <v>1222.213781623162</v>
      </c>
      <c r="AL33" s="10">
        <f t="shared" si="65"/>
        <v>8.9667810024561714</v>
      </c>
      <c r="AM33" s="10">
        <f t="shared" si="65"/>
        <v>1.3802930888216458</v>
      </c>
      <c r="AN33" s="10">
        <f t="shared" si="65"/>
        <v>0.48796703908731082</v>
      </c>
      <c r="AO33" s="7">
        <f t="shared" si="49"/>
        <v>1.8276539118654789E-2</v>
      </c>
      <c r="AP33" s="7">
        <f t="shared" si="26"/>
        <v>2.8144496824265453E-2</v>
      </c>
      <c r="AQ33" s="7">
        <f t="shared" si="26"/>
        <v>2.0372115051398465E-2</v>
      </c>
      <c r="AR33" s="1">
        <f t="shared" si="50"/>
        <v>16436.766689603035</v>
      </c>
      <c r="AS33" s="1">
        <f t="shared" si="51"/>
        <v>3188.0175164434918</v>
      </c>
      <c r="AT33" s="1">
        <f t="shared" si="52"/>
        <v>903.95876907872264</v>
      </c>
      <c r="AU33" s="1">
        <f t="shared" si="53"/>
        <v>3287.3533379206074</v>
      </c>
      <c r="AV33" s="1">
        <f t="shared" si="54"/>
        <v>637.60350328869845</v>
      </c>
      <c r="AW33" s="1">
        <f t="shared" si="55"/>
        <v>180.79175381574453</v>
      </c>
      <c r="AX33" s="1">
        <f t="shared" si="27"/>
        <v>13880.844818393283</v>
      </c>
      <c r="AY33" s="1">
        <f t="shared" si="28"/>
        <v>1284.8423034170009</v>
      </c>
      <c r="AZ33" s="1">
        <f t="shared" si="29"/>
        <v>351.82584142314175</v>
      </c>
      <c r="BA33" s="1">
        <f t="shared" si="30"/>
        <v>9.5382650980870221</v>
      </c>
      <c r="BB33" s="1">
        <f t="shared" si="31"/>
        <v>7.1583912687222089</v>
      </c>
      <c r="BC33" s="1">
        <f t="shared" si="32"/>
        <v>5.863136284475428</v>
      </c>
      <c r="BD33" s="1">
        <f t="shared" si="33"/>
        <v>0</v>
      </c>
      <c r="BE33">
        <v>0</v>
      </c>
      <c r="BF33">
        <v>0</v>
      </c>
      <c r="BG33">
        <v>0</v>
      </c>
      <c r="BH33">
        <f t="shared" si="34"/>
        <v>0</v>
      </c>
      <c r="BI33">
        <f t="shared" si="35"/>
        <v>0</v>
      </c>
      <c r="BJ33">
        <f t="shared" si="11"/>
        <v>0</v>
      </c>
      <c r="BK33">
        <f t="shared" si="11"/>
        <v>0</v>
      </c>
      <c r="BL33">
        <f t="shared" si="12"/>
        <v>0</v>
      </c>
      <c r="BM33">
        <f t="shared" si="13"/>
        <v>0</v>
      </c>
      <c r="BN33">
        <f t="shared" si="14"/>
        <v>0</v>
      </c>
      <c r="BO33">
        <f t="shared" si="15"/>
        <v>0</v>
      </c>
      <c r="BP33">
        <f t="shared" si="16"/>
        <v>0</v>
      </c>
      <c r="BQ33">
        <f t="shared" si="17"/>
        <v>0</v>
      </c>
      <c r="BR33" s="7">
        <f t="shared" si="56"/>
        <v>3.2245714416814897E-2</v>
      </c>
      <c r="BS33">
        <v>0</v>
      </c>
      <c r="BT33">
        <v>0</v>
      </c>
      <c r="BU33" s="8">
        <f>MAX((BU$3*climate!$I143+BU$4*climate!$I143^2+BU$5*climate!$I143^6)*(K33/K$66)^$BW$1,-99)</f>
        <v>1.0904980069269663</v>
      </c>
      <c r="BV33" s="8">
        <f>MAX((BV$3*climate!$I143+BV$4*climate!$I143^2+BV$5*climate!$I143^6)*(L33/L$66)^$BW$1,-99)</f>
        <v>0.78269929537283167</v>
      </c>
      <c r="BW33" s="8">
        <f>MAX((BW$3*climate!$I143+BW$4*climate!$I143^2+BW$5*climate!$I143^6)*(M33/M$66)^$BW$1,-99)</f>
        <v>0.37365221169199175</v>
      </c>
      <c r="BX33" s="8">
        <f>MAX((BX$3*climate!$M143+BX$4*climate!$M143^2+BX$5*climate!$M143^6)*(K33/K$66)^$BW$1,-99)</f>
        <v>1.0904980069269663</v>
      </c>
      <c r="BY33" s="8">
        <f>MAX((BY$3*climate!$M143+BY$4*climate!$M143^2+BY$5*climate!$M143^6)*(L33/L$66)^$BW$1,-99)</f>
        <v>0.78269929537283167</v>
      </c>
      <c r="BZ33" s="8">
        <f>MAX((BZ$3*climate!$M143+BZ$4*climate!$M143^2+BZ$5*climate!$M143^6)*(M33/M$66)^$BW$1,-99)</f>
        <v>0.37365221169199175</v>
      </c>
      <c r="CA33" s="8">
        <f t="shared" si="36"/>
        <v>0</v>
      </c>
      <c r="CB33" s="8">
        <f t="shared" si="37"/>
        <v>0</v>
      </c>
      <c r="CC33" s="8">
        <f t="shared" si="38"/>
        <v>0</v>
      </c>
      <c r="CD33" s="8">
        <f>MAX((CD$3*climate!$I143+CD$4*climate!$I143^2+CD$5*climate!$I143^6)*(K33/K$66)^$BW$1,-99)</f>
        <v>1.9723363073947731E-2</v>
      </c>
      <c r="CE33" s="8">
        <f>MAX((CE$3*climate!$I143+CE$4*climate!$I143^2+CE$5*climate!$I143^6)*(L33/L$66)^$BW$1,-99)</f>
        <v>1.0894446783291318E-2</v>
      </c>
      <c r="CF33" s="8">
        <f>MAX((CF$3*climate!$I143+CF$4*climate!$I143^2+CF$5*climate!$I143^6)*(M33/M$66)^$BW$1,-99)</f>
        <v>2.5051803654161284E-3</v>
      </c>
      <c r="CG33" s="8">
        <f>MAX((CG$3*climate!$M143+CG$4*climate!$M143^2+CG$5*climate!$M143^6)*(K33/K$66)^$BW$1,-99)</f>
        <v>1.9723363073947731E-2</v>
      </c>
      <c r="CH33" s="8">
        <f>MAX((CH$3*climate!$M143+CH$4*climate!$M143^2+CH$5*climate!$M143^6)*(L33/L$66)^$BW$1,-99)</f>
        <v>1.0894446783291318E-2</v>
      </c>
      <c r="CI33" s="8">
        <f>MAX((CI$3*climate!$M143+CI$4*climate!$M143^2+CI$5*climate!$M143^6)*(M33/M$66)^$BW$1,-99)</f>
        <v>2.5051803654161284E-3</v>
      </c>
      <c r="CJ33" s="8">
        <f t="shared" si="39"/>
        <v>0</v>
      </c>
      <c r="CK33" s="8">
        <f t="shared" si="40"/>
        <v>0</v>
      </c>
      <c r="CL33" s="8">
        <f t="shared" si="41"/>
        <v>0</v>
      </c>
    </row>
    <row r="34" spans="1:90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42"/>
        <v>5.8100825047127103E-3</v>
      </c>
      <c r="F34" s="7">
        <f t="shared" si="18"/>
        <v>1.6909754969087532E-2</v>
      </c>
      <c r="G34" s="7">
        <f t="shared" si="19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20"/>
        <v>24000.715913458287</v>
      </c>
      <c r="L34" s="1">
        <f t="shared" si="6"/>
        <v>1573.2339947487048</v>
      </c>
      <c r="M34" s="1">
        <f t="shared" si="7"/>
        <v>493.67244906660113</v>
      </c>
      <c r="N34" s="7">
        <f t="shared" si="43"/>
        <v>4.0269213754335009E-2</v>
      </c>
      <c r="O34" s="7">
        <f t="shared" si="21"/>
        <v>1.6026457708014696E-2</v>
      </c>
      <c r="P34" s="7">
        <f t="shared" si="22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3"/>
        <v>192.35179252239072</v>
      </c>
      <c r="U34" s="1">
        <f t="shared" si="57"/>
        <v>930.71902837306368</v>
      </c>
      <c r="V34" s="1">
        <f t="shared" si="58"/>
        <v>854.64270394924336</v>
      </c>
      <c r="W34" s="7">
        <f t="shared" si="44"/>
        <v>-1.51105625085175E-2</v>
      </c>
      <c r="X34" s="7">
        <f t="shared" si="61"/>
        <v>-1.4631099862875141E-3</v>
      </c>
      <c r="Y34" s="7">
        <f t="shared" si="62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24"/>
        <v>2.293792180198313</v>
      </c>
      <c r="AD34" s="8">
        <f t="shared" si="59"/>
        <v>2.8876122898394789</v>
      </c>
      <c r="AE34" s="8">
        <f t="shared" si="60"/>
        <v>1.9885137845060206</v>
      </c>
      <c r="AF34" s="7">
        <f t="shared" si="45"/>
        <v>2.1924188184192506E-3</v>
      </c>
      <c r="AG34" s="7">
        <f t="shared" si="63"/>
        <v>1.3359023132734738E-2</v>
      </c>
      <c r="AH34" s="7">
        <f t="shared" si="64"/>
        <v>2.5515467739823494E-2</v>
      </c>
      <c r="AI34" s="1">
        <f t="shared" si="46"/>
        <v>26417.571717846273</v>
      </c>
      <c r="AJ34" s="1">
        <f t="shared" si="47"/>
        <v>4447.7879716134503</v>
      </c>
      <c r="AK34" s="1">
        <f t="shared" si="48"/>
        <v>1280.7841572765906</v>
      </c>
      <c r="AL34" s="10">
        <f t="shared" si="65"/>
        <v>9.1306627262159719</v>
      </c>
      <c r="AM34" s="10">
        <f t="shared" si="65"/>
        <v>1.4191407432765422</v>
      </c>
      <c r="AN34" s="10">
        <f t="shared" si="65"/>
        <v>0.49790795974888774</v>
      </c>
      <c r="AO34" s="7">
        <f t="shared" si="49"/>
        <v>1.8276539118654789E-2</v>
      </c>
      <c r="AP34" s="7">
        <f t="shared" si="26"/>
        <v>2.8144496824265453E-2</v>
      </c>
      <c r="AQ34" s="7">
        <f t="shared" si="26"/>
        <v>2.0372115051398465E-2</v>
      </c>
      <c r="AR34" s="1">
        <f t="shared" si="50"/>
        <v>16907.759067619383</v>
      </c>
      <c r="AS34" s="1">
        <f t="shared" si="51"/>
        <v>3354.9720125590925</v>
      </c>
      <c r="AT34" s="1">
        <f t="shared" si="52"/>
        <v>948.74992445412261</v>
      </c>
      <c r="AU34" s="1">
        <f t="shared" si="53"/>
        <v>3381.5518135238767</v>
      </c>
      <c r="AV34" s="1">
        <f t="shared" si="54"/>
        <v>670.99440251181852</v>
      </c>
      <c r="AW34" s="1">
        <f t="shared" si="55"/>
        <v>189.74998489082452</v>
      </c>
      <c r="AX34" s="1">
        <f t="shared" si="27"/>
        <v>14196.117136545363</v>
      </c>
      <c r="AY34" s="1">
        <f t="shared" si="28"/>
        <v>1329.6447297940385</v>
      </c>
      <c r="AZ34" s="1">
        <f t="shared" si="29"/>
        <v>360.66780067153303</v>
      </c>
      <c r="BA34" s="1">
        <f t="shared" si="30"/>
        <v>9.5607237651091665</v>
      </c>
      <c r="BB34" s="1">
        <f t="shared" si="31"/>
        <v>7.192667065077166</v>
      </c>
      <c r="BC34" s="1">
        <f t="shared" si="32"/>
        <v>5.8879573149243161</v>
      </c>
      <c r="BD34" s="1">
        <f t="shared" si="33"/>
        <v>0</v>
      </c>
      <c r="BE34">
        <v>0</v>
      </c>
      <c r="BF34">
        <v>0</v>
      </c>
      <c r="BG34">
        <v>0</v>
      </c>
      <c r="BH34">
        <f t="shared" si="34"/>
        <v>0</v>
      </c>
      <c r="BI34">
        <f t="shared" si="35"/>
        <v>0</v>
      </c>
      <c r="BJ34">
        <f t="shared" si="11"/>
        <v>0</v>
      </c>
      <c r="BK34">
        <f t="shared" si="11"/>
        <v>0</v>
      </c>
      <c r="BL34">
        <f t="shared" si="12"/>
        <v>0</v>
      </c>
      <c r="BM34">
        <f t="shared" si="13"/>
        <v>0</v>
      </c>
      <c r="BN34">
        <f t="shared" si="14"/>
        <v>0</v>
      </c>
      <c r="BO34">
        <f t="shared" si="15"/>
        <v>0</v>
      </c>
      <c r="BP34">
        <f t="shared" si="16"/>
        <v>0</v>
      </c>
      <c r="BQ34">
        <f t="shared" si="17"/>
        <v>0</v>
      </c>
      <c r="BR34" s="7">
        <f t="shared" si="56"/>
        <v>4.5832188766377735E-2</v>
      </c>
      <c r="BS34">
        <v>0</v>
      </c>
      <c r="BT34">
        <v>0</v>
      </c>
      <c r="BU34" s="8">
        <f>MAX((BU$3*climate!$I144+BU$4*climate!$I144^2+BU$5*climate!$I144^6)*(K34/K$66)^$BW$1,-99)</f>
        <v>1.109419114235868</v>
      </c>
      <c r="BV34" s="8">
        <f>MAX((BV$3*climate!$I144+BV$4*climate!$I144^2+BV$5*climate!$I144^6)*(L34/L$66)^$BW$1,-99)</f>
        <v>0.80056754102996452</v>
      </c>
      <c r="BW34" s="8">
        <f>MAX((BW$3*climate!$I144+BW$4*climate!$I144^2+BW$5*climate!$I144^6)*(M34/M$66)^$BW$1,-99)</f>
        <v>0.37863250425558037</v>
      </c>
      <c r="BX34" s="8">
        <f>MAX((BX$3*climate!$M144+BX$4*climate!$M144^2+BX$5*climate!$M144^6)*(K34/K$66)^$BW$1,-99)</f>
        <v>1.109419114235868</v>
      </c>
      <c r="BY34" s="8">
        <f>MAX((BY$3*climate!$M144+BY$4*climate!$M144^2+BY$5*climate!$M144^6)*(L34/L$66)^$BW$1,-99)</f>
        <v>0.80056754102996452</v>
      </c>
      <c r="BZ34" s="8">
        <f>MAX((BZ$3*climate!$M144+BZ$4*climate!$M144^2+BZ$5*climate!$M144^6)*(M34/M$66)^$BW$1,-99)</f>
        <v>0.37863250425558037</v>
      </c>
      <c r="CA34" s="8">
        <f t="shared" si="36"/>
        <v>0</v>
      </c>
      <c r="CB34" s="8">
        <f t="shared" si="37"/>
        <v>0</v>
      </c>
      <c r="CC34" s="8">
        <f t="shared" si="38"/>
        <v>0</v>
      </c>
      <c r="CD34" s="8">
        <f>MAX((CD$3*climate!$I144+CD$4*climate!$I144^2+CD$5*climate!$I144^6)*(K34/K$66)^$BW$1,-99)</f>
        <v>2.070846530530163E-2</v>
      </c>
      <c r="CE34" s="8">
        <f>MAX((CE$3*climate!$I144+CE$4*climate!$I144^2+CE$5*climate!$I144^6)*(L34/L$66)^$BW$1,-99)</f>
        <v>1.1506180564729688E-2</v>
      </c>
      <c r="CF34" s="8">
        <f>MAX((CF$3*climate!$I144+CF$4*climate!$I144^2+CF$5*climate!$I144^6)*(M34/M$66)^$BW$1,-99)</f>
        <v>2.6240858049426728E-3</v>
      </c>
      <c r="CG34" s="8">
        <f>MAX((CG$3*climate!$M144+CG$4*climate!$M144^2+CG$5*climate!$M144^6)*(K34/K$66)^$BW$1,-99)</f>
        <v>2.070846530530163E-2</v>
      </c>
      <c r="CH34" s="8">
        <f>MAX((CH$3*climate!$M144+CH$4*climate!$M144^2+CH$5*climate!$M144^6)*(L34/L$66)^$BW$1,-99)</f>
        <v>1.1506180564729688E-2</v>
      </c>
      <c r="CI34" s="8">
        <f>MAX((CI$3*climate!$M144+CI$4*climate!$M144^2+CI$5*climate!$M144^6)*(M34/M$66)^$BW$1,-99)</f>
        <v>2.6240858049426728E-3</v>
      </c>
      <c r="CJ34" s="8">
        <f t="shared" si="39"/>
        <v>0</v>
      </c>
      <c r="CK34" s="8">
        <f t="shared" si="40"/>
        <v>0</v>
      </c>
      <c r="CL34" s="8">
        <f t="shared" si="41"/>
        <v>0</v>
      </c>
    </row>
    <row r="35" spans="1:90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42"/>
        <v>6.1326994822132885E-3</v>
      </c>
      <c r="F35" s="7">
        <f t="shared" si="18"/>
        <v>1.6217519828473526E-2</v>
      </c>
      <c r="G35" s="7">
        <f t="shared" si="19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20"/>
        <v>24787.920685637644</v>
      </c>
      <c r="L35" s="1">
        <f t="shared" si="6"/>
        <v>1573.1307333909833</v>
      </c>
      <c r="M35" s="1">
        <f t="shared" si="7"/>
        <v>510.22591761261259</v>
      </c>
      <c r="N35" s="7">
        <f t="shared" si="43"/>
        <v>3.2799220449000632E-2</v>
      </c>
      <c r="O35" s="7">
        <f t="shared" si="21"/>
        <v>-6.5636363100640693E-5</v>
      </c>
      <c r="P35" s="7">
        <f t="shared" si="22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3"/>
        <v>187.91117978496482</v>
      </c>
      <c r="U35" s="1">
        <f t="shared" si="57"/>
        <v>927.55947584821479</v>
      </c>
      <c r="V35" s="1">
        <f t="shared" si="58"/>
        <v>838.68873584744733</v>
      </c>
      <c r="W35" s="7">
        <f t="shared" si="44"/>
        <v>-2.3085892152052589E-2</v>
      </c>
      <c r="X35" s="7">
        <f t="shared" si="61"/>
        <v>-3.394743664338673E-3</v>
      </c>
      <c r="Y35" s="7">
        <f t="shared" si="62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24"/>
        <v>2.3093853587707547</v>
      </c>
      <c r="AD35" s="8">
        <f t="shared" si="59"/>
        <v>2.8609420451927874</v>
      </c>
      <c r="AE35" s="8">
        <f t="shared" si="60"/>
        <v>1.9721805144674187</v>
      </c>
      <c r="AF35" s="7">
        <f t="shared" si="45"/>
        <v>6.7979909893551849E-3</v>
      </c>
      <c r="AG35" s="7">
        <f t="shared" si="63"/>
        <v>-9.2360891870889583E-3</v>
      </c>
      <c r="AH35" s="7">
        <f t="shared" si="64"/>
        <v>-8.2138078025238981E-3</v>
      </c>
      <c r="AI35" s="1">
        <f t="shared" si="46"/>
        <v>27157.366359585525</v>
      </c>
      <c r="AJ35" s="1">
        <f t="shared" si="47"/>
        <v>4674.0035769639244</v>
      </c>
      <c r="AK35" s="1">
        <f t="shared" si="48"/>
        <v>1342.4557264397563</v>
      </c>
      <c r="AL35" s="10">
        <f t="shared" si="65"/>
        <v>9.2975396407109017</v>
      </c>
      <c r="AM35" s="10">
        <f t="shared" si="65"/>
        <v>1.4590817454188745</v>
      </c>
      <c r="AN35" s="10">
        <f t="shared" si="65"/>
        <v>0.50805139798989918</v>
      </c>
      <c r="AO35" s="7">
        <f t="shared" si="49"/>
        <v>1.8276539118654789E-2</v>
      </c>
      <c r="AP35" s="7">
        <f t="shared" si="26"/>
        <v>2.8144496824265453E-2</v>
      </c>
      <c r="AQ35" s="7">
        <f t="shared" si="26"/>
        <v>2.0372115051398465E-2</v>
      </c>
      <c r="AR35" s="1">
        <f t="shared" si="50"/>
        <v>17397.023523563606</v>
      </c>
      <c r="AS35" s="1">
        <f t="shared" si="51"/>
        <v>3528.9165795642257</v>
      </c>
      <c r="AT35" s="1">
        <f t="shared" si="52"/>
        <v>995.37266137180166</v>
      </c>
      <c r="AU35" s="1">
        <f t="shared" si="53"/>
        <v>3479.4047047127215</v>
      </c>
      <c r="AV35" s="1">
        <f t="shared" si="54"/>
        <v>705.78331591284518</v>
      </c>
      <c r="AW35" s="1">
        <f t="shared" si="55"/>
        <v>199.07453227436034</v>
      </c>
      <c r="AX35" s="1">
        <f t="shared" si="27"/>
        <v>14517.880270271662</v>
      </c>
      <c r="AY35" s="1">
        <f t="shared" si="28"/>
        <v>1376.2629835565019</v>
      </c>
      <c r="AZ35" s="1">
        <f t="shared" si="29"/>
        <v>369.78825758441292</v>
      </c>
      <c r="BA35" s="1">
        <f t="shared" si="30"/>
        <v>9.583136290825772</v>
      </c>
      <c r="BB35" s="1">
        <f t="shared" si="31"/>
        <v>7.2271271220025639</v>
      </c>
      <c r="BC35" s="1">
        <f t="shared" si="32"/>
        <v>5.9129305650265183</v>
      </c>
      <c r="BD35" s="1">
        <f t="shared" si="33"/>
        <v>0</v>
      </c>
      <c r="BE35">
        <v>0</v>
      </c>
      <c r="BF35">
        <v>0</v>
      </c>
      <c r="BG35">
        <v>0</v>
      </c>
      <c r="BH35">
        <f t="shared" si="34"/>
        <v>0</v>
      </c>
      <c r="BI35">
        <f t="shared" si="35"/>
        <v>0</v>
      </c>
      <c r="BJ35">
        <f t="shared" si="11"/>
        <v>0</v>
      </c>
      <c r="BK35">
        <f t="shared" si="11"/>
        <v>0</v>
      </c>
      <c r="BL35">
        <f t="shared" si="12"/>
        <v>0</v>
      </c>
      <c r="BM35">
        <f t="shared" si="13"/>
        <v>0</v>
      </c>
      <c r="BN35">
        <f t="shared" si="14"/>
        <v>0</v>
      </c>
      <c r="BO35">
        <f t="shared" si="15"/>
        <v>0</v>
      </c>
      <c r="BP35">
        <f t="shared" si="16"/>
        <v>0</v>
      </c>
      <c r="BQ35">
        <f t="shared" si="17"/>
        <v>0</v>
      </c>
      <c r="BR35" s="7">
        <f t="shared" si="56"/>
        <v>3.7145700813999705E-2</v>
      </c>
      <c r="BS35">
        <v>0</v>
      </c>
      <c r="BT35">
        <v>0</v>
      </c>
      <c r="BU35" s="8">
        <f>MAX((BU$3*climate!$I145+BU$4*climate!$I145^2+BU$5*climate!$I145^6)*(K35/K$66)^$BW$1,-99)</f>
        <v>1.1303974028593096</v>
      </c>
      <c r="BV35" s="8">
        <f>MAX((BV$3*climate!$I145+BV$4*climate!$I145^2+BV$5*climate!$I145^6)*(L35/L$66)^$BW$1,-99)</f>
        <v>0.82188390231661879</v>
      </c>
      <c r="BW35" s="8">
        <f>MAX((BW$3*climate!$I145+BW$4*climate!$I145^2+BW$5*climate!$I145^6)*(M35/M$66)^$BW$1,-99)</f>
        <v>0.3850853069538121</v>
      </c>
      <c r="BX35" s="8">
        <f>MAX((BX$3*climate!$M145+BX$4*climate!$M145^2+BX$5*climate!$M145^6)*(K35/K$66)^$BW$1,-99)</f>
        <v>1.1303974028593096</v>
      </c>
      <c r="BY35" s="8">
        <f>MAX((BY$3*climate!$M145+BY$4*climate!$M145^2+BY$5*climate!$M145^6)*(L35/L$66)^$BW$1,-99)</f>
        <v>0.82188390231661879</v>
      </c>
      <c r="BZ35" s="8">
        <f>MAX((BZ$3*climate!$M145+BZ$4*climate!$M145^2+BZ$5*climate!$M145^6)*(M35/M$66)^$BW$1,-99)</f>
        <v>0.3850853069538121</v>
      </c>
      <c r="CA35" s="8">
        <f t="shared" si="36"/>
        <v>0</v>
      </c>
      <c r="CB35" s="8">
        <f t="shared" si="37"/>
        <v>0</v>
      </c>
      <c r="CC35" s="8">
        <f t="shared" si="38"/>
        <v>0</v>
      </c>
      <c r="CD35" s="8">
        <f>MAX((CD$3*climate!$I145+CD$4*climate!$I145^2+CD$5*climate!$I145^6)*(K35/K$66)^$BW$1,-99)</f>
        <v>2.1772532272445948E-2</v>
      </c>
      <c r="CE35" s="8">
        <f>MAX((CE$3*climate!$I145+CE$4*climate!$I145^2+CE$5*climate!$I145^6)*(L35/L$66)^$BW$1,-99)</f>
        <v>1.2195568815998623E-2</v>
      </c>
      <c r="CF35" s="8">
        <f>MAX((CF$3*climate!$I145+CF$4*climate!$I145^2+CF$5*climate!$I145^6)*(M35/M$66)^$BW$1,-99)</f>
        <v>2.7583801148751922E-3</v>
      </c>
      <c r="CG35" s="8">
        <f>MAX((CG$3*climate!$M145+CG$4*climate!$M145^2+CG$5*climate!$M145^6)*(K35/K$66)^$BW$1,-99)</f>
        <v>2.1772532272445948E-2</v>
      </c>
      <c r="CH35" s="8">
        <f>MAX((CH$3*climate!$M145+CH$4*climate!$M145^2+CH$5*climate!$M145^6)*(L35/L$66)^$BW$1,-99)</f>
        <v>1.2195568815998623E-2</v>
      </c>
      <c r="CI35" s="8">
        <f>MAX((CI$3*climate!$M145+CI$4*climate!$M145^2+CI$5*climate!$M145^6)*(M35/M$66)^$BW$1,-99)</f>
        <v>2.7583801148751922E-3</v>
      </c>
      <c r="CJ35" s="8">
        <f t="shared" si="39"/>
        <v>0</v>
      </c>
      <c r="CK35" s="8">
        <f t="shared" si="40"/>
        <v>0</v>
      </c>
      <c r="CL35" s="8">
        <f t="shared" si="41"/>
        <v>0</v>
      </c>
    </row>
    <row r="36" spans="1:90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42"/>
        <v>6.7135178745578727E-3</v>
      </c>
      <c r="F36" s="7">
        <f t="shared" si="18"/>
        <v>1.6330021206645062E-2</v>
      </c>
      <c r="G36" s="7">
        <f t="shared" si="19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20"/>
        <v>25494.583209308556</v>
      </c>
      <c r="L36" s="1">
        <f t="shared" si="6"/>
        <v>1578.844569513195</v>
      </c>
      <c r="M36" s="1">
        <f t="shared" si="7"/>
        <v>524.4093877674519</v>
      </c>
      <c r="N36" s="7">
        <f t="shared" si="43"/>
        <v>2.8508342132963049E-2</v>
      </c>
      <c r="O36" s="7">
        <f t="shared" si="21"/>
        <v>3.6321432166639411E-3</v>
      </c>
      <c r="P36" s="7">
        <f t="shared" si="22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3"/>
        <v>180.71486919793657</v>
      </c>
      <c r="U36" s="1">
        <f t="shared" si="57"/>
        <v>931.01927467261214</v>
      </c>
      <c r="V36" s="1">
        <f t="shared" si="58"/>
        <v>844.47815420020129</v>
      </c>
      <c r="W36" s="7">
        <f t="shared" si="44"/>
        <v>-3.8296340831148634E-2</v>
      </c>
      <c r="X36" s="7">
        <f t="shared" si="61"/>
        <v>3.7300021340771483E-3</v>
      </c>
      <c r="Y36" s="7">
        <f t="shared" si="62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24"/>
        <v>2.2835509596639398</v>
      </c>
      <c r="AD36" s="8">
        <f t="shared" si="59"/>
        <v>2.7475569888912075</v>
      </c>
      <c r="AE36" s="8">
        <f t="shared" si="60"/>
        <v>1.9497480298762651</v>
      </c>
      <c r="AF36" s="7">
        <f t="shared" si="45"/>
        <v>-1.1186699096666142E-2</v>
      </c>
      <c r="AG36" s="7">
        <f t="shared" si="63"/>
        <v>-3.9632070314776113E-2</v>
      </c>
      <c r="AH36" s="7">
        <f t="shared" si="64"/>
        <v>-1.137445808159776E-2</v>
      </c>
      <c r="AI36" s="1">
        <f t="shared" si="46"/>
        <v>27921.034428339695</v>
      </c>
      <c r="AJ36" s="1">
        <f t="shared" si="47"/>
        <v>4912.386535180377</v>
      </c>
      <c r="AK36" s="1">
        <f t="shared" si="48"/>
        <v>1407.2846860701411</v>
      </c>
      <c r="AL36" s="10">
        <f t="shared" si="65"/>
        <v>9.4674664876615982</v>
      </c>
      <c r="AM36" s="10">
        <f t="shared" si="65"/>
        <v>1.5001468669691598</v>
      </c>
      <c r="AN36" s="10">
        <f t="shared" si="65"/>
        <v>0.51840147952177329</v>
      </c>
      <c r="AO36" s="7">
        <f t="shared" si="49"/>
        <v>1.8276539118654789E-2</v>
      </c>
      <c r="AP36" s="7">
        <f t="shared" si="26"/>
        <v>2.8144496824265453E-2</v>
      </c>
      <c r="AQ36" s="7">
        <f t="shared" si="26"/>
        <v>2.0372115051398465E-2</v>
      </c>
      <c r="AR36" s="1">
        <f t="shared" si="50"/>
        <v>17909.117232242919</v>
      </c>
      <c r="AS36" s="1">
        <f t="shared" si="51"/>
        <v>3712.3084103352876</v>
      </c>
      <c r="AT36" s="1">
        <f t="shared" si="52"/>
        <v>1043.7869401949827</v>
      </c>
      <c r="AU36" s="1">
        <f t="shared" si="53"/>
        <v>3581.823446448584</v>
      </c>
      <c r="AV36" s="1">
        <f t="shared" si="54"/>
        <v>742.46168206705761</v>
      </c>
      <c r="AW36" s="1">
        <f t="shared" si="55"/>
        <v>208.75738803899654</v>
      </c>
      <c r="AX36" s="1">
        <f t="shared" si="27"/>
        <v>14845.558436247151</v>
      </c>
      <c r="AY36" s="1">
        <f t="shared" si="28"/>
        <v>1424.5225612922936</v>
      </c>
      <c r="AZ36" s="1">
        <f t="shared" si="29"/>
        <v>379.19735834147554</v>
      </c>
      <c r="BA36" s="1">
        <f t="shared" si="30"/>
        <v>9.6054560042907422</v>
      </c>
      <c r="BB36" s="1">
        <f t="shared" si="31"/>
        <v>7.2615919918555702</v>
      </c>
      <c r="BC36" s="1">
        <f t="shared" si="32"/>
        <v>5.9380568039575392</v>
      </c>
      <c r="BD36" s="1">
        <f t="shared" si="33"/>
        <v>0</v>
      </c>
      <c r="BE36">
        <v>0</v>
      </c>
      <c r="BF36">
        <v>0</v>
      </c>
      <c r="BG36">
        <v>0</v>
      </c>
      <c r="BH36">
        <f t="shared" si="34"/>
        <v>0</v>
      </c>
      <c r="BI36">
        <f t="shared" si="35"/>
        <v>0</v>
      </c>
      <c r="BJ36">
        <f t="shared" si="11"/>
        <v>0</v>
      </c>
      <c r="BK36">
        <f t="shared" si="11"/>
        <v>0</v>
      </c>
      <c r="BL36">
        <f t="shared" si="12"/>
        <v>0</v>
      </c>
      <c r="BM36">
        <f t="shared" si="13"/>
        <v>0</v>
      </c>
      <c r="BN36">
        <f t="shared" si="14"/>
        <v>0</v>
      </c>
      <c r="BO36">
        <f t="shared" si="15"/>
        <v>0</v>
      </c>
      <c r="BP36">
        <f t="shared" si="16"/>
        <v>0</v>
      </c>
      <c r="BQ36">
        <f t="shared" si="17"/>
        <v>0</v>
      </c>
      <c r="BR36" s="7">
        <f t="shared" si="56"/>
        <v>3.4256475183475299E-2</v>
      </c>
      <c r="BS36">
        <v>0</v>
      </c>
      <c r="BT36">
        <v>0</v>
      </c>
      <c r="BU36" s="8">
        <f>MAX((BU$3*climate!$I146+BU$4*climate!$I146^2+BU$5*climate!$I146^6)*(K36/K$66)^$BW$1,-99)</f>
        <v>1.1526484353106312</v>
      </c>
      <c r="BV36" s="8">
        <f>MAX((BV$3*climate!$I146+BV$4*climate!$I146^2+BV$5*climate!$I146^6)*(L36/L$66)^$BW$1,-99)</f>
        <v>0.84274103220981555</v>
      </c>
      <c r="BW36" s="8">
        <f>MAX((BW$3*climate!$I146+BW$4*climate!$I146^2+BW$5*climate!$I146^6)*(M36/M$66)^$BW$1,-99)</f>
        <v>0.3920649888769937</v>
      </c>
      <c r="BX36" s="8">
        <f>MAX((BX$3*climate!$M146+BX$4*climate!$M146^2+BX$5*climate!$M146^6)*(K36/K$66)^$BW$1,-99)</f>
        <v>1.1526484353106312</v>
      </c>
      <c r="BY36" s="8">
        <f>MAX((BY$3*climate!$M146+BY$4*climate!$M146^2+BY$5*climate!$M146^6)*(L36/L$66)^$BW$1,-99)</f>
        <v>0.84274103220981555</v>
      </c>
      <c r="BZ36" s="8">
        <f>MAX((BZ$3*climate!$M146+BZ$4*climate!$M146^2+BZ$5*climate!$M146^6)*(M36/M$66)^$BW$1,-99)</f>
        <v>0.3920649888769937</v>
      </c>
      <c r="CA36" s="8">
        <f t="shared" si="36"/>
        <v>0</v>
      </c>
      <c r="CB36" s="8">
        <f t="shared" si="37"/>
        <v>0</v>
      </c>
      <c r="CC36" s="8">
        <f t="shared" si="38"/>
        <v>0</v>
      </c>
      <c r="CD36" s="8">
        <f>MAX((CD$3*climate!$I146+CD$4*climate!$I146^2+CD$5*climate!$I146^6)*(K36/K$66)^$BW$1,-99)</f>
        <v>2.2904744481012509E-2</v>
      </c>
      <c r="CE36" s="8">
        <f>MAX((CE$3*climate!$I146+CE$4*climate!$I146^2+CE$5*climate!$I146^6)*(L36/L$66)^$BW$1,-99)</f>
        <v>1.2908491297332495E-2</v>
      </c>
      <c r="CF36" s="8">
        <f>MAX((CF$3*climate!$I146+CF$4*climate!$I146^2+CF$5*climate!$I146^6)*(M36/M$66)^$BW$1,-99)</f>
        <v>2.9022622933940604E-3</v>
      </c>
      <c r="CG36" s="8">
        <f>MAX((CG$3*climate!$M146+CG$4*climate!$M146^2+CG$5*climate!$M146^6)*(K36/K$66)^$BW$1,-99)</f>
        <v>2.2904744481012509E-2</v>
      </c>
      <c r="CH36" s="8">
        <f>MAX((CH$3*climate!$M146+CH$4*climate!$M146^2+CH$5*climate!$M146^6)*(L36/L$66)^$BW$1,-99)</f>
        <v>1.2908491297332495E-2</v>
      </c>
      <c r="CI36" s="8">
        <f>MAX((CI$3*climate!$M146+CI$4*climate!$M146^2+CI$5*climate!$M146^6)*(M36/M$66)^$BW$1,-99)</f>
        <v>2.9022622933940604E-3</v>
      </c>
      <c r="CJ36" s="8">
        <f t="shared" si="39"/>
        <v>0</v>
      </c>
      <c r="CK36" s="8">
        <f t="shared" si="40"/>
        <v>0</v>
      </c>
      <c r="CL36" s="8">
        <f t="shared" si="41"/>
        <v>0</v>
      </c>
    </row>
    <row r="37" spans="1:90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42"/>
        <v>6.4419132733040119E-3</v>
      </c>
      <c r="F37" s="7">
        <f t="shared" si="18"/>
        <v>1.4658561960459116E-2</v>
      </c>
      <c r="G37" s="7">
        <f t="shared" si="19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20"/>
        <v>25684.596648354625</v>
      </c>
      <c r="L37" s="1">
        <f t="shared" si="6"/>
        <v>1611.2686812955199</v>
      </c>
      <c r="M37" s="1">
        <f t="shared" si="7"/>
        <v>529.3692355980869</v>
      </c>
      <c r="N37" s="7">
        <f t="shared" si="43"/>
        <v>7.4530906226657478E-3</v>
      </c>
      <c r="O37" s="7">
        <f t="shared" si="21"/>
        <v>2.0536607851349364E-2</v>
      </c>
      <c r="P37" s="7">
        <f t="shared" si="22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3"/>
        <v>179.22403290080703</v>
      </c>
      <c r="U37" s="1">
        <f t="shared" si="57"/>
        <v>898.86196704348333</v>
      </c>
      <c r="V37" s="1">
        <f t="shared" si="58"/>
        <v>853.87683090177541</v>
      </c>
      <c r="W37" s="7">
        <f t="shared" si="44"/>
        <v>-8.2496603834885107E-3</v>
      </c>
      <c r="X37" s="7">
        <f t="shared" si="61"/>
        <v>-3.4539894612210631E-2</v>
      </c>
      <c r="Y37" s="7">
        <f t="shared" si="62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24"/>
        <v>2.4940307832691997</v>
      </c>
      <c r="AD37" s="8">
        <f t="shared" si="59"/>
        <v>2.770157627257464</v>
      </c>
      <c r="AE37" s="8">
        <f t="shared" si="60"/>
        <v>1.9972197592887198</v>
      </c>
      <c r="AF37" s="7">
        <f t="shared" si="45"/>
        <v>9.2172159642207152E-2</v>
      </c>
      <c r="AG37" s="7">
        <f t="shared" si="63"/>
        <v>8.2257214163834469E-3</v>
      </c>
      <c r="AH37" s="7">
        <f t="shared" si="64"/>
        <v>2.4347622710749528E-2</v>
      </c>
      <c r="AI37" s="1">
        <f t="shared" si="46"/>
        <v>28710.754431954309</v>
      </c>
      <c r="AJ37" s="1">
        <f t="shared" si="47"/>
        <v>5163.6095637293965</v>
      </c>
      <c r="AK37" s="1">
        <f t="shared" si="48"/>
        <v>1475.3136055021237</v>
      </c>
      <c r="AL37" s="10">
        <f t="shared" si="65"/>
        <v>9.6404990092778995</v>
      </c>
      <c r="AM37" s="10">
        <f t="shared" si="65"/>
        <v>1.5423677457025051</v>
      </c>
      <c r="AN37" s="10">
        <f t="shared" si="65"/>
        <v>0.52896241410540601</v>
      </c>
      <c r="AO37" s="7">
        <f t="shared" si="49"/>
        <v>1.8276539118654789E-2</v>
      </c>
      <c r="AP37" s="7">
        <f t="shared" si="26"/>
        <v>2.8144496824265453E-2</v>
      </c>
      <c r="AQ37" s="7">
        <f t="shared" si="26"/>
        <v>2.0372115051398465E-2</v>
      </c>
      <c r="AR37" s="1">
        <f t="shared" si="50"/>
        <v>18432.893293191326</v>
      </c>
      <c r="AS37" s="1">
        <f t="shared" si="51"/>
        <v>3900.1949615321632</v>
      </c>
      <c r="AT37" s="1">
        <f t="shared" si="52"/>
        <v>1094.1570878631148</v>
      </c>
      <c r="AU37" s="1">
        <f t="shared" si="53"/>
        <v>3686.5786586382656</v>
      </c>
      <c r="AV37" s="1">
        <f t="shared" si="54"/>
        <v>780.03899230643265</v>
      </c>
      <c r="AW37" s="1">
        <f t="shared" si="55"/>
        <v>218.83141757262297</v>
      </c>
      <c r="AX37" s="1">
        <f t="shared" si="27"/>
        <v>15181.935912666046</v>
      </c>
      <c r="AY37" s="1">
        <f t="shared" si="28"/>
        <v>1474.9988276804197</v>
      </c>
      <c r="AZ37" s="1">
        <f t="shared" si="29"/>
        <v>388.88587741268503</v>
      </c>
      <c r="BA37" s="1">
        <f t="shared" si="30"/>
        <v>9.6278615732969595</v>
      </c>
      <c r="BB37" s="1">
        <f t="shared" si="31"/>
        <v>7.2964124739806682</v>
      </c>
      <c r="BC37" s="1">
        <f t="shared" si="32"/>
        <v>5.9632859263153497</v>
      </c>
      <c r="BD37" s="1">
        <f t="shared" si="33"/>
        <v>0</v>
      </c>
      <c r="BE37">
        <v>0</v>
      </c>
      <c r="BF37">
        <v>0</v>
      </c>
      <c r="BG37">
        <v>0</v>
      </c>
      <c r="BH37">
        <f t="shared" si="34"/>
        <v>0</v>
      </c>
      <c r="BI37">
        <f t="shared" si="35"/>
        <v>0</v>
      </c>
      <c r="BJ37">
        <f t="shared" si="11"/>
        <v>0</v>
      </c>
      <c r="BK37">
        <f t="shared" si="11"/>
        <v>0</v>
      </c>
      <c r="BL37">
        <f t="shared" si="12"/>
        <v>0</v>
      </c>
      <c r="BM37">
        <f t="shared" si="13"/>
        <v>0</v>
      </c>
      <c r="BN37">
        <f t="shared" si="14"/>
        <v>0</v>
      </c>
      <c r="BO37">
        <f t="shared" si="15"/>
        <v>0</v>
      </c>
      <c r="BP37">
        <f t="shared" si="16"/>
        <v>0</v>
      </c>
      <c r="BQ37">
        <f t="shared" si="17"/>
        <v>0</v>
      </c>
      <c r="BR37" s="7">
        <f t="shared" si="56"/>
        <v>1.7095249132572654E-2</v>
      </c>
      <c r="BS37">
        <v>0</v>
      </c>
      <c r="BT37">
        <v>0</v>
      </c>
      <c r="BU37" s="8">
        <f>MAX((BU$3*climate!$I147+BU$4*climate!$I147^2+BU$5*climate!$I147^6)*(K37/K$66)^$BW$1,-99)</f>
        <v>1.181066764225897</v>
      </c>
      <c r="BV37" s="8">
        <f>MAX((BV$3*climate!$I147+BV$4*climate!$I147^2+BV$5*climate!$I147^6)*(L37/L$66)^$BW$1,-99)</f>
        <v>0.86024925251656026</v>
      </c>
      <c r="BW37" s="8">
        <f>MAX((BW$3*climate!$I147+BW$4*climate!$I147^2+BW$5*climate!$I147^6)*(M37/M$66)^$BW$1,-99)</f>
        <v>0.40083027390248188</v>
      </c>
      <c r="BX37" s="8">
        <f>MAX((BX$3*climate!$M147+BX$4*climate!$M147^2+BX$5*climate!$M147^6)*(K37/K$66)^$BW$1,-99)</f>
        <v>1.181066764225897</v>
      </c>
      <c r="BY37" s="8">
        <f>MAX((BY$3*climate!$M147+BY$4*climate!$M147^2+BY$5*climate!$M147^6)*(L37/L$66)^$BW$1,-99)</f>
        <v>0.86024925251656026</v>
      </c>
      <c r="BZ37" s="8">
        <f>MAX((BZ$3*climate!$M147+BZ$4*climate!$M147^2+BZ$5*climate!$M147^6)*(M37/M$66)^$BW$1,-99)</f>
        <v>0.40083027390248188</v>
      </c>
      <c r="CA37" s="8">
        <f t="shared" si="36"/>
        <v>0</v>
      </c>
      <c r="CB37" s="8">
        <f t="shared" si="37"/>
        <v>0</v>
      </c>
      <c r="CC37" s="8">
        <f t="shared" si="38"/>
        <v>0</v>
      </c>
      <c r="CD37" s="8">
        <f>MAX((CD$3*climate!$I147+CD$4*climate!$I147^2+CD$5*climate!$I147^6)*(K37/K$66)^$BW$1,-99)</f>
        <v>2.4208366217987474E-2</v>
      </c>
      <c r="CE37" s="8">
        <f>MAX((CE$3*climate!$I147+CE$4*climate!$I147^2+CE$5*climate!$I147^6)*(L37/L$66)^$BW$1,-99)</f>
        <v>1.3599189432924427E-2</v>
      </c>
      <c r="CF37" s="8">
        <f>MAX((CF$3*climate!$I147+CF$4*climate!$I147^2+CF$5*climate!$I147^6)*(M37/M$66)^$BW$1,-99)</f>
        <v>3.0658500258341393E-3</v>
      </c>
      <c r="CG37" s="8">
        <f>MAX((CG$3*climate!$M147+CG$4*climate!$M147^2+CG$5*climate!$M147^6)*(K37/K$66)^$BW$1,-99)</f>
        <v>2.4208366217987474E-2</v>
      </c>
      <c r="CH37" s="8">
        <f>MAX((CH$3*climate!$M147+CH$4*climate!$M147^2+CH$5*climate!$M147^6)*(L37/L$66)^$BW$1,-99)</f>
        <v>1.3599189432924427E-2</v>
      </c>
      <c r="CI37" s="8">
        <f>MAX((CI$3*climate!$M147+CI$4*climate!$M147^2+CI$5*climate!$M147^6)*(M37/M$66)^$BW$1,-99)</f>
        <v>3.0658500258341393E-3</v>
      </c>
      <c r="CJ37" s="8">
        <f t="shared" si="39"/>
        <v>0</v>
      </c>
      <c r="CK37" s="8">
        <f t="shared" si="40"/>
        <v>0</v>
      </c>
      <c r="CL37" s="8">
        <f t="shared" si="41"/>
        <v>0</v>
      </c>
    </row>
    <row r="38" spans="1:90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42"/>
        <v>6.1882645985391616E-3</v>
      </c>
      <c r="F38" s="7">
        <f t="shared" si="18"/>
        <v>1.246241293638195E-2</v>
      </c>
      <c r="G38" s="7">
        <f t="shared" si="19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20"/>
        <v>25968.718551230631</v>
      </c>
      <c r="L38" s="1">
        <f t="shared" si="6"/>
        <v>1643.0307990508757</v>
      </c>
      <c r="M38" s="1">
        <f t="shared" si="7"/>
        <v>539.24478308317077</v>
      </c>
      <c r="N38" s="7">
        <f t="shared" si="43"/>
        <v>1.1061956968446474E-2</v>
      </c>
      <c r="O38" s="7">
        <f t="shared" si="21"/>
        <v>1.9712489992555371E-2</v>
      </c>
      <c r="P38" s="7">
        <f t="shared" si="22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3"/>
        <v>177.55425611266796</v>
      </c>
      <c r="U38" s="1">
        <f t="shared" si="57"/>
        <v>848.05370684498394</v>
      </c>
      <c r="V38" s="1">
        <f t="shared" si="58"/>
        <v>848.93393409751468</v>
      </c>
      <c r="W38" s="7">
        <f t="shared" si="44"/>
        <v>-9.3167013436374901E-3</v>
      </c>
      <c r="X38" s="7">
        <f t="shared" si="61"/>
        <v>-5.6525097357958964E-2</v>
      </c>
      <c r="Y38" s="7">
        <f t="shared" si="62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24"/>
        <v>2.5066122179045962</v>
      </c>
      <c r="AD38" s="8">
        <f t="shared" si="59"/>
        <v>2.8705154383111862</v>
      </c>
      <c r="AE38" s="8">
        <f t="shared" si="60"/>
        <v>2.0325970830505562</v>
      </c>
      <c r="AF38" s="7">
        <f t="shared" si="45"/>
        <v>5.0446188233910227E-3</v>
      </c>
      <c r="AG38" s="7">
        <f t="shared" si="63"/>
        <v>3.6228195127321783E-2</v>
      </c>
      <c r="AH38" s="7">
        <f t="shared" si="64"/>
        <v>1.7713285479628693E-2</v>
      </c>
      <c r="AI38" s="1">
        <f t="shared" si="46"/>
        <v>29526.257647397142</v>
      </c>
      <c r="AJ38" s="1">
        <f t="shared" si="47"/>
        <v>5427.28759966289</v>
      </c>
      <c r="AK38" s="1">
        <f t="shared" si="48"/>
        <v>1546.6136625245342</v>
      </c>
      <c r="AL38" s="10">
        <f t="shared" si="65"/>
        <v>9.8166939665443191</v>
      </c>
      <c r="AM38" s="10">
        <f t="shared" si="65"/>
        <v>1.5857769098232788</v>
      </c>
      <c r="AN38" s="10">
        <f t="shared" si="65"/>
        <v>0.53973849726342682</v>
      </c>
      <c r="AO38" s="7">
        <f t="shared" si="49"/>
        <v>1.8276539118654789E-2</v>
      </c>
      <c r="AP38" s="7">
        <f t="shared" si="26"/>
        <v>2.8144496824265453E-2</v>
      </c>
      <c r="AQ38" s="7">
        <f t="shared" si="26"/>
        <v>2.0372115051398465E-2</v>
      </c>
      <c r="AR38" s="1">
        <f t="shared" si="50"/>
        <v>18968.605532351328</v>
      </c>
      <c r="AS38" s="1">
        <f t="shared" si="51"/>
        <v>4090.4349221691405</v>
      </c>
      <c r="AT38" s="1">
        <f t="shared" si="52"/>
        <v>1146.1950237563155</v>
      </c>
      <c r="AU38" s="1">
        <f t="shared" si="53"/>
        <v>3793.721106470266</v>
      </c>
      <c r="AV38" s="1">
        <f t="shared" si="54"/>
        <v>818.08698443382809</v>
      </c>
      <c r="AW38" s="1">
        <f t="shared" si="55"/>
        <v>229.23900475126311</v>
      </c>
      <c r="AX38" s="1">
        <f t="shared" si="27"/>
        <v>15527.080413709136</v>
      </c>
      <c r="AY38" s="1">
        <f t="shared" si="28"/>
        <v>1527.9035377887453</v>
      </c>
      <c r="AZ38" s="1">
        <f t="shared" si="29"/>
        <v>398.88716512575655</v>
      </c>
      <c r="BA38" s="1">
        <f t="shared" si="30"/>
        <v>9.6503409019275797</v>
      </c>
      <c r="BB38" s="1">
        <f t="shared" si="31"/>
        <v>7.3316518380142934</v>
      </c>
      <c r="BC38" s="1">
        <f t="shared" si="32"/>
        <v>5.9886785827250151</v>
      </c>
      <c r="BD38" s="1">
        <f t="shared" si="33"/>
        <v>0</v>
      </c>
      <c r="BE38">
        <v>0</v>
      </c>
      <c r="BF38">
        <v>0</v>
      </c>
      <c r="BG38">
        <v>0</v>
      </c>
      <c r="BH38">
        <f t="shared" si="34"/>
        <v>0</v>
      </c>
      <c r="BI38">
        <f t="shared" si="35"/>
        <v>0</v>
      </c>
      <c r="BJ38">
        <f t="shared" si="11"/>
        <v>0</v>
      </c>
      <c r="BK38">
        <f t="shared" si="11"/>
        <v>0</v>
      </c>
      <c r="BL38">
        <f t="shared" si="12"/>
        <v>0</v>
      </c>
      <c r="BM38">
        <f t="shared" si="13"/>
        <v>0</v>
      </c>
      <c r="BN38">
        <f t="shared" si="14"/>
        <v>0</v>
      </c>
      <c r="BO38">
        <f t="shared" ref="BO38:BO60" si="66">2*BI$5*BE38*AR38/Z38*1000</f>
        <v>0</v>
      </c>
      <c r="BP38">
        <f t="shared" ref="BP38:BP60" si="67">2*BJ$5*BF38*AS38/AA38*1000</f>
        <v>0</v>
      </c>
      <c r="BQ38">
        <f t="shared" ref="BQ38:BQ60" si="68">2*BK$5*BG38*AT38/AB38*1000</f>
        <v>0</v>
      </c>
      <c r="BR38" s="7">
        <f t="shared" si="56"/>
        <v>1.9989369564687776E-2</v>
      </c>
      <c r="BS38">
        <v>0</v>
      </c>
      <c r="BT38">
        <v>0</v>
      </c>
      <c r="BU38" s="8">
        <f>MAX((BU$3*climate!$I148+BU$4*climate!$I148^2+BU$5*climate!$I148^6)*(K38/K$66)^$BW$1,-99)</f>
        <v>1.2087152693554761</v>
      </c>
      <c r="BV38" s="8">
        <f>MAX((BV$3*climate!$I148+BV$4*climate!$I148^2+BV$5*climate!$I148^6)*(L38/L$66)^$BW$1,-99)</f>
        <v>0.87800361153484052</v>
      </c>
      <c r="BW38" s="8">
        <f>MAX((BW$3*climate!$I148+BW$4*climate!$I148^2+BW$5*climate!$I148^6)*(M38/M$66)^$BW$1,-99)</f>
        <v>0.4087132705143639</v>
      </c>
      <c r="BX38" s="8">
        <f>MAX((BX$3*climate!$M148+BX$4*climate!$M148^2+BX$5*climate!$M148^6)*(K38/K$66)^$BW$1,-99)</f>
        <v>1.2087152693554761</v>
      </c>
      <c r="BY38" s="8">
        <f>MAX((BY$3*climate!$M148+BY$4*climate!$M148^2+BY$5*climate!$M148^6)*(L38/L$66)^$BW$1,-99)</f>
        <v>0.87800361153484052</v>
      </c>
      <c r="BZ38" s="8">
        <f>MAX((BZ$3*climate!$M148+BZ$4*climate!$M148^2+BZ$5*climate!$M148^6)*(M38/M$66)^$BW$1,-99)</f>
        <v>0.4087132705143639</v>
      </c>
      <c r="CA38" s="8">
        <f t="shared" si="36"/>
        <v>0</v>
      </c>
      <c r="CB38" s="8">
        <f t="shared" si="37"/>
        <v>0</v>
      </c>
      <c r="CC38" s="8">
        <f t="shared" si="38"/>
        <v>0</v>
      </c>
      <c r="CD38" s="8">
        <f>MAX((CD$3*climate!$I148+CD$4*climate!$I148^2+CD$5*climate!$I148^6)*(K38/K$66)^$BW$1,-99)</f>
        <v>2.5549507944533336E-2</v>
      </c>
      <c r="CE38" s="8">
        <f>MAX((CE$3*climate!$I148+CE$4*climate!$I148^2+CE$5*climate!$I148^6)*(L38/L$66)^$BW$1,-99)</f>
        <v>1.4321990008704977E-2</v>
      </c>
      <c r="CF38" s="8">
        <f>MAX((CF$3*climate!$I148+CF$4*climate!$I148^2+CF$5*climate!$I148^6)*(M38/M$66)^$BW$1,-99)</f>
        <v>3.2295690288937661E-3</v>
      </c>
      <c r="CG38" s="8">
        <f>MAX((CG$3*climate!$M148+CG$4*climate!$M148^2+CG$5*climate!$M148^6)*(K38/K$66)^$BW$1,-99)</f>
        <v>2.5549507944533336E-2</v>
      </c>
      <c r="CH38" s="8">
        <f>MAX((CH$3*climate!$M148+CH$4*climate!$M148^2+CH$5*climate!$M148^6)*(L38/L$66)^$BW$1,-99)</f>
        <v>1.4321990008704977E-2</v>
      </c>
      <c r="CI38" s="8">
        <f>MAX((CI$3*climate!$M148+CI$4*climate!$M148^2+CI$5*climate!$M148^6)*(M38/M$66)^$BW$1,-99)</f>
        <v>3.2295690288937661E-3</v>
      </c>
      <c r="CJ38" s="8">
        <f t="shared" si="39"/>
        <v>0</v>
      </c>
      <c r="CK38" s="8">
        <f t="shared" si="40"/>
        <v>0</v>
      </c>
      <c r="CL38" s="8">
        <f t="shared" si="41"/>
        <v>0</v>
      </c>
    </row>
    <row r="39" spans="1:90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42"/>
        <v>6.4313278720127265E-3</v>
      </c>
      <c r="F39" s="7">
        <f t="shared" si="18"/>
        <v>1.2593283935289801E-2</v>
      </c>
      <c r="G39" s="7">
        <f t="shared" si="19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20"/>
        <v>26019.166524598586</v>
      </c>
      <c r="L39" s="1">
        <f t="shared" si="6"/>
        <v>1681.8679753353642</v>
      </c>
      <c r="M39" s="1">
        <f t="shared" si="7"/>
        <v>551.1172951451764</v>
      </c>
      <c r="N39" s="7">
        <f t="shared" si="43"/>
        <v>1.942643926323484E-3</v>
      </c>
      <c r="O39" s="7">
        <f t="shared" si="21"/>
        <v>2.3637521771912917E-2</v>
      </c>
      <c r="P39" s="7">
        <f t="shared" si="22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3"/>
        <v>178.52672604902381</v>
      </c>
      <c r="U39" s="1">
        <f t="shared" si="57"/>
        <v>809.7344341843268</v>
      </c>
      <c r="V39" s="1">
        <f t="shared" si="58"/>
        <v>848.75548948655353</v>
      </c>
      <c r="W39" s="7">
        <f t="shared" si="44"/>
        <v>5.477029712758652E-3</v>
      </c>
      <c r="X39" s="7">
        <f t="shared" si="61"/>
        <v>-4.518495981017101E-2</v>
      </c>
      <c r="Y39" s="7">
        <f t="shared" si="62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24"/>
        <v>2.5234576073225217</v>
      </c>
      <c r="AD39" s="8">
        <f t="shared" si="59"/>
        <v>2.8708353689561941</v>
      </c>
      <c r="AE39" s="8">
        <f t="shared" si="60"/>
        <v>2.0633186248030597</v>
      </c>
      <c r="AF39" s="7">
        <f t="shared" si="45"/>
        <v>6.7203811174301187E-3</v>
      </c>
      <c r="AG39" s="7">
        <f t="shared" si="63"/>
        <v>1.1145407571677701E-4</v>
      </c>
      <c r="AH39" s="7">
        <f t="shared" si="64"/>
        <v>1.5114427747970671E-2</v>
      </c>
      <c r="AI39" s="1">
        <f t="shared" si="46"/>
        <v>30367.352989127692</v>
      </c>
      <c r="AJ39" s="1">
        <f t="shared" si="47"/>
        <v>5702.6458241304299</v>
      </c>
      <c r="AK39" s="1">
        <f t="shared" si="48"/>
        <v>1621.1913010233438</v>
      </c>
      <c r="AL39" s="10">
        <f t="shared" ref="AL39:AN54" si="69">(1+AL$5)*AL38</f>
        <v>9.9961091578397294</v>
      </c>
      <c r="AM39" s="10">
        <f t="shared" si="69"/>
        <v>1.6304078030257936</v>
      </c>
      <c r="AN39" s="10">
        <f t="shared" si="69"/>
        <v>0.55073411202734623</v>
      </c>
      <c r="AO39" s="7">
        <f t="shared" si="49"/>
        <v>1.8276539118654789E-2</v>
      </c>
      <c r="AP39" s="7">
        <f t="shared" si="26"/>
        <v>2.8144496824265453E-2</v>
      </c>
      <c r="AQ39" s="7">
        <f t="shared" si="26"/>
        <v>2.0372115051398465E-2</v>
      </c>
      <c r="AR39" s="1">
        <f t="shared" si="50"/>
        <v>19523.971587805107</v>
      </c>
      <c r="AS39" s="1">
        <f t="shared" si="51"/>
        <v>4290.1293792548358</v>
      </c>
      <c r="AT39" s="1">
        <f t="shared" si="52"/>
        <v>1200.3630083016419</v>
      </c>
      <c r="AU39" s="1">
        <f t="shared" si="53"/>
        <v>3904.7943175610217</v>
      </c>
      <c r="AV39" s="1">
        <f t="shared" si="54"/>
        <v>858.02587585096717</v>
      </c>
      <c r="AW39" s="1">
        <f t="shared" si="55"/>
        <v>240.07260166032839</v>
      </c>
      <c r="AX39" s="1">
        <f t="shared" si="27"/>
        <v>15879.55826636651</v>
      </c>
      <c r="AY39" s="1">
        <f t="shared" si="28"/>
        <v>1582.5658720461115</v>
      </c>
      <c r="AZ39" s="1">
        <f t="shared" si="29"/>
        <v>409.16443167075863</v>
      </c>
      <c r="BA39" s="1">
        <f t="shared" si="30"/>
        <v>9.6727879174347891</v>
      </c>
      <c r="BB39" s="1">
        <f t="shared" si="31"/>
        <v>7.3668027784576218</v>
      </c>
      <c r="BC39" s="1">
        <f t="shared" si="32"/>
        <v>6.0141171086738563</v>
      </c>
      <c r="BD39" s="1">
        <f t="shared" si="33"/>
        <v>0</v>
      </c>
      <c r="BE39">
        <v>0</v>
      </c>
      <c r="BF39">
        <v>0</v>
      </c>
      <c r="BG39">
        <v>0</v>
      </c>
      <c r="BH39">
        <f t="shared" si="34"/>
        <v>0</v>
      </c>
      <c r="BI39">
        <f t="shared" si="35"/>
        <v>0</v>
      </c>
      <c r="BJ39">
        <f t="shared" si="11"/>
        <v>0</v>
      </c>
      <c r="BK39">
        <f t="shared" si="11"/>
        <v>0</v>
      </c>
      <c r="BL39">
        <f t="shared" si="12"/>
        <v>0</v>
      </c>
      <c r="BM39">
        <f t="shared" si="13"/>
        <v>0</v>
      </c>
      <c r="BN39">
        <f t="shared" si="14"/>
        <v>0</v>
      </c>
      <c r="BO39">
        <f t="shared" si="66"/>
        <v>0</v>
      </c>
      <c r="BP39">
        <f t="shared" si="67"/>
        <v>0</v>
      </c>
      <c r="BQ39">
        <f t="shared" si="68"/>
        <v>0</v>
      </c>
      <c r="BR39" s="7">
        <f t="shared" si="56"/>
        <v>1.3113781425445836E-2</v>
      </c>
      <c r="BS39">
        <v>0</v>
      </c>
      <c r="BT39">
        <v>0</v>
      </c>
      <c r="BU39" s="8">
        <f>MAX((BU$3*climate!$I149+BU$4*climate!$I149^2+BU$5*climate!$I149^6)*(K39/K$66)^$BW$1,-99)</f>
        <v>1.2393433799718314</v>
      </c>
      <c r="BV39" s="8">
        <f>MAX((BV$3*climate!$I149+BV$4*climate!$I149^2+BV$5*climate!$I149^6)*(L39/L$66)^$BW$1,-99)</f>
        <v>0.89491126630924966</v>
      </c>
      <c r="BW39" s="8">
        <f>MAX((BW$3*climate!$I149+BW$4*climate!$I149^2+BW$5*climate!$I149^6)*(M39/M$66)^$BW$1,-99)</f>
        <v>0.41623199933542071</v>
      </c>
      <c r="BX39" s="8">
        <f>MAX((BX$3*climate!$M149+BX$4*climate!$M149^2+BX$5*climate!$M149^6)*(K39/K$66)^$BW$1,-99)</f>
        <v>1.2393433799718314</v>
      </c>
      <c r="BY39" s="8">
        <f>MAX((BY$3*climate!$M149+BY$4*climate!$M149^2+BY$5*climate!$M149^6)*(L39/L$66)^$BW$1,-99)</f>
        <v>0.89491126630924966</v>
      </c>
      <c r="BZ39" s="8">
        <f>MAX((BZ$3*climate!$M149+BZ$4*climate!$M149^2+BZ$5*climate!$M149^6)*(M39/M$66)^$BW$1,-99)</f>
        <v>0.41623199933542071</v>
      </c>
      <c r="CA39" s="8">
        <f t="shared" si="36"/>
        <v>0</v>
      </c>
      <c r="CB39" s="8">
        <f t="shared" si="37"/>
        <v>0</v>
      </c>
      <c r="CC39" s="8">
        <f t="shared" si="38"/>
        <v>0</v>
      </c>
      <c r="CD39" s="8">
        <f>MAX((CD$3*climate!$I149+CD$4*climate!$I149^2+CD$5*climate!$I149^6)*(K39/K$66)^$BW$1,-99)</f>
        <v>2.7007977614240536E-2</v>
      </c>
      <c r="CE39" s="8">
        <f>MAX((CE$3*climate!$I149+CE$4*climate!$I149^2+CE$5*climate!$I149^6)*(L39/L$66)^$BW$1,-99)</f>
        <v>1.5058619146796777E-2</v>
      </c>
      <c r="CF39" s="8">
        <f>MAX((CF$3*climate!$I149+CF$4*climate!$I149^2+CF$5*climate!$I149^6)*(M39/M$66)^$BW$1,-99)</f>
        <v>3.3969417247445128E-3</v>
      </c>
      <c r="CG39" s="8">
        <f>MAX((CG$3*climate!$M149+CG$4*climate!$M149^2+CG$5*climate!$M149^6)*(K39/K$66)^$BW$1,-99)</f>
        <v>2.7007977614240536E-2</v>
      </c>
      <c r="CH39" s="8">
        <f>MAX((CH$3*climate!$M149+CH$4*climate!$M149^2+CH$5*climate!$M149^6)*(L39/L$66)^$BW$1,-99)</f>
        <v>1.5058619146796777E-2</v>
      </c>
      <c r="CI39" s="8">
        <f>MAX((CI$3*climate!$M149+CI$4*climate!$M149^2+CI$5*climate!$M149^6)*(M39/M$66)^$BW$1,-99)</f>
        <v>3.3969417247445128E-3</v>
      </c>
      <c r="CJ39" s="8">
        <f t="shared" si="39"/>
        <v>0</v>
      </c>
      <c r="CK39" s="8">
        <f t="shared" si="40"/>
        <v>0</v>
      </c>
      <c r="CL39" s="8">
        <f t="shared" si="41"/>
        <v>0</v>
      </c>
    </row>
    <row r="40" spans="1:90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42"/>
        <v>5.8607091553546375E-3</v>
      </c>
      <c r="F40" s="7">
        <f t="shared" si="18"/>
        <v>1.2074447177279346E-2</v>
      </c>
      <c r="G40" s="7">
        <f t="shared" si="19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20"/>
        <v>26632.781515108294</v>
      </c>
      <c r="L40" s="1">
        <f t="shared" si="6"/>
        <v>1719.423356585115</v>
      </c>
      <c r="M40" s="1">
        <f t="shared" si="7"/>
        <v>570.10603124801855</v>
      </c>
      <c r="N40" s="7">
        <f t="shared" si="43"/>
        <v>2.3583191641807444E-2</v>
      </c>
      <c r="O40" s="7">
        <f t="shared" si="21"/>
        <v>2.2329565578571797E-2</v>
      </c>
      <c r="P40" s="7">
        <f t="shared" si="22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3"/>
        <v>176.03566284065784</v>
      </c>
      <c r="U40" s="1">
        <f t="shared" si="57"/>
        <v>769.31632227109981</v>
      </c>
      <c r="V40" s="1">
        <f t="shared" si="58"/>
        <v>828.1612532754807</v>
      </c>
      <c r="W40" s="7">
        <f t="shared" si="44"/>
        <v>-1.3953446990799145E-2</v>
      </c>
      <c r="X40" s="7">
        <f t="shared" si="61"/>
        <v>-4.9915268768261689E-2</v>
      </c>
      <c r="Y40" s="7">
        <f t="shared" si="62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24"/>
        <v>2.5032209020804457</v>
      </c>
      <c r="AD40" s="8">
        <f t="shared" si="59"/>
        <v>2.882563824344889</v>
      </c>
      <c r="AE40" s="8">
        <f t="shared" si="60"/>
        <v>2.0908889139613622</v>
      </c>
      <c r="AF40" s="7">
        <f t="shared" si="45"/>
        <v>-8.0194353902968141E-3</v>
      </c>
      <c r="AG40" s="7">
        <f t="shared" si="63"/>
        <v>4.0853806928535796E-3</v>
      </c>
      <c r="AH40" s="7">
        <f t="shared" si="64"/>
        <v>1.3362109383825205E-2</v>
      </c>
      <c r="AI40" s="1">
        <f t="shared" si="46"/>
        <v>31235.412007775943</v>
      </c>
      <c r="AJ40" s="1">
        <f t="shared" si="47"/>
        <v>5990.4071175683539</v>
      </c>
      <c r="AK40" s="1">
        <f t="shared" si="48"/>
        <v>1699.144772581338</v>
      </c>
      <c r="AL40" s="10">
        <f t="shared" si="69"/>
        <v>10.178803437897331</v>
      </c>
      <c r="AM40" s="10">
        <f t="shared" si="69"/>
        <v>1.6762948102603106</v>
      </c>
      <c r="AN40" s="10">
        <f t="shared" si="69"/>
        <v>0.56195373072029708</v>
      </c>
      <c r="AO40" s="7">
        <f t="shared" si="49"/>
        <v>1.8276539118654789E-2</v>
      </c>
      <c r="AP40" s="7">
        <f t="shared" si="26"/>
        <v>2.8144496824265453E-2</v>
      </c>
      <c r="AQ40" s="7">
        <f t="shared" si="26"/>
        <v>2.0372115051398465E-2</v>
      </c>
      <c r="AR40" s="1">
        <f t="shared" si="50"/>
        <v>20086.868679320316</v>
      </c>
      <c r="AS40" s="1">
        <f t="shared" si="51"/>
        <v>4497.4930474920093</v>
      </c>
      <c r="AT40" s="1">
        <f t="shared" si="52"/>
        <v>1256.6932168708602</v>
      </c>
      <c r="AU40" s="1">
        <f t="shared" si="53"/>
        <v>4017.3737358640633</v>
      </c>
      <c r="AV40" s="1">
        <f t="shared" si="54"/>
        <v>899.49860949840195</v>
      </c>
      <c r="AW40" s="1">
        <f t="shared" si="55"/>
        <v>251.33864337417205</v>
      </c>
      <c r="AX40" s="1">
        <f t="shared" si="27"/>
        <v>16242.192238880623</v>
      </c>
      <c r="AY40" s="1">
        <f t="shared" si="28"/>
        <v>1639.2660596651185</v>
      </c>
      <c r="AZ40" s="1">
        <f t="shared" si="29"/>
        <v>419.72608810391034</v>
      </c>
      <c r="BA40" s="1">
        <f t="shared" si="30"/>
        <v>9.6953675946841837</v>
      </c>
      <c r="BB40" s="1">
        <f t="shared" si="31"/>
        <v>7.4020038960547865</v>
      </c>
      <c r="BC40" s="1">
        <f t="shared" si="32"/>
        <v>6.0396023273401163</v>
      </c>
      <c r="BD40" s="1">
        <f t="shared" si="33"/>
        <v>0</v>
      </c>
      <c r="BE40">
        <v>0</v>
      </c>
      <c r="BF40">
        <v>0</v>
      </c>
      <c r="BG40">
        <v>0</v>
      </c>
      <c r="BH40">
        <f t="shared" si="34"/>
        <v>0</v>
      </c>
      <c r="BI40">
        <f t="shared" si="35"/>
        <v>0</v>
      </c>
      <c r="BJ40">
        <f t="shared" si="11"/>
        <v>0</v>
      </c>
      <c r="BK40">
        <f t="shared" si="11"/>
        <v>0</v>
      </c>
      <c r="BL40">
        <f t="shared" si="12"/>
        <v>0</v>
      </c>
      <c r="BM40">
        <f t="shared" si="13"/>
        <v>0</v>
      </c>
      <c r="BN40">
        <f t="shared" si="14"/>
        <v>0</v>
      </c>
      <c r="BO40">
        <f t="shared" si="66"/>
        <v>0</v>
      </c>
      <c r="BP40">
        <f t="shared" si="67"/>
        <v>0</v>
      </c>
      <c r="BQ40">
        <f t="shared" si="68"/>
        <v>0</v>
      </c>
      <c r="BR40" s="7">
        <f t="shared" si="56"/>
        <v>3.129875777896407E-2</v>
      </c>
      <c r="BS40">
        <v>0</v>
      </c>
      <c r="BT40">
        <v>0</v>
      </c>
      <c r="BU40" s="8">
        <f>MAX((BU$3*climate!$I150+BU$4*climate!$I150^2+BU$5*climate!$I150^6)*(K40/K$66)^$BW$1,-99)</f>
        <v>1.2634582775024852</v>
      </c>
      <c r="BV40" s="8">
        <f>MAX((BV$3*climate!$I150+BV$4*climate!$I150^2+BV$5*climate!$I150^6)*(L40/L$66)^$BW$1,-99)</f>
        <v>0.91205047434095443</v>
      </c>
      <c r="BW40" s="8">
        <f>MAX((BW$3*climate!$I150+BW$4*climate!$I150^2+BW$5*climate!$I150^6)*(M40/M$66)^$BW$1,-99)</f>
        <v>0.42241874505549665</v>
      </c>
      <c r="BX40" s="8">
        <f>MAX((BX$3*climate!$M150+BX$4*climate!$M150^2+BX$5*climate!$M150^6)*(K40/K$66)^$BW$1,-99)</f>
        <v>1.2634582775024852</v>
      </c>
      <c r="BY40" s="8">
        <f>MAX((BY$3*climate!$M150+BY$4*climate!$M150^2+BY$5*climate!$M150^6)*(L40/L$66)^$BW$1,-99)</f>
        <v>0.91205047434095443</v>
      </c>
      <c r="BZ40" s="8">
        <f>MAX((BZ$3*climate!$M150+BZ$4*climate!$M150^2+BZ$5*climate!$M150^6)*(M40/M$66)^$BW$1,-99)</f>
        <v>0.42241874505549665</v>
      </c>
      <c r="CA40" s="8">
        <f t="shared" si="36"/>
        <v>0</v>
      </c>
      <c r="CB40" s="8">
        <f t="shared" si="37"/>
        <v>0</v>
      </c>
      <c r="CC40" s="8">
        <f t="shared" si="38"/>
        <v>0</v>
      </c>
      <c r="CD40" s="8">
        <f>MAX((CD$3*climate!$I150+CD$4*climate!$I150^2+CD$5*climate!$I150^6)*(K40/K$66)^$BW$1,-99)</f>
        <v>2.8376712387235468E-2</v>
      </c>
      <c r="CE40" s="8">
        <f>MAX((CE$3*climate!$I150+CE$4*climate!$I150^2+CE$5*climate!$I150^6)*(L40/L$66)^$BW$1,-99)</f>
        <v>1.5826544937889257E-2</v>
      </c>
      <c r="CF40" s="8">
        <f>MAX((CF$3*climate!$I150+CF$4*climate!$I150^2+CF$5*climate!$I150^6)*(M40/M$66)^$BW$1,-99)</f>
        <v>3.5595700845800285E-3</v>
      </c>
      <c r="CG40" s="8">
        <f>MAX((CG$3*climate!$M150+CG$4*climate!$M150^2+CG$5*climate!$M150^6)*(K40/K$66)^$BW$1,-99)</f>
        <v>2.8376712387235468E-2</v>
      </c>
      <c r="CH40" s="8">
        <f>MAX((CH$3*climate!$M150+CH$4*climate!$M150^2+CH$5*climate!$M150^6)*(L40/L$66)^$BW$1,-99)</f>
        <v>1.5826544937889257E-2</v>
      </c>
      <c r="CI40" s="8">
        <f>MAX((CI$3*climate!$M150+CI$4*climate!$M150^2+CI$5*climate!$M150^6)*(M40/M$66)^$BW$1,-99)</f>
        <v>3.5595700845800285E-3</v>
      </c>
      <c r="CJ40" s="8">
        <f t="shared" si="39"/>
        <v>0</v>
      </c>
      <c r="CK40" s="8">
        <f t="shared" si="40"/>
        <v>0</v>
      </c>
      <c r="CL40" s="8">
        <f t="shared" si="41"/>
        <v>0</v>
      </c>
    </row>
    <row r="41" spans="1:90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42"/>
        <v>5.7810995316500691E-3</v>
      </c>
      <c r="F41" s="7">
        <f t="shared" si="18"/>
        <v>1.2319281691468786E-2</v>
      </c>
      <c r="G41" s="7">
        <f t="shared" si="19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20"/>
        <v>27161.201175946793</v>
      </c>
      <c r="L41" s="1">
        <f t="shared" si="6"/>
        <v>1749.8982440645752</v>
      </c>
      <c r="M41" s="1">
        <f t="shared" si="7"/>
        <v>592.66214754713269</v>
      </c>
      <c r="N41" s="7">
        <f t="shared" si="43"/>
        <v>1.9840949040141886E-2</v>
      </c>
      <c r="O41" s="7">
        <f t="shared" si="21"/>
        <v>1.7723899912576169E-2</v>
      </c>
      <c r="P41" s="7">
        <f t="shared" si="22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3"/>
        <v>175.44939229898932</v>
      </c>
      <c r="U41" s="1">
        <f t="shared" si="57"/>
        <v>758.7894364238</v>
      </c>
      <c r="V41" s="1">
        <f t="shared" si="58"/>
        <v>828.5351055881282</v>
      </c>
      <c r="W41" s="7">
        <f t="shared" si="44"/>
        <v>-3.3304077833318235E-3</v>
      </c>
      <c r="X41" s="7">
        <f t="shared" si="61"/>
        <v>-1.3683429744767883E-2</v>
      </c>
      <c r="Y41" s="7">
        <f t="shared" si="62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24"/>
        <v>2.481453543375975</v>
      </c>
      <c r="AD41" s="8">
        <f t="shared" si="59"/>
        <v>2.8768331091109078</v>
      </c>
      <c r="AE41" s="8">
        <f t="shared" si="60"/>
        <v>2.0728401776911358</v>
      </c>
      <c r="AF41" s="7">
        <f t="shared" si="45"/>
        <v>-8.6957402306683251E-3</v>
      </c>
      <c r="AG41" s="7">
        <f t="shared" si="63"/>
        <v>-1.9880618724144039E-3</v>
      </c>
      <c r="AH41" s="7">
        <f t="shared" si="64"/>
        <v>-8.632087601455396E-3</v>
      </c>
      <c r="AI41" s="1">
        <f t="shared" si="46"/>
        <v>32129.244542862416</v>
      </c>
      <c r="AJ41" s="1">
        <f t="shared" si="47"/>
        <v>6290.8650153099206</v>
      </c>
      <c r="AK41" s="1">
        <f t="shared" si="48"/>
        <v>1780.5689386973763</v>
      </c>
      <c r="AL41" s="10">
        <f t="shared" si="69"/>
        <v>10.36483673711116</v>
      </c>
      <c r="AM41" s="10">
        <f t="shared" si="69"/>
        <v>1.7234732842242146</v>
      </c>
      <c r="AN41" s="10">
        <f t="shared" si="69"/>
        <v>0.57340191677609353</v>
      </c>
      <c r="AO41" s="7">
        <f t="shared" si="49"/>
        <v>1.8276539118654789E-2</v>
      </c>
      <c r="AP41" s="7">
        <f t="shared" si="26"/>
        <v>2.8144496824265453E-2</v>
      </c>
      <c r="AQ41" s="7">
        <f t="shared" si="26"/>
        <v>2.0372115051398465E-2</v>
      </c>
      <c r="AR41" s="1">
        <f t="shared" si="50"/>
        <v>20664.809655552512</v>
      </c>
      <c r="AS41" s="1">
        <f t="shared" si="51"/>
        <v>4715.5186698099187</v>
      </c>
      <c r="AT41" s="1">
        <f t="shared" si="52"/>
        <v>1315.4286777487405</v>
      </c>
      <c r="AU41" s="1">
        <f t="shared" si="53"/>
        <v>4132.9619311105025</v>
      </c>
      <c r="AV41" s="1">
        <f t="shared" si="54"/>
        <v>943.10373396198383</v>
      </c>
      <c r="AW41" s="1">
        <f t="shared" si="55"/>
        <v>263.08573554974811</v>
      </c>
      <c r="AX41" s="1">
        <f t="shared" si="27"/>
        <v>16613.469757889052</v>
      </c>
      <c r="AY41" s="1">
        <f t="shared" si="28"/>
        <v>1697.8171107820328</v>
      </c>
      <c r="AZ41" s="1">
        <f t="shared" si="29"/>
        <v>430.56307719293329</v>
      </c>
      <c r="BA41" s="1">
        <f t="shared" si="30"/>
        <v>9.7179690765104549</v>
      </c>
      <c r="BB41" s="1">
        <f t="shared" si="31"/>
        <v>7.4370986524613718</v>
      </c>
      <c r="BC41" s="1">
        <f t="shared" si="32"/>
        <v>6.0650938339080298</v>
      </c>
      <c r="BD41" s="1">
        <f t="shared" si="33"/>
        <v>0</v>
      </c>
      <c r="BE41">
        <v>0</v>
      </c>
      <c r="BF41">
        <v>0</v>
      </c>
      <c r="BG41">
        <v>0</v>
      </c>
      <c r="BH41">
        <f t="shared" si="34"/>
        <v>0</v>
      </c>
      <c r="BI41">
        <f t="shared" si="35"/>
        <v>0</v>
      </c>
      <c r="BJ41">
        <f t="shared" si="11"/>
        <v>0</v>
      </c>
      <c r="BK41">
        <f t="shared" si="11"/>
        <v>0</v>
      </c>
      <c r="BL41">
        <f t="shared" si="12"/>
        <v>0</v>
      </c>
      <c r="BM41">
        <f t="shared" si="13"/>
        <v>0</v>
      </c>
      <c r="BN41">
        <f t="shared" si="14"/>
        <v>0</v>
      </c>
      <c r="BO41">
        <f t="shared" si="66"/>
        <v>0</v>
      </c>
      <c r="BP41">
        <f t="shared" si="67"/>
        <v>0</v>
      </c>
      <c r="BQ41">
        <f t="shared" si="68"/>
        <v>0</v>
      </c>
      <c r="BR41" s="7">
        <f t="shared" si="56"/>
        <v>2.7798029622635667E-2</v>
      </c>
      <c r="BS41">
        <v>0</v>
      </c>
      <c r="BT41">
        <v>0</v>
      </c>
      <c r="BU41" s="8">
        <f>MAX((BU$3*climate!$I151+BU$4*climate!$I151^2+BU$5*climate!$I151^6)*(K41/K$66)^$BW$1,-99)</f>
        <v>1.2887101700240926</v>
      </c>
      <c r="BV41" s="8">
        <f>MAX((BV$3*climate!$I151+BV$4*climate!$I151^2+BV$5*climate!$I151^6)*(L41/L$66)^$BW$1,-99)</f>
        <v>0.93018648670986359</v>
      </c>
      <c r="BW41" s="8">
        <f>MAX((BW$3*climate!$I151+BW$4*climate!$I151^2+BW$5*climate!$I151^6)*(M41/M$66)^$BW$1,-99)</f>
        <v>0.42798204979587817</v>
      </c>
      <c r="BX41" s="8">
        <f>MAX((BX$3*climate!$M151+BX$4*climate!$M151^2+BX$5*climate!$M151^6)*(K41/K$66)^$BW$1,-99)</f>
        <v>1.2887101700240926</v>
      </c>
      <c r="BY41" s="8">
        <f>MAX((BY$3*climate!$M151+BY$4*climate!$M151^2+BY$5*climate!$M151^6)*(L41/L$66)^$BW$1,-99)</f>
        <v>0.93018648670986359</v>
      </c>
      <c r="BZ41" s="8">
        <f>MAX((BZ$3*climate!$M151+BZ$4*climate!$M151^2+BZ$5*climate!$M151^6)*(M41/M$66)^$BW$1,-99)</f>
        <v>0.42798204979587817</v>
      </c>
      <c r="CA41" s="8">
        <f t="shared" si="36"/>
        <v>0</v>
      </c>
      <c r="CB41" s="8">
        <f t="shared" si="37"/>
        <v>0</v>
      </c>
      <c r="CC41" s="8">
        <f t="shared" si="38"/>
        <v>0</v>
      </c>
      <c r="CD41" s="8">
        <f>MAX((CD$3*climate!$I151+CD$4*climate!$I151^2+CD$5*climate!$I151^6)*(K41/K$66)^$BW$1,-99)</f>
        <v>2.9821019015752501E-2</v>
      </c>
      <c r="CE41" s="8">
        <f>MAX((CE$3*climate!$I151+CE$4*climate!$I151^2+CE$5*climate!$I151^6)*(L41/L$66)^$BW$1,-99)</f>
        <v>1.6640631997832431E-2</v>
      </c>
      <c r="CF41" s="8">
        <f>MAX((CF$3*climate!$I151+CF$4*climate!$I151^2+CF$5*climate!$I151^6)*(M41/M$66)^$BW$1,-99)</f>
        <v>3.7227455499969425E-3</v>
      </c>
      <c r="CG41" s="8">
        <f>MAX((CG$3*climate!$M151+CG$4*climate!$M151^2+CG$5*climate!$M151^6)*(K41/K$66)^$BW$1,-99)</f>
        <v>2.9821019015752501E-2</v>
      </c>
      <c r="CH41" s="8">
        <f>MAX((CH$3*climate!$M151+CH$4*climate!$M151^2+CH$5*climate!$M151^6)*(L41/L$66)^$BW$1,-99)</f>
        <v>1.6640631997832431E-2</v>
      </c>
      <c r="CI41" s="8">
        <f>MAX((CI$3*climate!$M151+CI$4*climate!$M151^2+CI$5*climate!$M151^6)*(M41/M$66)^$BW$1,-99)</f>
        <v>3.7227455499969425E-3</v>
      </c>
      <c r="CJ41" s="8">
        <f t="shared" si="39"/>
        <v>0</v>
      </c>
      <c r="CK41" s="8">
        <f t="shared" si="40"/>
        <v>0</v>
      </c>
      <c r="CL41" s="8">
        <f t="shared" si="41"/>
        <v>0</v>
      </c>
    </row>
    <row r="42" spans="1:90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42"/>
        <v>5.3138957956262445E-3</v>
      </c>
      <c r="F42" s="7">
        <f t="shared" si="18"/>
        <v>1.1294017092817743E-2</v>
      </c>
      <c r="G42" s="7">
        <f t="shared" si="19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20"/>
        <v>27726.073604828831</v>
      </c>
      <c r="L42" s="1">
        <f t="shared" si="6"/>
        <v>1811.0717126973307</v>
      </c>
      <c r="M42" s="1">
        <f t="shared" si="7"/>
        <v>619.28731176897304</v>
      </c>
      <c r="N42" s="7">
        <f t="shared" si="43"/>
        <v>2.079703416733536E-2</v>
      </c>
      <c r="O42" s="7">
        <f t="shared" si="21"/>
        <v>3.4958300484184024E-2</v>
      </c>
      <c r="P42" s="7">
        <f t="shared" si="22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3"/>
        <v>176.00179241408657</v>
      </c>
      <c r="U42" s="1">
        <f t="shared" si="57"/>
        <v>737.34655045426848</v>
      </c>
      <c r="V42" s="1">
        <f t="shared" si="58"/>
        <v>805.08355118898066</v>
      </c>
      <c r="W42" s="7">
        <f t="shared" si="44"/>
        <v>3.1484869104354551E-3</v>
      </c>
      <c r="X42" s="7">
        <f t="shared" si="61"/>
        <v>-2.8259336438040794E-2</v>
      </c>
      <c r="Y42" s="7">
        <f t="shared" si="62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24"/>
        <v>2.4730972206074497</v>
      </c>
      <c r="AD42" s="8">
        <f t="shared" si="59"/>
        <v>2.8631502910465834</v>
      </c>
      <c r="AE42" s="8">
        <f t="shared" si="60"/>
        <v>2.1511802606194173</v>
      </c>
      <c r="AF42" s="7">
        <f t="shared" si="45"/>
        <v>-3.3675112680757735E-3</v>
      </c>
      <c r="AG42" s="7">
        <f t="shared" si="63"/>
        <v>-4.7562084922448955E-3</v>
      </c>
      <c r="AH42" s="7">
        <f t="shared" si="64"/>
        <v>3.7793595363218913E-2</v>
      </c>
      <c r="AI42" s="1">
        <f t="shared" si="46"/>
        <v>33049.282019686681</v>
      </c>
      <c r="AJ42" s="1">
        <f t="shared" si="47"/>
        <v>6604.8822477409121</v>
      </c>
      <c r="AK42" s="1">
        <f t="shared" si="48"/>
        <v>1865.5977803773867</v>
      </c>
      <c r="AL42" s="10">
        <f t="shared" si="69"/>
        <v>10.554270081195442</v>
      </c>
      <c r="AM42" s="10">
        <f t="shared" si="69"/>
        <v>1.7719795725987695</v>
      </c>
      <c r="AN42" s="10">
        <f t="shared" si="69"/>
        <v>0.58508332659534856</v>
      </c>
      <c r="AO42" s="7">
        <f t="shared" si="49"/>
        <v>1.8276539118654789E-2</v>
      </c>
      <c r="AP42" s="7">
        <f t="shared" si="26"/>
        <v>2.8144496824265453E-2</v>
      </c>
      <c r="AQ42" s="7">
        <f t="shared" si="26"/>
        <v>2.0372115051398465E-2</v>
      </c>
      <c r="AR42" s="1">
        <f t="shared" si="50"/>
        <v>21251.559171577337</v>
      </c>
      <c r="AS42" s="1">
        <f t="shared" si="51"/>
        <v>4939.8813391114163</v>
      </c>
      <c r="AT42" s="1">
        <f t="shared" si="52"/>
        <v>1376.6551591383734</v>
      </c>
      <c r="AU42" s="1">
        <f t="shared" si="53"/>
        <v>4250.3118343154674</v>
      </c>
      <c r="AV42" s="1">
        <f t="shared" si="54"/>
        <v>987.97626782228326</v>
      </c>
      <c r="AW42" s="1">
        <f t="shared" si="55"/>
        <v>275.33103182767468</v>
      </c>
      <c r="AX42" s="1">
        <f t="shared" si="27"/>
        <v>16994.877908460152</v>
      </c>
      <c r="AY42" s="1">
        <f t="shared" si="28"/>
        <v>1758.7354454044996</v>
      </c>
      <c r="AZ42" s="1">
        <f t="shared" si="29"/>
        <v>441.68266229408425</v>
      </c>
      <c r="BA42" s="1">
        <f t="shared" si="30"/>
        <v>9.7406672781361952</v>
      </c>
      <c r="BB42" s="1">
        <f t="shared" si="31"/>
        <v>7.4723503328603122</v>
      </c>
      <c r="BC42" s="1">
        <f t="shared" si="32"/>
        <v>6.0905916656113188</v>
      </c>
      <c r="BD42" s="1">
        <f t="shared" si="33"/>
        <v>0</v>
      </c>
      <c r="BE42">
        <v>0</v>
      </c>
      <c r="BF42">
        <v>0</v>
      </c>
      <c r="BG42">
        <v>0</v>
      </c>
      <c r="BH42">
        <f t="shared" si="34"/>
        <v>0</v>
      </c>
      <c r="BI42">
        <f t="shared" si="35"/>
        <v>0</v>
      </c>
      <c r="BJ42">
        <f t="shared" si="11"/>
        <v>0</v>
      </c>
      <c r="BK42">
        <f t="shared" si="11"/>
        <v>0</v>
      </c>
      <c r="BL42">
        <f t="shared" si="12"/>
        <v>0</v>
      </c>
      <c r="BM42">
        <f t="shared" si="13"/>
        <v>0</v>
      </c>
      <c r="BN42">
        <f t="shared" si="14"/>
        <v>0</v>
      </c>
      <c r="BO42">
        <f t="shared" si="66"/>
        <v>0</v>
      </c>
      <c r="BP42">
        <f t="shared" si="67"/>
        <v>0</v>
      </c>
      <c r="BQ42">
        <f t="shared" si="68"/>
        <v>0</v>
      </c>
      <c r="BR42" s="7">
        <f t="shared" si="56"/>
        <v>3.0456997379984641E-2</v>
      </c>
      <c r="BS42">
        <v>0</v>
      </c>
      <c r="BT42">
        <v>0</v>
      </c>
      <c r="BU42" s="8">
        <f>MAX((BU$3*climate!$I152+BU$4*climate!$I152^2+BU$5*climate!$I152^6)*(K42/K$66)^$BW$1,-99)</f>
        <v>1.3136608884808396</v>
      </c>
      <c r="BV42" s="8">
        <f>MAX((BV$3*climate!$I152+BV$4*climate!$I152^2+BV$5*climate!$I152^6)*(L42/L$66)^$BW$1,-99)</f>
        <v>0.94433862954618286</v>
      </c>
      <c r="BW42" s="8">
        <f>MAX((BW$3*climate!$I152+BW$4*climate!$I152^2+BW$5*climate!$I152^6)*(M42/M$66)^$BW$1,-99)</f>
        <v>0.43287898437858646</v>
      </c>
      <c r="BX42" s="8">
        <f>MAX((BX$3*climate!$M152+BX$4*climate!$M152^2+BX$5*climate!$M152^6)*(K42/K$66)^$BW$1,-99)</f>
        <v>1.3136608884808396</v>
      </c>
      <c r="BY42" s="8">
        <f>MAX((BY$3*climate!$M152+BY$4*climate!$M152^2+BY$5*climate!$M152^6)*(L42/L$66)^$BW$1,-99)</f>
        <v>0.94433862954618286</v>
      </c>
      <c r="BZ42" s="8">
        <f>MAX((BZ$3*climate!$M152+BZ$4*climate!$M152^2+BZ$5*climate!$M152^6)*(M42/M$66)^$BW$1,-99)</f>
        <v>0.43287898437858646</v>
      </c>
      <c r="CA42" s="8">
        <f t="shared" si="36"/>
        <v>0</v>
      </c>
      <c r="CB42" s="8">
        <f t="shared" si="37"/>
        <v>0</v>
      </c>
      <c r="CC42" s="8">
        <f t="shared" si="38"/>
        <v>0</v>
      </c>
      <c r="CD42" s="8">
        <f>MAX((CD$3*climate!$I152+CD$4*climate!$I152^2+CD$5*climate!$I152^6)*(K42/K$66)^$BW$1,-99)</f>
        <v>3.1310576777759669E-2</v>
      </c>
      <c r="CE42" s="8">
        <f>MAX((CE$3*climate!$I152+CE$4*climate!$I152^2+CE$5*climate!$I152^6)*(L42/L$66)^$BW$1,-99)</f>
        <v>1.7411652437307419E-2</v>
      </c>
      <c r="CF42" s="8">
        <f>MAX((CF$3*climate!$I152+CF$4*climate!$I152^2+CF$5*climate!$I152^6)*(M42/M$66)^$BW$1,-99)</f>
        <v>3.885789121917622E-3</v>
      </c>
      <c r="CG42" s="8">
        <f>MAX((CG$3*climate!$M152+CG$4*climate!$M152^2+CG$5*climate!$M152^6)*(K42/K$66)^$BW$1,-99)</f>
        <v>3.1310576777759669E-2</v>
      </c>
      <c r="CH42" s="8">
        <f>MAX((CH$3*climate!$M152+CH$4*climate!$M152^2+CH$5*climate!$M152^6)*(L42/L$66)^$BW$1,-99)</f>
        <v>1.7411652437307419E-2</v>
      </c>
      <c r="CI42" s="8">
        <f>MAX((CI$3*climate!$M152+CI$4*climate!$M152^2+CI$5*climate!$M152^6)*(M42/M$66)^$BW$1,-99)</f>
        <v>3.885789121917622E-3</v>
      </c>
      <c r="CJ42" s="8">
        <f t="shared" si="39"/>
        <v>0</v>
      </c>
      <c r="CK42" s="8">
        <f t="shared" si="40"/>
        <v>0</v>
      </c>
      <c r="CL42" s="8">
        <f t="shared" si="41"/>
        <v>0</v>
      </c>
    </row>
    <row r="43" spans="1:90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42"/>
        <v>5.6420769798790626E-3</v>
      </c>
      <c r="F43" s="7">
        <f t="shared" si="18"/>
        <v>1.0971471739061212E-2</v>
      </c>
      <c r="G43" s="7">
        <f t="shared" si="19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20"/>
        <v>28472.728954129358</v>
      </c>
      <c r="L43" s="1">
        <f t="shared" si="6"/>
        <v>1903.0117292407404</v>
      </c>
      <c r="M43" s="1">
        <f t="shared" si="7"/>
        <v>630.57651085520763</v>
      </c>
      <c r="N43" s="7">
        <f t="shared" si="43"/>
        <v>2.6929718211903264E-2</v>
      </c>
      <c r="O43" s="7">
        <f t="shared" si="21"/>
        <v>5.0765530651725621E-2</v>
      </c>
      <c r="P43" s="7">
        <f t="shared" si="22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3"/>
        <v>171.623391932289</v>
      </c>
      <c r="U43" s="1">
        <f t="shared" si="57"/>
        <v>689.80970911035058</v>
      </c>
      <c r="V43" s="1">
        <f t="shared" si="58"/>
        <v>804.35740114786302</v>
      </c>
      <c r="W43" s="7">
        <f t="shared" si="44"/>
        <v>-2.4877022112913094E-2</v>
      </c>
      <c r="X43" s="7">
        <f t="shared" si="61"/>
        <v>-6.447014814761276E-2</v>
      </c>
      <c r="Y43" s="7">
        <f t="shared" si="62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24"/>
        <v>2.4755464706454462</v>
      </c>
      <c r="AD43" s="8">
        <f t="shared" si="59"/>
        <v>2.8303909353791314</v>
      </c>
      <c r="AE43" s="8">
        <f t="shared" si="60"/>
        <v>2.1734776131873805</v>
      </c>
      <c r="AF43" s="7">
        <f t="shared" si="45"/>
        <v>9.9035736144448272E-4</v>
      </c>
      <c r="AG43" s="7">
        <f t="shared" si="63"/>
        <v>-1.1441717107863458E-2</v>
      </c>
      <c r="AH43" s="7">
        <f t="shared" si="64"/>
        <v>1.0365171611207868E-2</v>
      </c>
      <c r="AI43" s="1">
        <f t="shared" si="46"/>
        <v>33994.66565203348</v>
      </c>
      <c r="AJ43" s="1">
        <f t="shared" si="47"/>
        <v>6932.3702907891047</v>
      </c>
      <c r="AK43" s="1">
        <f t="shared" si="48"/>
        <v>1954.3690341673228</v>
      </c>
      <c r="AL43" s="10">
        <f t="shared" si="69"/>
        <v>10.747165611203259</v>
      </c>
      <c r="AM43" s="10">
        <f t="shared" si="69"/>
        <v>1.8218510460524389</v>
      </c>
      <c r="AN43" s="10">
        <f t="shared" si="69"/>
        <v>0.59700271143940398</v>
      </c>
      <c r="AO43" s="7">
        <f t="shared" si="49"/>
        <v>1.8276539118654789E-2</v>
      </c>
      <c r="AP43" s="7">
        <f t="shared" si="26"/>
        <v>2.8144496824265453E-2</v>
      </c>
      <c r="AQ43" s="7">
        <f t="shared" si="26"/>
        <v>2.0372115051398465E-2</v>
      </c>
      <c r="AR43" s="1">
        <f t="shared" si="50"/>
        <v>21860.547490244851</v>
      </c>
      <c r="AS43" s="1">
        <f t="shared" si="51"/>
        <v>5173.2697828490136</v>
      </c>
      <c r="AT43" s="1">
        <f t="shared" si="52"/>
        <v>1440.4610720737285</v>
      </c>
      <c r="AU43" s="1">
        <f t="shared" si="53"/>
        <v>4372.1094980489706</v>
      </c>
      <c r="AV43" s="1">
        <f t="shared" si="54"/>
        <v>1034.6539565698029</v>
      </c>
      <c r="AW43" s="1">
        <f t="shared" si="55"/>
        <v>288.09221441474568</v>
      </c>
      <c r="AX43" s="1">
        <f t="shared" si="27"/>
        <v>17383.80527240162</v>
      </c>
      <c r="AY43" s="1">
        <f t="shared" si="28"/>
        <v>1821.8399708282952</v>
      </c>
      <c r="AZ43" s="1">
        <f t="shared" si="29"/>
        <v>453.09224415510715</v>
      </c>
      <c r="BA43" s="1">
        <f t="shared" si="30"/>
        <v>9.7632943203319726</v>
      </c>
      <c r="BB43" s="1">
        <f t="shared" si="31"/>
        <v>7.5076022423644009</v>
      </c>
      <c r="BC43" s="1">
        <f t="shared" si="32"/>
        <v>6.1160957342348379</v>
      </c>
      <c r="BD43" s="1">
        <f t="shared" si="33"/>
        <v>0</v>
      </c>
      <c r="BE43">
        <v>0</v>
      </c>
      <c r="BF43">
        <v>0</v>
      </c>
      <c r="BG43">
        <v>0</v>
      </c>
      <c r="BH43">
        <f t="shared" si="34"/>
        <v>0</v>
      </c>
      <c r="BI43">
        <f t="shared" si="35"/>
        <v>0</v>
      </c>
      <c r="BJ43">
        <f t="shared" si="11"/>
        <v>0</v>
      </c>
      <c r="BK43">
        <f t="shared" si="11"/>
        <v>0</v>
      </c>
      <c r="BL43">
        <f t="shared" si="12"/>
        <v>0</v>
      </c>
      <c r="BM43">
        <f t="shared" si="13"/>
        <v>0</v>
      </c>
      <c r="BN43">
        <f t="shared" si="14"/>
        <v>0</v>
      </c>
      <c r="BO43">
        <f t="shared" si="66"/>
        <v>0</v>
      </c>
      <c r="BP43">
        <f t="shared" si="67"/>
        <v>0</v>
      </c>
      <c r="BQ43">
        <f t="shared" si="68"/>
        <v>0</v>
      </c>
      <c r="BR43" s="7">
        <f t="shared" si="56"/>
        <v>3.6603793811903707E-2</v>
      </c>
      <c r="BS43">
        <v>0</v>
      </c>
      <c r="BT43">
        <v>0</v>
      </c>
      <c r="BU43" s="8">
        <f>MAX((BU$3*climate!$I153+BU$4*climate!$I153^2+BU$5*climate!$I153^6)*(K43/K$66)^$BW$1,-99)</f>
        <v>1.3366005745826766</v>
      </c>
      <c r="BV43" s="8">
        <f>MAX((BV$3*climate!$I153+BV$4*climate!$I153^2+BV$5*climate!$I153^6)*(L43/L$66)^$BW$1,-99)</f>
        <v>0.95471705079090852</v>
      </c>
      <c r="BW43" s="8">
        <f>MAX((BW$3*climate!$I153+BW$4*climate!$I153^2+BW$5*climate!$I153^6)*(M43/M$66)^$BW$1,-99)</f>
        <v>0.44049296869653742</v>
      </c>
      <c r="BX43" s="8">
        <f>MAX((BX$3*climate!$M153+BX$4*climate!$M153^2+BX$5*climate!$M153^6)*(K43/K$66)^$BW$1,-99)</f>
        <v>1.3366005745826766</v>
      </c>
      <c r="BY43" s="8">
        <f>MAX((BY$3*climate!$M153+BY$4*climate!$M153^2+BY$5*climate!$M153^6)*(L43/L$66)^$BW$1,-99)</f>
        <v>0.95471705079090852</v>
      </c>
      <c r="BZ43" s="8">
        <f>MAX((BZ$3*climate!$M153+BZ$4*climate!$M153^2+BZ$5*climate!$M153^6)*(M43/M$66)^$BW$1,-99)</f>
        <v>0.44049296869653742</v>
      </c>
      <c r="CA43" s="8">
        <f t="shared" si="36"/>
        <v>0</v>
      </c>
      <c r="CB43" s="8">
        <f t="shared" si="37"/>
        <v>0</v>
      </c>
      <c r="CC43" s="8">
        <f t="shared" si="38"/>
        <v>0</v>
      </c>
      <c r="CD43" s="8">
        <f>MAX((CD$3*climate!$I153+CD$4*climate!$I153^2+CD$5*climate!$I153^6)*(K43/K$66)^$BW$1,-99)</f>
        <v>3.2804289372572536E-2</v>
      </c>
      <c r="CE43" s="8">
        <f>MAX((CE$3*climate!$I153+CE$4*climate!$I153^2+CE$5*climate!$I153^6)*(L43/L$66)^$BW$1,-99)</f>
        <v>1.8137836168597172E-2</v>
      </c>
      <c r="CF43" s="8">
        <f>MAX((CF$3*climate!$I153+CF$4*climate!$I153^2+CF$5*climate!$I153^6)*(M43/M$66)^$BW$1,-99)</f>
        <v>4.0796661786765623E-3</v>
      </c>
      <c r="CG43" s="8">
        <f>MAX((CG$3*climate!$M153+CG$4*climate!$M153^2+CG$5*climate!$M153^6)*(K43/K$66)^$BW$1,-99)</f>
        <v>3.2804289372572536E-2</v>
      </c>
      <c r="CH43" s="8">
        <f>MAX((CH$3*climate!$M153+CH$4*climate!$M153^2+CH$5*climate!$M153^6)*(L43/L$66)^$BW$1,-99)</f>
        <v>1.8137836168597172E-2</v>
      </c>
      <c r="CI43" s="8">
        <f>MAX((CI$3*climate!$M153+CI$4*climate!$M153^2+CI$5*climate!$M153^6)*(M43/M$66)^$BW$1,-99)</f>
        <v>4.0796661786765623E-3</v>
      </c>
      <c r="CJ43" s="8">
        <f t="shared" si="39"/>
        <v>0</v>
      </c>
      <c r="CK43" s="8">
        <f t="shared" si="40"/>
        <v>0</v>
      </c>
      <c r="CL43" s="8">
        <f t="shared" si="41"/>
        <v>0</v>
      </c>
    </row>
    <row r="44" spans="1:90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42"/>
        <v>4.949025180586597E-3</v>
      </c>
      <c r="F44" s="7">
        <f t="shared" si="18"/>
        <v>1.0535666758227036E-2</v>
      </c>
      <c r="G44" s="7">
        <f t="shared" si="19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20"/>
        <v>29030.021227256766</v>
      </c>
      <c r="L44" s="1">
        <f t="shared" si="6"/>
        <v>1941.212518447536</v>
      </c>
      <c r="M44" s="1">
        <f t="shared" si="7"/>
        <v>618.9462777574264</v>
      </c>
      <c r="N44" s="7">
        <f t="shared" si="43"/>
        <v>1.9572843685802921E-2</v>
      </c>
      <c r="O44" s="7">
        <f t="shared" si="21"/>
        <v>2.0073859041340292E-2</v>
      </c>
      <c r="P44" s="7">
        <f t="shared" si="22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3"/>
        <v>167.75711169562331</v>
      </c>
      <c r="U44" s="1">
        <f t="shared" si="57"/>
        <v>675.62399492262864</v>
      </c>
      <c r="V44" s="1">
        <f t="shared" si="58"/>
        <v>807.31845876176374</v>
      </c>
      <c r="W44" s="7">
        <f t="shared" si="44"/>
        <v>-2.252769971002011E-2</v>
      </c>
      <c r="X44" s="7">
        <f t="shared" si="61"/>
        <v>-2.0564677476078597E-2</v>
      </c>
      <c r="Y44" s="7">
        <f t="shared" si="62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24"/>
        <v>2.4456886797812856</v>
      </c>
      <c r="AD44" s="8">
        <f t="shared" si="59"/>
        <v>2.7175457818006472</v>
      </c>
      <c r="AE44" s="8">
        <f t="shared" si="60"/>
        <v>2.122670576096306</v>
      </c>
      <c r="AF44" s="7">
        <f t="shared" si="45"/>
        <v>-1.2061090841237965E-2</v>
      </c>
      <c r="AG44" s="7">
        <f t="shared" si="63"/>
        <v>-3.9869105065293287E-2</v>
      </c>
      <c r="AH44" s="7">
        <f t="shared" si="64"/>
        <v>-2.337591921021287E-2</v>
      </c>
      <c r="AI44" s="1">
        <f t="shared" si="46"/>
        <v>34967.308584879102</v>
      </c>
      <c r="AJ44" s="1">
        <f t="shared" si="47"/>
        <v>7273.7872182799974</v>
      </c>
      <c r="AK44" s="1">
        <f t="shared" si="48"/>
        <v>2047.0243451653362</v>
      </c>
      <c r="AL44" s="10">
        <f t="shared" si="69"/>
        <v>10.943586603911077</v>
      </c>
      <c r="AM44" s="10">
        <f t="shared" si="69"/>
        <v>1.8731261270323465</v>
      </c>
      <c r="AN44" s="10">
        <f t="shared" si="69"/>
        <v>0.60916491936284434</v>
      </c>
      <c r="AO44" s="7">
        <f t="shared" si="49"/>
        <v>1.8276539118654789E-2</v>
      </c>
      <c r="AP44" s="7">
        <f t="shared" si="26"/>
        <v>2.8144496824265453E-2</v>
      </c>
      <c r="AQ44" s="7">
        <f t="shared" si="26"/>
        <v>2.0372115051398465E-2</v>
      </c>
      <c r="AR44" s="1">
        <f t="shared" si="50"/>
        <v>22474.616270132079</v>
      </c>
      <c r="AS44" s="1">
        <f t="shared" si="51"/>
        <v>5415.4726604689613</v>
      </c>
      <c r="AT44" s="1">
        <f t="shared" si="52"/>
        <v>1506.9326701811926</v>
      </c>
      <c r="AU44" s="1">
        <f t="shared" si="53"/>
        <v>4494.9232540264156</v>
      </c>
      <c r="AV44" s="1">
        <f t="shared" si="54"/>
        <v>1083.0945320937924</v>
      </c>
      <c r="AW44" s="1">
        <f t="shared" si="55"/>
        <v>301.38653403623852</v>
      </c>
      <c r="AX44" s="1">
        <f t="shared" si="27"/>
        <v>17784.107140437631</v>
      </c>
      <c r="AY44" s="1">
        <f t="shared" si="28"/>
        <v>1887.251677925427</v>
      </c>
      <c r="AZ44" s="1">
        <f t="shared" si="29"/>
        <v>464.79974734863333</v>
      </c>
      <c r="BA44" s="1">
        <f t="shared" si="30"/>
        <v>9.7860604801669115</v>
      </c>
      <c r="BB44" s="1">
        <f t="shared" si="31"/>
        <v>7.5428769111042122</v>
      </c>
      <c r="BC44" s="1">
        <f t="shared" si="32"/>
        <v>6.1416066619674874</v>
      </c>
      <c r="BD44" s="1">
        <f t="shared" si="33"/>
        <v>0</v>
      </c>
      <c r="BE44">
        <v>0</v>
      </c>
      <c r="BF44">
        <v>0</v>
      </c>
      <c r="BG44">
        <v>0</v>
      </c>
      <c r="BH44">
        <f t="shared" si="34"/>
        <v>0</v>
      </c>
      <c r="BI44">
        <f t="shared" si="35"/>
        <v>0</v>
      </c>
      <c r="BJ44">
        <f t="shared" si="11"/>
        <v>0</v>
      </c>
      <c r="BK44">
        <f t="shared" si="11"/>
        <v>0</v>
      </c>
      <c r="BL44">
        <f t="shared" si="12"/>
        <v>0</v>
      </c>
      <c r="BM44">
        <f t="shared" si="13"/>
        <v>0</v>
      </c>
      <c r="BN44">
        <f t="shared" si="14"/>
        <v>0</v>
      </c>
      <c r="BO44">
        <f t="shared" si="66"/>
        <v>0</v>
      </c>
      <c r="BP44">
        <f t="shared" si="67"/>
        <v>0</v>
      </c>
      <c r="BQ44">
        <f t="shared" si="68"/>
        <v>0</v>
      </c>
      <c r="BR44" s="7">
        <f t="shared" si="56"/>
        <v>2.4297999068903176E-2</v>
      </c>
      <c r="BS44">
        <v>0</v>
      </c>
      <c r="BT44">
        <v>0</v>
      </c>
      <c r="BU44" s="8">
        <f>MAX((BU$3*climate!$I154+BU$4*climate!$I154^2+BU$5*climate!$I154^6)*(K44/K$66)^$BW$1,-99)</f>
        <v>1.3618961815903179</v>
      </c>
      <c r="BV44" s="8">
        <f>MAX((BV$3*climate!$I154+BV$4*climate!$I154^2+BV$5*climate!$I154^6)*(L44/L$66)^$BW$1,-99)</f>
        <v>0.97202554218414161</v>
      </c>
      <c r="BW44" s="8">
        <f>MAX((BW$3*climate!$I154+BW$4*climate!$I154^2+BW$5*climate!$I154^6)*(M44/M$66)^$BW$1,-99)</f>
        <v>0.45218700467454892</v>
      </c>
      <c r="BX44" s="8">
        <f>MAX((BX$3*climate!$M154+BX$4*climate!$M154^2+BX$5*climate!$M154^6)*(K44/K$66)^$BW$1,-99)</f>
        <v>1.3618961815903179</v>
      </c>
      <c r="BY44" s="8">
        <f>MAX((BY$3*climate!$M154+BY$4*climate!$M154^2+BY$5*climate!$M154^6)*(L44/L$66)^$BW$1,-99)</f>
        <v>0.97202554218414161</v>
      </c>
      <c r="BZ44" s="8">
        <f>MAX((BZ$3*climate!$M154+BZ$4*climate!$M154^2+BZ$5*climate!$M154^6)*(M44/M$66)^$BW$1,-99)</f>
        <v>0.45218700467454892</v>
      </c>
      <c r="CA44" s="8">
        <f t="shared" si="36"/>
        <v>0</v>
      </c>
      <c r="CB44" s="8">
        <f t="shared" si="37"/>
        <v>0</v>
      </c>
      <c r="CC44" s="8">
        <f t="shared" si="38"/>
        <v>0</v>
      </c>
      <c r="CD44" s="8">
        <f>MAX((CD$3*climate!$I154+CD$4*climate!$I154^2+CD$5*climate!$I154^6)*(K44/K$66)^$BW$1,-99)</f>
        <v>3.4409453443080863E-2</v>
      </c>
      <c r="CE44" s="8">
        <f>MAX((CE$3*climate!$I154+CE$4*climate!$I154^2+CE$5*climate!$I154^6)*(L44/L$66)^$BW$1,-99)</f>
        <v>1.902287663572487E-2</v>
      </c>
      <c r="CF44" s="8">
        <f>MAX((CF$3*climate!$I154+CF$4*climate!$I154^2+CF$5*climate!$I154^6)*(M44/M$66)^$BW$1,-99)</f>
        <v>4.3199411110807964E-3</v>
      </c>
      <c r="CG44" s="8">
        <f>MAX((CG$3*climate!$M154+CG$4*climate!$M154^2+CG$5*climate!$M154^6)*(K44/K$66)^$BW$1,-99)</f>
        <v>3.4409453443080863E-2</v>
      </c>
      <c r="CH44" s="8">
        <f>MAX((CH$3*climate!$M154+CH$4*climate!$M154^2+CH$5*climate!$M154^6)*(L44/L$66)^$BW$1,-99)</f>
        <v>1.902287663572487E-2</v>
      </c>
      <c r="CI44" s="8">
        <f>MAX((CI$3*climate!$M154+CI$4*climate!$M154^2+CI$5*climate!$M154^6)*(M44/M$66)^$BW$1,-99)</f>
        <v>4.3199411110807964E-3</v>
      </c>
      <c r="CJ44" s="8">
        <f t="shared" si="39"/>
        <v>0</v>
      </c>
      <c r="CK44" s="8">
        <f t="shared" si="40"/>
        <v>0</v>
      </c>
      <c r="CL44" s="8">
        <f t="shared" si="41"/>
        <v>0</v>
      </c>
    </row>
    <row r="45" spans="1:90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42"/>
        <v>5.0461581002705369E-3</v>
      </c>
      <c r="F45" s="7">
        <f t="shared" si="18"/>
        <v>9.9070939245591294E-3</v>
      </c>
      <c r="G45" s="7">
        <f t="shared" si="19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20"/>
        <v>29824.268453109347</v>
      </c>
      <c r="L45" s="1">
        <f t="shared" si="6"/>
        <v>1970.1136544811745</v>
      </c>
      <c r="M45" s="1">
        <f t="shared" si="7"/>
        <v>647.13356897613517</v>
      </c>
      <c r="N45" s="7">
        <f t="shared" si="43"/>
        <v>2.7359512403899E-2</v>
      </c>
      <c r="O45" s="7">
        <f t="shared" si="21"/>
        <v>1.4888187542058562E-2</v>
      </c>
      <c r="P45" s="7">
        <f t="shared" si="22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3"/>
        <v>165.10632261113358</v>
      </c>
      <c r="U45" s="1">
        <f t="shared" si="57"/>
        <v>671.17417898722408</v>
      </c>
      <c r="V45" s="1">
        <f t="shared" si="58"/>
        <v>796.29855538743095</v>
      </c>
      <c r="W45" s="7">
        <f t="shared" si="44"/>
        <v>-1.580135147593198E-2</v>
      </c>
      <c r="X45" s="7">
        <f t="shared" si="61"/>
        <v>-6.5862313488646018E-3</v>
      </c>
      <c r="Y45" s="7">
        <f t="shared" si="62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24"/>
        <v>2.3919360266608938</v>
      </c>
      <c r="AD45" s="8">
        <f t="shared" si="59"/>
        <v>2.6903682010478107</v>
      </c>
      <c r="AE45" s="8">
        <f t="shared" si="60"/>
        <v>2.0888168511936764</v>
      </c>
      <c r="AF45" s="7">
        <f t="shared" si="45"/>
        <v>-2.1978534539072614E-2</v>
      </c>
      <c r="AG45" s="7">
        <f t="shared" si="63"/>
        <v>-1.0000781195608321E-2</v>
      </c>
      <c r="AH45" s="7">
        <f t="shared" si="64"/>
        <v>-1.5948647559287488E-2</v>
      </c>
      <c r="AI45" s="1">
        <f t="shared" si="46"/>
        <v>35965.500980417608</v>
      </c>
      <c r="AJ45" s="1">
        <f t="shared" si="47"/>
        <v>7629.5030285457906</v>
      </c>
      <c r="AK45" s="1">
        <f t="shared" si="48"/>
        <v>2143.7084446850413</v>
      </c>
      <c r="AL45" s="10">
        <f t="shared" si="69"/>
        <v>11.143597492575845</v>
      </c>
      <c r="AM45" s="10">
        <f t="shared" si="69"/>
        <v>1.925844319366057</v>
      </c>
      <c r="AN45" s="10">
        <f t="shared" si="69"/>
        <v>0.62157489718538006</v>
      </c>
      <c r="AO45" s="7">
        <f t="shared" si="49"/>
        <v>1.8276539118654789E-2</v>
      </c>
      <c r="AP45" s="7">
        <f t="shared" si="26"/>
        <v>2.8144496824265453E-2</v>
      </c>
      <c r="AQ45" s="7">
        <f t="shared" si="26"/>
        <v>2.0372115051398465E-2</v>
      </c>
      <c r="AR45" s="1">
        <f t="shared" si="50"/>
        <v>23107.428133150974</v>
      </c>
      <c r="AS45" s="1">
        <f t="shared" si="51"/>
        <v>5665.8202557379309</v>
      </c>
      <c r="AT45" s="1">
        <f t="shared" si="52"/>
        <v>1576.0744592621879</v>
      </c>
      <c r="AU45" s="1">
        <f t="shared" si="53"/>
        <v>4621.4856266301949</v>
      </c>
      <c r="AV45" s="1">
        <f t="shared" si="54"/>
        <v>1133.1640511475862</v>
      </c>
      <c r="AW45" s="1">
        <f t="shared" si="55"/>
        <v>315.21489185243763</v>
      </c>
      <c r="AX45" s="1">
        <f t="shared" si="27"/>
        <v>18193.044591426366</v>
      </c>
      <c r="AY45" s="1">
        <f t="shared" si="28"/>
        <v>1955.1263204971992</v>
      </c>
      <c r="AZ45" s="1">
        <f t="shared" si="29"/>
        <v>476.81956520707473</v>
      </c>
      <c r="BA45" s="1">
        <f t="shared" si="30"/>
        <v>9.8087946347148716</v>
      </c>
      <c r="BB45" s="1">
        <f t="shared" si="31"/>
        <v>7.5782100843971305</v>
      </c>
      <c r="BC45" s="1">
        <f t="shared" si="32"/>
        <v>6.1671381493200625</v>
      </c>
      <c r="BD45" s="1">
        <f t="shared" si="33"/>
        <v>0</v>
      </c>
      <c r="BE45">
        <v>0</v>
      </c>
      <c r="BF45">
        <v>0</v>
      </c>
      <c r="BG45">
        <v>0</v>
      </c>
      <c r="BH45">
        <f t="shared" si="34"/>
        <v>0</v>
      </c>
      <c r="BI45">
        <f t="shared" si="35"/>
        <v>0</v>
      </c>
      <c r="BJ45">
        <f t="shared" si="11"/>
        <v>0</v>
      </c>
      <c r="BK45">
        <f t="shared" si="11"/>
        <v>0</v>
      </c>
      <c r="BL45">
        <f t="shared" si="12"/>
        <v>0</v>
      </c>
      <c r="BM45">
        <f t="shared" si="13"/>
        <v>0</v>
      </c>
      <c r="BN45">
        <f t="shared" si="14"/>
        <v>0</v>
      </c>
      <c r="BO45">
        <f t="shared" si="66"/>
        <v>0</v>
      </c>
      <c r="BP45">
        <f t="shared" si="67"/>
        <v>0</v>
      </c>
      <c r="BQ45">
        <f t="shared" si="68"/>
        <v>0</v>
      </c>
      <c r="BR45" s="7">
        <f t="shared" si="56"/>
        <v>3.3101541725615746E-2</v>
      </c>
      <c r="BS45">
        <v>0</v>
      </c>
      <c r="BT45">
        <v>0</v>
      </c>
      <c r="BU45" s="8">
        <f>MAX((BU$3*climate!$I155+BU$4*climate!$I155^2+BU$5*climate!$I155^6)*(K45/K$66)^$BW$1,-99)</f>
        <v>1.3844914975522924</v>
      </c>
      <c r="BV45" s="8">
        <f>MAX((BV$3*climate!$I155+BV$4*climate!$I155^2+BV$5*climate!$I155^6)*(L45/L$66)^$BW$1,-99)</f>
        <v>0.99050926764030633</v>
      </c>
      <c r="BW45" s="8">
        <f>MAX((BW$3*climate!$I155+BW$4*climate!$I155^2+BW$5*climate!$I155^6)*(M45/M$66)^$BW$1,-99)</f>
        <v>0.45672253323847367</v>
      </c>
      <c r="BX45" s="8">
        <f>MAX((BX$3*climate!$M155+BX$4*climate!$M155^2+BX$5*climate!$M155^6)*(K45/K$66)^$BW$1,-99)</f>
        <v>1.3844914975522924</v>
      </c>
      <c r="BY45" s="8">
        <f>MAX((BY$3*climate!$M155+BY$4*climate!$M155^2+BY$5*climate!$M155^6)*(L45/L$66)^$BW$1,-99)</f>
        <v>0.99050926764030633</v>
      </c>
      <c r="BZ45" s="8">
        <f>MAX((BZ$3*climate!$M155+BZ$4*climate!$M155^2+BZ$5*climate!$M155^6)*(M45/M$66)^$BW$1,-99)</f>
        <v>0.45672253323847367</v>
      </c>
      <c r="CA45" s="8">
        <f t="shared" si="36"/>
        <v>0</v>
      </c>
      <c r="CB45" s="8">
        <f t="shared" si="37"/>
        <v>0</v>
      </c>
      <c r="CC45" s="8">
        <f t="shared" si="38"/>
        <v>0</v>
      </c>
      <c r="CD45" s="8">
        <f>MAX((CD$3*climate!$I155+CD$4*climate!$I155^2+CD$5*climate!$I155^6)*(K45/K$66)^$BW$1,-99)</f>
        <v>3.5999417803741725E-2</v>
      </c>
      <c r="CE45" s="8">
        <f>MAX((CE$3*climate!$I155+CE$4*climate!$I155^2+CE$5*climate!$I155^6)*(L45/L$66)^$BW$1,-99)</f>
        <v>1.9962575804127403E-2</v>
      </c>
      <c r="CF45" s="8">
        <f>MAX((CF$3*climate!$I155+CF$4*climate!$I155^2+CF$5*climate!$I155^6)*(M45/M$66)^$BW$1,-99)</f>
        <v>4.4995522486803718E-3</v>
      </c>
      <c r="CG45" s="8">
        <f>MAX((CG$3*climate!$M155+CG$4*climate!$M155^2+CG$5*climate!$M155^6)*(K45/K$66)^$BW$1,-99)</f>
        <v>3.5999417803741725E-2</v>
      </c>
      <c r="CH45" s="8">
        <f>MAX((CH$3*climate!$M155+CH$4*climate!$M155^2+CH$5*climate!$M155^6)*(L45/L$66)^$BW$1,-99)</f>
        <v>1.9962575804127403E-2</v>
      </c>
      <c r="CI45" s="8">
        <f>MAX((CI$3*climate!$M155+CI$4*climate!$M155^2+CI$5*climate!$M155^6)*(M45/M$66)^$BW$1,-99)</f>
        <v>4.4995522486803718E-3</v>
      </c>
      <c r="CJ45" s="8">
        <f t="shared" si="39"/>
        <v>0</v>
      </c>
      <c r="CK45" s="8">
        <f t="shared" si="40"/>
        <v>0</v>
      </c>
      <c r="CL45" s="8">
        <f t="shared" si="41"/>
        <v>0</v>
      </c>
    </row>
    <row r="46" spans="1:90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42"/>
        <v>5.2037039583325839E-3</v>
      </c>
      <c r="F46" s="7">
        <f t="shared" si="18"/>
        <v>9.6601701710541388E-3</v>
      </c>
      <c r="G46" s="7">
        <f t="shared" si="19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20"/>
        <v>30829.995910385893</v>
      </c>
      <c r="L46" s="1">
        <f t="shared" si="6"/>
        <v>2075.40176445928</v>
      </c>
      <c r="M46" s="1">
        <f t="shared" si="7"/>
        <v>664.69913683213008</v>
      </c>
      <c r="N46" s="7">
        <f t="shared" si="43"/>
        <v>3.3721781268760465E-2</v>
      </c>
      <c r="O46" s="7">
        <f t="shared" si="21"/>
        <v>5.3442657858149278E-2</v>
      </c>
      <c r="P46" s="7">
        <f t="shared" si="22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3"/>
        <v>162.32174399813118</v>
      </c>
      <c r="U46" s="1">
        <f t="shared" si="57"/>
        <v>638.42352768132957</v>
      </c>
      <c r="V46" s="1">
        <f t="shared" si="58"/>
        <v>779.94831820855222</v>
      </c>
      <c r="W46" s="7">
        <f t="shared" si="44"/>
        <v>-1.6865366322528885E-2</v>
      </c>
      <c r="X46" s="7">
        <f t="shared" si="61"/>
        <v>-4.8796053738708989E-2</v>
      </c>
      <c r="Y46" s="7">
        <f t="shared" si="62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24"/>
        <v>2.3673145145870551</v>
      </c>
      <c r="AD46" s="8">
        <f t="shared" si="59"/>
        <v>2.7418723028144973</v>
      </c>
      <c r="AE46" s="8">
        <f t="shared" si="60"/>
        <v>2.1498916534983441</v>
      </c>
      <c r="AF46" s="7">
        <f t="shared" si="45"/>
        <v>-1.0293549576327887E-2</v>
      </c>
      <c r="AG46" s="7">
        <f t="shared" si="63"/>
        <v>1.9143885861655496E-2</v>
      </c>
      <c r="AH46" s="7">
        <f t="shared" si="64"/>
        <v>2.9238945611610667E-2</v>
      </c>
      <c r="AI46" s="1">
        <f t="shared" si="46"/>
        <v>36990.436509006046</v>
      </c>
      <c r="AJ46" s="1">
        <f t="shared" si="47"/>
        <v>7999.7167768387981</v>
      </c>
      <c r="AK46" s="1">
        <f t="shared" si="48"/>
        <v>2244.552492068975</v>
      </c>
      <c r="AL46" s="10">
        <f t="shared" si="69"/>
        <v>11.347263888071451</v>
      </c>
      <c r="AM46" s="10">
        <f t="shared" si="69"/>
        <v>1.9800462386964848</v>
      </c>
      <c r="AN46" s="10">
        <f t="shared" si="69"/>
        <v>0.63423769250390183</v>
      </c>
      <c r="AO46" s="7">
        <f t="shared" si="49"/>
        <v>1.8276539118654789E-2</v>
      </c>
      <c r="AP46" s="7">
        <f t="shared" si="26"/>
        <v>2.8144496824265453E-2</v>
      </c>
      <c r="AQ46" s="7">
        <f t="shared" si="26"/>
        <v>2.0372115051398465E-2</v>
      </c>
      <c r="AR46" s="1">
        <f t="shared" si="50"/>
        <v>23760.812181082052</v>
      </c>
      <c r="AS46" s="1">
        <f t="shared" si="51"/>
        <v>5926.1521800493883</v>
      </c>
      <c r="AT46" s="1">
        <f t="shared" si="52"/>
        <v>1647.9554347986477</v>
      </c>
      <c r="AU46" s="1">
        <f t="shared" si="53"/>
        <v>4752.1624362164102</v>
      </c>
      <c r="AV46" s="1">
        <f t="shared" si="54"/>
        <v>1185.2304360098776</v>
      </c>
      <c r="AW46" s="1">
        <f t="shared" si="55"/>
        <v>329.59108695972958</v>
      </c>
      <c r="AX46" s="1">
        <f t="shared" si="27"/>
        <v>18610.62568194935</v>
      </c>
      <c r="AY46" s="1">
        <f t="shared" si="28"/>
        <v>2025.3944012486427</v>
      </c>
      <c r="AZ46" s="1">
        <f t="shared" si="29"/>
        <v>489.16021067281838</v>
      </c>
      <c r="BA46" s="1">
        <f t="shared" si="30"/>
        <v>9.8314879698099471</v>
      </c>
      <c r="BB46" s="1">
        <f t="shared" si="31"/>
        <v>7.6135197266249071</v>
      </c>
      <c r="BC46" s="1">
        <f t="shared" si="32"/>
        <v>6.1926900650039167</v>
      </c>
      <c r="BD46" s="1">
        <f t="shared" si="33"/>
        <v>0</v>
      </c>
      <c r="BE46">
        <v>0</v>
      </c>
      <c r="BF46">
        <v>0</v>
      </c>
      <c r="BG46">
        <v>0</v>
      </c>
      <c r="BH46">
        <f t="shared" si="34"/>
        <v>0</v>
      </c>
      <c r="BI46">
        <f t="shared" si="35"/>
        <v>0</v>
      </c>
      <c r="BJ46">
        <f t="shared" si="11"/>
        <v>0</v>
      </c>
      <c r="BK46">
        <f t="shared" si="11"/>
        <v>0</v>
      </c>
      <c r="BL46">
        <f t="shared" si="12"/>
        <v>0</v>
      </c>
      <c r="BM46">
        <f t="shared" si="13"/>
        <v>0</v>
      </c>
      <c r="BN46">
        <f t="shared" si="14"/>
        <v>0</v>
      </c>
      <c r="BO46">
        <f t="shared" si="66"/>
        <v>0</v>
      </c>
      <c r="BP46">
        <f t="shared" si="67"/>
        <v>0</v>
      </c>
      <c r="BQ46">
        <f t="shared" si="68"/>
        <v>0</v>
      </c>
      <c r="BR46" s="7">
        <f t="shared" si="56"/>
        <v>4.2526604772430643E-2</v>
      </c>
      <c r="BS46">
        <v>0</v>
      </c>
      <c r="BT46">
        <v>0</v>
      </c>
      <c r="BU46" s="8">
        <f>MAX((BU$3*climate!$I156+BU$4*climate!$I156^2+BU$5*climate!$I156^6)*(K46/K$66)^$BW$1,-99)</f>
        <v>1.4046978183425749</v>
      </c>
      <c r="BV46" s="8">
        <f>MAX((BV$3*climate!$I156+BV$4*climate!$I156^2+BV$5*climate!$I156^6)*(L46/L$66)^$BW$1,-99)</f>
        <v>0.99954612030191359</v>
      </c>
      <c r="BW46" s="8">
        <f>MAX((BW$3*climate!$I156+BW$4*climate!$I156^2+BW$5*climate!$I156^6)*(M46/M$66)^$BW$1,-99)</f>
        <v>0.46314172857105901</v>
      </c>
      <c r="BX46" s="8">
        <f>MAX((BX$3*climate!$M156+BX$4*climate!$M156^2+BX$5*climate!$M156^6)*(K46/K$66)^$BW$1,-99)</f>
        <v>1.4046978183425749</v>
      </c>
      <c r="BY46" s="8">
        <f>MAX((BY$3*climate!$M156+BY$4*climate!$M156^2+BY$5*climate!$M156^6)*(L46/L$66)^$BW$1,-99)</f>
        <v>0.99954612030191359</v>
      </c>
      <c r="BZ46" s="8">
        <f>MAX((BZ$3*climate!$M156+BZ$4*climate!$M156^2+BZ$5*climate!$M156^6)*(M46/M$66)^$BW$1,-99)</f>
        <v>0.46314172857105901</v>
      </c>
      <c r="CA46" s="8">
        <f t="shared" si="36"/>
        <v>0</v>
      </c>
      <c r="CB46" s="8">
        <f t="shared" si="37"/>
        <v>0</v>
      </c>
      <c r="CC46" s="8">
        <f t="shared" si="38"/>
        <v>0</v>
      </c>
      <c r="CD46" s="8">
        <f>MAX((CD$3*climate!$I156+CD$4*climate!$I156^2+CD$5*climate!$I156^6)*(K46/K$66)^$BW$1,-99)</f>
        <v>3.7575844656116013E-2</v>
      </c>
      <c r="CE46" s="8">
        <f>MAX((CE$3*climate!$I156+CE$4*climate!$I156^2+CE$5*climate!$I156^6)*(L46/L$66)^$BW$1,-99)</f>
        <v>2.0738357402122272E-2</v>
      </c>
      <c r="CF46" s="8">
        <f>MAX((CF$3*climate!$I156+CF$4*climate!$I156^2+CF$5*climate!$I156^6)*(M46/M$66)^$BW$1,-99)</f>
        <v>4.703835259582843E-3</v>
      </c>
      <c r="CG46" s="8">
        <f>MAX((CG$3*climate!$M156+CG$4*climate!$M156^2+CG$5*climate!$M156^6)*(K46/K$66)^$BW$1,-99)</f>
        <v>3.7575844656116013E-2</v>
      </c>
      <c r="CH46" s="8">
        <f>MAX((CH$3*climate!$M156+CH$4*climate!$M156^2+CH$5*climate!$M156^6)*(L46/L$66)^$BW$1,-99)</f>
        <v>2.0738357402122272E-2</v>
      </c>
      <c r="CI46" s="8">
        <f>MAX((CI$3*climate!$M156+CI$4*climate!$M156^2+CI$5*climate!$M156^6)*(M46/M$66)^$BW$1,-99)</f>
        <v>4.703835259582843E-3</v>
      </c>
      <c r="CJ46" s="8">
        <f t="shared" si="39"/>
        <v>0</v>
      </c>
      <c r="CK46" s="8">
        <f t="shared" si="40"/>
        <v>0</v>
      </c>
      <c r="CL46" s="8">
        <f t="shared" si="41"/>
        <v>0</v>
      </c>
    </row>
    <row r="47" spans="1:90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42"/>
        <v>5.1361628961192896E-3</v>
      </c>
      <c r="F47" s="7">
        <f t="shared" si="18"/>
        <v>9.0965036346561945E-3</v>
      </c>
      <c r="G47" s="7">
        <f t="shared" si="19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20"/>
        <v>31134.49166987764</v>
      </c>
      <c r="L47" s="1">
        <f t="shared" si="6"/>
        <v>2108.3373738599257</v>
      </c>
      <c r="M47" s="1">
        <f t="shared" si="7"/>
        <v>674.68322657086435</v>
      </c>
      <c r="N47" s="7">
        <f t="shared" si="43"/>
        <v>9.8766071969917935E-3</v>
      </c>
      <c r="O47" s="7">
        <f t="shared" si="21"/>
        <v>1.586951016649385E-2</v>
      </c>
      <c r="P47" s="7">
        <f t="shared" si="22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3"/>
        <v>159.57492227734659</v>
      </c>
      <c r="U47" s="1">
        <f t="shared" si="57"/>
        <v>627.8075767908158</v>
      </c>
      <c r="V47" s="1">
        <f t="shared" si="58"/>
        <v>772.83249999518864</v>
      </c>
      <c r="W47" s="7">
        <f t="shared" si="44"/>
        <v>-1.6922081128060151E-2</v>
      </c>
      <c r="X47" s="7">
        <f t="shared" si="61"/>
        <v>-1.6628382931107688E-2</v>
      </c>
      <c r="Y47" s="7">
        <f t="shared" si="62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24"/>
        <v>2.3617291537136604</v>
      </c>
      <c r="AD47" s="8">
        <f t="shared" si="59"/>
        <v>2.7584318673499464</v>
      </c>
      <c r="AE47" s="8">
        <f t="shared" si="60"/>
        <v>2.146501845743741</v>
      </c>
      <c r="AF47" s="7">
        <f t="shared" si="45"/>
        <v>-2.3593657872574836E-3</v>
      </c>
      <c r="AG47" s="7">
        <f t="shared" si="63"/>
        <v>6.039509760702888E-3</v>
      </c>
      <c r="AH47" s="7">
        <f t="shared" si="64"/>
        <v>-1.5767342270887053E-3</v>
      </c>
      <c r="AI47" s="1">
        <f t="shared" si="46"/>
        <v>38043.55529432185</v>
      </c>
      <c r="AJ47" s="1">
        <f t="shared" si="47"/>
        <v>8384.9755351647964</v>
      </c>
      <c r="AK47" s="1">
        <f t="shared" si="48"/>
        <v>2349.6883298218072</v>
      </c>
      <c r="AL47" s="10">
        <f t="shared" si="69"/>
        <v>11.554652600411488</v>
      </c>
      <c r="AM47" s="10">
        <f t="shared" si="69"/>
        <v>2.0357736437733767</v>
      </c>
      <c r="AN47" s="10">
        <f t="shared" si="69"/>
        <v>0.64715845574552477</v>
      </c>
      <c r="AO47" s="7">
        <f t="shared" si="49"/>
        <v>1.8276539118654789E-2</v>
      </c>
      <c r="AP47" s="7">
        <f t="shared" si="26"/>
        <v>2.8144496824265453E-2</v>
      </c>
      <c r="AQ47" s="7">
        <f t="shared" si="26"/>
        <v>2.0372115051398465E-2</v>
      </c>
      <c r="AR47" s="1">
        <f t="shared" si="50"/>
        <v>24431.226270573265</v>
      </c>
      <c r="AS47" s="1">
        <f t="shared" si="51"/>
        <v>6195.2459691386066</v>
      </c>
      <c r="AT47" s="1">
        <f t="shared" si="52"/>
        <v>1722.3874098339477</v>
      </c>
      <c r="AU47" s="1">
        <f t="shared" si="53"/>
        <v>4886.2452541146531</v>
      </c>
      <c r="AV47" s="1">
        <f t="shared" si="54"/>
        <v>1239.0491938277214</v>
      </c>
      <c r="AW47" s="1">
        <f t="shared" si="55"/>
        <v>344.47748196678958</v>
      </c>
      <c r="AX47" s="1">
        <f t="shared" si="27"/>
        <v>19037.944673094084</v>
      </c>
      <c r="AY47" s="1">
        <f t="shared" si="28"/>
        <v>2098.2762154586635</v>
      </c>
      <c r="AZ47" s="1">
        <f t="shared" si="29"/>
        <v>501.84907606479413</v>
      </c>
      <c r="BA47" s="1">
        <f t="shared" si="30"/>
        <v>9.8541893546768708</v>
      </c>
      <c r="BB47" s="1">
        <f t="shared" si="31"/>
        <v>7.6488714368482684</v>
      </c>
      <c r="BC47" s="1">
        <f t="shared" si="32"/>
        <v>6.218299429199619</v>
      </c>
      <c r="BD47" s="1">
        <f t="shared" si="33"/>
        <v>0</v>
      </c>
      <c r="BE47">
        <v>0</v>
      </c>
      <c r="BF47">
        <v>0</v>
      </c>
      <c r="BG47">
        <v>0</v>
      </c>
      <c r="BH47">
        <f t="shared" si="34"/>
        <v>0</v>
      </c>
      <c r="BI47">
        <f t="shared" si="35"/>
        <v>0</v>
      </c>
      <c r="BJ47">
        <f t="shared" si="11"/>
        <v>0</v>
      </c>
      <c r="BK47">
        <f t="shared" si="11"/>
        <v>0</v>
      </c>
      <c r="BL47">
        <f t="shared" si="12"/>
        <v>0</v>
      </c>
      <c r="BM47">
        <f t="shared" si="13"/>
        <v>0</v>
      </c>
      <c r="BN47">
        <f t="shared" si="14"/>
        <v>0</v>
      </c>
      <c r="BO47">
        <f t="shared" si="66"/>
        <v>0</v>
      </c>
      <c r="BP47">
        <f t="shared" si="67"/>
        <v>0</v>
      </c>
      <c r="BQ47">
        <f t="shared" si="68"/>
        <v>0</v>
      </c>
      <c r="BR47" s="7">
        <f t="shared" si="56"/>
        <v>1.7234694913555559E-2</v>
      </c>
      <c r="BS47">
        <v>0</v>
      </c>
      <c r="BT47">
        <v>0</v>
      </c>
      <c r="BU47" s="8">
        <f>MAX((BU$3*climate!$I157+BU$4*climate!$I157^2+BU$5*climate!$I157^6)*(K47/K$66)^$BW$1,-99)</f>
        <v>1.4329778699679778</v>
      </c>
      <c r="BV47" s="8">
        <f>MAX((BV$3*climate!$I157+BV$4*climate!$I157^2+BV$5*climate!$I157^6)*(L47/L$66)^$BW$1,-99)</f>
        <v>1.0174548180676506</v>
      </c>
      <c r="BW47" s="8">
        <f>MAX((BW$3*climate!$I157+BW$4*climate!$I157^2+BW$5*climate!$I157^6)*(M47/M$66)^$BW$1,-99)</f>
        <v>0.47084342006416852</v>
      </c>
      <c r="BX47" s="8">
        <f>MAX((BX$3*climate!$M157+BX$4*climate!$M157^2+BX$5*climate!$M157^6)*(K47/K$66)^$BW$1,-99)</f>
        <v>1.4329778699679778</v>
      </c>
      <c r="BY47" s="8">
        <f>MAX((BY$3*climate!$M157+BY$4*climate!$M157^2+BY$5*climate!$M157^6)*(L47/L$66)^$BW$1,-99)</f>
        <v>1.0174548180676506</v>
      </c>
      <c r="BZ47" s="8">
        <f>MAX((BZ$3*climate!$M157+BZ$4*climate!$M157^2+BZ$5*climate!$M157^6)*(M47/M$66)^$BW$1,-99)</f>
        <v>0.47084342006416852</v>
      </c>
      <c r="CA47" s="8">
        <f t="shared" si="36"/>
        <v>0</v>
      </c>
      <c r="CB47" s="8">
        <f t="shared" si="37"/>
        <v>0</v>
      </c>
      <c r="CC47" s="8">
        <f t="shared" si="38"/>
        <v>0</v>
      </c>
      <c r="CD47" s="8">
        <f>MAX((CD$3*climate!$I157+CD$4*climate!$I157^2+CD$5*climate!$I157^6)*(K47/K$66)^$BW$1,-99)</f>
        <v>3.9423129278026992E-2</v>
      </c>
      <c r="CE47" s="8">
        <f>MAX((CE$3*climate!$I157+CE$4*climate!$I157^2+CE$5*climate!$I157^6)*(L47/L$66)^$BW$1,-99)</f>
        <v>2.1725524269176552E-2</v>
      </c>
      <c r="CF47" s="8">
        <f>MAX((CF$3*climate!$I157+CF$4*climate!$I157^2+CF$5*climate!$I157^6)*(M47/M$66)^$BW$1,-99)</f>
        <v>4.9285261633133411E-3</v>
      </c>
      <c r="CG47" s="8">
        <f>MAX((CG$3*climate!$M157+CG$4*climate!$M157^2+CG$5*climate!$M157^6)*(K47/K$66)^$BW$1,-99)</f>
        <v>3.9423129278026992E-2</v>
      </c>
      <c r="CH47" s="8">
        <f>MAX((CH$3*climate!$M157+CH$4*climate!$M157^2+CH$5*climate!$M157^6)*(L47/L$66)^$BW$1,-99)</f>
        <v>2.1725524269176552E-2</v>
      </c>
      <c r="CI47" s="8">
        <f>MAX((CI$3*climate!$M157+CI$4*climate!$M157^2+CI$5*climate!$M157^6)*(M47/M$66)^$BW$1,-99)</f>
        <v>4.9285261633133411E-3</v>
      </c>
      <c r="CJ47" s="8">
        <f t="shared" si="39"/>
        <v>0</v>
      </c>
      <c r="CK47" s="8">
        <f t="shared" si="40"/>
        <v>0</v>
      </c>
      <c r="CL47" s="8">
        <f t="shared" si="41"/>
        <v>0</v>
      </c>
    </row>
    <row r="48" spans="1:90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42"/>
        <v>5.4964173080269685E-3</v>
      </c>
      <c r="F48" s="7">
        <f t="shared" si="18"/>
        <v>8.5885929137337058E-3</v>
      </c>
      <c r="G48" s="7">
        <f t="shared" si="19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20"/>
        <v>31403.400550057802</v>
      </c>
      <c r="L48" s="1">
        <f t="shared" si="6"/>
        <v>2133.1215524323447</v>
      </c>
      <c r="M48" s="1">
        <f t="shared" si="7"/>
        <v>688.1446179681185</v>
      </c>
      <c r="N48" s="7">
        <f t="shared" si="43"/>
        <v>8.6370088528000544E-3</v>
      </c>
      <c r="O48" s="7">
        <f t="shared" si="21"/>
        <v>1.1755319086833138E-2</v>
      </c>
      <c r="P48" s="7">
        <f t="shared" si="22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3"/>
        <v>158.32408224141182</v>
      </c>
      <c r="U48" s="1">
        <f t="shared" si="57"/>
        <v>640.77071315297712</v>
      </c>
      <c r="V48" s="1">
        <f t="shared" si="58"/>
        <v>767.02933827513027</v>
      </c>
      <c r="W48" s="7">
        <f t="shared" si="44"/>
        <v>-7.838575247812285E-3</v>
      </c>
      <c r="X48" s="7">
        <f t="shared" si="61"/>
        <v>2.0648263642222053E-2</v>
      </c>
      <c r="Y48" s="7">
        <f t="shared" si="62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24"/>
        <v>2.3607141356840198</v>
      </c>
      <c r="AD48" s="8">
        <f t="shared" si="59"/>
        <v>2.725952338571509</v>
      </c>
      <c r="AE48" s="8">
        <f t="shared" si="60"/>
        <v>2.1343413981287398</v>
      </c>
      <c r="AF48" s="7">
        <f t="shared" si="45"/>
        <v>-4.2977749080352901E-4</v>
      </c>
      <c r="AG48" s="7">
        <f t="shared" si="63"/>
        <v>-1.1774635133417588E-2</v>
      </c>
      <c r="AH48" s="7">
        <f t="shared" si="64"/>
        <v>-5.6652397663267129E-3</v>
      </c>
      <c r="AI48" s="1">
        <f t="shared" si="46"/>
        <v>39125.445019004321</v>
      </c>
      <c r="AJ48" s="1">
        <f t="shared" si="47"/>
        <v>8785.5271754760379</v>
      </c>
      <c r="AK48" s="1">
        <f t="shared" si="48"/>
        <v>2459.1969788064162</v>
      </c>
      <c r="AL48" s="10">
        <f t="shared" si="69"/>
        <v>11.765831660665375</v>
      </c>
      <c r="AM48" s="10">
        <f t="shared" si="69"/>
        <v>2.0930694686254796</v>
      </c>
      <c r="AN48" s="10">
        <f t="shared" si="69"/>
        <v>0.66034244226245797</v>
      </c>
      <c r="AO48" s="7">
        <f t="shared" si="49"/>
        <v>1.8276539118654789E-2</v>
      </c>
      <c r="AP48" s="7">
        <f t="shared" si="26"/>
        <v>2.8144496824265453E-2</v>
      </c>
      <c r="AQ48" s="7">
        <f t="shared" si="26"/>
        <v>2.0372115051398465E-2</v>
      </c>
      <c r="AR48" s="1">
        <f t="shared" si="50"/>
        <v>25127.603155999848</v>
      </c>
      <c r="AS48" s="1">
        <f t="shared" si="51"/>
        <v>6473.4702433036846</v>
      </c>
      <c r="AT48" s="1">
        <f t="shared" si="52"/>
        <v>1799.3116766734231</v>
      </c>
      <c r="AU48" s="1">
        <f t="shared" si="53"/>
        <v>5025.52063119997</v>
      </c>
      <c r="AV48" s="1">
        <f t="shared" si="54"/>
        <v>1294.6940486607371</v>
      </c>
      <c r="AW48" s="1">
        <f t="shared" si="55"/>
        <v>359.86233533468464</v>
      </c>
      <c r="AX48" s="1">
        <f t="shared" si="27"/>
        <v>19473.559034472106</v>
      </c>
      <c r="AY48" s="1">
        <f t="shared" si="28"/>
        <v>2173.8381592254736</v>
      </c>
      <c r="AZ48" s="1">
        <f t="shared" si="29"/>
        <v>514.90040223851452</v>
      </c>
      <c r="BA48" s="1">
        <f t="shared" si="30"/>
        <v>9.8768128774737676</v>
      </c>
      <c r="BB48" s="1">
        <f t="shared" si="31"/>
        <v>7.6842496211315483</v>
      </c>
      <c r="BC48" s="1">
        <f t="shared" si="32"/>
        <v>6.2439734882491384</v>
      </c>
      <c r="BD48" s="1">
        <f t="shared" si="33"/>
        <v>0</v>
      </c>
      <c r="BE48">
        <v>0</v>
      </c>
      <c r="BF48">
        <v>0</v>
      </c>
      <c r="BG48">
        <v>0</v>
      </c>
      <c r="BH48">
        <f t="shared" si="34"/>
        <v>0</v>
      </c>
      <c r="BI48">
        <f t="shared" si="35"/>
        <v>0</v>
      </c>
      <c r="BJ48">
        <f t="shared" si="11"/>
        <v>0</v>
      </c>
      <c r="BK48">
        <f t="shared" si="11"/>
        <v>0</v>
      </c>
      <c r="BL48">
        <f t="shared" si="12"/>
        <v>0</v>
      </c>
      <c r="BM48">
        <f t="shared" si="13"/>
        <v>0</v>
      </c>
      <c r="BN48">
        <f t="shared" si="14"/>
        <v>0</v>
      </c>
      <c r="BO48">
        <f t="shared" si="66"/>
        <v>0</v>
      </c>
      <c r="BP48">
        <f t="shared" si="67"/>
        <v>0</v>
      </c>
      <c r="BQ48">
        <f t="shared" si="68"/>
        <v>0</v>
      </c>
      <c r="BR48" s="7">
        <f t="shared" si="56"/>
        <v>1.6146015454120199E-2</v>
      </c>
      <c r="BS48">
        <v>0</v>
      </c>
      <c r="BT48">
        <v>0</v>
      </c>
      <c r="BU48" s="8">
        <f>MAX((BU$3*climate!$I158+BU$4*climate!$I158^2+BU$5*climate!$I158^6)*(K48/K$66)^$BW$1,-99)</f>
        <v>1.4617415078403413</v>
      </c>
      <c r="BV48" s="8">
        <f>MAX((BV$3*climate!$I158+BV$4*climate!$I158^2+BV$5*climate!$I158^6)*(L48/L$66)^$BW$1,-99)</f>
        <v>1.0363430258251198</v>
      </c>
      <c r="BW48" s="8">
        <f>MAX((BW$3*climate!$I158+BW$4*climate!$I158^2+BW$5*climate!$I158^6)*(M48/M$66)^$BW$1,-99)</f>
        <v>0.47789762666528457</v>
      </c>
      <c r="BX48" s="8">
        <f>MAX((BX$3*climate!$M158+BX$4*climate!$M158^2+BX$5*climate!$M158^6)*(K48/K$66)^$BW$1,-99)</f>
        <v>1.4617415078403413</v>
      </c>
      <c r="BY48" s="8">
        <f>MAX((BY$3*climate!$M158+BY$4*climate!$M158^2+BY$5*climate!$M158^6)*(L48/L$66)^$BW$1,-99)</f>
        <v>1.0363430258251198</v>
      </c>
      <c r="BZ48" s="8">
        <f>MAX((BZ$3*climate!$M158+BZ$4*climate!$M158^2+BZ$5*climate!$M158^6)*(M48/M$66)^$BW$1,-99)</f>
        <v>0.47789762666528457</v>
      </c>
      <c r="CA48" s="8">
        <f t="shared" si="36"/>
        <v>0</v>
      </c>
      <c r="CB48" s="8">
        <f t="shared" si="37"/>
        <v>0</v>
      </c>
      <c r="CC48" s="8">
        <f t="shared" si="38"/>
        <v>0</v>
      </c>
      <c r="CD48" s="8">
        <f>MAX((CD$3*climate!$I158+CD$4*climate!$I158^2+CD$5*climate!$I158^6)*(K48/K$66)^$BW$1,-99)</f>
        <v>4.1347206461793171E-2</v>
      </c>
      <c r="CE48" s="8">
        <f>MAX((CE$3*climate!$I158+CE$4*climate!$I158^2+CE$5*climate!$I158^6)*(L48/L$66)^$BW$1,-99)</f>
        <v>2.2768047995203378E-2</v>
      </c>
      <c r="CF48" s="8">
        <f>MAX((CF$3*climate!$I158+CF$4*climate!$I158^2+CF$5*climate!$I158^6)*(M48/M$66)^$BW$1,-99)</f>
        <v>5.1543369556363641E-3</v>
      </c>
      <c r="CG48" s="8">
        <f>MAX((CG$3*climate!$M158+CG$4*climate!$M158^2+CG$5*climate!$M158^6)*(K48/K$66)^$BW$1,-99)</f>
        <v>4.1347206461793171E-2</v>
      </c>
      <c r="CH48" s="8">
        <f>MAX((CH$3*climate!$M158+CH$4*climate!$M158^2+CH$5*climate!$M158^6)*(L48/L$66)^$BW$1,-99)</f>
        <v>2.2768047995203378E-2</v>
      </c>
      <c r="CI48" s="8">
        <f>MAX((CI$3*climate!$M158+CI$4*climate!$M158^2+CI$5*climate!$M158^6)*(M48/M$66)^$BW$1,-99)</f>
        <v>5.1543369556363641E-3</v>
      </c>
      <c r="CJ48" s="8">
        <f t="shared" si="39"/>
        <v>0</v>
      </c>
      <c r="CK48" s="8">
        <f t="shared" si="40"/>
        <v>0</v>
      </c>
      <c r="CL48" s="8">
        <f t="shared" si="41"/>
        <v>0</v>
      </c>
    </row>
    <row r="49" spans="1:90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42"/>
        <v>5.692077919426719E-3</v>
      </c>
      <c r="F49" s="7">
        <f t="shared" si="18"/>
        <v>8.3063244179379936E-3</v>
      </c>
      <c r="G49" s="7">
        <f t="shared" si="19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20"/>
        <v>31745.15830108766</v>
      </c>
      <c r="L49" s="1">
        <f t="shared" si="6"/>
        <v>2230.0065819790279</v>
      </c>
      <c r="M49" s="1">
        <f t="shared" si="7"/>
        <v>717.07691824149015</v>
      </c>
      <c r="N49" s="7">
        <f t="shared" si="43"/>
        <v>1.088282622402903E-2</v>
      </c>
      <c r="O49" s="7">
        <f t="shared" si="21"/>
        <v>4.5419366484862334E-2</v>
      </c>
      <c r="P49" s="7">
        <f t="shared" si="22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3"/>
        <v>157.63166935970503</v>
      </c>
      <c r="U49" s="1">
        <f t="shared" si="57"/>
        <v>650.85913114958009</v>
      </c>
      <c r="V49" s="1">
        <f t="shared" si="58"/>
        <v>745.46786082046196</v>
      </c>
      <c r="W49" s="7">
        <f t="shared" si="44"/>
        <v>-4.3733895179066673E-3</v>
      </c>
      <c r="X49" s="7">
        <f t="shared" si="61"/>
        <v>1.5744193343297352E-2</v>
      </c>
      <c r="Y49" s="7">
        <f t="shared" si="62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24"/>
        <v>2.3691541875089199</v>
      </c>
      <c r="AD49" s="8">
        <f t="shared" si="59"/>
        <v>2.8505990233612173</v>
      </c>
      <c r="AE49" s="8">
        <f t="shared" si="60"/>
        <v>2.1840804821604887</v>
      </c>
      <c r="AF49" s="7">
        <f t="shared" si="45"/>
        <v>3.57521128768723E-3</v>
      </c>
      <c r="AG49" s="7">
        <f t="shared" si="63"/>
        <v>4.5725922286310894E-2</v>
      </c>
      <c r="AH49" s="7">
        <f t="shared" si="64"/>
        <v>2.3304183705267212E-2</v>
      </c>
      <c r="AI49" s="1">
        <f t="shared" si="46"/>
        <v>40238.42114830386</v>
      </c>
      <c r="AJ49" s="1">
        <f t="shared" si="47"/>
        <v>9201.6685065891706</v>
      </c>
      <c r="AK49" s="1">
        <f t="shared" si="48"/>
        <v>2573.1396162604592</v>
      </c>
      <c r="AL49" s="10">
        <f t="shared" si="69"/>
        <v>11.980870343275033</v>
      </c>
      <c r="AM49" s="10">
        <f t="shared" si="69"/>
        <v>2.1519778556381763</v>
      </c>
      <c r="AN49" s="10">
        <f t="shared" si="69"/>
        <v>0.67379501446955026</v>
      </c>
      <c r="AO49" s="7">
        <f t="shared" si="49"/>
        <v>1.8276539118654789E-2</v>
      </c>
      <c r="AP49" s="7">
        <f t="shared" si="26"/>
        <v>2.8144496824265453E-2</v>
      </c>
      <c r="AQ49" s="7">
        <f t="shared" si="26"/>
        <v>2.0372115051398465E-2</v>
      </c>
      <c r="AR49" s="1">
        <f t="shared" si="50"/>
        <v>25847.893402392863</v>
      </c>
      <c r="AS49" s="1">
        <f t="shared" si="51"/>
        <v>6762.1539786963049</v>
      </c>
      <c r="AT49" s="1">
        <f t="shared" si="52"/>
        <v>1878.8962978298321</v>
      </c>
      <c r="AU49" s="1">
        <f t="shared" si="53"/>
        <v>5169.578680478573</v>
      </c>
      <c r="AV49" s="1">
        <f t="shared" si="54"/>
        <v>1352.4307957392612</v>
      </c>
      <c r="AW49" s="1">
        <f t="shared" si="55"/>
        <v>375.77925956596641</v>
      </c>
      <c r="AX49" s="1">
        <f t="shared" si="27"/>
        <v>19918.397348351653</v>
      </c>
      <c r="AY49" s="1">
        <f t="shared" si="28"/>
        <v>2252.0737913848052</v>
      </c>
      <c r="AZ49" s="1">
        <f t="shared" si="29"/>
        <v>528.3112559789131</v>
      </c>
      <c r="BA49" s="1">
        <f t="shared" si="30"/>
        <v>9.899399073501943</v>
      </c>
      <c r="BB49" s="1">
        <f t="shared" si="31"/>
        <v>7.7196067557675159</v>
      </c>
      <c r="BC49" s="1">
        <f t="shared" si="32"/>
        <v>6.2696856099794784</v>
      </c>
      <c r="BD49" s="1">
        <f t="shared" si="33"/>
        <v>0</v>
      </c>
      <c r="BE49">
        <v>0</v>
      </c>
      <c r="BF49">
        <v>0</v>
      </c>
      <c r="BG49">
        <v>0</v>
      </c>
      <c r="BH49">
        <f t="shared" si="34"/>
        <v>0</v>
      </c>
      <c r="BI49">
        <f t="shared" si="35"/>
        <v>0</v>
      </c>
      <c r="BJ49">
        <f t="shared" si="11"/>
        <v>0</v>
      </c>
      <c r="BK49">
        <f t="shared" si="11"/>
        <v>0</v>
      </c>
      <c r="BL49">
        <f t="shared" si="12"/>
        <v>0</v>
      </c>
      <c r="BM49">
        <f t="shared" si="13"/>
        <v>0</v>
      </c>
      <c r="BN49">
        <f t="shared" si="14"/>
        <v>0</v>
      </c>
      <c r="BO49">
        <f t="shared" si="66"/>
        <v>0</v>
      </c>
      <c r="BP49">
        <f t="shared" si="67"/>
        <v>0</v>
      </c>
      <c r="BQ49">
        <f t="shared" si="68"/>
        <v>0</v>
      </c>
      <c r="BR49" s="7">
        <f t="shared" si="56"/>
        <v>2.36075129319957E-2</v>
      </c>
      <c r="BS49">
        <v>0</v>
      </c>
      <c r="BT49">
        <v>0</v>
      </c>
      <c r="BU49" s="8">
        <f>MAX((BU$3*climate!$I159+BU$4*climate!$I159^2+BU$5*climate!$I159^6)*(K49/K$66)^$BW$1,-99)</f>
        <v>1.4897054909520115</v>
      </c>
      <c r="BV49" s="8">
        <f>MAX((BV$3*climate!$I159+BV$4*climate!$I159^2+BV$5*climate!$I159^6)*(L49/L$66)^$BW$1,-99)</f>
        <v>1.0465808217098289</v>
      </c>
      <c r="BW49" s="8">
        <f>MAX((BW$3*climate!$I159+BW$4*climate!$I159^2+BW$5*climate!$I159^6)*(M49/M$66)^$BW$1,-99)</f>
        <v>0.48226735388259057</v>
      </c>
      <c r="BX49" s="8">
        <f>MAX((BX$3*climate!$M159+BX$4*climate!$M159^2+BX$5*climate!$M159^6)*(K49/K$66)^$BW$1,-99)</f>
        <v>1.4897054909520115</v>
      </c>
      <c r="BY49" s="8">
        <f>MAX((BY$3*climate!$M159+BY$4*climate!$M159^2+BY$5*climate!$M159^6)*(L49/L$66)^$BW$1,-99)</f>
        <v>1.0465808217098289</v>
      </c>
      <c r="BZ49" s="8">
        <f>MAX((BZ$3*climate!$M159+BZ$4*climate!$M159^2+BZ$5*climate!$M159^6)*(M49/M$66)^$BW$1,-99)</f>
        <v>0.48226735388259057</v>
      </c>
      <c r="CA49" s="8">
        <f t="shared" si="36"/>
        <v>0</v>
      </c>
      <c r="CB49" s="8">
        <f t="shared" si="37"/>
        <v>0</v>
      </c>
      <c r="CC49" s="8">
        <f t="shared" si="38"/>
        <v>0</v>
      </c>
      <c r="CD49" s="8">
        <f>MAX((CD$3*climate!$I159+CD$4*climate!$I159^2+CD$5*climate!$I159^6)*(K49/K$66)^$BW$1,-99)</f>
        <v>4.331280727427541E-2</v>
      </c>
      <c r="CE49" s="8">
        <f>MAX((CE$3*climate!$I159+CE$4*climate!$I159^2+CE$5*climate!$I159^6)*(L49/L$66)^$BW$1,-99)</f>
        <v>2.3650685743099684E-2</v>
      </c>
      <c r="CF49" s="8">
        <f>MAX((CF$3*climate!$I159+CF$4*climate!$I159^2+CF$5*climate!$I159^6)*(M49/M$66)^$BW$1,-99)</f>
        <v>5.3581643643648702E-3</v>
      </c>
      <c r="CG49" s="8">
        <f>MAX((CG$3*climate!$M159+CG$4*climate!$M159^2+CG$5*climate!$M159^6)*(K49/K$66)^$BW$1,-99)</f>
        <v>4.331280727427541E-2</v>
      </c>
      <c r="CH49" s="8">
        <f>MAX((CH$3*climate!$M159+CH$4*climate!$M159^2+CH$5*climate!$M159^6)*(L49/L$66)^$BW$1,-99)</f>
        <v>2.3650685743099684E-2</v>
      </c>
      <c r="CI49" s="8">
        <f>MAX((CI$3*climate!$M159+CI$4*climate!$M159^2+CI$5*climate!$M159^6)*(M49/M$66)^$BW$1,-99)</f>
        <v>5.3581643643648702E-3</v>
      </c>
      <c r="CJ49" s="8">
        <f t="shared" si="39"/>
        <v>0</v>
      </c>
      <c r="CK49" s="8">
        <f t="shared" si="40"/>
        <v>0</v>
      </c>
      <c r="CL49" s="8">
        <f t="shared" si="41"/>
        <v>0</v>
      </c>
    </row>
    <row r="50" spans="1:90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42"/>
        <v>5.7154259211955605E-3</v>
      </c>
      <c r="F50" s="7">
        <f t="shared" si="18"/>
        <v>8.1920930794385782E-3</v>
      </c>
      <c r="G50" s="7">
        <f t="shared" si="19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20"/>
        <v>32486.275199044536</v>
      </c>
      <c r="L50" s="1">
        <f t="shared" si="6"/>
        <v>2385.6465102966781</v>
      </c>
      <c r="M50" s="1">
        <f t="shared" si="7"/>
        <v>751.99602908906718</v>
      </c>
      <c r="N50" s="7">
        <f t="shared" si="43"/>
        <v>2.3345824611354482E-2</v>
      </c>
      <c r="O50" s="7">
        <f t="shared" si="21"/>
        <v>6.9793483828880509E-2</v>
      </c>
      <c r="P50" s="7">
        <f t="shared" si="22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3"/>
        <v>155.92887982857243</v>
      </c>
      <c r="U50" s="1">
        <f t="shared" si="57"/>
        <v>659.2426856397459</v>
      </c>
      <c r="V50" s="1">
        <f t="shared" si="58"/>
        <v>740.04755533355137</v>
      </c>
      <c r="W50" s="7">
        <f t="shared" si="44"/>
        <v>-1.0802331397296472E-2</v>
      </c>
      <c r="X50" s="7">
        <f t="shared" si="61"/>
        <v>1.2880751131751689E-2</v>
      </c>
      <c r="Y50" s="7">
        <f t="shared" si="62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24"/>
        <v>2.3563375646650235</v>
      </c>
      <c r="AD50" s="8">
        <f t="shared" si="59"/>
        <v>2.8460274542755997</v>
      </c>
      <c r="AE50" s="8">
        <f t="shared" si="60"/>
        <v>2.2028024729330009</v>
      </c>
      <c r="AF50" s="7">
        <f t="shared" si="45"/>
        <v>-5.4097884010548825E-3</v>
      </c>
      <c r="AG50" s="7">
        <f t="shared" si="63"/>
        <v>-1.6037222521135819E-3</v>
      </c>
      <c r="AH50" s="7">
        <f t="shared" si="64"/>
        <v>8.5720242113020984E-3</v>
      </c>
      <c r="AI50" s="1">
        <f t="shared" si="46"/>
        <v>41384.157713952052</v>
      </c>
      <c r="AJ50" s="1">
        <f t="shared" si="47"/>
        <v>9633.9324516695142</v>
      </c>
      <c r="AK50" s="1">
        <f t="shared" si="48"/>
        <v>2691.6049142003794</v>
      </c>
      <c r="AL50" s="10">
        <f t="shared" si="69"/>
        <v>12.19983918877943</v>
      </c>
      <c r="AM50" s="10">
        <f t="shared" si="69"/>
        <v>2.2125441895620748</v>
      </c>
      <c r="AN50" s="10">
        <f t="shared" si="69"/>
        <v>0.68752164402538263</v>
      </c>
      <c r="AO50" s="7">
        <f t="shared" si="49"/>
        <v>1.8276539118654789E-2</v>
      </c>
      <c r="AP50" s="7">
        <f t="shared" si="26"/>
        <v>2.8144496824265453E-2</v>
      </c>
      <c r="AQ50" s="7">
        <f t="shared" si="26"/>
        <v>2.0372115051398465E-2</v>
      </c>
      <c r="AR50" s="1">
        <f t="shared" si="50"/>
        <v>26589.466202863925</v>
      </c>
      <c r="AS50" s="1">
        <f t="shared" si="51"/>
        <v>7062.5452492997865</v>
      </c>
      <c r="AT50" s="1">
        <f t="shared" si="52"/>
        <v>1961.3658176988572</v>
      </c>
      <c r="AU50" s="1">
        <f t="shared" si="53"/>
        <v>5317.8932405727855</v>
      </c>
      <c r="AV50" s="1">
        <f t="shared" si="54"/>
        <v>1412.5090498599575</v>
      </c>
      <c r="AW50" s="1">
        <f t="shared" si="55"/>
        <v>392.27316353977147</v>
      </c>
      <c r="AX50" s="1">
        <f t="shared" si="27"/>
        <v>20373.410934203686</v>
      </c>
      <c r="AY50" s="1">
        <f t="shared" si="28"/>
        <v>2333.0041806256058</v>
      </c>
      <c r="AZ50" s="1">
        <f t="shared" si="29"/>
        <v>542.07719010143239</v>
      </c>
      <c r="BA50" s="1">
        <f t="shared" si="30"/>
        <v>9.9219859441082825</v>
      </c>
      <c r="BB50" s="1">
        <f t="shared" si="31"/>
        <v>7.7549120639725055</v>
      </c>
      <c r="BC50" s="1">
        <f t="shared" si="32"/>
        <v>6.2954084084605997</v>
      </c>
      <c r="BD50" s="1">
        <f t="shared" si="33"/>
        <v>0</v>
      </c>
      <c r="BE50">
        <v>0</v>
      </c>
      <c r="BF50">
        <v>0</v>
      </c>
      <c r="BG50">
        <v>0</v>
      </c>
      <c r="BH50">
        <f t="shared" si="34"/>
        <v>0</v>
      </c>
      <c r="BI50">
        <f t="shared" si="35"/>
        <v>0</v>
      </c>
      <c r="BJ50">
        <f t="shared" si="11"/>
        <v>0</v>
      </c>
      <c r="BK50">
        <f t="shared" si="11"/>
        <v>0</v>
      </c>
      <c r="BL50">
        <f t="shared" si="12"/>
        <v>0</v>
      </c>
      <c r="BM50">
        <f t="shared" si="13"/>
        <v>0</v>
      </c>
      <c r="BN50">
        <f t="shared" si="14"/>
        <v>0</v>
      </c>
      <c r="BO50">
        <f t="shared" si="66"/>
        <v>0</v>
      </c>
      <c r="BP50">
        <f t="shared" si="67"/>
        <v>0</v>
      </c>
      <c r="BQ50">
        <f t="shared" si="68"/>
        <v>0</v>
      </c>
      <c r="BR50" s="7">
        <f t="shared" si="56"/>
        <v>3.7654994250054807E-2</v>
      </c>
      <c r="BS50">
        <v>0</v>
      </c>
      <c r="BT50">
        <v>0</v>
      </c>
      <c r="BU50" s="8">
        <f>MAX((BU$3*climate!$I160+BU$4*climate!$I160^2+BU$5*climate!$I160^6)*(K50/K$66)^$BW$1,-99)</f>
        <v>1.5131216287367673</v>
      </c>
      <c r="BV50" s="8">
        <f>MAX((BV$3*climate!$I160+BV$4*climate!$I160^2+BV$5*climate!$I160^6)*(L50/L$66)^$BW$1,-99)</f>
        <v>1.0505261913099551</v>
      </c>
      <c r="BW50" s="8">
        <f>MAX((BW$3*climate!$I160+BW$4*climate!$I160^2+BW$5*climate!$I160^6)*(M50/M$66)^$BW$1,-99)</f>
        <v>0.48573697463030641</v>
      </c>
      <c r="BX50" s="8">
        <f>MAX((BX$3*climate!$M160+BX$4*climate!$M160^2+BX$5*climate!$M160^6)*(K50/K$66)^$BW$1,-99)</f>
        <v>1.5131216287367673</v>
      </c>
      <c r="BY50" s="8">
        <f>MAX((BY$3*climate!$M160+BY$4*climate!$M160^2+BY$5*climate!$M160^6)*(L50/L$66)^$BW$1,-99)</f>
        <v>1.0505261913099551</v>
      </c>
      <c r="BZ50" s="8">
        <f>MAX((BZ$3*climate!$M160+BZ$4*climate!$M160^2+BZ$5*climate!$M160^6)*(M50/M$66)^$BW$1,-99)</f>
        <v>0.48573697463030641</v>
      </c>
      <c r="CA50" s="8">
        <f t="shared" si="36"/>
        <v>0</v>
      </c>
      <c r="CB50" s="8">
        <f t="shared" si="37"/>
        <v>0</v>
      </c>
      <c r="CC50" s="8">
        <f t="shared" si="38"/>
        <v>0</v>
      </c>
      <c r="CD50" s="8">
        <f>MAX((CD$3*climate!$I160+CD$4*climate!$I160^2+CD$5*climate!$I160^6)*(K50/K$66)^$BW$1,-99)</f>
        <v>4.5211501857779703E-2</v>
      </c>
      <c r="CE50" s="8">
        <f>MAX((CE$3*climate!$I160+CE$4*climate!$I160^2+CE$5*climate!$I160^6)*(L50/L$66)^$BW$1,-99)</f>
        <v>2.4414718709652818E-2</v>
      </c>
      <c r="CF50" s="8">
        <f>MAX((CF$3*climate!$I160+CF$4*climate!$I160^2+CF$5*climate!$I160^6)*(M50/M$66)^$BW$1,-99)</f>
        <v>5.5585092051248066E-3</v>
      </c>
      <c r="CG50" s="8">
        <f>MAX((CG$3*climate!$M160+CG$4*climate!$M160^2+CG$5*climate!$M160^6)*(K50/K$66)^$BW$1,-99)</f>
        <v>4.5211501857779703E-2</v>
      </c>
      <c r="CH50" s="8">
        <f>MAX((CH$3*climate!$M160+CH$4*climate!$M160^2+CH$5*climate!$M160^6)*(L50/L$66)^$BW$1,-99)</f>
        <v>2.4414718709652818E-2</v>
      </c>
      <c r="CI50" s="8">
        <f>MAX((CI$3*climate!$M160+CI$4*climate!$M160^2+CI$5*climate!$M160^6)*(M50/M$66)^$BW$1,-99)</f>
        <v>5.5585092051248066E-3</v>
      </c>
      <c r="CJ50" s="8">
        <f t="shared" si="39"/>
        <v>0</v>
      </c>
      <c r="CK50" s="8">
        <f t="shared" si="40"/>
        <v>0</v>
      </c>
      <c r="CL50" s="8">
        <f t="shared" si="41"/>
        <v>0</v>
      </c>
    </row>
    <row r="51" spans="1:90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42"/>
        <v>5.5451977384386453E-3</v>
      </c>
      <c r="F51" s="7">
        <f t="shared" si="18"/>
        <v>8.2128220658019835E-3</v>
      </c>
      <c r="G51" s="7">
        <f t="shared" si="19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20"/>
        <v>33060.811064840891</v>
      </c>
      <c r="L51" s="1">
        <f t="shared" si="6"/>
        <v>2539.313096057966</v>
      </c>
      <c r="M51" s="1">
        <f t="shared" si="7"/>
        <v>788.93336375356046</v>
      </c>
      <c r="N51" s="7">
        <f t="shared" si="43"/>
        <v>1.7685495252261374E-2</v>
      </c>
      <c r="O51" s="7">
        <f t="shared" si="21"/>
        <v>6.4412973631277071E-2</v>
      </c>
      <c r="P51" s="7">
        <f t="shared" si="22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3"/>
        <v>153.02376199191656</v>
      </c>
      <c r="U51" s="1">
        <f t="shared" si="57"/>
        <v>646.21647871792322</v>
      </c>
      <c r="V51" s="1">
        <f t="shared" si="58"/>
        <v>715.40687160768516</v>
      </c>
      <c r="W51" s="7">
        <f t="shared" si="44"/>
        <v>-1.8631044100680727E-2</v>
      </c>
      <c r="X51" s="7">
        <f t="shared" si="61"/>
        <v>-1.9759349941337212E-2</v>
      </c>
      <c r="Y51" s="7">
        <f t="shared" si="62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24"/>
        <v>2.3432536955324719</v>
      </c>
      <c r="AD51" s="8">
        <f t="shared" si="59"/>
        <v>2.8628978785670416</v>
      </c>
      <c r="AE51" s="8">
        <f t="shared" si="60"/>
        <v>2.2281980989767489</v>
      </c>
      <c r="AF51" s="7">
        <f t="shared" si="45"/>
        <v>-5.552629355298544E-3</v>
      </c>
      <c r="AG51" s="7">
        <f t="shared" si="63"/>
        <v>5.92770961014355E-3</v>
      </c>
      <c r="AH51" s="7">
        <f t="shared" si="64"/>
        <v>1.1528780431199648E-2</v>
      </c>
      <c r="AI51" s="1">
        <f t="shared" si="46"/>
        <v>42563.635183129634</v>
      </c>
      <c r="AJ51" s="1">
        <f t="shared" si="47"/>
        <v>10083.048256362519</v>
      </c>
      <c r="AK51" s="1">
        <f t="shared" si="48"/>
        <v>2814.7175863201128</v>
      </c>
      <c r="AL51" s="10">
        <f t="shared" si="69"/>
        <v>12.422810026954455</v>
      </c>
      <c r="AM51" s="10">
        <f t="shared" si="69"/>
        <v>2.2748151324787518</v>
      </c>
      <c r="AN51" s="10">
        <f t="shared" si="69"/>
        <v>0.70152791405779436</v>
      </c>
      <c r="AO51" s="7">
        <f t="shared" si="49"/>
        <v>1.8276539118654789E-2</v>
      </c>
      <c r="AP51" s="7">
        <f t="shared" si="26"/>
        <v>2.8144496824265453E-2</v>
      </c>
      <c r="AQ51" s="7">
        <f t="shared" si="26"/>
        <v>2.0372115051398465E-2</v>
      </c>
      <c r="AR51" s="1">
        <f t="shared" si="50"/>
        <v>27348.754446377297</v>
      </c>
      <c r="AS51" s="1">
        <f t="shared" si="51"/>
        <v>7375.8966264919882</v>
      </c>
      <c r="AT51" s="1">
        <f t="shared" si="52"/>
        <v>2046.7238136241738</v>
      </c>
      <c r="AU51" s="1">
        <f t="shared" si="53"/>
        <v>5469.7508892754595</v>
      </c>
      <c r="AV51" s="1">
        <f t="shared" si="54"/>
        <v>1475.1793252983978</v>
      </c>
      <c r="AW51" s="1">
        <f t="shared" si="55"/>
        <v>409.34476272483477</v>
      </c>
      <c r="AX51" s="1">
        <f t="shared" si="27"/>
        <v>20839.633742931528</v>
      </c>
      <c r="AY51" s="1">
        <f t="shared" si="28"/>
        <v>2416.6673730666134</v>
      </c>
      <c r="AZ51" s="1">
        <f t="shared" si="29"/>
        <v>556.21164681318101</v>
      </c>
      <c r="BA51" s="1">
        <f t="shared" si="30"/>
        <v>9.9446119209974881</v>
      </c>
      <c r="BB51" s="1">
        <f t="shared" si="31"/>
        <v>7.7901447514839939</v>
      </c>
      <c r="BC51" s="1">
        <f t="shared" si="32"/>
        <v>6.3211488815539827</v>
      </c>
      <c r="BD51" s="1">
        <f t="shared" si="33"/>
        <v>0</v>
      </c>
      <c r="BE51">
        <v>0</v>
      </c>
      <c r="BF51">
        <v>0</v>
      </c>
      <c r="BG51">
        <v>0</v>
      </c>
      <c r="BH51">
        <f t="shared" si="34"/>
        <v>0</v>
      </c>
      <c r="BI51">
        <f t="shared" si="35"/>
        <v>0</v>
      </c>
      <c r="BJ51">
        <f t="shared" si="11"/>
        <v>0</v>
      </c>
      <c r="BK51">
        <f t="shared" si="11"/>
        <v>0</v>
      </c>
      <c r="BL51">
        <f t="shared" si="12"/>
        <v>0</v>
      </c>
      <c r="BM51">
        <f t="shared" si="13"/>
        <v>0</v>
      </c>
      <c r="BN51">
        <f t="shared" si="14"/>
        <v>0</v>
      </c>
      <c r="BO51">
        <f t="shared" si="66"/>
        <v>0</v>
      </c>
      <c r="BP51">
        <f t="shared" si="67"/>
        <v>0</v>
      </c>
      <c r="BQ51">
        <f t="shared" si="68"/>
        <v>0</v>
      </c>
      <c r="BR51" s="7">
        <f t="shared" si="56"/>
        <v>3.2471606299092404E-2</v>
      </c>
      <c r="BS51">
        <v>0</v>
      </c>
      <c r="BT51">
        <v>0</v>
      </c>
      <c r="BU51" s="8">
        <f>MAX((BU$3*climate!$I161+BU$4*climate!$I161^2+BU$5*climate!$I161^6)*(K51/K$66)^$BW$1,-99)</f>
        <v>1.5386772169963157</v>
      </c>
      <c r="BV51" s="8">
        <f>MAX((BV$3*climate!$I161+BV$4*climate!$I161^2+BV$5*climate!$I161^6)*(L51/L$66)^$BW$1,-99)</f>
        <v>1.055549939433539</v>
      </c>
      <c r="BW51" s="8">
        <f>MAX((BW$3*climate!$I161+BW$4*climate!$I161^2+BW$5*climate!$I161^6)*(M51/M$66)^$BW$1,-99)</f>
        <v>0.48903838275162215</v>
      </c>
      <c r="BX51" s="8">
        <f>MAX((BX$3*climate!$M161+BX$4*climate!$M161^2+BX$5*climate!$M161^6)*(K51/K$66)^$BW$1,-99)</f>
        <v>1.5386772169963157</v>
      </c>
      <c r="BY51" s="8">
        <f>MAX((BY$3*climate!$M161+BY$4*climate!$M161^2+BY$5*climate!$M161^6)*(L51/L$66)^$BW$1,-99)</f>
        <v>1.055549939433539</v>
      </c>
      <c r="BZ51" s="8">
        <f>MAX((BZ$3*climate!$M161+BZ$4*climate!$M161^2+BZ$5*climate!$M161^6)*(M51/M$66)^$BW$1,-99)</f>
        <v>0.48903838275162215</v>
      </c>
      <c r="CA51" s="8">
        <f t="shared" si="36"/>
        <v>0</v>
      </c>
      <c r="CB51" s="8">
        <f t="shared" si="37"/>
        <v>0</v>
      </c>
      <c r="CC51" s="8">
        <f t="shared" si="38"/>
        <v>0</v>
      </c>
      <c r="CD51" s="8">
        <f>MAX((CD$3*climate!$I161+CD$4*climate!$I161^2+CD$5*climate!$I161^6)*(K51/K$66)^$BW$1,-99)</f>
        <v>4.7242381716687376E-2</v>
      </c>
      <c r="CE51" s="8">
        <f>MAX((CE$3*climate!$I161+CE$4*climate!$I161^2+CE$5*climate!$I161^6)*(L51/L$66)^$BW$1,-99)</f>
        <v>2.522636691078944E-2</v>
      </c>
      <c r="CF51" s="8">
        <f>MAX((CF$3*climate!$I161+CF$4*climate!$I161^2+CF$5*climate!$I161^6)*(M51/M$66)^$BW$1,-99)</f>
        <v>5.7637054168044452E-3</v>
      </c>
      <c r="CG51" s="8">
        <f>MAX((CG$3*climate!$M161+CG$4*climate!$M161^2+CG$5*climate!$M161^6)*(K51/K$66)^$BW$1,-99)</f>
        <v>4.7242381716687376E-2</v>
      </c>
      <c r="CH51" s="8">
        <f>MAX((CH$3*climate!$M161+CH$4*climate!$M161^2+CH$5*climate!$M161^6)*(L51/L$66)^$BW$1,-99)</f>
        <v>2.522636691078944E-2</v>
      </c>
      <c r="CI51" s="8">
        <f>MAX((CI$3*climate!$M161+CI$4*climate!$M161^2+CI$5*climate!$M161^6)*(M51/M$66)^$BW$1,-99)</f>
        <v>5.7637054168044452E-3</v>
      </c>
      <c r="CJ51" s="8">
        <f t="shared" si="39"/>
        <v>0</v>
      </c>
      <c r="CK51" s="8">
        <f t="shared" si="40"/>
        <v>0</v>
      </c>
      <c r="CL51" s="8">
        <f t="shared" si="41"/>
        <v>0</v>
      </c>
    </row>
    <row r="52" spans="1:90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42"/>
        <v>5.6189487943716365E-3</v>
      </c>
      <c r="F52" s="7">
        <f t="shared" si="18"/>
        <v>8.1453534478015399E-3</v>
      </c>
      <c r="G52" s="7">
        <f t="shared" si="19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20"/>
        <v>33836.496629929155</v>
      </c>
      <c r="L52" s="1">
        <f t="shared" si="6"/>
        <v>2727.2146600917918</v>
      </c>
      <c r="M52" s="1">
        <f t="shared" si="7"/>
        <v>830.00500664143772</v>
      </c>
      <c r="N52" s="7">
        <f t="shared" si="43"/>
        <v>2.3462387645812433E-2</v>
      </c>
      <c r="O52" s="7">
        <f t="shared" si="21"/>
        <v>7.3997005066261501E-2</v>
      </c>
      <c r="P52" s="7">
        <f t="shared" si="22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3"/>
        <v>148.21095550926216</v>
      </c>
      <c r="U52" s="1">
        <f t="shared" si="57"/>
        <v>634.29732229691115</v>
      </c>
      <c r="V52" s="1">
        <f t="shared" si="58"/>
        <v>691.71563413523154</v>
      </c>
      <c r="W52" s="7">
        <f t="shared" si="44"/>
        <v>-3.1451366898878286E-2</v>
      </c>
      <c r="X52" s="7">
        <f t="shared" si="61"/>
        <v>-1.8444525655952559E-2</v>
      </c>
      <c r="Y52" s="7">
        <f t="shared" si="62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24"/>
        <v>2.3387955022900764</v>
      </c>
      <c r="AD52" s="8">
        <f t="shared" si="59"/>
        <v>2.8897620504912451</v>
      </c>
      <c r="AE52" s="8">
        <f t="shared" si="60"/>
        <v>2.2061797953892048</v>
      </c>
      <c r="AF52" s="7">
        <f t="shared" si="45"/>
        <v>-1.9025653308027968E-3</v>
      </c>
      <c r="AG52" s="7">
        <f t="shared" si="63"/>
        <v>9.3835592688515934E-3</v>
      </c>
      <c r="AH52" s="7">
        <f t="shared" si="64"/>
        <v>-9.8816633932393705E-3</v>
      </c>
      <c r="AI52" s="1">
        <f t="shared" si="46"/>
        <v>43777.022554092138</v>
      </c>
      <c r="AJ52" s="1">
        <f t="shared" si="47"/>
        <v>10549.922756024665</v>
      </c>
      <c r="AK52" s="1">
        <f t="shared" si="48"/>
        <v>2942.5905904129363</v>
      </c>
      <c r="AL52" s="10">
        <f t="shared" si="69"/>
        <v>12.649856000375705</v>
      </c>
      <c r="AM52" s="10">
        <f t="shared" si="69"/>
        <v>2.338838659750591</v>
      </c>
      <c r="AN52" s="10">
        <f t="shared" si="69"/>
        <v>0.71581952143474736</v>
      </c>
      <c r="AO52" s="7">
        <f t="shared" si="49"/>
        <v>1.8276539118654789E-2</v>
      </c>
      <c r="AP52" s="7">
        <f t="shared" si="26"/>
        <v>2.8144496824265453E-2</v>
      </c>
      <c r="AQ52" s="7">
        <f t="shared" si="26"/>
        <v>2.0372115051398465E-2</v>
      </c>
      <c r="AR52" s="1">
        <f t="shared" si="50"/>
        <v>28131.413203395106</v>
      </c>
      <c r="AS52" s="1">
        <f t="shared" si="51"/>
        <v>7702.2743843455082</v>
      </c>
      <c r="AT52" s="1">
        <f t="shared" si="52"/>
        <v>2135.4872367337161</v>
      </c>
      <c r="AU52" s="1">
        <f t="shared" si="53"/>
        <v>5626.2826406790218</v>
      </c>
      <c r="AV52" s="1">
        <f t="shared" si="54"/>
        <v>1540.4548768691018</v>
      </c>
      <c r="AW52" s="1">
        <f t="shared" si="55"/>
        <v>427.09744734674325</v>
      </c>
      <c r="AX52" s="1">
        <f t="shared" si="27"/>
        <v>21316.24149390863</v>
      </c>
      <c r="AY52" s="1">
        <f t="shared" si="28"/>
        <v>2503.2134886618596</v>
      </c>
      <c r="AZ52" s="1">
        <f t="shared" si="29"/>
        <v>570.69310432246129</v>
      </c>
      <c r="BA52" s="1">
        <f t="shared" si="30"/>
        <v>9.967224572584465</v>
      </c>
      <c r="BB52" s="1">
        <f t="shared" si="31"/>
        <v>7.825330580907532</v>
      </c>
      <c r="BC52" s="1">
        <f t="shared" si="32"/>
        <v>6.3468515946283492</v>
      </c>
      <c r="BD52" s="1">
        <f t="shared" si="33"/>
        <v>0</v>
      </c>
      <c r="BE52">
        <v>0</v>
      </c>
      <c r="BF52">
        <v>0</v>
      </c>
      <c r="BG52">
        <v>0</v>
      </c>
      <c r="BH52">
        <f t="shared" si="34"/>
        <v>0</v>
      </c>
      <c r="BI52">
        <f t="shared" si="35"/>
        <v>0</v>
      </c>
      <c r="BJ52">
        <f t="shared" si="11"/>
        <v>0</v>
      </c>
      <c r="BK52">
        <f t="shared" si="11"/>
        <v>0</v>
      </c>
      <c r="BL52">
        <f t="shared" si="12"/>
        <v>0</v>
      </c>
      <c r="BM52">
        <f t="shared" si="13"/>
        <v>0</v>
      </c>
      <c r="BN52">
        <f t="shared" si="14"/>
        <v>0</v>
      </c>
      <c r="BO52">
        <f t="shared" si="66"/>
        <v>0</v>
      </c>
      <c r="BP52">
        <f t="shared" si="67"/>
        <v>0</v>
      </c>
      <c r="BQ52">
        <f t="shared" si="68"/>
        <v>0</v>
      </c>
      <c r="BR52" s="7">
        <f t="shared" si="56"/>
        <v>3.9072529769330622E-2</v>
      </c>
      <c r="BS52">
        <v>0</v>
      </c>
      <c r="BT52">
        <v>0</v>
      </c>
      <c r="BU52" s="8">
        <f>MAX((BU$3*climate!$I162+BU$4*climate!$I162^2+BU$5*climate!$I162^6)*(K52/K$66)^$BW$1,-99)</f>
        <v>1.5621279236587422</v>
      </c>
      <c r="BV52" s="8">
        <f>MAX((BV$3*climate!$I162+BV$4*climate!$I162^2+BV$5*climate!$I162^6)*(L52/L$66)^$BW$1,-99)</f>
        <v>1.0579839814529333</v>
      </c>
      <c r="BW52" s="8">
        <f>MAX((BW$3*climate!$I162+BW$4*climate!$I162^2+BW$5*climate!$I162^6)*(M52/M$66)^$BW$1,-99)</f>
        <v>0.49188422800369924</v>
      </c>
      <c r="BX52" s="8">
        <f>MAX((BX$3*climate!$M162+BX$4*climate!$M162^2+BX$5*climate!$M162^6)*(K52/K$66)^$BW$1,-99)</f>
        <v>1.5621279236587422</v>
      </c>
      <c r="BY52" s="8">
        <f>MAX((BY$3*climate!$M162+BY$4*climate!$M162^2+BY$5*climate!$M162^6)*(L52/L$66)^$BW$1,-99)</f>
        <v>1.0579839814529333</v>
      </c>
      <c r="BZ52" s="8">
        <f>MAX((BZ$3*climate!$M162+BZ$4*climate!$M162^2+BZ$5*climate!$M162^6)*(M52/M$66)^$BW$1,-99)</f>
        <v>0.49188422800369924</v>
      </c>
      <c r="CA52" s="8">
        <f t="shared" si="36"/>
        <v>0</v>
      </c>
      <c r="CB52" s="8">
        <f t="shared" si="37"/>
        <v>0</v>
      </c>
      <c r="CC52" s="8">
        <f t="shared" si="38"/>
        <v>0</v>
      </c>
      <c r="CD52" s="8">
        <f>MAX((CD$3*climate!$I162+CD$4*climate!$I162^2+CD$5*climate!$I162^6)*(K52/K$66)^$BW$1,-99)</f>
        <v>4.9280620278705299E-2</v>
      </c>
      <c r="CE52" s="8">
        <f>MAX((CE$3*climate!$I162+CE$4*climate!$I162^2+CE$5*climate!$I162^6)*(L52/L$66)^$BW$1,-99)</f>
        <v>2.5999202546485127E-2</v>
      </c>
      <c r="CF52" s="8">
        <f>MAX((CF$3*climate!$I162+CF$4*climate!$I162^2+CF$5*climate!$I162^6)*(M52/M$66)^$BW$1,-99)</f>
        <v>5.9705446940685252E-3</v>
      </c>
      <c r="CG52" s="8">
        <f>MAX((CG$3*climate!$M162+CG$4*climate!$M162^2+CG$5*climate!$M162^6)*(K52/K$66)^$BW$1,-99)</f>
        <v>4.9280620278705299E-2</v>
      </c>
      <c r="CH52" s="8">
        <f>MAX((CH$3*climate!$M162+CH$4*climate!$M162^2+CH$5*climate!$M162^6)*(L52/L$66)^$BW$1,-99)</f>
        <v>2.5999202546485127E-2</v>
      </c>
      <c r="CI52" s="8">
        <f>MAX((CI$3*climate!$M162+CI$4*climate!$M162^2+CI$5*climate!$M162^6)*(M52/M$66)^$BW$1,-99)</f>
        <v>5.9705446940685252E-3</v>
      </c>
      <c r="CJ52" s="8">
        <f t="shared" si="39"/>
        <v>0</v>
      </c>
      <c r="CK52" s="8">
        <f t="shared" si="40"/>
        <v>0</v>
      </c>
      <c r="CL52" s="8">
        <f t="shared" si="41"/>
        <v>0</v>
      </c>
    </row>
    <row r="53" spans="1:90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42"/>
        <v>5.9575399981963706E-3</v>
      </c>
      <c r="F53" s="7">
        <f t="shared" si="18"/>
        <v>8.1044756914163685E-3</v>
      </c>
      <c r="G53" s="7">
        <f t="shared" si="19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20"/>
        <v>34529.143084337426</v>
      </c>
      <c r="L53" s="1">
        <f t="shared" si="6"/>
        <v>2941.0349739504127</v>
      </c>
      <c r="M53" s="1">
        <f t="shared" si="7"/>
        <v>876.15305501203102</v>
      </c>
      <c r="N53" s="7">
        <f t="shared" si="43"/>
        <v>2.0470395087995197E-2</v>
      </c>
      <c r="O53" s="7">
        <f t="shared" si="21"/>
        <v>7.8402451038241505E-2</v>
      </c>
      <c r="P53" s="7">
        <f t="shared" si="22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3"/>
        <v>145.11508502616257</v>
      </c>
      <c r="U53" s="1">
        <f t="shared" si="57"/>
        <v>604.17834263666111</v>
      </c>
      <c r="V53" s="1">
        <f t="shared" si="58"/>
        <v>672.98973661232958</v>
      </c>
      <c r="W53" s="7">
        <f t="shared" si="44"/>
        <v>-2.088827018530437E-2</v>
      </c>
      <c r="X53" s="7">
        <f t="shared" si="61"/>
        <v>-4.7484008841758074E-2</v>
      </c>
      <c r="Y53" s="7">
        <f t="shared" si="62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24"/>
        <v>2.3365257523444609</v>
      </c>
      <c r="AD53" s="8">
        <f t="shared" si="59"/>
        <v>2.9121314785809065</v>
      </c>
      <c r="AE53" s="8">
        <f t="shared" si="60"/>
        <v>2.2542764742919856</v>
      </c>
      <c r="AF53" s="7">
        <f t="shared" si="45"/>
        <v>-9.7047815569728524E-4</v>
      </c>
      <c r="AG53" s="7">
        <f t="shared" si="63"/>
        <v>7.7409238888228593E-3</v>
      </c>
      <c r="AH53" s="7">
        <f t="shared" si="64"/>
        <v>2.1800888124938966E-2</v>
      </c>
      <c r="AI53" s="1">
        <f t="shared" si="46"/>
        <v>45025.602939361946</v>
      </c>
      <c r="AJ53" s="1">
        <f t="shared" si="47"/>
        <v>11035.385357291301</v>
      </c>
      <c r="AK53" s="1">
        <f t="shared" si="48"/>
        <v>3075.4289787183857</v>
      </c>
      <c r="AL53" s="10">
        <f t="shared" si="69"/>
        <v>12.881051588411921</v>
      </c>
      <c r="AM53" s="10">
        <f t="shared" si="69"/>
        <v>2.4046640969824109</v>
      </c>
      <c r="AN53" s="10">
        <f t="shared" si="69"/>
        <v>0.73040227908145305</v>
      </c>
      <c r="AO53" s="7">
        <f t="shared" si="49"/>
        <v>1.8276539118654789E-2</v>
      </c>
      <c r="AP53" s="7">
        <f t="shared" si="26"/>
        <v>2.8144496824265453E-2</v>
      </c>
      <c r="AQ53" s="7">
        <f t="shared" si="26"/>
        <v>2.0372115051398465E-2</v>
      </c>
      <c r="AR53" s="1">
        <f t="shared" si="50"/>
        <v>28944.34134179349</v>
      </c>
      <c r="AS53" s="1">
        <f t="shared" si="51"/>
        <v>8042.3916768257586</v>
      </c>
      <c r="AT53" s="1">
        <f t="shared" si="52"/>
        <v>2227.4778824056925</v>
      </c>
      <c r="AU53" s="1">
        <f t="shared" si="53"/>
        <v>5788.8682683586985</v>
      </c>
      <c r="AV53" s="1">
        <f t="shared" si="54"/>
        <v>1608.4783353651519</v>
      </c>
      <c r="AW53" s="1">
        <f t="shared" si="55"/>
        <v>445.49557648113853</v>
      </c>
      <c r="AX53" s="1">
        <f t="shared" si="27"/>
        <v>21802.339745246245</v>
      </c>
      <c r="AY53" s="1">
        <f t="shared" si="28"/>
        <v>2592.7376948415645</v>
      </c>
      <c r="AZ53" s="1">
        <f t="shared" si="29"/>
        <v>585.552328094416</v>
      </c>
      <c r="BA53" s="1">
        <f t="shared" si="30"/>
        <v>9.9897725707815574</v>
      </c>
      <c r="BB53" s="1">
        <f t="shared" si="31"/>
        <v>7.8604696214713341</v>
      </c>
      <c r="BC53" s="1">
        <f t="shared" si="32"/>
        <v>6.3725555523907813</v>
      </c>
      <c r="BD53" s="1">
        <f t="shared" si="33"/>
        <v>0</v>
      </c>
      <c r="BE53">
        <v>0</v>
      </c>
      <c r="BF53">
        <v>0</v>
      </c>
      <c r="BG53">
        <v>0</v>
      </c>
      <c r="BH53">
        <f t="shared" si="34"/>
        <v>0</v>
      </c>
      <c r="BI53">
        <f t="shared" si="35"/>
        <v>0</v>
      </c>
      <c r="BJ53">
        <f t="shared" si="11"/>
        <v>0</v>
      </c>
      <c r="BK53">
        <f t="shared" si="11"/>
        <v>0</v>
      </c>
      <c r="BL53">
        <f t="shared" si="12"/>
        <v>0</v>
      </c>
      <c r="BM53">
        <f t="shared" si="13"/>
        <v>0</v>
      </c>
      <c r="BN53">
        <f t="shared" si="14"/>
        <v>0</v>
      </c>
      <c r="BO53">
        <f t="shared" si="66"/>
        <v>0</v>
      </c>
      <c r="BP53">
        <f t="shared" si="67"/>
        <v>0</v>
      </c>
      <c r="BQ53">
        <f t="shared" si="68"/>
        <v>0</v>
      </c>
      <c r="BR53" s="7">
        <f t="shared" si="56"/>
        <v>3.8181429255771615E-2</v>
      </c>
      <c r="BS53">
        <v>0</v>
      </c>
      <c r="BT53">
        <v>0</v>
      </c>
      <c r="BU53" s="8">
        <f>MAX((BU$3*climate!$I163+BU$4*climate!$I163^2+BU$5*climate!$I163^6)*(K53/K$66)^$BW$1,-99)</f>
        <v>1.5867901822285244</v>
      </c>
      <c r="BV53" s="8">
        <f>MAX((BV$3*climate!$I163+BV$4*climate!$I163^2+BV$5*climate!$I163^6)*(L53/L$66)^$BW$1,-99)</f>
        <v>1.0591125972587649</v>
      </c>
      <c r="BW53" s="8">
        <f>MAX((BW$3*climate!$I163+BW$4*climate!$I163^2+BW$5*climate!$I163^6)*(M53/M$66)^$BW$1,-99)</f>
        <v>0.4942021517953733</v>
      </c>
      <c r="BX53" s="8">
        <f>MAX((BX$3*climate!$M163+BX$4*climate!$M163^2+BX$5*climate!$M163^6)*(K53/K$66)^$BW$1,-99)</f>
        <v>1.5867901822285244</v>
      </c>
      <c r="BY53" s="8">
        <f>MAX((BY$3*climate!$M163+BY$4*climate!$M163^2+BY$5*climate!$M163^6)*(L53/L$66)^$BW$1,-99)</f>
        <v>1.0591125972587649</v>
      </c>
      <c r="BZ53" s="8">
        <f>MAX((BZ$3*climate!$M163+BZ$4*climate!$M163^2+BZ$5*climate!$M163^6)*(M53/M$66)^$BW$1,-99)</f>
        <v>0.4942021517953733</v>
      </c>
      <c r="CA53" s="8">
        <f t="shared" si="36"/>
        <v>0</v>
      </c>
      <c r="CB53" s="8">
        <f t="shared" si="37"/>
        <v>0</v>
      </c>
      <c r="CC53" s="8">
        <f t="shared" si="38"/>
        <v>0</v>
      </c>
      <c r="CD53" s="8">
        <f>MAX((CD$3*climate!$I163+CD$4*climate!$I163^2+CD$5*climate!$I163^6)*(K53/K$66)^$BW$1,-99)</f>
        <v>5.1431524632724518E-2</v>
      </c>
      <c r="CE53" s="8">
        <f>MAX((CE$3*climate!$I163+CE$4*climate!$I163^2+CE$5*climate!$I163^6)*(L53/L$66)^$BW$1,-99)</f>
        <v>2.6761551354541047E-2</v>
      </c>
      <c r="CF53" s="8">
        <f>MAX((CF$3*climate!$I163+CF$4*climate!$I163^2+CF$5*climate!$I163^6)*(M53/M$66)^$BW$1,-99)</f>
        <v>6.1780097153853533E-3</v>
      </c>
      <c r="CG53" s="8">
        <f>MAX((CG$3*climate!$M163+CG$4*climate!$M163^2+CG$5*climate!$M163^6)*(K53/K$66)^$BW$1,-99)</f>
        <v>5.1431524632724518E-2</v>
      </c>
      <c r="CH53" s="8">
        <f>MAX((CH$3*climate!$M163+CH$4*climate!$M163^2+CH$5*climate!$M163^6)*(L53/L$66)^$BW$1,-99)</f>
        <v>2.6761551354541047E-2</v>
      </c>
      <c r="CI53" s="8">
        <f>MAX((CI$3*climate!$M163+CI$4*climate!$M163^2+CI$5*climate!$M163^6)*(M53/M$66)^$BW$1,-99)</f>
        <v>6.1780097153853533E-3</v>
      </c>
      <c r="CJ53" s="8">
        <f t="shared" si="39"/>
        <v>0</v>
      </c>
      <c r="CK53" s="8">
        <f t="shared" si="40"/>
        <v>0</v>
      </c>
      <c r="CL53" s="8">
        <f t="shared" si="41"/>
        <v>0</v>
      </c>
    </row>
    <row r="54" spans="1:90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42"/>
        <v>5.7120049793621952E-3</v>
      </c>
      <c r="F54" s="7">
        <f t="shared" si="18"/>
        <v>8.1531947903412672E-3</v>
      </c>
      <c r="G54" s="7">
        <f t="shared" si="19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20"/>
        <v>34368.629769177329</v>
      </c>
      <c r="L54" s="1">
        <f t="shared" si="6"/>
        <v>3066.8804643136655</v>
      </c>
      <c r="M54" s="1">
        <f t="shared" si="7"/>
        <v>901.79292408153231</v>
      </c>
      <c r="N54" s="7">
        <f t="shared" si="43"/>
        <v>-4.648633033494165E-3</v>
      </c>
      <c r="O54" s="7">
        <f t="shared" si="21"/>
        <v>4.2789525278652762E-2</v>
      </c>
      <c r="P54" s="7">
        <f t="shared" si="22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3"/>
        <v>142.84695667407644</v>
      </c>
      <c r="U54" s="1">
        <f t="shared" si="57"/>
        <v>604.67001308648867</v>
      </c>
      <c r="V54" s="1">
        <f t="shared" si="58"/>
        <v>665.92165165765812</v>
      </c>
      <c r="W54" s="7">
        <f t="shared" si="44"/>
        <v>-1.5629859236737653E-2</v>
      </c>
      <c r="X54" s="7">
        <f t="shared" si="61"/>
        <v>8.1378363825801436E-4</v>
      </c>
      <c r="Y54" s="7">
        <f t="shared" si="62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24"/>
        <v>2.3337186594678334</v>
      </c>
      <c r="AD54" s="8">
        <f t="shared" si="24"/>
        <v>2.8737358406172713</v>
      </c>
      <c r="AE54" s="8">
        <f t="shared" si="24"/>
        <v>2.3022859575808767</v>
      </c>
      <c r="AF54" s="7">
        <f t="shared" si="45"/>
        <v>-1.2013960786911859E-3</v>
      </c>
      <c r="AG54" s="7">
        <f t="shared" si="45"/>
        <v>-1.3184719936596201E-2</v>
      </c>
      <c r="AH54" s="7">
        <f t="shared" si="45"/>
        <v>2.1297069741176955E-2</v>
      </c>
      <c r="AI54" s="1">
        <f t="shared" si="46"/>
        <v>46311.91091378445</v>
      </c>
      <c r="AJ54" s="1">
        <f t="shared" si="47"/>
        <v>11540.325156927323</v>
      </c>
      <c r="AK54" s="1">
        <f t="shared" si="48"/>
        <v>3213.3816573276854</v>
      </c>
      <c r="AL54" s="10">
        <f t="shared" si="69"/>
        <v>13.116472631656942</v>
      </c>
      <c r="AM54" s="10">
        <f t="shared" si="69"/>
        <v>2.4723421580233573</v>
      </c>
      <c r="AN54" s="10">
        <f t="shared" si="69"/>
        <v>0.74528211834470404</v>
      </c>
      <c r="AO54" s="7">
        <f t="shared" si="49"/>
        <v>1.8276539118654789E-2</v>
      </c>
      <c r="AP54" s="7">
        <f t="shared" si="26"/>
        <v>2.8144496824265453E-2</v>
      </c>
      <c r="AQ54" s="7">
        <f t="shared" si="26"/>
        <v>2.0372115051398465E-2</v>
      </c>
      <c r="AR54" s="1">
        <f t="shared" si="50"/>
        <v>29775.217955394728</v>
      </c>
      <c r="AS54" s="1">
        <f t="shared" si="51"/>
        <v>8397.4361116789387</v>
      </c>
      <c r="AT54" s="1">
        <f t="shared" si="52"/>
        <v>2323.1975351356491</v>
      </c>
      <c r="AU54" s="1">
        <f t="shared" si="53"/>
        <v>5955.0435910789456</v>
      </c>
      <c r="AV54" s="1">
        <f t="shared" si="54"/>
        <v>1679.4872223357879</v>
      </c>
      <c r="AW54" s="1">
        <f t="shared" si="55"/>
        <v>464.63950702712987</v>
      </c>
      <c r="AX54" s="1">
        <f t="shared" si="27"/>
        <v>22300.815604619711</v>
      </c>
      <c r="AY54" s="1">
        <f t="shared" si="28"/>
        <v>2685.3044982247065</v>
      </c>
      <c r="AZ54" s="1">
        <f t="shared" si="29"/>
        <v>600.77230870235235</v>
      </c>
      <c r="BA54" s="1">
        <f t="shared" si="30"/>
        <v>10.012378530977584</v>
      </c>
      <c r="BB54" s="1">
        <f t="shared" si="31"/>
        <v>7.8955494076728989</v>
      </c>
      <c r="BC54" s="1">
        <f t="shared" si="32"/>
        <v>6.3982160086792472</v>
      </c>
      <c r="BD54" s="1">
        <f t="shared" si="33"/>
        <v>0</v>
      </c>
      <c r="BE54">
        <v>0</v>
      </c>
      <c r="BF54">
        <v>0</v>
      </c>
      <c r="BG54">
        <v>0</v>
      </c>
      <c r="BH54">
        <f t="shared" si="34"/>
        <v>0</v>
      </c>
      <c r="BI54">
        <f t="shared" si="35"/>
        <v>0</v>
      </c>
      <c r="BJ54">
        <f t="shared" si="11"/>
        <v>0</v>
      </c>
      <c r="BK54">
        <f t="shared" si="11"/>
        <v>0</v>
      </c>
      <c r="BL54">
        <f t="shared" si="12"/>
        <v>0</v>
      </c>
      <c r="BM54">
        <f t="shared" si="13"/>
        <v>0</v>
      </c>
      <c r="BN54">
        <f t="shared" si="14"/>
        <v>0</v>
      </c>
      <c r="BO54">
        <f t="shared" si="66"/>
        <v>0</v>
      </c>
      <c r="BP54">
        <f t="shared" si="67"/>
        <v>0</v>
      </c>
      <c r="BQ54">
        <f t="shared" si="68"/>
        <v>0</v>
      </c>
      <c r="BR54" s="7">
        <f t="shared" si="56"/>
        <v>1.1488937189080506E-2</v>
      </c>
      <c r="BS54">
        <v>0</v>
      </c>
      <c r="BT54">
        <v>0</v>
      </c>
      <c r="BU54" s="8">
        <f>MAX((BU$3*climate!$I164+BU$4*climate!$I164^2+BU$5*climate!$I164^6)*(K54/K$66)^$BW$1,-99)</f>
        <v>1.6215974910220652</v>
      </c>
      <c r="BV54" s="8">
        <f>MAX((BV$3*climate!$I164+BV$4*climate!$I164^2+BV$5*climate!$I164^6)*(L54/L$66)^$BW$1,-99)</f>
        <v>1.0689487731513521</v>
      </c>
      <c r="BW54" s="8">
        <f>MAX((BW$3*climate!$I164+BW$4*climate!$I164^2+BW$5*climate!$I164^6)*(M54/M$66)^$BW$1,-99)</f>
        <v>0.4995441480340253</v>
      </c>
      <c r="BX54" s="8">
        <f>MAX((BX$3*climate!$M164+BX$4*climate!$M164^2+BX$5*climate!$M164^6)*(K54/K$66)^$BW$1,-99)</f>
        <v>1.6215974910220652</v>
      </c>
      <c r="BY54" s="8">
        <f>MAX((BY$3*climate!$M164+BY$4*climate!$M164^2+BY$5*climate!$M164^6)*(L54/L$66)^$BW$1,-99)</f>
        <v>1.0689487731513521</v>
      </c>
      <c r="BZ54" s="8">
        <f>MAX((BZ$3*climate!$M164+BZ$4*climate!$M164^2+BZ$5*climate!$M164^6)*(M54/M$66)^$BW$1,-99)</f>
        <v>0.4995441480340253</v>
      </c>
      <c r="CA54" s="8">
        <f t="shared" si="36"/>
        <v>0</v>
      </c>
      <c r="CB54" s="8">
        <f t="shared" si="37"/>
        <v>0</v>
      </c>
      <c r="CC54" s="8">
        <f t="shared" si="38"/>
        <v>0</v>
      </c>
      <c r="CD54" s="8">
        <f>MAX((CD$3*climate!$I164+CD$4*climate!$I164^2+CD$5*climate!$I164^6)*(K54/K$66)^$BW$1,-99)</f>
        <v>5.3998011804363998E-2</v>
      </c>
      <c r="CE54" s="8">
        <f>MAX((CE$3*climate!$I164+CE$4*climate!$I164^2+CE$5*climate!$I164^6)*(L54/L$66)^$BW$1,-99)</f>
        <v>2.7771356164571673E-2</v>
      </c>
      <c r="CF54" s="8">
        <f>MAX((CF$3*climate!$I164+CF$4*climate!$I164^2+CF$5*climate!$I164^6)*(M54/M$66)^$BW$1,-99)</f>
        <v>6.4314859455215498E-3</v>
      </c>
      <c r="CG54" s="8">
        <f>MAX((CG$3*climate!$M164+CG$4*climate!$M164^2+CG$5*climate!$M164^6)*(K54/K$66)^$BW$1,-99)</f>
        <v>5.3998011804363998E-2</v>
      </c>
      <c r="CH54" s="8">
        <f>MAX((CH$3*climate!$M164+CH$4*climate!$M164^2+CH$5*climate!$M164^6)*(L54/L$66)^$BW$1,-99)</f>
        <v>2.7771356164571673E-2</v>
      </c>
      <c r="CI54" s="8">
        <f>MAX((CI$3*climate!$M164+CI$4*climate!$M164^2+CI$5*climate!$M164^6)*(M54/M$66)^$BW$1,-99)</f>
        <v>6.4314859455215498E-3</v>
      </c>
      <c r="CJ54" s="8">
        <f t="shared" si="39"/>
        <v>0</v>
      </c>
      <c r="CK54" s="8">
        <f t="shared" si="40"/>
        <v>0</v>
      </c>
      <c r="CL54" s="8">
        <f t="shared" si="41"/>
        <v>0</v>
      </c>
    </row>
    <row r="55" spans="1:90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42"/>
        <v>5.0995244411160545E-3</v>
      </c>
      <c r="F55" s="7">
        <f t="shared" si="18"/>
        <v>8.1161002345619959E-3</v>
      </c>
      <c r="G55" s="7">
        <f t="shared" si="19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20"/>
        <v>32807.791445855299</v>
      </c>
      <c r="L55" s="1">
        <f t="shared" si="6"/>
        <v>3073.5748919458715</v>
      </c>
      <c r="M55" s="1">
        <f t="shared" si="7"/>
        <v>923.75956161901945</v>
      </c>
      <c r="N55" s="7">
        <f t="shared" si="43"/>
        <v>-4.541462181660294E-2</v>
      </c>
      <c r="O55" s="7">
        <f t="shared" si="21"/>
        <v>2.1828133538632777E-3</v>
      </c>
      <c r="P55" s="7">
        <f t="shared" si="22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3"/>
        <v>141.93819766837814</v>
      </c>
      <c r="U55" s="1">
        <f t="shared" si="23"/>
        <v>606.72180992229414</v>
      </c>
      <c r="V55" s="1">
        <f t="shared" si="23"/>
        <v>663.64450671499844</v>
      </c>
      <c r="W55" s="7">
        <f t="shared" si="44"/>
        <v>-6.3617666547265417E-3</v>
      </c>
      <c r="X55" s="7">
        <f t="shared" si="44"/>
        <v>3.3932505191256457E-3</v>
      </c>
      <c r="Y55" s="7">
        <f t="shared" si="44"/>
        <v>-3.4195388256129666E-3</v>
      </c>
      <c r="Z55" s="14">
        <v>12377.471682052155</v>
      </c>
      <c r="AA55" s="14">
        <v>14487.448960163138</v>
      </c>
      <c r="AB55" s="14">
        <v>4445.008203807608</v>
      </c>
      <c r="AC55" s="8">
        <f t="shared" ref="AC55:AE66" si="70">Z55/Q55</f>
        <v>2.4758390162810966</v>
      </c>
      <c r="AD55" s="8">
        <f t="shared" si="70"/>
        <v>3.0803836210996969</v>
      </c>
      <c r="AE55" s="8">
        <f t="shared" si="70"/>
        <v>2.305694695142086</v>
      </c>
      <c r="AF55" s="7">
        <f t="shared" ref="AF55:AH66" si="71">AC55/AC54-1</f>
        <v>6.0898667556470443E-2</v>
      </c>
      <c r="AG55" s="7">
        <f t="shared" si="71"/>
        <v>7.1909107845499864E-2</v>
      </c>
      <c r="AH55" s="7">
        <f t="shared" si="71"/>
        <v>1.4805882605439802E-3</v>
      </c>
      <c r="AI55" s="1">
        <f t="shared" si="46"/>
        <v>47635.76341348495</v>
      </c>
      <c r="AJ55" s="1">
        <f t="shared" si="47"/>
        <v>12065.77986357038</v>
      </c>
      <c r="AK55" s="1">
        <f t="shared" si="48"/>
        <v>3356.6829986220464</v>
      </c>
      <c r="AL55" s="10">
        <f t="shared" ref="AL55:AN66" si="72">(1+AL$5)*AL54</f>
        <v>13.356196356808185</v>
      </c>
      <c r="AM55" s="10">
        <f t="shared" si="72"/>
        <v>2.5419249840383431</v>
      </c>
      <c r="AN55" s="10">
        <f t="shared" si="72"/>
        <v>0.76046509140537233</v>
      </c>
      <c r="AO55" s="7">
        <f t="shared" si="49"/>
        <v>1.8276539118654789E-2</v>
      </c>
      <c r="AP55" s="7">
        <f t="shared" si="26"/>
        <v>2.8144496824265453E-2</v>
      </c>
      <c r="AQ55" s="7">
        <f t="shared" si="26"/>
        <v>2.0372115051398465E-2</v>
      </c>
      <c r="AR55" s="1">
        <f t="shared" si="50"/>
        <v>30615.12427848711</v>
      </c>
      <c r="AS55" s="1">
        <f t="shared" si="51"/>
        <v>8767.5201899217082</v>
      </c>
      <c r="AT55" s="1">
        <f t="shared" si="52"/>
        <v>2422.8269808632976</v>
      </c>
      <c r="AU55" s="1">
        <f t="shared" si="53"/>
        <v>6123.024855697422</v>
      </c>
      <c r="AV55" s="1">
        <f t="shared" si="54"/>
        <v>1753.5040379843417</v>
      </c>
      <c r="AW55" s="1">
        <f t="shared" si="55"/>
        <v>484.56539617265958</v>
      </c>
      <c r="AX55" s="1">
        <f t="shared" si="27"/>
        <v>22813.544010014517</v>
      </c>
      <c r="AY55" s="1">
        <f t="shared" si="28"/>
        <v>2781.0772656051358</v>
      </c>
      <c r="AZ55" s="1">
        <f t="shared" si="29"/>
        <v>616.36230762631089</v>
      </c>
      <c r="BA55" s="1">
        <f t="shared" si="30"/>
        <v>10.035109674100225</v>
      </c>
      <c r="BB55" s="1">
        <f t="shared" si="31"/>
        <v>7.9305936372371315</v>
      </c>
      <c r="BC55" s="1">
        <f t="shared" si="32"/>
        <v>6.4238349523652252</v>
      </c>
      <c r="BD55" s="1">
        <f t="shared" si="33"/>
        <v>0</v>
      </c>
      <c r="BE55">
        <v>0</v>
      </c>
      <c r="BF55">
        <v>0</v>
      </c>
      <c r="BG55">
        <v>0</v>
      </c>
      <c r="BH55">
        <f t="shared" si="34"/>
        <v>0</v>
      </c>
      <c r="BI55">
        <f t="shared" si="35"/>
        <v>0</v>
      </c>
      <c r="BJ55">
        <f t="shared" si="11"/>
        <v>0</v>
      </c>
      <c r="BK55">
        <f t="shared" si="11"/>
        <v>0</v>
      </c>
      <c r="BL55">
        <f t="shared" si="12"/>
        <v>0</v>
      </c>
      <c r="BM55">
        <f t="shared" si="13"/>
        <v>0</v>
      </c>
      <c r="BN55">
        <f t="shared" si="14"/>
        <v>0</v>
      </c>
      <c r="BO55">
        <f t="shared" si="66"/>
        <v>0</v>
      </c>
      <c r="BP55">
        <f t="shared" si="67"/>
        <v>0</v>
      </c>
      <c r="BQ55">
        <f t="shared" si="68"/>
        <v>0</v>
      </c>
      <c r="BR55" s="7">
        <f t="shared" si="56"/>
        <v>-2.7435325240572683E-2</v>
      </c>
      <c r="BS55">
        <v>0</v>
      </c>
      <c r="BT55">
        <v>0</v>
      </c>
      <c r="BU55" s="8">
        <f>MAX((BU$3*climate!$I165+BU$4*climate!$I165^2+BU$5*climate!$I165^6)*(K55/K$66)^$BW$1,-99)</f>
        <v>1.6742547720809917</v>
      </c>
      <c r="BV55" s="8">
        <f>MAX((BV$3*climate!$I165+BV$4*climate!$I165^2+BV$5*climate!$I165^6)*(L55/L$66)^$BW$1,-99)</f>
        <v>1.0894049759320978</v>
      </c>
      <c r="BW55" s="8">
        <f>MAX((BW$3*climate!$I165+BW$4*climate!$I165^2+BW$5*climate!$I165^6)*(M55/M$66)^$BW$1,-99)</f>
        <v>0.50541148230854982</v>
      </c>
      <c r="BX55" s="8">
        <f>MAX((BX$3*climate!$M165+BX$4*climate!$M165^2+BX$5*climate!$M165^6)*(K55/K$66)^$BW$1,-99)</f>
        <v>1.6742547720809917</v>
      </c>
      <c r="BY55" s="8">
        <f>MAX((BY$3*climate!$M165+BY$4*climate!$M165^2+BY$5*climate!$M165^6)*(L55/L$66)^$BW$1,-99)</f>
        <v>1.0894049759320978</v>
      </c>
      <c r="BZ55" s="8">
        <f>MAX((BZ$3*climate!$M165+BZ$4*climate!$M165^2+BZ$5*climate!$M165^6)*(M55/M$66)^$BW$1,-99)</f>
        <v>0.50541148230854982</v>
      </c>
      <c r="CA55" s="8">
        <f t="shared" si="36"/>
        <v>0</v>
      </c>
      <c r="CB55" s="8">
        <f t="shared" si="37"/>
        <v>0</v>
      </c>
      <c r="CC55" s="8">
        <f t="shared" si="38"/>
        <v>0</v>
      </c>
      <c r="CD55" s="8">
        <f>MAX((CD$3*climate!$I165+CD$4*climate!$I165^2+CD$5*climate!$I165^6)*(K55/K$66)^$BW$1,-99)</f>
        <v>5.7273875624563687E-2</v>
      </c>
      <c r="CE55" s="8">
        <f>MAX((CE$3*climate!$I165+CE$4*climate!$I165^2+CE$5*climate!$I165^6)*(L55/L$66)^$BW$1,-99)</f>
        <v>2.9099440347580857E-2</v>
      </c>
      <c r="CF55" s="8">
        <f>MAX((CF$3*climate!$I165+CF$4*climate!$I165^2+CF$5*climate!$I165^6)*(M55/M$66)^$BW$1,-99)</f>
        <v>6.7015962384343658E-3</v>
      </c>
      <c r="CG55" s="8">
        <f>MAX((CG$3*climate!$M165+CG$4*climate!$M165^2+CG$5*climate!$M165^6)*(K55/K$66)^$BW$1,-99)</f>
        <v>5.7273875624563687E-2</v>
      </c>
      <c r="CH55" s="8">
        <f>MAX((CH$3*climate!$M165+CH$4*climate!$M165^2+CH$5*climate!$M165^6)*(L55/L$66)^$BW$1,-99)</f>
        <v>2.9099440347580857E-2</v>
      </c>
      <c r="CI55" s="8">
        <f>MAX((CI$3*climate!$M165+CI$4*climate!$M165^2+CI$5*climate!$M165^6)*(M55/M$66)^$BW$1,-99)</f>
        <v>6.7015962384343658E-3</v>
      </c>
      <c r="CJ55" s="8">
        <f t="shared" si="39"/>
        <v>0</v>
      </c>
      <c r="CK55" s="8">
        <f t="shared" si="40"/>
        <v>0</v>
      </c>
      <c r="CL55" s="8">
        <f t="shared" si="41"/>
        <v>0</v>
      </c>
    </row>
    <row r="56" spans="1:90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42"/>
        <v>4.1079767039275961E-3</v>
      </c>
      <c r="F56" s="7">
        <f t="shared" si="18"/>
        <v>8.0929895690897702E-3</v>
      </c>
      <c r="G56" s="7">
        <f t="shared" si="19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20"/>
        <v>33497.908311059691</v>
      </c>
      <c r="L56" s="1">
        <f t="shared" si="6"/>
        <v>3170.2815815066274</v>
      </c>
      <c r="M56" s="1">
        <f t="shared" si="7"/>
        <v>954.21065377864261</v>
      </c>
      <c r="N56" s="7">
        <f t="shared" si="43"/>
        <v>2.1035151553658649E-2</v>
      </c>
      <c r="O56" s="7">
        <f t="shared" si="21"/>
        <v>3.1463911881298268E-2</v>
      </c>
      <c r="P56" s="7">
        <f t="shared" si="22"/>
        <v>3.2964305242213943E-2</v>
      </c>
      <c r="Q56" s="14">
        <v>5079.5387519999995</v>
      </c>
      <c r="R56" s="14">
        <v>4958.8462210681491</v>
      </c>
      <c r="S56" s="14">
        <v>2413.0028068733059</v>
      </c>
      <c r="T56" s="1">
        <f t="shared" si="23"/>
        <v>140.66722313574505</v>
      </c>
      <c r="U56" s="1">
        <f t="shared" si="23"/>
        <v>615.21724651535021</v>
      </c>
      <c r="V56" s="1">
        <f t="shared" si="23"/>
        <v>791.08046456154489</v>
      </c>
      <c r="W56" s="7">
        <f t="shared" si="44"/>
        <v>-8.9544220901167648E-3</v>
      </c>
      <c r="X56" s="7">
        <f t="shared" si="44"/>
        <v>1.4002194175521954E-2</v>
      </c>
      <c r="Y56" s="7">
        <f t="shared" si="44"/>
        <v>0.19202442958105226</v>
      </c>
      <c r="Z56" s="14">
        <v>12426.093929203098</v>
      </c>
      <c r="AA56" s="14">
        <v>15535.502971398784</v>
      </c>
      <c r="AB56" s="14">
        <v>4906.008529368838</v>
      </c>
      <c r="AC56" s="8">
        <f t="shared" si="70"/>
        <v>2.4463035987884711</v>
      </c>
      <c r="AD56" s="8">
        <f t="shared" si="70"/>
        <v>3.132886618946694</v>
      </c>
      <c r="AE56" s="8">
        <f t="shared" si="70"/>
        <v>2.0331549202488874</v>
      </c>
      <c r="AF56" s="7">
        <f t="shared" si="71"/>
        <v>-1.1929457972994495E-2</v>
      </c>
      <c r="AG56" s="7">
        <f t="shared" si="71"/>
        <v>1.7044304964929591E-2</v>
      </c>
      <c r="AH56" s="7">
        <f t="shared" si="71"/>
        <v>-0.11820288933631073</v>
      </c>
      <c r="AI56" s="1">
        <f t="shared" si="46"/>
        <v>48995.21192783388</v>
      </c>
      <c r="AJ56" s="1">
        <f t="shared" si="47"/>
        <v>12612.705915197685</v>
      </c>
      <c r="AK56" s="1">
        <f t="shared" si="48"/>
        <v>3505.5800949325012</v>
      </c>
      <c r="AL56" s="10">
        <f t="shared" si="72"/>
        <v>13.600301401999825</v>
      </c>
      <c r="AM56" s="10">
        <f t="shared" si="72"/>
        <v>2.6134661836791313</v>
      </c>
      <c r="AN56" s="10">
        <f t="shared" si="72"/>
        <v>0.7759573737400548</v>
      </c>
      <c r="AO56" s="7">
        <f t="shared" si="49"/>
        <v>1.8276539118654789E-2</v>
      </c>
      <c r="AP56" s="7">
        <f t="shared" si="26"/>
        <v>2.8144496824265453E-2</v>
      </c>
      <c r="AQ56" s="7">
        <f t="shared" si="26"/>
        <v>2.0372115051398465E-2</v>
      </c>
      <c r="AR56" s="1">
        <f t="shared" si="50"/>
        <v>31453.588482753064</v>
      </c>
      <c r="AS56" s="1">
        <f t="shared" si="51"/>
        <v>9153.3902788433807</v>
      </c>
      <c r="AT56" s="1">
        <f t="shared" si="52"/>
        <v>2526.6446592146908</v>
      </c>
      <c r="AU56" s="1">
        <f t="shared" si="53"/>
        <v>6290.7176965506133</v>
      </c>
      <c r="AV56" s="1">
        <f t="shared" si="54"/>
        <v>1830.6780557686761</v>
      </c>
      <c r="AW56" s="1">
        <f t="shared" si="55"/>
        <v>505.32893184293818</v>
      </c>
      <c r="AX56" s="1">
        <f t="shared" si="27"/>
        <v>23342.454091300799</v>
      </c>
      <c r="AY56" s="1">
        <f t="shared" si="28"/>
        <v>2880.1669706847506</v>
      </c>
      <c r="AZ56" s="1">
        <f t="shared" si="29"/>
        <v>632.32630518022654</v>
      </c>
      <c r="BA56" s="1">
        <f t="shared" si="30"/>
        <v>10.058029045613116</v>
      </c>
      <c r="BB56" s="1">
        <f t="shared" si="31"/>
        <v>7.9656035473816571</v>
      </c>
      <c r="BC56" s="1">
        <f t="shared" si="32"/>
        <v>6.4494055665718628</v>
      </c>
      <c r="BD56" s="1">
        <f t="shared" si="33"/>
        <v>0</v>
      </c>
      <c r="BE56">
        <v>0</v>
      </c>
      <c r="BF56">
        <v>0</v>
      </c>
      <c r="BG56">
        <v>0</v>
      </c>
      <c r="BH56">
        <f t="shared" si="34"/>
        <v>0</v>
      </c>
      <c r="BI56">
        <f t="shared" si="35"/>
        <v>0</v>
      </c>
      <c r="BJ56">
        <f t="shared" si="11"/>
        <v>0</v>
      </c>
      <c r="BK56">
        <f t="shared" si="11"/>
        <v>0</v>
      </c>
      <c r="BL56">
        <f t="shared" si="12"/>
        <v>0</v>
      </c>
      <c r="BM56">
        <f t="shared" si="13"/>
        <v>0</v>
      </c>
      <c r="BN56">
        <f t="shared" si="14"/>
        <v>0</v>
      </c>
      <c r="BO56">
        <f t="shared" si="66"/>
        <v>0</v>
      </c>
      <c r="BP56">
        <f t="shared" si="67"/>
        <v>0</v>
      </c>
      <c r="BQ56">
        <f t="shared" si="68"/>
        <v>0</v>
      </c>
      <c r="BR56" s="7">
        <f t="shared" si="56"/>
        <v>2.9263695925866751E-2</v>
      </c>
      <c r="BS56">
        <v>0</v>
      </c>
      <c r="BT56">
        <v>0</v>
      </c>
      <c r="BU56" s="8">
        <f>MAX((BU$3*climate!$I166+BU$4*climate!$I166^2+BU$5*climate!$I166^6)*(K56/K$66)^$BW$1,-99)</f>
        <v>1.699509060685344</v>
      </c>
      <c r="BV56" s="8">
        <f>MAX((BV$3*climate!$I166+BV$4*climate!$I166^2+BV$5*climate!$I166^6)*(L56/L$66)^$BW$1,-99)</f>
        <v>1.1020842708918883</v>
      </c>
      <c r="BW56" s="8">
        <f>MAX((BW$3*climate!$I166+BW$4*climate!$I166^2+BW$5*climate!$I166^6)*(M56/M$66)^$BW$1,-99)</f>
        <v>0.51015673085247049</v>
      </c>
      <c r="BX56" s="8">
        <f>MAX((BX$3*climate!$M166+BX$4*climate!$M166^2+BX$5*climate!$M166^6)*(K56/K$66)^$BW$1,-99)</f>
        <v>1.699509060685344</v>
      </c>
      <c r="BY56" s="8">
        <f>MAX((BY$3*climate!$M166+BY$4*climate!$M166^2+BY$5*climate!$M166^6)*(L56/L$66)^$BW$1,-99)</f>
        <v>1.1020842708918883</v>
      </c>
      <c r="BZ56" s="8">
        <f>MAX((BZ$3*climate!$M166+BZ$4*climate!$M166^2+BZ$5*climate!$M166^6)*(M56/M$66)^$BW$1,-99)</f>
        <v>0.51015673085247049</v>
      </c>
      <c r="CA56" s="8">
        <f t="shared" si="36"/>
        <v>0</v>
      </c>
      <c r="CB56" s="8">
        <f t="shared" si="37"/>
        <v>0</v>
      </c>
      <c r="CC56" s="8">
        <f t="shared" si="38"/>
        <v>0</v>
      </c>
      <c r="CD56" s="8">
        <f>MAX((CD$3*climate!$I166+CD$4*climate!$I166^2+CD$5*climate!$I166^6)*(K56/K$66)^$BW$1,-99)</f>
        <v>5.9725012750466946E-2</v>
      </c>
      <c r="CE56" s="8">
        <f>MAX((CE$3*climate!$I166+CE$4*climate!$I166^2+CE$5*climate!$I166^6)*(L56/L$66)^$BW$1,-99)</f>
        <v>3.0267181879344841E-2</v>
      </c>
      <c r="CF56" s="8">
        <f>MAX((CF$3*climate!$I166+CF$4*climate!$I166^2+CF$5*climate!$I166^6)*(M56/M$66)^$BW$1,-99)</f>
        <v>6.9672154499041891E-3</v>
      </c>
      <c r="CG56" s="8">
        <f>MAX((CG$3*climate!$M166+CG$4*climate!$M166^2+CG$5*climate!$M166^6)*(K56/K$66)^$BW$1,-99)</f>
        <v>5.9725012750466946E-2</v>
      </c>
      <c r="CH56" s="8">
        <f>MAX((CH$3*climate!$M166+CH$4*climate!$M166^2+CH$5*climate!$M166^6)*(L56/L$66)^$BW$1,-99)</f>
        <v>3.0267181879344841E-2</v>
      </c>
      <c r="CI56" s="8">
        <f>MAX((CI$3*climate!$M166+CI$4*climate!$M166^2+CI$5*climate!$M166^6)*(M56/M$66)^$BW$1,-99)</f>
        <v>6.9672154499041891E-3</v>
      </c>
      <c r="CJ56" s="8">
        <f t="shared" si="39"/>
        <v>0</v>
      </c>
      <c r="CK56" s="8">
        <f t="shared" si="40"/>
        <v>0</v>
      </c>
      <c r="CL56" s="8">
        <f t="shared" si="41"/>
        <v>0</v>
      </c>
    </row>
    <row r="57" spans="1:90">
      <c r="A57">
        <f>1+A56</f>
        <v>2011</v>
      </c>
      <c r="B57" s="14">
        <v>1086.1514973358185</v>
      </c>
      <c r="C57" s="14">
        <v>2573.0020199977989</v>
      </c>
      <c r="D57" s="14">
        <v>3289.411198061528</v>
      </c>
      <c r="E57" s="7">
        <f t="shared" ref="E57:E66" si="73">B57/B56-1</f>
        <v>7.5734870705215229E-3</v>
      </c>
      <c r="F57" s="7">
        <f t="shared" ref="F57:F66" si="74">C57/C56-1</f>
        <v>1.2012381170861675E-2</v>
      </c>
      <c r="G57" s="7">
        <f t="shared" ref="G57:G66" si="75">D57/D56-1</f>
        <v>2.9023423170627893E-2</v>
      </c>
      <c r="H57" s="14">
        <v>37249.479996573617</v>
      </c>
      <c r="I57" s="14">
        <v>8725.1960123407407</v>
      </c>
      <c r="J57" s="14">
        <v>3227.7819018334785</v>
      </c>
      <c r="K57" s="1">
        <f t="shared" ref="K57:K120" si="76">H57/B57*1000</f>
        <v>34294.921185434549</v>
      </c>
      <c r="L57" s="1">
        <f t="shared" ref="L57:L120" si="77">I57/C57*1000</f>
        <v>3391.0568062236516</v>
      </c>
      <c r="M57" s="1">
        <f t="shared" ref="M57:M120" si="78">J57/D57*1000</f>
        <v>981.26433804798614</v>
      </c>
      <c r="N57" s="7">
        <f t="shared" ref="N57:N66" si="79">K57/K56-1</f>
        <v>2.3792914679144683E-2</v>
      </c>
      <c r="O57" s="7">
        <f t="shared" ref="O57:O66" si="80">L57/L56-1</f>
        <v>6.9638995477526056E-2</v>
      </c>
      <c r="P57" s="7">
        <f t="shared" si="22"/>
        <v>2.8351899197742059E-2</v>
      </c>
      <c r="Q57" s="14">
        <v>5100.3539898026083</v>
      </c>
      <c r="R57" s="14">
        <v>5228.4997481336923</v>
      </c>
      <c r="S57" s="14">
        <v>2277.0639416787467</v>
      </c>
      <c r="T57" s="1">
        <f t="shared" ref="T57:V66" si="81">Q57/H57*1000</f>
        <v>136.92416619699827</v>
      </c>
      <c r="U57" s="1">
        <f t="shared" si="81"/>
        <v>599.24152314040941</v>
      </c>
      <c r="V57" s="1">
        <f t="shared" si="81"/>
        <v>705.4578069185236</v>
      </c>
      <c r="W57" s="7">
        <f t="shared" ref="W57:Y66" si="82">T57/T56-1</f>
        <v>-2.6609304252311117E-2</v>
      </c>
      <c r="X57" s="7">
        <f t="shared" si="82"/>
        <v>-2.5967613010572821E-2</v>
      </c>
      <c r="Y57" s="7">
        <f t="shared" si="82"/>
        <v>-0.1082350803473292</v>
      </c>
      <c r="Z57" s="14">
        <v>12368.189596767896</v>
      </c>
      <c r="AA57" s="14">
        <v>16627.605336401368</v>
      </c>
      <c r="AB57" s="14">
        <v>5133.5252910555</v>
      </c>
      <c r="AC57" s="8">
        <f t="shared" si="70"/>
        <v>2.4249668986694322</v>
      </c>
      <c r="AD57" s="8">
        <f t="shared" si="70"/>
        <v>3.1801866954926363</v>
      </c>
      <c r="AE57" s="8">
        <f t="shared" si="70"/>
        <v>2.2544493358718993</v>
      </c>
      <c r="AF57" s="7">
        <f t="shared" si="71"/>
        <v>-8.7220164045075377E-3</v>
      </c>
      <c r="AG57" s="7">
        <f t="shared" si="71"/>
        <v>1.5097921597253761E-2</v>
      </c>
      <c r="AH57" s="7">
        <f t="shared" si="71"/>
        <v>0.10884286948282429</v>
      </c>
      <c r="AI57" s="1">
        <f t="shared" ref="AI57:AI120" si="83">(1-$AI$5)*AI56+AU56</f>
        <v>50386.408431601107</v>
      </c>
      <c r="AJ57" s="1">
        <f t="shared" ref="AJ57:AJ120" si="84">(1-$AI$5)*AJ56+AV56</f>
        <v>13182.113379446593</v>
      </c>
      <c r="AK57" s="1">
        <f t="shared" ref="AK57:AK120" si="85">(1-$AI$5)*AK56+AW56</f>
        <v>3660.3510172821893</v>
      </c>
      <c r="AL57" s="10">
        <f t="shared" si="72"/>
        <v>13.84886784259897</v>
      </c>
      <c r="AM57" s="10">
        <f t="shared" si="72"/>
        <v>2.6870208743860138</v>
      </c>
      <c r="AN57" s="10">
        <f t="shared" si="72"/>
        <v>0.79176526663286817</v>
      </c>
      <c r="AO57" s="7">
        <f>AO$5*AO56</f>
        <v>1.8093773727468242E-2</v>
      </c>
      <c r="AP57" s="7">
        <f>AP$5*AP56</f>
        <v>2.7863051856022798E-2</v>
      </c>
      <c r="AQ57" s="7">
        <f>AQ$5*AQ56</f>
        <v>2.0168393900884481E-2</v>
      </c>
      <c r="AR57" s="1">
        <f t="shared" ref="AR57:AR65" si="86">AL57*AI57^$AR$5*B57^(1-$AR$5)</f>
        <v>32403.302534966024</v>
      </c>
      <c r="AS57" s="1">
        <f t="shared" ref="AS57:AS66" si="87">AM57*AJ57^$AR$5*C57^(1-$AR$5)</f>
        <v>9585.6187240369363</v>
      </c>
      <c r="AT57" s="1">
        <f t="shared" ref="AT57:AT65" si="88">AN57*AK57^$AR$5*D57^(1-$AR$5)</f>
        <v>2660.6976517752159</v>
      </c>
      <c r="AU57" s="1">
        <f t="shared" ref="AU57:AU120" si="89">$AU$5*AR57</f>
        <v>6480.6605069932048</v>
      </c>
      <c r="AV57" s="1">
        <f t="shared" ref="AV57:AV120" si="90">$AU$5*AS57</f>
        <v>1917.1237448073873</v>
      </c>
      <c r="AW57" s="1">
        <f t="shared" ref="AW57:AW120" si="91">$AU$5*AT57</f>
        <v>532.13953035504323</v>
      </c>
      <c r="AX57" s="1">
        <f t="shared" si="27"/>
        <v>23866.506736452073</v>
      </c>
      <c r="AY57" s="1">
        <f t="shared" si="28"/>
        <v>2980.3688141823181</v>
      </c>
      <c r="AZ57" s="1">
        <f t="shared" si="29"/>
        <v>647.09396097226954</v>
      </c>
      <c r="BA57" s="1">
        <f t="shared" si="30"/>
        <v>10.080231363271531</v>
      </c>
      <c r="BB57" s="1">
        <f t="shared" si="31"/>
        <v>7.9998023349898526</v>
      </c>
      <c r="BC57" s="1">
        <f t="shared" si="32"/>
        <v>6.4724915095707001</v>
      </c>
      <c r="BD57" s="1">
        <f t="shared" si="33"/>
        <v>0</v>
      </c>
      <c r="BE57">
        <v>0</v>
      </c>
      <c r="BF57">
        <v>0</v>
      </c>
      <c r="BG57">
        <v>0</v>
      </c>
      <c r="BH57">
        <f t="shared" si="34"/>
        <v>0</v>
      </c>
      <c r="BI57">
        <f t="shared" si="35"/>
        <v>0</v>
      </c>
      <c r="BJ57">
        <f t="shared" si="11"/>
        <v>0</v>
      </c>
      <c r="BK57">
        <f t="shared" si="11"/>
        <v>0</v>
      </c>
      <c r="BL57">
        <f t="shared" si="12"/>
        <v>0</v>
      </c>
      <c r="BM57">
        <f t="shared" si="13"/>
        <v>0</v>
      </c>
      <c r="BN57">
        <f t="shared" si="14"/>
        <v>0</v>
      </c>
      <c r="BO57">
        <f t="shared" si="66"/>
        <v>0</v>
      </c>
      <c r="BP57">
        <f t="shared" si="67"/>
        <v>0</v>
      </c>
      <c r="BQ57">
        <f t="shared" si="68"/>
        <v>0</v>
      </c>
      <c r="BR57" s="7">
        <f t="shared" si="56"/>
        <v>4.1963540703887858E-2</v>
      </c>
      <c r="BS57">
        <v>0</v>
      </c>
      <c r="BT57">
        <v>0</v>
      </c>
      <c r="BU57" s="8">
        <f>MAX((BU$3*climate!$I167+BU$4*climate!$I167^2+BU$5*climate!$I167^6)*(K57/K$66)^$BW$1,-99)</f>
        <v>1.7237307116176552</v>
      </c>
      <c r="BV57" s="8">
        <f>MAX((BV$3*climate!$I167+BV$4*climate!$I167^2+BV$5*climate!$I167^6)*(L57/L$66)^$BW$1,-99)</f>
        <v>1.1046392425322942</v>
      </c>
      <c r="BW57" s="8">
        <f>MAX((BW$3*climate!$I167+BW$4*climate!$I167^2+BW$5*climate!$I167^6)*(M57/M$66)^$BW$1,-99)</f>
        <v>0.51540452418907623</v>
      </c>
      <c r="BX57" s="8">
        <f>MAX((BX$3*climate!$M167+BX$4*climate!$M167^2+BX$5*climate!$M167^6)*(K57/K$66)^$BW$1,-99)</f>
        <v>1.7237307116176552</v>
      </c>
      <c r="BY57" s="8">
        <f>MAX((BY$3*climate!$M167+BY$4*climate!$M167^2+BY$5*climate!$M167^6)*(L57/L$66)^$BW$1,-99)</f>
        <v>1.1046392425322942</v>
      </c>
      <c r="BZ57" s="8">
        <f>MAX((BZ$3*climate!$M167+BZ$4*climate!$M167^2+BZ$5*climate!$M167^6)*(M57/M$66)^$BW$1,-99)</f>
        <v>0.51540452418907623</v>
      </c>
      <c r="CA57" s="8">
        <f t="shared" si="36"/>
        <v>0</v>
      </c>
      <c r="CB57" s="8">
        <f t="shared" si="37"/>
        <v>0</v>
      </c>
      <c r="CC57" s="8">
        <f t="shared" si="38"/>
        <v>0</v>
      </c>
      <c r="CD57" s="8">
        <f>MAX((CD$3*climate!$I167+CD$4*climate!$I167^2+CD$5*climate!$I167^6)*(K57/K$66)^$BW$1,-99)</f>
        <v>6.2231242267580714E-2</v>
      </c>
      <c r="CE57" s="8">
        <f>MAX((CE$3*climate!$I167+CE$4*climate!$I167^2+CE$5*climate!$I167^6)*(L57/L$66)^$BW$1,-99)</f>
        <v>3.1193066663057874E-2</v>
      </c>
      <c r="CF57" s="8">
        <f>MAX((CF$3*climate!$I167+CF$4*climate!$I167^2+CF$5*climate!$I167^6)*(M57/M$66)^$BW$1,-99)</f>
        <v>7.2504670619261673E-3</v>
      </c>
      <c r="CG57" s="8">
        <f>MAX((CG$3*climate!$M167+CG$4*climate!$M167^2+CG$5*climate!$M167^6)*(K57/K$66)^$BW$1,-99)</f>
        <v>6.2231242267580714E-2</v>
      </c>
      <c r="CH57" s="8">
        <f>MAX((CH$3*climate!$M167+CH$4*climate!$M167^2+CH$5*climate!$M167^6)*(L57/L$66)^$BW$1,-99)</f>
        <v>3.1193066663057874E-2</v>
      </c>
      <c r="CI57" s="8">
        <f>MAX((CI$3*climate!$M167+CI$4*climate!$M167^2+CI$5*climate!$M167^6)*(M57/M$66)^$BW$1,-99)</f>
        <v>7.2504670619261673E-3</v>
      </c>
      <c r="CJ57" s="8">
        <f t="shared" si="39"/>
        <v>0</v>
      </c>
      <c r="CK57" s="8">
        <f t="shared" si="40"/>
        <v>0</v>
      </c>
      <c r="CL57" s="8">
        <f t="shared" si="41"/>
        <v>0</v>
      </c>
    </row>
    <row r="58" spans="1:90">
      <c r="A58">
        <f t="shared" ref="A58:A121" si="92">1+A57</f>
        <v>2012</v>
      </c>
      <c r="B58" s="14">
        <v>1094.7549607685755</v>
      </c>
      <c r="C58" s="14">
        <v>2603.4024572860399</v>
      </c>
      <c r="D58" s="14">
        <v>3384.501180321442</v>
      </c>
      <c r="E58" s="7">
        <f t="shared" si="73"/>
        <v>7.9210528677262637E-3</v>
      </c>
      <c r="F58" s="7">
        <f t="shared" si="74"/>
        <v>1.1815162620147035E-2</v>
      </c>
      <c r="G58" s="7">
        <f t="shared" si="75"/>
        <v>2.8907903735462259E-2</v>
      </c>
      <c r="H58" s="14">
        <v>38276.537103308146</v>
      </c>
      <c r="I58" s="14">
        <v>9503.7151568449626</v>
      </c>
      <c r="J58" s="14">
        <v>3425.8523434848325</v>
      </c>
      <c r="K58" s="1">
        <f t="shared" si="76"/>
        <v>34963.565797807401</v>
      </c>
      <c r="L58" s="1">
        <f t="shared" si="77"/>
        <v>3650.4978822030721</v>
      </c>
      <c r="M58" s="1">
        <f t="shared" si="78"/>
        <v>1012.2178013716821</v>
      </c>
      <c r="N58" s="7">
        <f t="shared" si="79"/>
        <v>1.949689893606843E-2</v>
      </c>
      <c r="O58" s="7">
        <f t="shared" si="80"/>
        <v>7.6507440247908898E-2</v>
      </c>
      <c r="P58" s="7">
        <f t="shared" si="22"/>
        <v>3.1544469847208711E-2</v>
      </c>
      <c r="Q58" s="14">
        <v>5137.8688229266909</v>
      </c>
      <c r="R58" s="14">
        <v>5487.4313898213768</v>
      </c>
      <c r="S58" s="14">
        <v>2171.5226675609906</v>
      </c>
      <c r="T58" s="1">
        <f t="shared" si="81"/>
        <v>134.23024159838738</v>
      </c>
      <c r="U58" s="1">
        <f t="shared" si="81"/>
        <v>577.39855406641743</v>
      </c>
      <c r="V58" s="1">
        <f t="shared" si="81"/>
        <v>633.86347391495644</v>
      </c>
      <c r="W58" s="7">
        <f t="shared" si="82"/>
        <v>-1.9674573696034314E-2</v>
      </c>
      <c r="X58" s="7">
        <f t="shared" si="82"/>
        <v>-3.6451027224416732E-2</v>
      </c>
      <c r="Y58" s="7">
        <f t="shared" si="82"/>
        <v>-0.10148634305472493</v>
      </c>
      <c r="Z58" s="14">
        <v>12526.448205641973</v>
      </c>
      <c r="AA58" s="14">
        <v>17676.391557422059</v>
      </c>
      <c r="AB58" s="14">
        <v>4999.6613811007473</v>
      </c>
      <c r="AC58" s="8">
        <f t="shared" si="70"/>
        <v>2.4380630641532255</v>
      </c>
      <c r="AD58" s="8">
        <f t="shared" si="70"/>
        <v>3.2212505818678583</v>
      </c>
      <c r="AE58" s="8">
        <f t="shared" si="70"/>
        <v>2.3023758654641462</v>
      </c>
      <c r="AF58" s="7">
        <f t="shared" si="71"/>
        <v>5.4005543296196112E-3</v>
      </c>
      <c r="AG58" s="7">
        <f t="shared" si="71"/>
        <v>1.2912413737666162E-2</v>
      </c>
      <c r="AH58" s="7">
        <f t="shared" si="71"/>
        <v>2.1258641225446517E-2</v>
      </c>
      <c r="AI58" s="1">
        <f t="shared" si="83"/>
        <v>51828.428095434203</v>
      </c>
      <c r="AJ58" s="1">
        <f t="shared" si="84"/>
        <v>13781.025786309323</v>
      </c>
      <c r="AK58" s="1">
        <f t="shared" si="85"/>
        <v>3826.4554459090141</v>
      </c>
      <c r="AL58" s="10">
        <f t="shared" si="72"/>
        <v>14.10197721747331</v>
      </c>
      <c r="AM58" s="10">
        <f t="shared" si="72"/>
        <v>2.7626457248519061</v>
      </c>
      <c r="AN58" s="10">
        <f t="shared" si="72"/>
        <v>0.80789519973841417</v>
      </c>
      <c r="AO58" s="7">
        <f t="shared" ref="AO58:AQ73" si="93">AO$5*AO57</f>
        <v>1.7912835990193561E-2</v>
      </c>
      <c r="AP58" s="7">
        <f t="shared" si="93"/>
        <v>2.758442133746257E-2</v>
      </c>
      <c r="AQ58" s="7">
        <f t="shared" si="93"/>
        <v>1.9966709961875637E-2</v>
      </c>
      <c r="AR58" s="1">
        <f t="shared" si="86"/>
        <v>33392.363060641597</v>
      </c>
      <c r="AS58" s="1">
        <f t="shared" si="87"/>
        <v>10037.245647008798</v>
      </c>
      <c r="AT58" s="1">
        <f t="shared" si="88"/>
        <v>2802.2707636536306</v>
      </c>
      <c r="AU58" s="1">
        <f t="shared" si="89"/>
        <v>6678.4726121283202</v>
      </c>
      <c r="AV58" s="1">
        <f t="shared" si="90"/>
        <v>2007.4491294017598</v>
      </c>
      <c r="AW58" s="1">
        <f t="shared" si="91"/>
        <v>560.45415273072615</v>
      </c>
      <c r="AX58" s="1">
        <f t="shared" si="27"/>
        <v>24401.707601999558</v>
      </c>
      <c r="AY58" s="1">
        <f t="shared" si="28"/>
        <v>3084.3469841300807</v>
      </c>
      <c r="AZ58" s="1">
        <f t="shared" si="29"/>
        <v>662.37725782385121</v>
      </c>
      <c r="BA58" s="1">
        <f t="shared" si="30"/>
        <v>10.102408392521056</v>
      </c>
      <c r="BB58" s="1">
        <f t="shared" si="31"/>
        <v>8.0340952394211467</v>
      </c>
      <c r="BC58" s="1">
        <f t="shared" si="32"/>
        <v>6.4958352694862658</v>
      </c>
      <c r="BD58" s="1">
        <f t="shared" si="33"/>
        <v>0</v>
      </c>
      <c r="BE58">
        <v>0</v>
      </c>
      <c r="BF58">
        <v>0</v>
      </c>
      <c r="BG58">
        <v>0</v>
      </c>
      <c r="BH58">
        <f t="shared" si="34"/>
        <v>0</v>
      </c>
      <c r="BI58">
        <f t="shared" si="35"/>
        <v>0</v>
      </c>
      <c r="BJ58">
        <f t="shared" si="11"/>
        <v>0</v>
      </c>
      <c r="BK58">
        <f t="shared" si="11"/>
        <v>0</v>
      </c>
      <c r="BL58">
        <f t="shared" si="12"/>
        <v>0</v>
      </c>
      <c r="BM58">
        <f t="shared" si="13"/>
        <v>0</v>
      </c>
      <c r="BN58">
        <f t="shared" si="14"/>
        <v>0</v>
      </c>
      <c r="BO58">
        <f t="shared" si="66"/>
        <v>0</v>
      </c>
      <c r="BP58">
        <f t="shared" si="67"/>
        <v>0</v>
      </c>
      <c r="BQ58">
        <f t="shared" si="68"/>
        <v>0</v>
      </c>
      <c r="BR58" s="7">
        <f t="shared" si="56"/>
        <v>4.072249188291921E-2</v>
      </c>
      <c r="BS58">
        <v>0</v>
      </c>
      <c r="BT58">
        <v>0</v>
      </c>
      <c r="BU58" s="8">
        <f>MAX((BU$3*climate!$I168+BU$4*climate!$I168^2+BU$5*climate!$I168^6)*(K58/K$66)^$BW$1,-99)</f>
        <v>1.7498929806979981</v>
      </c>
      <c r="BV58" s="8">
        <f>MAX((BV$3*climate!$I168+BV$4*climate!$I168^2+BV$5*climate!$I168^6)*(L58/L$66)^$BW$1,-99)</f>
        <v>1.105247101507232</v>
      </c>
      <c r="BW58" s="8">
        <f>MAX((BW$3*climate!$I168+BW$4*climate!$I168^2+BW$5*climate!$I168^6)*(M58/M$66)^$BW$1,-99)</f>
        <v>0.52018436896632325</v>
      </c>
      <c r="BX58" s="8">
        <f>MAX((BX$3*climate!$M168+BX$4*climate!$M168^2+BX$5*climate!$M168^6)*(K58/K$66)^$BW$1,-99)</f>
        <v>1.7498929806979981</v>
      </c>
      <c r="BY58" s="8">
        <f>MAX((BY$3*climate!$M168+BY$4*climate!$M168^2+BY$5*climate!$M168^6)*(L58/L$66)^$BW$1,-99)</f>
        <v>1.105247101507232</v>
      </c>
      <c r="BZ58" s="8">
        <f>MAX((BZ$3*climate!$M168+BZ$4*climate!$M168^2+BZ$5*climate!$M168^6)*(M58/M$66)^$BW$1,-99)</f>
        <v>0.52018436896632325</v>
      </c>
      <c r="CA58" s="8">
        <f t="shared" si="36"/>
        <v>0</v>
      </c>
      <c r="CB58" s="8">
        <f t="shared" si="37"/>
        <v>0</v>
      </c>
      <c r="CC58" s="8">
        <f t="shared" si="38"/>
        <v>0</v>
      </c>
      <c r="CD58" s="8">
        <f>MAX((CD$3*climate!$I168+CD$4*climate!$I168^2+CD$5*climate!$I168^6)*(K58/K$66)^$BW$1,-99)</f>
        <v>6.4903957160970985E-2</v>
      </c>
      <c r="CE58" s="8">
        <f>MAX((CE$3*climate!$I168+CE$4*climate!$I168^2+CE$5*climate!$I168^6)*(L58/L$66)^$BW$1,-99)</f>
        <v>3.2092399863017693E-2</v>
      </c>
      <c r="CF58" s="8">
        <f>MAX((CF$3*climate!$I168+CF$4*climate!$I168^2+CF$5*climate!$I168^6)*(M58/M$66)^$BW$1,-99)</f>
        <v>7.5384844058841854E-3</v>
      </c>
      <c r="CG58" s="8">
        <f>MAX((CG$3*climate!$M168+CG$4*climate!$M168^2+CG$5*climate!$M168^6)*(K58/K$66)^$BW$1,-99)</f>
        <v>6.4903957160970985E-2</v>
      </c>
      <c r="CH58" s="8">
        <f>MAX((CH$3*climate!$M168+CH$4*climate!$M168^2+CH$5*climate!$M168^6)*(L58/L$66)^$BW$1,-99)</f>
        <v>3.2092399863017693E-2</v>
      </c>
      <c r="CI58" s="8">
        <f>MAX((CI$3*climate!$M168+CI$4*climate!$M168^2+CI$5*climate!$M168^6)*(M58/M$66)^$BW$1,-99)</f>
        <v>7.5384844058841854E-3</v>
      </c>
      <c r="CJ58" s="8">
        <f t="shared" si="39"/>
        <v>0</v>
      </c>
      <c r="CK58" s="8">
        <f t="shared" si="40"/>
        <v>0</v>
      </c>
      <c r="CL58" s="8">
        <f t="shared" si="41"/>
        <v>0</v>
      </c>
    </row>
    <row r="59" spans="1:90">
      <c r="A59">
        <f t="shared" si="92"/>
        <v>2013</v>
      </c>
      <c r="B59" s="14">
        <v>1103.9272237495825</v>
      </c>
      <c r="C59" s="14">
        <v>2634.0805909627647</v>
      </c>
      <c r="D59" s="14">
        <v>3481.2582181991834</v>
      </c>
      <c r="E59" s="7">
        <f t="shared" si="73"/>
        <v>8.3783707858857692E-3</v>
      </c>
      <c r="F59" s="7">
        <f t="shared" si="74"/>
        <v>1.1783861381426952E-2</v>
      </c>
      <c r="G59" s="7">
        <f t="shared" si="75"/>
        <v>2.8588271276227539E-2</v>
      </c>
      <c r="H59" s="14">
        <v>38432.580399467297</v>
      </c>
      <c r="I59" s="14">
        <v>10071.513656287792</v>
      </c>
      <c r="J59" s="14">
        <v>3614.2105643252821</v>
      </c>
      <c r="K59" s="1">
        <f t="shared" si="76"/>
        <v>34814.414911272666</v>
      </c>
      <c r="L59" s="1">
        <f t="shared" si="77"/>
        <v>3823.5404379205511</v>
      </c>
      <c r="M59" s="1">
        <f t="shared" si="78"/>
        <v>1038.1908889811896</v>
      </c>
      <c r="N59" s="7">
        <f t="shared" si="79"/>
        <v>-4.2658946000321274E-3</v>
      </c>
      <c r="O59" s="7">
        <f t="shared" si="80"/>
        <v>4.7402453391658383E-2</v>
      </c>
      <c r="P59" s="7">
        <f t="shared" si="22"/>
        <v>2.5659583910014883E-2</v>
      </c>
      <c r="Q59" s="14">
        <v>5104.2057618901972</v>
      </c>
      <c r="R59" s="14">
        <v>5667.5977521249652</v>
      </c>
      <c r="S59" s="14">
        <v>2203.0001292286133</v>
      </c>
      <c r="T59" s="1">
        <f t="shared" si="81"/>
        <v>132.80934324048002</v>
      </c>
      <c r="U59" s="1">
        <f t="shared" si="81"/>
        <v>562.7354482696453</v>
      </c>
      <c r="V59" s="1">
        <f t="shared" si="81"/>
        <v>609.53840126906937</v>
      </c>
      <c r="W59" s="7">
        <f t="shared" si="82"/>
        <v>-1.0585530808762456E-2</v>
      </c>
      <c r="X59" s="7">
        <f t="shared" si="82"/>
        <v>-2.5395120395617532E-2</v>
      </c>
      <c r="Y59" s="7">
        <f t="shared" si="82"/>
        <v>-3.8375886365003997E-2</v>
      </c>
      <c r="Z59" s="14">
        <v>12277.514399077578</v>
      </c>
      <c r="AA59" s="14">
        <v>18249.392698942196</v>
      </c>
      <c r="AB59" s="14">
        <v>5397.102292051678</v>
      </c>
      <c r="AC59" s="8">
        <f t="shared" si="70"/>
        <v>2.4053721522642828</v>
      </c>
      <c r="AD59" s="8">
        <f t="shared" si="70"/>
        <v>3.2199519967873358</v>
      </c>
      <c r="AE59" s="8">
        <f t="shared" si="70"/>
        <v>2.449887415095835</v>
      </c>
      <c r="AF59" s="7">
        <f t="shared" si="71"/>
        <v>-1.3408558773395307E-2</v>
      </c>
      <c r="AG59" s="7">
        <f t="shared" si="71"/>
        <v>-4.0313072439379649E-4</v>
      </c>
      <c r="AH59" s="7">
        <f t="shared" si="71"/>
        <v>6.4069273763843526E-2</v>
      </c>
      <c r="AI59" s="1">
        <f t="shared" si="83"/>
        <v>53324.057898019106</v>
      </c>
      <c r="AJ59" s="1">
        <f t="shared" si="84"/>
        <v>14410.372337080149</v>
      </c>
      <c r="AK59" s="1">
        <f t="shared" si="85"/>
        <v>4004.2640540488387</v>
      </c>
      <c r="AL59" s="10">
        <f t="shared" si="72"/>
        <v>14.35971255573884</v>
      </c>
      <c r="AM59" s="10">
        <f t="shared" si="72"/>
        <v>2.8403989986815712</v>
      </c>
      <c r="AN59" s="10">
        <f t="shared" si="72"/>
        <v>0.82435373369695764</v>
      </c>
      <c r="AO59" s="7">
        <f t="shared" si="93"/>
        <v>1.7733707630291626E-2</v>
      </c>
      <c r="AP59" s="7">
        <f t="shared" si="93"/>
        <v>2.7308577124087945E-2</v>
      </c>
      <c r="AQ59" s="7">
        <f t="shared" si="93"/>
        <v>1.9767042862256879E-2</v>
      </c>
      <c r="AR59" s="1">
        <f t="shared" si="86"/>
        <v>34425.696814948424</v>
      </c>
      <c r="AS59" s="1">
        <f t="shared" si="87"/>
        <v>10510.361119513449</v>
      </c>
      <c r="AT59" s="1">
        <f t="shared" si="88"/>
        <v>2951.2577545464665</v>
      </c>
      <c r="AU59" s="1">
        <f t="shared" si="89"/>
        <v>6885.1393629896847</v>
      </c>
      <c r="AV59" s="1">
        <f t="shared" si="90"/>
        <v>2102.07222390269</v>
      </c>
      <c r="AW59" s="1">
        <f t="shared" si="91"/>
        <v>590.25155090929331</v>
      </c>
      <c r="AX59" s="1">
        <f t="shared" si="27"/>
        <v>24947.801684258586</v>
      </c>
      <c r="AY59" s="1">
        <f t="shared" si="28"/>
        <v>3192.1152771326192</v>
      </c>
      <c r="AZ59" s="1">
        <f t="shared" si="29"/>
        <v>678.20484883723907</v>
      </c>
      <c r="BA59" s="1">
        <f t="shared" si="30"/>
        <v>10.124540988450502</v>
      </c>
      <c r="BB59" s="1">
        <f t="shared" si="31"/>
        <v>8.068439072307509</v>
      </c>
      <c r="BC59" s="1">
        <f t="shared" si="32"/>
        <v>6.5194493792343069</v>
      </c>
      <c r="BD59" s="1">
        <f t="shared" si="33"/>
        <v>0</v>
      </c>
      <c r="BE59">
        <v>0</v>
      </c>
      <c r="BF59">
        <v>0</v>
      </c>
      <c r="BG59">
        <v>0</v>
      </c>
      <c r="BH59">
        <f t="shared" si="34"/>
        <v>0</v>
      </c>
      <c r="BI59">
        <f t="shared" si="35"/>
        <v>0</v>
      </c>
      <c r="BJ59">
        <f t="shared" si="11"/>
        <v>0</v>
      </c>
      <c r="BK59">
        <f t="shared" si="11"/>
        <v>0</v>
      </c>
      <c r="BL59">
        <f t="shared" si="12"/>
        <v>0</v>
      </c>
      <c r="BM59">
        <f t="shared" si="13"/>
        <v>0</v>
      </c>
      <c r="BN59">
        <f t="shared" si="14"/>
        <v>0</v>
      </c>
      <c r="BO59">
        <f t="shared" si="66"/>
        <v>0</v>
      </c>
      <c r="BP59">
        <f t="shared" si="67"/>
        <v>0</v>
      </c>
      <c r="BQ59">
        <f t="shared" si="68"/>
        <v>0</v>
      </c>
      <c r="BR59" s="7">
        <f t="shared" si="56"/>
        <v>1.7814282564614814E-2</v>
      </c>
      <c r="BS59">
        <v>0</v>
      </c>
      <c r="BT59">
        <v>0</v>
      </c>
      <c r="BU59" s="8">
        <f>MAX((BU$3*climate!$I169+BU$4*climate!$I169^2+BU$5*climate!$I169^6)*(K59/K$66)^$BW$1,-99)</f>
        <v>1.7867337375274577</v>
      </c>
      <c r="BV59" s="8">
        <f>MAX((BV$3*climate!$I169+BV$4*climate!$I169^2+BV$5*climate!$I169^6)*(L59/L$66)^$BW$1,-99)</f>
        <v>1.1132884345526466</v>
      </c>
      <c r="BW59" s="8">
        <f>MAX((BW$3*climate!$I169+BW$4*climate!$I169^2+BW$5*climate!$I169^6)*(M59/M$66)^$BW$1,-99)</f>
        <v>0.52564440606648588</v>
      </c>
      <c r="BX59" s="8">
        <f>MAX((BX$3*climate!$M169+BX$4*climate!$M169^2+BX$5*climate!$M169^6)*(K59/K$66)^$BW$1,-99)</f>
        <v>1.7867337375274577</v>
      </c>
      <c r="BY59" s="8">
        <f>MAX((BY$3*climate!$M169+BY$4*climate!$M169^2+BY$5*climate!$M169^6)*(L59/L$66)^$BW$1,-99)</f>
        <v>1.1132884345526466</v>
      </c>
      <c r="BZ59" s="8">
        <f>MAX((BZ$3*climate!$M169+BZ$4*climate!$M169^2+BZ$5*climate!$M169^6)*(M59/M$66)^$BW$1,-99)</f>
        <v>0.52564440606648588</v>
      </c>
      <c r="CA59" s="8">
        <f t="shared" si="36"/>
        <v>0</v>
      </c>
      <c r="CB59" s="8">
        <f t="shared" si="37"/>
        <v>0</v>
      </c>
      <c r="CC59" s="8">
        <f t="shared" si="38"/>
        <v>0</v>
      </c>
      <c r="CD59" s="8">
        <f>MAX((CD$3*climate!$I169+CD$4*climate!$I169^2+CD$5*climate!$I169^6)*(K59/K$66)^$BW$1,-99)</f>
        <v>6.8087146799760079E-2</v>
      </c>
      <c r="CE59" s="8">
        <f>MAX((CE$3*climate!$I169+CE$4*climate!$I169^2+CE$5*climate!$I169^6)*(L59/L$66)^$BW$1,-99)</f>
        <v>3.3242352775802959E-2</v>
      </c>
      <c r="CF59" s="8">
        <f>MAX((CF$3*climate!$I169+CF$4*climate!$I169^2+CF$5*climate!$I169^6)*(M59/M$66)^$BW$1,-99)</f>
        <v>7.8485095707480166E-3</v>
      </c>
      <c r="CG59" s="8">
        <f>MAX((CG$3*climate!$M169+CG$4*climate!$M169^2+CG$5*climate!$M169^6)*(K59/K$66)^$BW$1,-99)</f>
        <v>6.8087146799760079E-2</v>
      </c>
      <c r="CH59" s="8">
        <f>MAX((CH$3*climate!$M169+CH$4*climate!$M169^2+CH$5*climate!$M169^6)*(L59/L$66)^$BW$1,-99)</f>
        <v>3.3242352775802959E-2</v>
      </c>
      <c r="CI59" s="8">
        <f>MAX((CI$3*climate!$M169+CI$4*climate!$M169^2+CI$5*climate!$M169^6)*(M59/M$66)^$BW$1,-99)</f>
        <v>7.8485095707480166E-3</v>
      </c>
      <c r="CJ59" s="8">
        <f t="shared" si="39"/>
        <v>0</v>
      </c>
      <c r="CK59" s="8">
        <f t="shared" si="40"/>
        <v>0</v>
      </c>
      <c r="CL59" s="8">
        <f t="shared" si="41"/>
        <v>0</v>
      </c>
    </row>
    <row r="60" spans="1:90">
      <c r="A60">
        <f t="shared" si="92"/>
        <v>2014</v>
      </c>
      <c r="B60" s="14">
        <v>1112.1169054476136</v>
      </c>
      <c r="C60" s="14">
        <v>2665.0811387932654</v>
      </c>
      <c r="D60" s="14">
        <v>3578.8452952438643</v>
      </c>
      <c r="E60" s="7">
        <f t="shared" si="73"/>
        <v>7.4186789870207548E-3</v>
      </c>
      <c r="F60" s="7">
        <f t="shared" si="74"/>
        <v>1.1769020255819163E-2</v>
      </c>
      <c r="G60" s="7">
        <f t="shared" si="75"/>
        <v>2.8032128307667437E-2</v>
      </c>
      <c r="H60" s="14">
        <v>37201.52171179682</v>
      </c>
      <c r="I60" s="14">
        <v>10388.019092839699</v>
      </c>
      <c r="J60" s="14">
        <v>3758.7185476821373</v>
      </c>
      <c r="K60" s="1">
        <f t="shared" si="76"/>
        <v>33451.089116232492</v>
      </c>
      <c r="L60" s="1">
        <f t="shared" si="77"/>
        <v>3897.8247009557608</v>
      </c>
      <c r="M60" s="1">
        <f t="shared" si="78"/>
        <v>1050.2601363286972</v>
      </c>
      <c r="N60" s="7">
        <f t="shared" si="79"/>
        <v>-3.9159807755342779E-2</v>
      </c>
      <c r="O60" s="7">
        <f t="shared" si="80"/>
        <v>1.9428135844591576E-2</v>
      </c>
      <c r="P60" s="7">
        <f t="shared" si="22"/>
        <v>1.1625268026915103E-2</v>
      </c>
      <c r="Q60" s="14">
        <v>4896.9107214230798</v>
      </c>
      <c r="R60" s="14">
        <v>5806.9383927549125</v>
      </c>
      <c r="S60" s="14">
        <v>2738.6587501770268</v>
      </c>
      <c r="T60" s="1">
        <f t="shared" si="81"/>
        <v>131.63200041546261</v>
      </c>
      <c r="U60" s="1">
        <f t="shared" si="81"/>
        <v>559.00343856294467</v>
      </c>
      <c r="V60" s="1">
        <f t="shared" si="81"/>
        <v>728.61500946003434</v>
      </c>
      <c r="W60" s="7">
        <f t="shared" si="82"/>
        <v>-8.8649096237571889E-3</v>
      </c>
      <c r="X60" s="7">
        <f t="shared" si="82"/>
        <v>-6.6319079741220532E-3</v>
      </c>
      <c r="Y60" s="7">
        <f t="shared" si="82"/>
        <v>0.19535538358706428</v>
      </c>
      <c r="Z60" s="14">
        <v>11591.566406125792</v>
      </c>
      <c r="AA60" s="14">
        <v>18736.973435024014</v>
      </c>
      <c r="AB60" s="14">
        <v>5034.4244894998492</v>
      </c>
      <c r="AC60" s="8">
        <f t="shared" si="70"/>
        <v>2.3671181823705361</v>
      </c>
      <c r="AD60" s="8">
        <f t="shared" si="70"/>
        <v>3.2266526985031208</v>
      </c>
      <c r="AE60" s="8">
        <f t="shared" si="70"/>
        <v>1.8382810524218924</v>
      </c>
      <c r="AF60" s="7">
        <f t="shared" si="71"/>
        <v>-1.5903555654677604E-2</v>
      </c>
      <c r="AG60" s="7">
        <f t="shared" si="71"/>
        <v>2.0809942888808663E-3</v>
      </c>
      <c r="AH60" s="7">
        <f t="shared" si="71"/>
        <v>-0.24964672209233651</v>
      </c>
      <c r="AI60" s="1">
        <f t="shared" si="83"/>
        <v>54876.791471206881</v>
      </c>
      <c r="AJ60" s="1">
        <f t="shared" si="84"/>
        <v>15071.407327274825</v>
      </c>
      <c r="AK60" s="1">
        <f t="shared" si="85"/>
        <v>4194.0891995532484</v>
      </c>
      <c r="AL60" s="10">
        <f t="shared" si="72"/>
        <v>14.622158403996439</v>
      </c>
      <c r="AM60" s="10">
        <f t="shared" si="72"/>
        <v>2.9203405992796116</v>
      </c>
      <c r="AN60" s="10">
        <f t="shared" si="72"/>
        <v>0.84114756280288194</v>
      </c>
      <c r="AO60" s="7">
        <f t="shared" si="93"/>
        <v>1.7556370553988711E-2</v>
      </c>
      <c r="AP60" s="7">
        <f t="shared" si="93"/>
        <v>2.7035491352847066E-2</v>
      </c>
      <c r="AQ60" s="7">
        <f t="shared" si="93"/>
        <v>1.9569372433634311E-2</v>
      </c>
      <c r="AR60" s="1">
        <f t="shared" si="86"/>
        <v>35465.785301543321</v>
      </c>
      <c r="AS60" s="1">
        <f t="shared" si="87"/>
        <v>11006.078757816793</v>
      </c>
      <c r="AT60" s="1">
        <f t="shared" si="88"/>
        <v>3107.3778359114012</v>
      </c>
      <c r="AU60" s="1">
        <f t="shared" si="89"/>
        <v>7093.1570603086648</v>
      </c>
      <c r="AV60" s="1">
        <f t="shared" si="90"/>
        <v>2201.2157515633585</v>
      </c>
      <c r="AW60" s="1">
        <f t="shared" si="91"/>
        <v>621.47556718228032</v>
      </c>
      <c r="AX60" s="1">
        <f t="shared" si="27"/>
        <v>25512.27132889866</v>
      </c>
      <c r="AY60" s="1">
        <f t="shared" si="28"/>
        <v>3303.7879703130648</v>
      </c>
      <c r="AZ60" s="1">
        <f t="shared" si="29"/>
        <v>694.61015038363939</v>
      </c>
      <c r="BA60" s="1">
        <f t="shared" si="30"/>
        <v>10.146914843977438</v>
      </c>
      <c r="BB60" s="1">
        <f t="shared" si="31"/>
        <v>8.1028249589475934</v>
      </c>
      <c r="BC60" s="1">
        <f t="shared" si="32"/>
        <v>6.543350753482267</v>
      </c>
      <c r="BD60" s="1">
        <f t="shared" si="33"/>
        <v>0</v>
      </c>
      <c r="BE60">
        <v>0</v>
      </c>
      <c r="BF60">
        <v>0</v>
      </c>
      <c r="BG60">
        <v>0</v>
      </c>
      <c r="BH60">
        <f t="shared" si="34"/>
        <v>0</v>
      </c>
      <c r="BI60">
        <f t="shared" si="35"/>
        <v>0</v>
      </c>
      <c r="BJ60">
        <f t="shared" si="11"/>
        <v>0</v>
      </c>
      <c r="BK60">
        <f t="shared" si="11"/>
        <v>0</v>
      </c>
      <c r="BL60">
        <f t="shared" si="12"/>
        <v>0</v>
      </c>
      <c r="BM60">
        <f t="shared" si="13"/>
        <v>0</v>
      </c>
      <c r="BN60">
        <f t="shared" si="14"/>
        <v>0</v>
      </c>
      <c r="BO60">
        <f t="shared" si="66"/>
        <v>0</v>
      </c>
      <c r="BP60">
        <f t="shared" si="67"/>
        <v>0</v>
      </c>
      <c r="BQ60">
        <f t="shared" si="68"/>
        <v>0</v>
      </c>
      <c r="BR60" s="7">
        <f t="shared" si="56"/>
        <v>-1.4774948520966058E-2</v>
      </c>
      <c r="BS60">
        <v>0</v>
      </c>
      <c r="BT60">
        <v>0</v>
      </c>
      <c r="BU60" s="8">
        <f>MAX((BU$3*climate!$I170+BU$4*climate!$I170^2+BU$5*climate!$I170^6)*(K60/K$66)^$BW$1,-99)</f>
        <v>1.8403948841275244</v>
      </c>
      <c r="BV60" s="8">
        <f>MAX((BV$3*climate!$I170+BV$4*climate!$I170^2+BV$5*climate!$I170^6)*(L60/L$66)^$BW$1,-99)</f>
        <v>1.1287901360562271</v>
      </c>
      <c r="BW60" s="8">
        <f>MAX((BW$3*climate!$I170+BW$4*climate!$I170^2+BW$5*climate!$I170^6)*(M60/M$66)^$BW$1,-99)</f>
        <v>0.53285862288476893</v>
      </c>
      <c r="BX60" s="8">
        <f>MAX((BX$3*climate!$M170+BX$4*climate!$M170^2+BX$5*climate!$M170^6)*(K60/K$66)^$BW$1,-99)</f>
        <v>1.8403948841275244</v>
      </c>
      <c r="BY60" s="8">
        <f>MAX((BY$3*climate!$M170+BY$4*climate!$M170^2+BY$5*climate!$M170^6)*(L60/L$66)^$BW$1,-99)</f>
        <v>1.1287901360562271</v>
      </c>
      <c r="BZ60" s="8">
        <f>MAX((BZ$3*climate!$M170+BZ$4*climate!$M170^2+BZ$5*climate!$M170^6)*(M60/M$66)^$BW$1,-99)</f>
        <v>0.53285862288476893</v>
      </c>
      <c r="CA60" s="8">
        <f t="shared" si="36"/>
        <v>0</v>
      </c>
      <c r="CB60" s="8">
        <f t="shared" si="37"/>
        <v>0</v>
      </c>
      <c r="CC60" s="8">
        <f t="shared" si="38"/>
        <v>0</v>
      </c>
      <c r="CD60" s="8">
        <f>MAX((CD$3*climate!$I170+CD$4*climate!$I170^2+CD$5*climate!$I170^6)*(K60/K$66)^$BW$1,-99)</f>
        <v>7.2055563291344757E-2</v>
      </c>
      <c r="CE60" s="8">
        <f>MAX((CE$3*climate!$I170+CE$4*climate!$I170^2+CE$5*climate!$I170^6)*(L60/L$66)^$BW$1,-99)</f>
        <v>3.4662094485434641E-2</v>
      </c>
      <c r="CF60" s="8">
        <f>MAX((CF$3*climate!$I170+CF$4*climate!$I170^2+CF$5*climate!$I170^6)*(M60/M$66)^$BW$1,-99)</f>
        <v>8.1981226161563728E-3</v>
      </c>
      <c r="CG60" s="8">
        <f>MAX((CG$3*climate!$M170+CG$4*climate!$M170^2+CG$5*climate!$M170^6)*(K60/K$66)^$BW$1,-99)</f>
        <v>7.2055563291344757E-2</v>
      </c>
      <c r="CH60" s="8">
        <f>MAX((CH$3*climate!$M170+CH$4*climate!$M170^2+CH$5*climate!$M170^6)*(L60/L$66)^$BW$1,-99)</f>
        <v>3.4662094485434641E-2</v>
      </c>
      <c r="CI60" s="8">
        <f>MAX((CI$3*climate!$M170+CI$4*climate!$M170^2+CI$5*climate!$M170^6)*(M60/M$66)^$BW$1,-99)</f>
        <v>8.1981226161563728E-3</v>
      </c>
      <c r="CJ60" s="8">
        <f t="shared" si="39"/>
        <v>0</v>
      </c>
      <c r="CK60" s="8">
        <f t="shared" si="40"/>
        <v>0</v>
      </c>
      <c r="CL60" s="8">
        <f t="shared" si="41"/>
        <v>0</v>
      </c>
    </row>
    <row r="61" spans="1:90">
      <c r="A61">
        <f t="shared" si="92"/>
        <v>2015</v>
      </c>
      <c r="B61" s="14">
        <v>1119.4718773342331</v>
      </c>
      <c r="C61" s="14">
        <v>2696.3669523329258</v>
      </c>
      <c r="D61" s="14">
        <v>3676.7303559845113</v>
      </c>
      <c r="E61" s="7">
        <f t="shared" si="73"/>
        <v>6.6134880699968424E-3</v>
      </c>
      <c r="F61" s="7">
        <f t="shared" si="74"/>
        <v>1.1739159864313287E-2</v>
      </c>
      <c r="G61" s="7">
        <f t="shared" si="75"/>
        <v>2.7351017623123308E-2</v>
      </c>
      <c r="H61" s="14">
        <v>38311.346782258544</v>
      </c>
      <c r="I61" s="14">
        <v>11203.692156574294</v>
      </c>
      <c r="J61" s="14">
        <v>4019.3647528211613</v>
      </c>
      <c r="K61" s="1">
        <f t="shared" si="76"/>
        <v>34222.696932314437</v>
      </c>
      <c r="L61" s="1">
        <f t="shared" si="77"/>
        <v>4155.1066136902236</v>
      </c>
      <c r="M61" s="1">
        <f t="shared" si="78"/>
        <v>1093.1899714318058</v>
      </c>
      <c r="N61" s="7">
        <f t="shared" si="79"/>
        <v>2.3066747196207604E-2</v>
      </c>
      <c r="O61" s="7">
        <f t="shared" si="80"/>
        <v>6.6006537613499283E-2</v>
      </c>
      <c r="P61" s="7">
        <f t="shared" si="22"/>
        <v>4.0875430398772172E-2</v>
      </c>
      <c r="Q61" s="14">
        <v>5087.3350573165062</v>
      </c>
      <c r="R61" s="14">
        <v>6218.7811712208168</v>
      </c>
      <c r="S61" s="14">
        <v>2087.9215407832016</v>
      </c>
      <c r="T61" s="1">
        <f t="shared" si="81"/>
        <v>132.78925134713305</v>
      </c>
      <c r="U61" s="1">
        <f t="shared" si="81"/>
        <v>555.06533777542734</v>
      </c>
      <c r="V61" s="1">
        <f t="shared" si="81"/>
        <v>519.46555467943176</v>
      </c>
      <c r="W61" s="7">
        <f t="shared" si="82"/>
        <v>8.7915622950185401E-3</v>
      </c>
      <c r="X61" s="7">
        <f t="shared" si="82"/>
        <v>-7.0448596839425282E-3</v>
      </c>
      <c r="Y61" s="7">
        <f t="shared" si="82"/>
        <v>-0.28705070862539617</v>
      </c>
      <c r="Z61" s="14">
        <v>12079.424112619115</v>
      </c>
      <c r="AA61" s="14">
        <v>20156.307165380884</v>
      </c>
      <c r="AB61" s="14">
        <v>5047.1363724219091</v>
      </c>
      <c r="AC61" s="8">
        <f t="shared" si="70"/>
        <v>2.3744109590829332</v>
      </c>
      <c r="AD61" s="8">
        <f t="shared" si="70"/>
        <v>3.241198976201308</v>
      </c>
      <c r="AE61" s="8">
        <f t="shared" si="70"/>
        <v>2.4173017394746905</v>
      </c>
      <c r="AF61" s="7">
        <f t="shared" si="71"/>
        <v>3.0808671771063167E-3</v>
      </c>
      <c r="AG61" s="7">
        <f t="shared" si="71"/>
        <v>4.5081634304602325E-3</v>
      </c>
      <c r="AH61" s="7">
        <f t="shared" si="71"/>
        <v>0.31497941312616584</v>
      </c>
      <c r="AI61" s="1">
        <f t="shared" si="83"/>
        <v>56482.269384394858</v>
      </c>
      <c r="AJ61" s="1">
        <f t="shared" si="84"/>
        <v>15765.482346110701</v>
      </c>
      <c r="AK61" s="1">
        <f t="shared" si="85"/>
        <v>4396.1558467802042</v>
      </c>
      <c r="AL61" s="10">
        <f t="shared" si="72"/>
        <v>14.889400854066247</v>
      </c>
      <c r="AM61" s="10">
        <f t="shared" si="72"/>
        <v>3.0025321160018104</v>
      </c>
      <c r="AN61" s="10">
        <f t="shared" si="72"/>
        <v>0.85828351772750566</v>
      </c>
      <c r="AO61" s="7">
        <f t="shared" si="93"/>
        <v>1.7380806848448824E-2</v>
      </c>
      <c r="AP61" s="7">
        <f t="shared" si="93"/>
        <v>2.6765136439318594E-2</v>
      </c>
      <c r="AQ61" s="7">
        <f t="shared" si="93"/>
        <v>1.9373678709297966E-2</v>
      </c>
      <c r="AR61" s="1">
        <f t="shared" si="86"/>
        <v>36514.907106484119</v>
      </c>
      <c r="AS61" s="1">
        <f t="shared" si="87"/>
        <v>11525.301902749896</v>
      </c>
      <c r="AT61" s="1">
        <f t="shared" si="88"/>
        <v>3270.5049676722851</v>
      </c>
      <c r="AU61" s="1">
        <f t="shared" si="89"/>
        <v>7302.981421296824</v>
      </c>
      <c r="AV61" s="1">
        <f t="shared" si="90"/>
        <v>2305.0603805499791</v>
      </c>
      <c r="AW61" s="1">
        <f t="shared" si="91"/>
        <v>654.10099353445707</v>
      </c>
      <c r="AX61" s="1">
        <f t="shared" si="27"/>
        <v>26094.380999323388</v>
      </c>
      <c r="AY61" s="1">
        <f t="shared" si="28"/>
        <v>3419.5054624232298</v>
      </c>
      <c r="AZ61" s="1">
        <f t="shared" si="29"/>
        <v>711.61160074716406</v>
      </c>
      <c r="BA61" s="1">
        <f t="shared" si="30"/>
        <v>10.169475282750884</v>
      </c>
      <c r="BB61" s="1">
        <f t="shared" si="31"/>
        <v>8.1372512179701921</v>
      </c>
      <c r="BC61" s="1">
        <f t="shared" si="32"/>
        <v>6.5675322580016369</v>
      </c>
      <c r="BD61" s="1">
        <f t="shared" si="33"/>
        <v>0</v>
      </c>
      <c r="BE61">
        <v>0</v>
      </c>
      <c r="BF61">
        <v>0</v>
      </c>
      <c r="BG61">
        <v>0</v>
      </c>
      <c r="BH61">
        <f t="shared" si="34"/>
        <v>0</v>
      </c>
      <c r="BI61">
        <f t="shared" si="35"/>
        <v>0</v>
      </c>
      <c r="BJ61">
        <f t="shared" si="11"/>
        <v>0</v>
      </c>
      <c r="BK61">
        <f t="shared" si="11"/>
        <v>0</v>
      </c>
      <c r="BL61">
        <f t="shared" si="12"/>
        <v>0</v>
      </c>
      <c r="BM61">
        <f t="shared" si="13"/>
        <v>0</v>
      </c>
      <c r="BN61">
        <f t="shared" si="14"/>
        <v>0</v>
      </c>
      <c r="BO61">
        <f t="shared" ref="BO61:BO66" si="94">2*BI$5*BE61*AR61/Z61*1000</f>
        <v>0</v>
      </c>
      <c r="BP61">
        <f t="shared" ref="BP61:BP66" si="95">2*BJ$5*BF61*AS61/AA61*1000</f>
        <v>0</v>
      </c>
      <c r="BQ61">
        <f t="shared" ref="BQ61:BQ66" si="96">2*BK$5*BG61*AT61/AB61*1000</f>
        <v>0</v>
      </c>
      <c r="BR61" s="7">
        <f t="shared" si="56"/>
        <v>4.2574848045684011E-2</v>
      </c>
      <c r="BS61">
        <v>0</v>
      </c>
      <c r="BT61">
        <v>0</v>
      </c>
      <c r="BU61" s="8">
        <f>MAX((BU$3*climate!$I171+BU$4*climate!$I171^2+BU$5*climate!$I171^6)*(K61/K$66)^$BW$1,-99)</f>
        <v>1.8657453615142949</v>
      </c>
      <c r="BV61" s="8">
        <f>MAX((BV$3*climate!$I171+BV$4*climate!$I171^2+BV$5*climate!$I171^6)*(L61/L$66)^$BW$1,-99)</f>
        <v>1.1315151757285034</v>
      </c>
      <c r="BW61" s="8">
        <f>MAX((BW$3*climate!$I171+BW$4*climate!$I171^2+BW$5*climate!$I171^6)*(M61/M$66)^$BW$1,-99)</f>
        <v>0.53617036686086683</v>
      </c>
      <c r="BX61" s="8">
        <f>MAX((BX$3*climate!$M171+BX$4*climate!$M171^2+BX$5*climate!$M171^6)*(K61/K$66)^$BW$1,-99)</f>
        <v>1.8657453615142949</v>
      </c>
      <c r="BY61" s="8">
        <f>MAX((BY$3*climate!$M171+BY$4*climate!$M171^2+BY$5*climate!$M171^6)*(L61/L$66)^$BW$1,-99)</f>
        <v>1.1315151757285034</v>
      </c>
      <c r="BZ61" s="8">
        <f>MAX((BZ$3*climate!$M171+BZ$4*climate!$M171^2+BZ$5*climate!$M171^6)*(M61/M$66)^$BW$1,-99)</f>
        <v>0.53617036686086683</v>
      </c>
      <c r="CA61" s="8">
        <f t="shared" si="36"/>
        <v>0</v>
      </c>
      <c r="CB61" s="8">
        <f t="shared" si="37"/>
        <v>0</v>
      </c>
      <c r="CC61" s="8">
        <f t="shared" si="38"/>
        <v>0</v>
      </c>
      <c r="CD61" s="8">
        <f>MAX((CD$3*climate!$I171+CD$4*climate!$I171^2+CD$5*climate!$I171^6)*(K61/K$66)^$BW$1,-99)</f>
        <v>7.5046578587093599E-2</v>
      </c>
      <c r="CE61" s="8">
        <f>MAX((CE$3*climate!$I171+CE$4*climate!$I171^2+CE$5*climate!$I171^6)*(L61/L$66)^$BW$1,-99)</f>
        <v>3.5730579223914968E-2</v>
      </c>
      <c r="CF61" s="8">
        <f>MAX((CF$3*climate!$I171+CF$4*climate!$I171^2+CF$5*climate!$I171^6)*(M61/M$66)^$BW$1,-99)</f>
        <v>8.4998936013207637E-3</v>
      </c>
      <c r="CG61" s="8">
        <f>MAX((CG$3*climate!$M171+CG$4*climate!$M171^2+CG$5*climate!$M171^6)*(K61/K$66)^$BW$1,-99)</f>
        <v>7.5046578587093599E-2</v>
      </c>
      <c r="CH61" s="8">
        <f>MAX((CH$3*climate!$M171+CH$4*climate!$M171^2+CH$5*climate!$M171^6)*(L61/L$66)^$BW$1,-99)</f>
        <v>3.5730579223914968E-2</v>
      </c>
      <c r="CI61" s="8">
        <f>MAX((CI$3*climate!$M171+CI$4*climate!$M171^2+CI$5*climate!$M171^6)*(M61/M$66)^$BW$1,-99)</f>
        <v>8.4998936013207637E-3</v>
      </c>
      <c r="CJ61" s="8">
        <f t="shared" si="39"/>
        <v>0</v>
      </c>
      <c r="CK61" s="8">
        <f t="shared" si="40"/>
        <v>0</v>
      </c>
      <c r="CL61" s="8">
        <f t="shared" si="41"/>
        <v>0</v>
      </c>
    </row>
    <row r="62" spans="1:90">
      <c r="A62">
        <f t="shared" si="92"/>
        <v>2016</v>
      </c>
      <c r="B62" s="14">
        <v>1124.7558067317625</v>
      </c>
      <c r="C62" s="14">
        <v>2728.5278013246102</v>
      </c>
      <c r="D62" s="14">
        <v>3774.6544322657537</v>
      </c>
      <c r="E62" s="7">
        <f t="shared" si="73"/>
        <v>4.7200197740668859E-3</v>
      </c>
      <c r="F62" s="7">
        <f t="shared" si="74"/>
        <v>1.192747484308776E-2</v>
      </c>
      <c r="G62" s="7">
        <f t="shared" si="75"/>
        <v>2.6633466912213022E-2</v>
      </c>
      <c r="H62" s="14">
        <v>39054.190515459319</v>
      </c>
      <c r="I62" s="14">
        <v>11920.623190134698</v>
      </c>
      <c r="J62" s="14">
        <v>4049.9276043664404</v>
      </c>
      <c r="K62" s="1">
        <f t="shared" si="76"/>
        <v>34722.372875709152</v>
      </c>
      <c r="L62" s="1">
        <f t="shared" si="77"/>
        <v>4368.8846360105363</v>
      </c>
      <c r="M62" s="1">
        <f t="shared" si="78"/>
        <v>1072.9267213834598</v>
      </c>
      <c r="N62" s="7">
        <f t="shared" si="79"/>
        <v>1.4600717891490866E-2</v>
      </c>
      <c r="O62" s="7">
        <f t="shared" si="80"/>
        <v>5.1449467413413164E-2</v>
      </c>
      <c r="P62" s="7">
        <f t="shared" si="22"/>
        <v>-1.8535890904493146E-2</v>
      </c>
      <c r="Q62" s="14">
        <v>4985.7669874614294</v>
      </c>
      <c r="R62" s="14">
        <v>6511.142298556857</v>
      </c>
      <c r="S62" s="14">
        <v>2076.6165423779989</v>
      </c>
      <c r="T62" s="1">
        <f t="shared" si="81"/>
        <v>127.6627916660531</v>
      </c>
      <c r="U62" s="1">
        <f t="shared" si="81"/>
        <v>546.20821367337294</v>
      </c>
      <c r="V62" s="1">
        <f t="shared" si="81"/>
        <v>512.75399099457707</v>
      </c>
      <c r="W62" s="7">
        <f t="shared" si="82"/>
        <v>-3.860598376052693E-2</v>
      </c>
      <c r="X62" s="7">
        <f t="shared" si="82"/>
        <v>-1.5956903627871388E-2</v>
      </c>
      <c r="Y62" s="7">
        <f t="shared" si="82"/>
        <v>-1.2920132286723951E-2</v>
      </c>
      <c r="Z62" s="14">
        <v>11853.052767942219</v>
      </c>
      <c r="AA62" s="14">
        <v>21558.305204754324</v>
      </c>
      <c r="AB62" s="14">
        <v>4657.4782469334632</v>
      </c>
      <c r="AC62" s="8">
        <f t="shared" si="70"/>
        <v>2.3773780037757763</v>
      </c>
      <c r="AD62" s="8">
        <f t="shared" si="70"/>
        <v>3.3109866466184514</v>
      </c>
      <c r="AE62" s="8">
        <f t="shared" si="70"/>
        <v>2.2428205457710737</v>
      </c>
      <c r="AF62" s="7">
        <f t="shared" si="71"/>
        <v>1.249591896252511E-3</v>
      </c>
      <c r="AG62" s="7">
        <f t="shared" si="71"/>
        <v>2.1531436647229452E-2</v>
      </c>
      <c r="AH62" s="7">
        <f t="shared" si="71"/>
        <v>-7.2180146505637977E-2</v>
      </c>
      <c r="AI62" s="1">
        <f t="shared" si="83"/>
        <v>58137.023867252203</v>
      </c>
      <c r="AJ62" s="1">
        <f t="shared" si="84"/>
        <v>16493.994492049609</v>
      </c>
      <c r="AK62" s="1">
        <f t="shared" si="85"/>
        <v>4610.6412556366413</v>
      </c>
      <c r="AL62" s="10">
        <f t="shared" si="72"/>
        <v>15.161527571228921</v>
      </c>
      <c r="AM62" s="10">
        <f t="shared" si="72"/>
        <v>3.0870368716053784</v>
      </c>
      <c r="AN62" s="10">
        <f t="shared" si="72"/>
        <v>0.87576856829736938</v>
      </c>
      <c r="AO62" s="7">
        <f t="shared" si="93"/>
        <v>1.7206998779964334E-2</v>
      </c>
      <c r="AP62" s="7">
        <f t="shared" si="93"/>
        <v>2.6497485074925407E-2</v>
      </c>
      <c r="AQ62" s="7">
        <f t="shared" si="93"/>
        <v>1.9179941922204985E-2</v>
      </c>
      <c r="AR62" s="1">
        <f t="shared" si="86"/>
        <v>37538.776566280554</v>
      </c>
      <c r="AS62" s="1">
        <f t="shared" si="87"/>
        <v>12071.179065440752</v>
      </c>
      <c r="AT62" s="1">
        <f t="shared" si="88"/>
        <v>3440.6728396729177</v>
      </c>
      <c r="AU62" s="1">
        <f t="shared" si="89"/>
        <v>7507.7553132561115</v>
      </c>
      <c r="AV62" s="1">
        <f t="shared" si="90"/>
        <v>2414.2358130881507</v>
      </c>
      <c r="AW62" s="1">
        <f t="shared" si="91"/>
        <v>688.13456793458363</v>
      </c>
      <c r="AX62" s="1">
        <f t="shared" si="27"/>
        <v>26700.036641985876</v>
      </c>
      <c r="AY62" s="1">
        <f t="shared" si="28"/>
        <v>3539.2504513475997</v>
      </c>
      <c r="AZ62" s="1">
        <f t="shared" si="29"/>
        <v>729.21596430381317</v>
      </c>
      <c r="BA62" s="1">
        <f t="shared" si="30"/>
        <v>10.19242021674642</v>
      </c>
      <c r="BB62" s="1">
        <f t="shared" si="31"/>
        <v>8.1716702468009395</v>
      </c>
      <c r="BC62" s="1">
        <f t="shared" si="32"/>
        <v>6.5919699354664161</v>
      </c>
      <c r="BD62" s="1">
        <f t="shared" si="33"/>
        <v>0</v>
      </c>
      <c r="BE62">
        <v>0</v>
      </c>
      <c r="BF62">
        <v>0</v>
      </c>
      <c r="BG62">
        <v>0</v>
      </c>
      <c r="BH62">
        <f t="shared" si="34"/>
        <v>0</v>
      </c>
      <c r="BI62">
        <f t="shared" si="35"/>
        <v>0</v>
      </c>
      <c r="BJ62">
        <f t="shared" si="11"/>
        <v>0</v>
      </c>
      <c r="BK62">
        <f t="shared" si="11"/>
        <v>0</v>
      </c>
      <c r="BL62">
        <f t="shared" si="12"/>
        <v>0</v>
      </c>
      <c r="BM62">
        <f t="shared" si="13"/>
        <v>0</v>
      </c>
      <c r="BN62">
        <f t="shared" si="14"/>
        <v>0</v>
      </c>
      <c r="BO62">
        <f t="shared" si="94"/>
        <v>0</v>
      </c>
      <c r="BP62">
        <f t="shared" si="95"/>
        <v>0</v>
      </c>
      <c r="BQ62">
        <f t="shared" si="96"/>
        <v>0</v>
      </c>
      <c r="BR62" s="7">
        <f t="shared" si="56"/>
        <v>2.7838875854309775E-2</v>
      </c>
      <c r="BS62">
        <v>0</v>
      </c>
      <c r="BT62">
        <v>0</v>
      </c>
      <c r="BU62" s="8">
        <f>MAX((BU$3*climate!$I172+BU$4*climate!$I172^2+BU$5*climate!$I172^6)*(K62/K$66)^$BW$1,-99)</f>
        <v>1.8950672128390957</v>
      </c>
      <c r="BV62" s="8">
        <f>MAX((BV$3*climate!$I172+BV$4*climate!$I172^2+BV$5*climate!$I172^6)*(L62/L$66)^$BW$1,-99)</f>
        <v>1.1379326095147413</v>
      </c>
      <c r="BW62" s="8">
        <f>MAX((BW$3*climate!$I172+BW$4*climate!$I172^2+BW$5*climate!$I172^6)*(M62/M$66)^$BW$1,-99)</f>
        <v>0.54734354674962693</v>
      </c>
      <c r="BX62" s="8">
        <f>MAX((BX$3*climate!$M172+BX$4*climate!$M172^2+BX$5*climate!$M172^6)*(K62/K$66)^$BW$1,-99)</f>
        <v>1.8950672128390957</v>
      </c>
      <c r="BY62" s="8">
        <f>MAX((BY$3*climate!$M172+BY$4*climate!$M172^2+BY$5*climate!$M172^6)*(L62/L$66)^$BW$1,-99)</f>
        <v>1.1379326095147413</v>
      </c>
      <c r="BZ62" s="8">
        <f>MAX((BZ$3*climate!$M172+BZ$4*climate!$M172^2+BZ$5*climate!$M172^6)*(M62/M$66)^$BW$1,-99)</f>
        <v>0.54734354674962693</v>
      </c>
      <c r="CA62" s="8">
        <f t="shared" si="36"/>
        <v>0</v>
      </c>
      <c r="CB62" s="8">
        <f t="shared" si="37"/>
        <v>0</v>
      </c>
      <c r="CC62" s="8">
        <f t="shared" si="38"/>
        <v>0</v>
      </c>
      <c r="CD62" s="8">
        <f>MAX((CD$3*climate!$I172+CD$4*climate!$I172^2+CD$5*climate!$I172^6)*(K62/K$66)^$BW$1,-99)</f>
        <v>7.8312840467236675E-2</v>
      </c>
      <c r="CE62" s="8">
        <f>MAX((CE$3*climate!$I172+CE$4*climate!$I172^2+CE$5*climate!$I172^6)*(L62/L$66)^$BW$1,-99)</f>
        <v>3.6953310228829986E-2</v>
      </c>
      <c r="CF62" s="8">
        <f>MAX((CF$3*climate!$I172+CF$4*climate!$I172^2+CF$5*climate!$I172^6)*(M62/M$66)^$BW$1,-99)</f>
        <v>8.9417316682441957E-3</v>
      </c>
      <c r="CG62" s="8">
        <f>MAX((CG$3*climate!$M172+CG$4*climate!$M172^2+CG$5*climate!$M172^6)*(K62/K$66)^$BW$1,-99)</f>
        <v>7.8312840467236675E-2</v>
      </c>
      <c r="CH62" s="8">
        <f>MAX((CH$3*climate!$M172+CH$4*climate!$M172^2+CH$5*climate!$M172^6)*(L62/L$66)^$BW$1,-99)</f>
        <v>3.6953310228829986E-2</v>
      </c>
      <c r="CI62" s="8">
        <f>MAX((CI$3*climate!$M172+CI$4*climate!$M172^2+CI$5*climate!$M172^6)*(M62/M$66)^$BW$1,-99)</f>
        <v>8.9417316682441957E-3</v>
      </c>
      <c r="CJ62" s="8">
        <f t="shared" si="39"/>
        <v>0</v>
      </c>
      <c r="CK62" s="8">
        <f t="shared" si="40"/>
        <v>0</v>
      </c>
      <c r="CL62" s="8">
        <f t="shared" si="41"/>
        <v>0</v>
      </c>
    </row>
    <row r="63" spans="1:90">
      <c r="A63">
        <f t="shared" si="92"/>
        <v>2017</v>
      </c>
      <c r="B63" s="14">
        <v>1131.3741205371182</v>
      </c>
      <c r="C63" s="14">
        <v>2761.789168859973</v>
      </c>
      <c r="D63" s="14">
        <v>3872.9700093164224</v>
      </c>
      <c r="E63" s="7">
        <f t="shared" si="73"/>
        <v>5.8842228381881245E-3</v>
      </c>
      <c r="F63" s="7">
        <f t="shared" si="74"/>
        <v>1.2190224896816426E-2</v>
      </c>
      <c r="G63" s="7">
        <f t="shared" si="75"/>
        <v>2.6046245772928689E-2</v>
      </c>
      <c r="H63" s="14">
        <v>39593.591802396753</v>
      </c>
      <c r="I63" s="14">
        <v>12568.877546726993</v>
      </c>
      <c r="J63" s="14">
        <v>3918.0391930297142</v>
      </c>
      <c r="K63" s="1">
        <f t="shared" si="76"/>
        <v>34996.020400042173</v>
      </c>
      <c r="L63" s="1">
        <f t="shared" si="77"/>
        <v>4550.990962107091</v>
      </c>
      <c r="M63" s="1">
        <f t="shared" si="78"/>
        <v>1011.6368532689069</v>
      </c>
      <c r="N63" s="7">
        <f t="shared" si="79"/>
        <v>7.8810145064842629E-3</v>
      </c>
      <c r="O63" s="7">
        <f t="shared" si="80"/>
        <v>4.1682566894887252E-2</v>
      </c>
      <c r="P63" s="7">
        <f t="shared" si="22"/>
        <v>-5.712400194071432E-2</v>
      </c>
      <c r="Q63" s="14">
        <v>4972.9535956913514</v>
      </c>
      <c r="R63" s="14">
        <v>6742.0727646972009</v>
      </c>
      <c r="S63" s="14">
        <v>2110.9978160451606</v>
      </c>
      <c r="T63" s="1">
        <f t="shared" si="81"/>
        <v>125.59996123893762</v>
      </c>
      <c r="U63" s="1">
        <f t="shared" si="81"/>
        <v>536.41009228010773</v>
      </c>
      <c r="V63" s="1">
        <f t="shared" si="81"/>
        <v>538.78935662529273</v>
      </c>
      <c r="W63" s="7">
        <f t="shared" si="82"/>
        <v>-1.6158431130908757E-2</v>
      </c>
      <c r="X63" s="7">
        <f t="shared" si="82"/>
        <v>-1.7938436566837135E-2</v>
      </c>
      <c r="Y63" s="7">
        <f t="shared" si="82"/>
        <v>5.0775549460308378E-2</v>
      </c>
      <c r="Z63" s="14">
        <v>11719.351040502464</v>
      </c>
      <c r="AA63" s="14">
        <v>22217.684715994812</v>
      </c>
      <c r="AB63" s="14">
        <v>4412.8393572293326</v>
      </c>
      <c r="AC63" s="8">
        <f t="shared" si="70"/>
        <v>2.3566178157496389</v>
      </c>
      <c r="AD63" s="8">
        <f t="shared" si="70"/>
        <v>3.2953789570962382</v>
      </c>
      <c r="AE63" s="8">
        <f t="shared" si="70"/>
        <v>2.0904045109324398</v>
      </c>
      <c r="AF63" s="7">
        <f t="shared" si="71"/>
        <v>-8.7323883678430692E-3</v>
      </c>
      <c r="AG63" s="7">
        <f t="shared" si="71"/>
        <v>-4.7139089304856219E-3</v>
      </c>
      <c r="AH63" s="7">
        <f t="shared" si="71"/>
        <v>-6.795730274810452E-2</v>
      </c>
      <c r="AI63" s="1">
        <f t="shared" si="83"/>
        <v>59831.076793783097</v>
      </c>
      <c r="AJ63" s="1">
        <f t="shared" si="84"/>
        <v>17258.8308559328</v>
      </c>
      <c r="AK63" s="1">
        <f t="shared" si="85"/>
        <v>4837.7116980075607</v>
      </c>
      <c r="AL63" s="10">
        <f t="shared" si="72"/>
        <v>15.438627822983049</v>
      </c>
      <c r="AM63" s="10">
        <f t="shared" si="72"/>
        <v>3.1739199710346662</v>
      </c>
      <c r="AN63" s="10">
        <f t="shared" si="72"/>
        <v>0.89360982632912189</v>
      </c>
      <c r="AO63" s="7">
        <f t="shared" si="93"/>
        <v>1.7034928792164689E-2</v>
      </c>
      <c r="AP63" s="7">
        <f t="shared" si="93"/>
        <v>2.6232510224176154E-2</v>
      </c>
      <c r="AQ63" s="7">
        <f t="shared" si="93"/>
        <v>1.8988142502982936E-2</v>
      </c>
      <c r="AR63" s="1">
        <f t="shared" si="86"/>
        <v>38625.939320444457</v>
      </c>
      <c r="AS63" s="1">
        <f t="shared" si="87"/>
        <v>12645.92681656863</v>
      </c>
      <c r="AT63" s="1">
        <f t="shared" si="88"/>
        <v>3618.3555493233252</v>
      </c>
      <c r="AU63" s="1">
        <f t="shared" si="89"/>
        <v>7725.1878640888917</v>
      </c>
      <c r="AV63" s="1">
        <f t="shared" si="90"/>
        <v>2529.1853633137262</v>
      </c>
      <c r="AW63" s="1">
        <f t="shared" si="91"/>
        <v>723.67110986466514</v>
      </c>
      <c r="AX63" s="1">
        <f t="shared" si="27"/>
        <v>27312.584666233553</v>
      </c>
      <c r="AY63" s="1">
        <f t="shared" si="28"/>
        <v>3663.1114233209014</v>
      </c>
      <c r="AZ63" s="1">
        <f t="shared" si="29"/>
        <v>747.40688218486116</v>
      </c>
      <c r="BA63" s="1">
        <f t="shared" si="30"/>
        <v>10.215102851741007</v>
      </c>
      <c r="BB63" s="1">
        <f t="shared" si="31"/>
        <v>8.2060681809132028</v>
      </c>
      <c r="BC63" s="1">
        <f t="shared" si="32"/>
        <v>6.6166097251771196</v>
      </c>
      <c r="BD63" s="1">
        <f t="shared" si="33"/>
        <v>0</v>
      </c>
      <c r="BE63">
        <v>0</v>
      </c>
      <c r="BF63">
        <v>0</v>
      </c>
      <c r="BG63">
        <v>0</v>
      </c>
      <c r="BH63">
        <f t="shared" si="34"/>
        <v>0</v>
      </c>
      <c r="BI63">
        <f t="shared" si="35"/>
        <v>0</v>
      </c>
      <c r="BJ63">
        <f t="shared" si="11"/>
        <v>0</v>
      </c>
      <c r="BK63">
        <f t="shared" si="11"/>
        <v>0</v>
      </c>
      <c r="BL63">
        <f t="shared" si="12"/>
        <v>0</v>
      </c>
      <c r="BM63">
        <f t="shared" si="13"/>
        <v>0</v>
      </c>
      <c r="BN63">
        <f t="shared" si="14"/>
        <v>0</v>
      </c>
      <c r="BO63">
        <f t="shared" si="94"/>
        <v>0</v>
      </c>
      <c r="BP63">
        <f t="shared" si="95"/>
        <v>0</v>
      </c>
      <c r="BQ63">
        <f t="shared" si="96"/>
        <v>0</v>
      </c>
      <c r="BR63" s="7">
        <f t="shared" si="56"/>
        <v>1.9187136678130878E-2</v>
      </c>
      <c r="BS63">
        <v>0</v>
      </c>
      <c r="BT63">
        <v>0</v>
      </c>
      <c r="BU63" s="8">
        <f>MAX((BU$3*climate!$I173+BU$4*climate!$I173^2+BU$5*climate!$I173^6)*(K63/K$66)^$BW$1,-99)</f>
        <v>1.927741815872932</v>
      </c>
      <c r="BV63" s="8">
        <f>MAX((BV$3*climate!$I173+BV$4*climate!$I173^2+BV$5*climate!$I173^6)*(L63/L$66)^$BW$1,-99)</f>
        <v>1.1468412853632126</v>
      </c>
      <c r="BW63" s="8">
        <f>MAX((BW$3*climate!$I173+BW$4*climate!$I173^2+BW$5*climate!$I173^6)*(M63/M$66)^$BW$1,-99)</f>
        <v>0.56423121499073181</v>
      </c>
      <c r="BX63" s="8">
        <f>MAX((BX$3*climate!$M173+BX$4*climate!$M173^2+BX$5*climate!$M173^6)*(K63/K$66)^$BW$1,-99)</f>
        <v>1.927741815872932</v>
      </c>
      <c r="BY63" s="8">
        <f>MAX((BY$3*climate!$M173+BY$4*climate!$M173^2+BY$5*climate!$M173^6)*(L63/L$66)^$BW$1,-99)</f>
        <v>1.1468412853632126</v>
      </c>
      <c r="BZ63" s="8">
        <f>MAX((BZ$3*climate!$M173+BZ$4*climate!$M173^2+BZ$5*climate!$M173^6)*(M63/M$66)^$BW$1,-99)</f>
        <v>0.56423121499073181</v>
      </c>
      <c r="CA63" s="8">
        <f t="shared" si="36"/>
        <v>0</v>
      </c>
      <c r="CB63" s="8">
        <f t="shared" si="37"/>
        <v>0</v>
      </c>
      <c r="CC63" s="8">
        <f t="shared" si="38"/>
        <v>0</v>
      </c>
      <c r="CD63" s="8">
        <f>MAX((CD$3*climate!$I173+CD$4*climate!$I173^2+CD$5*climate!$I173^6)*(K63/K$66)^$BW$1,-99)</f>
        <v>8.1846437097301675E-2</v>
      </c>
      <c r="CE63" s="8">
        <f>MAX((CE$3*climate!$I173+CE$4*climate!$I173^2+CE$5*climate!$I173^6)*(L63/L$66)^$BW$1,-99)</f>
        <v>3.830202067250222E-2</v>
      </c>
      <c r="CF63" s="8">
        <f>MAX((CF$3*climate!$I173+CF$4*climate!$I173^2+CF$5*climate!$I173^6)*(M63/M$66)^$BW$1,-99)</f>
        <v>9.4998917388628996E-3</v>
      </c>
      <c r="CG63" s="8">
        <f>MAX((CG$3*climate!$M173+CG$4*climate!$M173^2+CG$5*climate!$M173^6)*(K63/K$66)^$BW$1,-99)</f>
        <v>8.1846437097301675E-2</v>
      </c>
      <c r="CH63" s="8">
        <f>MAX((CH$3*climate!$M173+CH$4*climate!$M173^2+CH$5*climate!$M173^6)*(L63/L$66)^$BW$1,-99)</f>
        <v>3.830202067250222E-2</v>
      </c>
      <c r="CI63" s="8">
        <f>MAX((CI$3*climate!$M173+CI$4*climate!$M173^2+CI$5*climate!$M173^6)*(M63/M$66)^$BW$1,-99)</f>
        <v>9.4998917388628996E-3</v>
      </c>
      <c r="CJ63" s="8">
        <f t="shared" si="39"/>
        <v>0</v>
      </c>
      <c r="CK63" s="8">
        <f t="shared" si="40"/>
        <v>0</v>
      </c>
      <c r="CL63" s="8">
        <f t="shared" si="41"/>
        <v>0</v>
      </c>
    </row>
    <row r="64" spans="1:90">
      <c r="A64">
        <f t="shared" si="92"/>
        <v>2018</v>
      </c>
      <c r="B64" s="14">
        <v>1138.0528736954698</v>
      </c>
      <c r="C64" s="14">
        <v>2795.3444369815961</v>
      </c>
      <c r="D64" s="14">
        <v>3972.5205799381447</v>
      </c>
      <c r="E64" s="7">
        <f t="shared" si="73"/>
        <v>5.9032224947666023E-3</v>
      </c>
      <c r="F64" s="7">
        <f t="shared" si="74"/>
        <v>1.214982971907097E-2</v>
      </c>
      <c r="G64" s="7">
        <f t="shared" si="75"/>
        <v>2.5703935321537141E-2</v>
      </c>
      <c r="H64" s="14">
        <v>40189.704336473602</v>
      </c>
      <c r="I64" s="14">
        <v>13258.635036070644</v>
      </c>
      <c r="J64" s="14">
        <v>4051.4729453113914</v>
      </c>
      <c r="K64" s="1">
        <f t="shared" si="76"/>
        <v>35314.443876381723</v>
      </c>
      <c r="L64" s="1">
        <f t="shared" si="77"/>
        <v>4743.1131779907864</v>
      </c>
      <c r="M64" s="1">
        <f t="shared" si="78"/>
        <v>1019.8746271503207</v>
      </c>
      <c r="N64" s="7">
        <f t="shared" si="79"/>
        <v>9.0988481747247274E-3</v>
      </c>
      <c r="O64" s="7">
        <f t="shared" si="80"/>
        <v>4.2215468561322744E-2</v>
      </c>
      <c r="P64" s="7">
        <f t="shared" si="22"/>
        <v>8.143014812870053E-3</v>
      </c>
      <c r="Q64" s="14">
        <v>4989.5845985613214</v>
      </c>
      <c r="R64" s="14">
        <v>6885.6828558593461</v>
      </c>
      <c r="S64" s="14">
        <v>2353.7573811492157</v>
      </c>
      <c r="T64" s="1">
        <f t="shared" si="81"/>
        <v>124.15081625850863</v>
      </c>
      <c r="U64" s="1">
        <f t="shared" si="81"/>
        <v>519.33572627397712</v>
      </c>
      <c r="V64" s="1">
        <f t="shared" si="81"/>
        <v>580.9633713272417</v>
      </c>
      <c r="W64" s="7">
        <f t="shared" si="82"/>
        <v>-1.1537782067242763E-2</v>
      </c>
      <c r="X64" s="7">
        <f t="shared" si="82"/>
        <v>-3.1830806787308874E-2</v>
      </c>
      <c r="Y64" s="7">
        <f t="shared" si="82"/>
        <v>7.8275515622851177E-2</v>
      </c>
      <c r="Z64" s="14">
        <v>11810.196378248909</v>
      </c>
      <c r="AA64" s="14">
        <v>22817.797400870521</v>
      </c>
      <c r="AB64" s="14">
        <v>3938.6752401949539</v>
      </c>
      <c r="AC64" s="8">
        <f t="shared" si="70"/>
        <v>2.3669698639149677</v>
      </c>
      <c r="AD64" s="8">
        <f t="shared" si="70"/>
        <v>3.3138031301360038</v>
      </c>
      <c r="AE64" s="8">
        <f t="shared" si="70"/>
        <v>1.6733565114820399</v>
      </c>
      <c r="AF64" s="7">
        <f t="shared" si="71"/>
        <v>4.392756473342585E-3</v>
      </c>
      <c r="AG64" s="7">
        <f t="shared" si="71"/>
        <v>5.5909117827226407E-3</v>
      </c>
      <c r="AH64" s="7">
        <f t="shared" si="71"/>
        <v>-0.19950588379871637</v>
      </c>
      <c r="AI64" s="1">
        <f t="shared" si="83"/>
        <v>61573.15697849368</v>
      </c>
      <c r="AJ64" s="1">
        <f t="shared" si="84"/>
        <v>18062.133133653246</v>
      </c>
      <c r="AK64" s="1">
        <f t="shared" si="85"/>
        <v>5077.6116380714702</v>
      </c>
      <c r="AL64" s="10">
        <f t="shared" si="72"/>
        <v>15.720792508328151</v>
      </c>
      <c r="AM64" s="10">
        <f t="shared" si="72"/>
        <v>3.2632483515799242</v>
      </c>
      <c r="AN64" s="10">
        <f t="shared" si="72"/>
        <v>0.91181454852215893</v>
      </c>
      <c r="AO64" s="7">
        <f t="shared" si="93"/>
        <v>1.6864579504243041E-2</v>
      </c>
      <c r="AP64" s="7">
        <f t="shared" si="93"/>
        <v>2.5970185121934393E-2</v>
      </c>
      <c r="AQ64" s="7">
        <f t="shared" si="93"/>
        <v>1.8798261077953106E-2</v>
      </c>
      <c r="AR64" s="1">
        <f t="shared" si="86"/>
        <v>39745.015596915124</v>
      </c>
      <c r="AS64" s="1">
        <f t="shared" si="87"/>
        <v>13248.05730126936</v>
      </c>
      <c r="AT64" s="1">
        <f t="shared" si="88"/>
        <v>3804.4452463516077</v>
      </c>
      <c r="AU64" s="1">
        <f t="shared" si="89"/>
        <v>7949.0031193830255</v>
      </c>
      <c r="AV64" s="1">
        <f t="shared" si="90"/>
        <v>2649.6114602538723</v>
      </c>
      <c r="AW64" s="1">
        <f t="shared" si="91"/>
        <v>760.88904927032161</v>
      </c>
      <c r="AX64" s="1">
        <f t="shared" si="27"/>
        <v>27938.958911710772</v>
      </c>
      <c r="AY64" s="1">
        <f t="shared" si="28"/>
        <v>3791.4632990486339</v>
      </c>
      <c r="AZ64" s="1">
        <f t="shared" si="29"/>
        <v>766.15240521388978</v>
      </c>
      <c r="BA64" s="1">
        <f t="shared" si="30"/>
        <v>10.237777370545885</v>
      </c>
      <c r="BB64" s="1">
        <f t="shared" si="31"/>
        <v>8.2405073182968653</v>
      </c>
      <c r="BC64" s="1">
        <f t="shared" si="32"/>
        <v>6.6413811123704152</v>
      </c>
      <c r="BD64" s="1">
        <f t="shared" si="33"/>
        <v>0</v>
      </c>
      <c r="BE64">
        <v>0</v>
      </c>
      <c r="BF64">
        <v>0</v>
      </c>
      <c r="BG64">
        <v>0</v>
      </c>
      <c r="BH64">
        <f t="shared" si="34"/>
        <v>0</v>
      </c>
      <c r="BI64">
        <f t="shared" si="35"/>
        <v>0</v>
      </c>
      <c r="BJ64">
        <f t="shared" si="11"/>
        <v>0</v>
      </c>
      <c r="BK64">
        <f t="shared" si="11"/>
        <v>0</v>
      </c>
      <c r="BL64">
        <f t="shared" si="12"/>
        <v>0</v>
      </c>
      <c r="BM64">
        <f t="shared" si="13"/>
        <v>0</v>
      </c>
      <c r="BN64">
        <f t="shared" si="14"/>
        <v>0</v>
      </c>
      <c r="BO64">
        <f t="shared" si="94"/>
        <v>0</v>
      </c>
      <c r="BP64">
        <f t="shared" si="95"/>
        <v>0</v>
      </c>
      <c r="BQ64">
        <f t="shared" si="96"/>
        <v>0</v>
      </c>
      <c r="BR64" s="7">
        <f t="shared" si="56"/>
        <v>2.5308325701706824E-2</v>
      </c>
      <c r="BS64">
        <v>0</v>
      </c>
      <c r="BT64">
        <v>0</v>
      </c>
      <c r="BU64" s="8">
        <f>MAX((BU$3*climate!$I174+BU$4*climate!$I174^2+BU$5*climate!$I174^6)*(K64/K$66)^$BW$1,-99)</f>
        <v>1.9600274744232318</v>
      </c>
      <c r="BV64" s="8">
        <f>MAX((BV$3*climate!$I174+BV$4*climate!$I174^2+BV$5*climate!$I174^6)*(L64/L$66)^$BW$1,-99)</f>
        <v>1.1554246569690416</v>
      </c>
      <c r="BW64" s="8">
        <f>MAX((BW$3*climate!$I174+BW$4*climate!$I174^2+BW$5*climate!$I174^6)*(M64/M$66)^$BW$1,-99)</f>
        <v>0.57182328971142782</v>
      </c>
      <c r="BX64" s="8">
        <f>MAX((BX$3*climate!$M174+BX$4*climate!$M174^2+BX$5*climate!$M174^6)*(K64/K$66)^$BW$1,-99)</f>
        <v>1.9600274744232318</v>
      </c>
      <c r="BY64" s="8">
        <f>MAX((BY$3*climate!$M174+BY$4*climate!$M174^2+BY$5*climate!$M174^6)*(L64/L$66)^$BW$1,-99)</f>
        <v>1.1554246569690416</v>
      </c>
      <c r="BZ64" s="8">
        <f>MAX((BZ$3*climate!$M174+BZ$4*climate!$M174^2+BZ$5*climate!$M174^6)*(M64/M$66)^$BW$1,-99)</f>
        <v>0.57182328971142782</v>
      </c>
      <c r="CA64" s="8">
        <f t="shared" si="36"/>
        <v>0</v>
      </c>
      <c r="CB64" s="8">
        <f t="shared" si="37"/>
        <v>0</v>
      </c>
      <c r="CC64" s="8">
        <f t="shared" si="38"/>
        <v>0</v>
      </c>
      <c r="CD64" s="8">
        <f>MAX((CD$3*climate!$I174+CD$4*climate!$I174^2+CD$5*climate!$I174^6)*(K64/K$66)^$BW$1,-99)</f>
        <v>8.5497988665663827E-2</v>
      </c>
      <c r="CE64" s="8">
        <f>MAX((CE$3*climate!$I174+CE$4*climate!$I174^2+CE$5*climate!$I174^6)*(L64/L$66)^$BW$1,-99)</f>
        <v>3.9687465100314671E-2</v>
      </c>
      <c r="CF64" s="8">
        <f>MAX((CF$3*climate!$I174+CF$4*climate!$I174^2+CF$5*climate!$I174^6)*(M64/M$66)^$BW$1,-99)</f>
        <v>9.9233698604152144E-3</v>
      </c>
      <c r="CG64" s="8">
        <f>MAX((CG$3*climate!$M174+CG$4*climate!$M174^2+CG$5*climate!$M174^6)*(K64/K$66)^$BW$1,-99)</f>
        <v>8.5497988665663827E-2</v>
      </c>
      <c r="CH64" s="8">
        <f>MAX((CH$3*climate!$M174+CH$4*climate!$M174^2+CH$5*climate!$M174^6)*(L64/L$66)^$BW$1,-99)</f>
        <v>3.9687465100314671E-2</v>
      </c>
      <c r="CI64" s="8">
        <f>MAX((CI$3*climate!$M174+CI$4*climate!$M174^2+CI$5*climate!$M174^6)*(M64/M$66)^$BW$1,-99)</f>
        <v>9.9233698604152144E-3</v>
      </c>
      <c r="CJ64" s="8">
        <f t="shared" si="39"/>
        <v>0</v>
      </c>
      <c r="CK64" s="8">
        <f t="shared" si="40"/>
        <v>0</v>
      </c>
      <c r="CL64" s="8">
        <f t="shared" si="41"/>
        <v>0</v>
      </c>
    </row>
    <row r="65" spans="1:90">
      <c r="A65">
        <f t="shared" si="92"/>
        <v>2019</v>
      </c>
      <c r="B65" s="14">
        <v>1144.912041920903</v>
      </c>
      <c r="C65" s="14">
        <v>2828.7619944485114</v>
      </c>
      <c r="D65" s="14">
        <v>4074.5006265179481</v>
      </c>
      <c r="E65" s="7">
        <f t="shared" si="73"/>
        <v>6.027108567601358E-3</v>
      </c>
      <c r="F65" s="7">
        <f t="shared" si="74"/>
        <v>1.1954719076765929E-2</v>
      </c>
      <c r="G65" s="7">
        <f t="shared" si="75"/>
        <v>2.5671370236524105E-2</v>
      </c>
      <c r="H65" s="14">
        <v>41055.867231035096</v>
      </c>
      <c r="I65" s="14">
        <v>13912.601678830139</v>
      </c>
      <c r="J65" s="14">
        <v>4227.6815653054691</v>
      </c>
      <c r="K65" s="1">
        <f t="shared" si="76"/>
        <v>35859.407297483442</v>
      </c>
      <c r="L65" s="1">
        <f t="shared" si="77"/>
        <v>4918.2652008666091</v>
      </c>
      <c r="M65" s="1">
        <f t="shared" si="78"/>
        <v>1037.5950215323512</v>
      </c>
      <c r="N65" s="7">
        <f t="shared" si="79"/>
        <v>1.5431742972064511E-2</v>
      </c>
      <c r="O65" s="7">
        <f t="shared" si="80"/>
        <v>3.6927649900611925E-2</v>
      </c>
      <c r="P65" s="7">
        <f t="shared" si="22"/>
        <v>1.7375071317877522E-2</v>
      </c>
      <c r="Q65" s="14">
        <v>4982.4002301179644</v>
      </c>
      <c r="R65" s="14">
        <v>7096.3195089964356</v>
      </c>
      <c r="S65" s="14">
        <v>2257.5964478610226</v>
      </c>
      <c r="T65" s="1">
        <f t="shared" si="81"/>
        <v>121.35659446871094</v>
      </c>
      <c r="U65" s="1">
        <f t="shared" si="81"/>
        <v>510.06416145690594</v>
      </c>
      <c r="V65" s="1">
        <f t="shared" si="81"/>
        <v>534.00342788066655</v>
      </c>
      <c r="W65" s="7">
        <f t="shared" si="82"/>
        <v>-2.250667272279161E-2</v>
      </c>
      <c r="X65" s="7">
        <f t="shared" si="82"/>
        <v>-1.7852738311671557E-2</v>
      </c>
      <c r="Y65" s="7">
        <f t="shared" si="82"/>
        <v>-8.0831160386742873E-2</v>
      </c>
      <c r="Z65" s="14">
        <v>11624.724812619861</v>
      </c>
      <c r="AA65" s="14">
        <v>23072.050354714676</v>
      </c>
      <c r="AB65" s="14">
        <v>4097.6733000578115</v>
      </c>
      <c r="AC65" s="8">
        <f t="shared" si="70"/>
        <v>2.3331575697893365</v>
      </c>
      <c r="AD65" s="8">
        <f t="shared" si="70"/>
        <v>3.2512699471134066</v>
      </c>
      <c r="AE65" s="8">
        <f t="shared" si="70"/>
        <v>1.8150601290767374</v>
      </c>
      <c r="AF65" s="7">
        <f t="shared" si="71"/>
        <v>-1.428505476183195E-2</v>
      </c>
      <c r="AG65" s="7">
        <f t="shared" si="71"/>
        <v>-1.8870518424560334E-2</v>
      </c>
      <c r="AH65" s="7">
        <f t="shared" si="71"/>
        <v>8.4682263834617633E-2</v>
      </c>
      <c r="AI65" s="1">
        <f t="shared" si="83"/>
        <v>63364.844400027345</v>
      </c>
      <c r="AJ65" s="1">
        <f t="shared" si="84"/>
        <v>18905.531280541793</v>
      </c>
      <c r="AK65" s="1">
        <f t="shared" si="85"/>
        <v>5330.7395235346448</v>
      </c>
      <c r="AL65" s="10">
        <f t="shared" si="72"/>
        <v>16.008114187582866</v>
      </c>
      <c r="AM65" s="10">
        <f t="shared" si="72"/>
        <v>3.355090834447755</v>
      </c>
      <c r="AN65" s="10">
        <f t="shared" si="72"/>
        <v>0.93039013941019133</v>
      </c>
      <c r="AO65" s="7">
        <f t="shared" si="93"/>
        <v>1.6695933709200611E-2</v>
      </c>
      <c r="AP65" s="7">
        <f t="shared" si="93"/>
        <v>2.571048327071505E-2</v>
      </c>
      <c r="AQ65" s="7">
        <f t="shared" si="93"/>
        <v>1.8610278467173575E-2</v>
      </c>
      <c r="AR65" s="1">
        <f t="shared" si="86"/>
        <v>40900.399176374587</v>
      </c>
      <c r="AS65" s="1">
        <f t="shared" si="87"/>
        <v>13877.114977787292</v>
      </c>
      <c r="AT65" s="1">
        <f t="shared" si="88"/>
        <v>4000.2036565503267</v>
      </c>
      <c r="AU65" s="1">
        <f t="shared" si="89"/>
        <v>8180.079835274918</v>
      </c>
      <c r="AV65" s="1">
        <f t="shared" si="90"/>
        <v>2775.4229955574588</v>
      </c>
      <c r="AW65" s="1">
        <f t="shared" si="91"/>
        <v>800.04073131006544</v>
      </c>
      <c r="AX65" s="1">
        <f t="shared" si="27"/>
        <v>28578.893524608568</v>
      </c>
      <c r="AY65" s="1">
        <f t="shared" si="28"/>
        <v>3924.5761941149781</v>
      </c>
      <c r="AZ65" s="1">
        <f t="shared" si="29"/>
        <v>785.41230412697416</v>
      </c>
      <c r="BA65" s="1">
        <f t="shared" si="30"/>
        <v>10.260423735710219</v>
      </c>
      <c r="BB65" s="1">
        <f t="shared" si="31"/>
        <v>8.2750136483650163</v>
      </c>
      <c r="BC65" s="1">
        <f t="shared" si="32"/>
        <v>6.6662088080855906</v>
      </c>
      <c r="BD65" s="1">
        <f t="shared" si="33"/>
        <v>0</v>
      </c>
      <c r="BE65">
        <v>0</v>
      </c>
      <c r="BF65">
        <v>0</v>
      </c>
      <c r="BG65">
        <v>0</v>
      </c>
      <c r="BH65">
        <f t="shared" si="34"/>
        <v>0</v>
      </c>
      <c r="BI65">
        <f t="shared" si="35"/>
        <v>0</v>
      </c>
      <c r="BJ65">
        <f t="shared" si="11"/>
        <v>0</v>
      </c>
      <c r="BK65">
        <f t="shared" si="11"/>
        <v>0</v>
      </c>
      <c r="BL65">
        <f t="shared" si="12"/>
        <v>0</v>
      </c>
      <c r="BM65">
        <f t="shared" si="13"/>
        <v>0</v>
      </c>
      <c r="BN65">
        <f t="shared" si="14"/>
        <v>0</v>
      </c>
      <c r="BO65">
        <f t="shared" si="94"/>
        <v>0</v>
      </c>
      <c r="BP65">
        <f t="shared" si="95"/>
        <v>0</v>
      </c>
      <c r="BQ65">
        <f t="shared" si="96"/>
        <v>0</v>
      </c>
      <c r="BR65" s="7">
        <f t="shared" si="56"/>
        <v>2.9501629465115586E-2</v>
      </c>
      <c r="BS65">
        <v>0</v>
      </c>
      <c r="BT65">
        <v>0</v>
      </c>
      <c r="BU65" s="8">
        <f>MAX((BU$3*climate!$I175+BU$4*climate!$I175^2+BU$5*climate!$I175^6)*(K65/K$66)^$BW$1,-99)</f>
        <v>1.9893501927160704</v>
      </c>
      <c r="BV65" s="8">
        <f>MAX((BV$3*climate!$I175+BV$4*climate!$I175^2+BV$5*climate!$I175^6)*(L65/L$66)^$BW$1,-99)</f>
        <v>1.1652899213359376</v>
      </c>
      <c r="BW65" s="8">
        <f>MAX((BW$3*climate!$I175+BW$4*climate!$I175^2+BW$5*climate!$I175^6)*(M65/M$66)^$BW$1,-99)</f>
        <v>0.57802329266557884</v>
      </c>
      <c r="BX65" s="8">
        <f>MAX((BX$3*climate!$M175+BX$4*climate!$M175^2+BX$5*climate!$M175^6)*(K65/K$66)^$BW$1,-99)</f>
        <v>1.9893501927160704</v>
      </c>
      <c r="BY65" s="8">
        <f>MAX((BY$3*climate!$M175+BY$4*climate!$M175^2+BY$5*climate!$M175^6)*(L65/L$66)^$BW$1,-99)</f>
        <v>1.1652899213359376</v>
      </c>
      <c r="BZ65" s="8">
        <f>MAX((BZ$3*climate!$M175+BZ$4*climate!$M175^2+BZ$5*climate!$M175^6)*(M65/M$66)^$BW$1,-99)</f>
        <v>0.57802329266557884</v>
      </c>
      <c r="CA65" s="8">
        <f t="shared" si="36"/>
        <v>0</v>
      </c>
      <c r="CB65" s="8">
        <f t="shared" si="37"/>
        <v>0</v>
      </c>
      <c r="CC65" s="8">
        <f t="shared" si="38"/>
        <v>0</v>
      </c>
      <c r="CD65" s="8">
        <f>MAX((CD$3*climate!$I175+CD$4*climate!$I175^2+CD$5*climate!$I175^6)*(K65/K$66)^$BW$1,-99)</f>
        <v>8.9154409737145751E-2</v>
      </c>
      <c r="CE65" s="8">
        <f>MAX((CE$3*climate!$I175+CE$4*climate!$I175^2+CE$5*climate!$I175^6)*(L65/L$66)^$BW$1,-99)</f>
        <v>4.1166664368367682E-2</v>
      </c>
      <c r="CF65" s="8">
        <f>MAX((CF$3*climate!$I175+CF$4*climate!$I175^2+CF$5*climate!$I175^6)*(M65/M$66)^$BW$1,-99)</f>
        <v>1.0339729541880012E-2</v>
      </c>
      <c r="CG65" s="8">
        <f>MAX((CG$3*climate!$M175+CG$4*climate!$M175^2+CG$5*climate!$M175^6)*(K65/K$66)^$BW$1,-99)</f>
        <v>8.9154409737145751E-2</v>
      </c>
      <c r="CH65" s="8">
        <f>MAX((CH$3*climate!$M175+CH$4*climate!$M175^2+CH$5*climate!$M175^6)*(L65/L$66)^$BW$1,-99)</f>
        <v>4.1166664368367682E-2</v>
      </c>
      <c r="CI65" s="8">
        <f>MAX((CI$3*climate!$M175+CI$4*climate!$M175^2+CI$5*climate!$M175^6)*(M65/M$66)^$BW$1,-99)</f>
        <v>1.0339729541880012E-2</v>
      </c>
      <c r="CJ65" s="8">
        <f t="shared" si="39"/>
        <v>0</v>
      </c>
      <c r="CK65" s="8">
        <f t="shared" si="40"/>
        <v>0</v>
      </c>
      <c r="CL65" s="8">
        <f t="shared" si="41"/>
        <v>0</v>
      </c>
    </row>
    <row r="66" spans="1:90">
      <c r="A66">
        <f t="shared" si="92"/>
        <v>2020</v>
      </c>
      <c r="B66" s="14">
        <v>1151.5982808918557</v>
      </c>
      <c r="C66" s="14">
        <v>2861.8806579201969</v>
      </c>
      <c r="D66" s="14">
        <v>4179.8219405220689</v>
      </c>
      <c r="E66" s="7">
        <f t="shared" si="73"/>
        <v>5.8399586397350767E-3</v>
      </c>
      <c r="F66" s="7">
        <f t="shared" si="74"/>
        <v>1.1707829621820931E-2</v>
      </c>
      <c r="G66" s="7">
        <f t="shared" si="75"/>
        <v>2.5848888896632172E-2</v>
      </c>
      <c r="H66" s="14">
        <v>42083.076298288528</v>
      </c>
      <c r="I66" s="14">
        <v>14533.511979046143</v>
      </c>
      <c r="J66" s="14">
        <v>4206.8006010135214</v>
      </c>
      <c r="K66" s="1">
        <f t="shared" si="76"/>
        <v>36543.191316417455</v>
      </c>
      <c r="L66" s="1">
        <f t="shared" si="77"/>
        <v>5078.3081882974202</v>
      </c>
      <c r="M66" s="1">
        <f t="shared" si="78"/>
        <v>1006.4544999464935</v>
      </c>
      <c r="N66" s="7">
        <f t="shared" si="79"/>
        <v>1.906846962810782E-2</v>
      </c>
      <c r="O66" s="7">
        <f t="shared" si="80"/>
        <v>3.2540536326225666E-2</v>
      </c>
      <c r="P66" s="7">
        <f t="shared" si="22"/>
        <v>-3.0012211835662495E-2</v>
      </c>
      <c r="Q66" s="14">
        <v>4864.0657552510656</v>
      </c>
      <c r="R66" s="14">
        <f>I66*U66/1000</f>
        <v>7314.9589401489238</v>
      </c>
      <c r="S66" s="14">
        <f>J66*V66/1000</f>
        <v>2219.0312353763843</v>
      </c>
      <c r="T66" s="1">
        <f t="shared" si="81"/>
        <v>115.58246647118052</v>
      </c>
      <c r="U66" s="1">
        <f>U65*U5</f>
        <v>503.31667601714912</v>
      </c>
      <c r="V66" s="1">
        <f>V65*V5</f>
        <v>527.48666880996575</v>
      </c>
      <c r="W66" s="7">
        <f t="shared" si="82"/>
        <v>-4.7579845354173478E-2</v>
      </c>
      <c r="X66" s="7">
        <f t="shared" si="82"/>
        <v>-1.3228699347321071E-2</v>
      </c>
      <c r="Y66" s="7">
        <f t="shared" si="82"/>
        <v>-1.2203590333800474E-2</v>
      </c>
      <c r="Z66" s="14">
        <v>11584.411071543114</v>
      </c>
      <c r="AA66" s="14">
        <v>22994.005120074238</v>
      </c>
      <c r="AB66" s="14">
        <v>3709.182894891283</v>
      </c>
      <c r="AC66" s="8">
        <f t="shared" si="70"/>
        <v>2.3816312637297332</v>
      </c>
      <c r="AD66" s="8">
        <f t="shared" si="70"/>
        <v>3.1434223087527142</v>
      </c>
      <c r="AE66" s="8">
        <f t="shared" si="70"/>
        <v>1.6715325299430246</v>
      </c>
      <c r="AF66" s="7">
        <f t="shared" si="71"/>
        <v>2.07760052591619E-2</v>
      </c>
      <c r="AG66" s="7">
        <f t="shared" si="71"/>
        <v>-3.3170927088488344E-2</v>
      </c>
      <c r="AH66" s="7">
        <f t="shared" si="71"/>
        <v>-7.9075947311299633E-2</v>
      </c>
      <c r="AI66" s="1">
        <f t="shared" si="83"/>
        <v>65208.439795299528</v>
      </c>
      <c r="AJ66" s="1">
        <f t="shared" si="84"/>
        <v>19790.401148045072</v>
      </c>
      <c r="AK66" s="1">
        <f t="shared" si="85"/>
        <v>5597.7063024912459</v>
      </c>
      <c r="AL66" s="10">
        <f t="shared" si="72"/>
        <v>16.300687112748118</v>
      </c>
      <c r="AM66" s="10">
        <f t="shared" si="72"/>
        <v>3.4495181777829922</v>
      </c>
      <c r="AN66" s="10">
        <f t="shared" si="72"/>
        <v>0.94934415437294239</v>
      </c>
      <c r="AO66" s="7">
        <f t="shared" si="93"/>
        <v>1.6528974372108606E-2</v>
      </c>
      <c r="AP66" s="7">
        <f t="shared" si="93"/>
        <v>2.54533784380079E-2</v>
      </c>
      <c r="AQ66" s="7">
        <f t="shared" si="93"/>
        <v>1.8424175682501841E-2</v>
      </c>
      <c r="AR66" s="1">
        <f>AL66*AI66^$AR$5*B66^(1-$AR$5)-AR1</f>
        <v>42083.076297997075</v>
      </c>
      <c r="AS66" s="1">
        <f t="shared" si="87"/>
        <v>14533.511979026483</v>
      </c>
      <c r="AT66" s="1">
        <f>AN66*AK66^$AR$5*D66^(1-$AR$5)+AR1</f>
        <v>4206.800600956507</v>
      </c>
      <c r="AU66" s="1">
        <f t="shared" si="89"/>
        <v>8416.6152595994154</v>
      </c>
      <c r="AV66" s="1">
        <f t="shared" si="90"/>
        <v>2906.7023958052969</v>
      </c>
      <c r="AW66" s="1">
        <f t="shared" si="91"/>
        <v>841.36012019130146</v>
      </c>
      <c r="AX66" s="1">
        <f t="shared" si="27"/>
        <v>29234.553052931496</v>
      </c>
      <c r="AY66" s="1">
        <f t="shared" si="28"/>
        <v>4062.6465506324412</v>
      </c>
      <c r="AZ66" s="1">
        <f t="shared" si="29"/>
        <v>805.16359994628249</v>
      </c>
      <c r="BA66" s="1">
        <f t="shared" si="30"/>
        <v>10.283106612411206</v>
      </c>
      <c r="BB66" s="1">
        <f t="shared" si="31"/>
        <v>8.3095898999891737</v>
      </c>
      <c r="BC66" s="1">
        <f t="shared" si="32"/>
        <v>6.6910454865171305</v>
      </c>
      <c r="BD66" s="1">
        <f t="shared" si="33"/>
        <v>63590.441236683924</v>
      </c>
      <c r="BE66">
        <f>BF1</f>
        <v>0.35894362898623039</v>
      </c>
      <c r="BF66">
        <f>BG1</f>
        <v>0.29278016365025561</v>
      </c>
      <c r="BG66">
        <f>BH1</f>
        <v>2.8826119303353857E-2</v>
      </c>
      <c r="BH66">
        <f t="shared" si="34"/>
        <v>0.28722773803383483</v>
      </c>
      <c r="BI66">
        <f t="shared" si="35"/>
        <v>1.2884052878980463E-2</v>
      </c>
      <c r="BJ66">
        <f t="shared" si="11"/>
        <v>8.5720224227070468E-3</v>
      </c>
      <c r="BK66">
        <f t="shared" si="11"/>
        <v>8.309451540911899E-5</v>
      </c>
      <c r="BL66">
        <f t="shared" si="12"/>
        <v>542.20058033356372</v>
      </c>
      <c r="BM66">
        <f t="shared" si="13"/>
        <v>124.58159056489649</v>
      </c>
      <c r="BN66">
        <f t="shared" si="14"/>
        <v>0.34956205735927148</v>
      </c>
      <c r="BO66">
        <f t="shared" si="94"/>
        <v>260.78929747950235</v>
      </c>
      <c r="BP66">
        <f t="shared" si="95"/>
        <v>37.010725129547033</v>
      </c>
      <c r="BQ66">
        <f t="shared" si="96"/>
        <v>6.5386765465576904</v>
      </c>
      <c r="BR66" s="7">
        <f t="shared" si="56"/>
        <v>2.7488922676822014E-2</v>
      </c>
      <c r="BS66" s="13">
        <v>1</v>
      </c>
      <c r="BT66" s="13">
        <v>1</v>
      </c>
      <c r="BU66" s="8">
        <f>MAX((BU$3*climate!$I176+BU$4*climate!$I176^2+BU$5*climate!$I176^6)*(K66/K$66)^$BW$1,-99)</f>
        <v>2.0168405238422804</v>
      </c>
      <c r="BV66" s="8">
        <f>MAX((BV$3*climate!$I176+BV$4*climate!$I176^2+BV$5*climate!$I176^6)*(L66/L$66)^$BW$1,-99)</f>
        <v>1.1761787289582408</v>
      </c>
      <c r="BW66" s="8">
        <f>MAX((BW$3*climate!$I176+BW$4*climate!$I176^2+BW$5*climate!$I176^6)*(M66/M$66)^$BW$1,-99)</f>
        <v>0.59110100528472387</v>
      </c>
      <c r="BX66" s="8">
        <f>MAX((BX$3*climate!$M176+BX$4*climate!$M176^2+BX$5*climate!$M176^6)*(K66/K$66)^$BW$1,-99)</f>
        <v>2.0168405238422804</v>
      </c>
      <c r="BY66" s="8">
        <f>MAX((BY$3*climate!$M176+BY$4*climate!$M176^2+BY$5*climate!$M176^6)*(L66/L$66)^$BW$1,-99)</f>
        <v>1.1761787289582408</v>
      </c>
      <c r="BZ66" s="8">
        <f>MAX((BZ$3*climate!$M176+BZ$4*climate!$M176^2+BZ$5*climate!$M176^6)*(M66/M$66)^$BW$1,-99)</f>
        <v>0.59110100528472387</v>
      </c>
      <c r="CA66" s="8">
        <f t="shared" si="36"/>
        <v>0</v>
      </c>
      <c r="CB66" s="8">
        <f t="shared" si="37"/>
        <v>0</v>
      </c>
      <c r="CC66" s="8">
        <f t="shared" si="38"/>
        <v>0</v>
      </c>
      <c r="CD66" s="8">
        <f>MAX((CD$3*climate!$I176+CD$4*climate!$I176^2+CD$5*climate!$I176^6)*(K66/K$66)^$BW$1,-99)</f>
        <v>9.2857088251068587E-2</v>
      </c>
      <c r="CE66" s="8">
        <f>MAX((CE$3*climate!$I176+CE$4*climate!$I176^2+CE$5*climate!$I176^6)*(L66/L$66)^$BW$1,-99)</f>
        <v>4.2733651057966955E-2</v>
      </c>
      <c r="CF66" s="8">
        <f>MAX((CF$3*climate!$I176+CF$4*climate!$I176^2+CF$5*climate!$I176^6)*(M66/M$66)^$BW$1,-99)</f>
        <v>1.0899330579066769E-2</v>
      </c>
      <c r="CG66" s="8">
        <f>MAX((CG$3*climate!$M176+CG$4*climate!$M176^2+CG$5*climate!$M176^6)*(K66/K$66)^$BW$1,-99)</f>
        <v>9.2857088251068587E-2</v>
      </c>
      <c r="CH66" s="8">
        <f>MAX((CH$3*climate!$M176+CH$4*climate!$M176^2+CH$5*climate!$M176^6)*(L66/L$66)^$BW$1,-99)</f>
        <v>4.2733651057966955E-2</v>
      </c>
      <c r="CI66" s="8">
        <f>MAX((CI$3*climate!$M176+CI$4*climate!$M176^2+CI$5*climate!$M176^6)*(M66/M$66)^$BW$1,-99)</f>
        <v>1.0899330579066769E-2</v>
      </c>
      <c r="CJ66" s="8">
        <f t="shared" si="39"/>
        <v>0</v>
      </c>
      <c r="CK66" s="8">
        <f t="shared" si="40"/>
        <v>0</v>
      </c>
      <c r="CL66" s="8">
        <f t="shared" si="41"/>
        <v>0</v>
      </c>
    </row>
    <row r="67" spans="1:90">
      <c r="A67">
        <f t="shared" si="92"/>
        <v>2021</v>
      </c>
      <c r="B67" s="4">
        <f t="shared" ref="B67:B130" si="97">B66*(1+E67)</f>
        <v>1157.9873029053542</v>
      </c>
      <c r="C67" s="4">
        <f t="shared" ref="C67:C130" si="98">C66*(1+F67)</f>
        <v>2893.7117485040653</v>
      </c>
      <c r="D67" s="4">
        <f t="shared" ref="D67:D130" si="99">D66*(1+G67)</f>
        <v>4282.463505822916</v>
      </c>
      <c r="E67" s="11">
        <f t="shared" ref="E67:E121" si="100">E66*$E$5</f>
        <v>5.5479607077483228E-3</v>
      </c>
      <c r="F67" s="11">
        <f t="shared" ref="F67:F121" si="101">F66*$E$5</f>
        <v>1.1122438140729884E-2</v>
      </c>
      <c r="G67" s="11">
        <f t="shared" ref="G67:G121" si="102">G66*$E$5</f>
        <v>2.4556444451800562E-2</v>
      </c>
      <c r="H67" s="4">
        <f t="shared" ref="H67:H130" si="103">AR67</f>
        <v>43523.131034052785</v>
      </c>
      <c r="I67" s="4">
        <f t="shared" ref="I67:I130" si="104">AS67</f>
        <v>15218.914747391336</v>
      </c>
      <c r="J67" s="4">
        <f t="shared" ref="J67:J130" si="105">AT67</f>
        <v>4436.265088009005</v>
      </c>
      <c r="K67" s="4">
        <f t="shared" si="76"/>
        <v>37585.153934636932</v>
      </c>
      <c r="L67" s="4">
        <f t="shared" si="77"/>
        <v>5259.3057187741369</v>
      </c>
      <c r="M67" s="4">
        <f t="shared" si="78"/>
        <v>1035.9142773725832</v>
      </c>
      <c r="N67" s="11">
        <f t="shared" ref="N67:N121" si="106">K67/K66-1</f>
        <v>2.8513180723528153E-2</v>
      </c>
      <c r="O67" s="11">
        <f t="shared" ref="O67:O121" si="107">L67/L66-1</f>
        <v>3.5641304892407355E-2</v>
      </c>
      <c r="P67" s="11">
        <f t="shared" ref="P67:P121" si="108">M67/M66-1</f>
        <v>2.9270848734499033E-2</v>
      </c>
      <c r="Q67" s="4">
        <f t="shared" ref="Q67:Q121" si="109">T67*H67/1000</f>
        <v>4969.176440030581</v>
      </c>
      <c r="R67" s="4">
        <f t="shared" ref="R67:R121" si="110">U67*I67/1000</f>
        <v>7558.6026248521766</v>
      </c>
      <c r="S67" s="4">
        <f t="shared" ref="S67:S121" si="111">V67*J67/1000</f>
        <v>2311.5134291394857</v>
      </c>
      <c r="T67" s="4">
        <f t="shared" ref="T67:T130" si="112">T66*(1+W67)</f>
        <v>114.17322977390263</v>
      </c>
      <c r="U67" s="4">
        <f t="shared" ref="U67:U130" si="113">U66*(1+X67)</f>
        <v>496.65845103362523</v>
      </c>
      <c r="V67" s="4">
        <f t="shared" ref="V67:V130" si="114">V66*(1+Y67)</f>
        <v>521.0494375972678</v>
      </c>
      <c r="W67" s="11">
        <f t="shared" ref="W67:W121" si="115">T$5-1</f>
        <v>-1.219247815263802E-2</v>
      </c>
      <c r="X67" s="11">
        <f t="shared" ref="X67:X121" si="116">U$5-1</f>
        <v>-1.3228699347321071E-2</v>
      </c>
      <c r="Y67" s="11">
        <f t="shared" ref="Y67:Y121" si="117">V$5-1</f>
        <v>-1.2203590333800474E-2</v>
      </c>
      <c r="Z67" s="4">
        <f>Q66*AC67*(1-BE66)</f>
        <v>7404.6949049056675</v>
      </c>
      <c r="AA67" s="4">
        <f t="shared" ref="AA67:AA130" si="118">R66*AD67*(1-BF66)</f>
        <v>16295.262923102402</v>
      </c>
      <c r="AB67" s="4">
        <f t="shared" ref="AB67:AB130" si="119">S66*AE67*(1-BG66)</f>
        <v>3605.2359485645493</v>
      </c>
      <c r="AC67" s="12">
        <f t="shared" ref="AC67:AC130" si="120">AC66*(1+AF67)</f>
        <v>2.3747150846652656</v>
      </c>
      <c r="AD67" s="12">
        <f t="shared" ref="AD67:AD130" si="121">AD66*(1+AG67)</f>
        <v>3.1498875220758062</v>
      </c>
      <c r="AE67" s="12">
        <f t="shared" ref="AE67:AE130" si="122">AE66*(1+AH67)</f>
        <v>1.672912721295075</v>
      </c>
      <c r="AF67" s="11">
        <f t="shared" ref="AF67:AF121" si="123">AC$5-1</f>
        <v>-2.9039671966837322E-3</v>
      </c>
      <c r="AG67" s="11">
        <f t="shared" ref="AG67:AG121" si="124">AD$5-1</f>
        <v>2.0567434751257441E-3</v>
      </c>
      <c r="AH67" s="11">
        <f t="shared" ref="AH67:AH121" si="125">AE$5-1</f>
        <v>8.257041531207765E-4</v>
      </c>
      <c r="AI67" s="1">
        <f t="shared" si="83"/>
        <v>67104.211075368992</v>
      </c>
      <c r="AJ67" s="1">
        <f t="shared" si="84"/>
        <v>20718.063429045862</v>
      </c>
      <c r="AK67" s="1">
        <f t="shared" si="85"/>
        <v>5879.2957924334232</v>
      </c>
      <c r="AL67" s="17">
        <f t="shared" ref="AL67:AN82" si="126">AL66*(1+AO67)</f>
        <v>16.567426415887148</v>
      </c>
      <c r="AM67" s="17">
        <f t="shared" si="126"/>
        <v>3.5364420504748111</v>
      </c>
      <c r="AN67" s="17">
        <f t="shared" si="126"/>
        <v>0.9666601290214325</v>
      </c>
      <c r="AO67" s="7">
        <f t="shared" si="93"/>
        <v>1.6363684628387519E-2</v>
      </c>
      <c r="AP67" s="7">
        <f t="shared" si="93"/>
        <v>2.519884465362782E-2</v>
      </c>
      <c r="AQ67" s="7">
        <f t="shared" si="93"/>
        <v>1.8239933925676823E-2</v>
      </c>
      <c r="AR67" s="1">
        <f t="shared" ref="AR67:AR130" si="127">AL67*AI67^$AR$5*B67^(1-$AR$5)*(1-BI66+0.01*BU66)</f>
        <v>43523.131034052785</v>
      </c>
      <c r="AS67" s="1">
        <f t="shared" ref="AS67:AS130" si="128">AM67*AJ67^$AR$5*C67^(1-$AR$5)*(1-BJ66+0.01*BV66)</f>
        <v>15218.914747391336</v>
      </c>
      <c r="AT67" s="1">
        <f t="shared" ref="AT67:AT130" si="129">AN67*AK67^$AR$5*D67^(1-$AR$5)*(1-BK66+0.01*BW66)</f>
        <v>4436.265088009005</v>
      </c>
      <c r="AU67" s="1">
        <f t="shared" si="89"/>
        <v>8704.6262068105571</v>
      </c>
      <c r="AV67" s="1">
        <f t="shared" si="90"/>
        <v>3043.7829494782673</v>
      </c>
      <c r="AW67" s="1">
        <f t="shared" si="91"/>
        <v>887.25301760180105</v>
      </c>
      <c r="AX67" s="1">
        <f t="shared" si="27"/>
        <v>30068.123147709546</v>
      </c>
      <c r="AY67" s="1">
        <f t="shared" si="28"/>
        <v>4207.444575019309</v>
      </c>
      <c r="AZ67" s="1">
        <f t="shared" si="29"/>
        <v>828.73142189806663</v>
      </c>
      <c r="BA67" s="1">
        <f t="shared" si="30"/>
        <v>10.311220857929174</v>
      </c>
      <c r="BB67" s="1">
        <f t="shared" si="31"/>
        <v>8.3446107530772604</v>
      </c>
      <c r="BC67" s="1">
        <f t="shared" si="32"/>
        <v>6.7198961242328998</v>
      </c>
      <c r="BD67" s="1">
        <f t="shared" si="33"/>
        <v>62975.602833743804</v>
      </c>
      <c r="BE67">
        <f>BE66</f>
        <v>0.35894362898623039</v>
      </c>
      <c r="BF67">
        <f t="shared" ref="BF67:BG67" si="130">BF66</f>
        <v>0.29278016365025561</v>
      </c>
      <c r="BG67">
        <f t="shared" si="130"/>
        <v>2.8826119303353857E-2</v>
      </c>
      <c r="BH67">
        <f t="shared" si="34"/>
        <v>0.27587142685233612</v>
      </c>
      <c r="BI67">
        <f t="shared" si="35"/>
        <v>1.2884052878980463E-2</v>
      </c>
      <c r="BJ67">
        <f t="shared" si="11"/>
        <v>8.5720224227070468E-3</v>
      </c>
      <c r="BK67">
        <f t="shared" si="11"/>
        <v>8.309451540911899E-5</v>
      </c>
      <c r="BL67">
        <f t="shared" si="12"/>
        <v>560.75432170153169</v>
      </c>
      <c r="BM67">
        <f t="shared" si="13"/>
        <v>130.4568784639055</v>
      </c>
      <c r="BN67">
        <f t="shared" si="14"/>
        <v>0.36862929771450087</v>
      </c>
      <c r="BO67">
        <f t="shared" ref="BO67:BO129" si="131">IF(BE66=0.99,2*BI$5*BE67*AR67/Z67*1000,BO66*(1+BR66))</f>
        <v>267.95811431285915</v>
      </c>
      <c r="BP67">
        <f t="shared" ref="BP67:BP130" si="132">2*BJ$5*BF67*AS67/AA67*1000</f>
        <v>54.688241255725622</v>
      </c>
      <c r="BQ67">
        <f t="shared" ref="BQ67:BQ130" si="133">2*BK$5*BG67*AT67/AB67*1000</f>
        <v>7.0941435463699749</v>
      </c>
      <c r="BR67" s="7">
        <f t="shared" si="56"/>
        <v>3.8717375577592028E-2</v>
      </c>
      <c r="BS67" s="7">
        <f>BS66/(1+BS$5)</f>
        <v>0.970873786407767</v>
      </c>
      <c r="BT67" s="7">
        <f>BT66/(1+BT$5+BR66)</f>
        <v>0.94563638309203246</v>
      </c>
      <c r="BU67" s="8">
        <f>MAX((BU$3*climate!$I177+BU$4*climate!$I177^2+BU$5*climate!$I177^6)*(K67/K$66)^$BW$1,-99)</f>
        <v>2.0394547440030926</v>
      </c>
      <c r="BV67" s="8">
        <f>MAX((BV$3*climate!$I177+BV$4*climate!$I177^2+BV$5*climate!$I177^6)*(L67/L$66)^$BW$1,-99)</f>
        <v>1.1859292455253636</v>
      </c>
      <c r="BW67" s="8">
        <f>MAX((BW$3*climate!$I177+BW$4*climate!$I177^2+BW$5*climate!$I177^6)*(M67/M$66)^$BW$1,-99)</f>
        <v>0.595357033214994</v>
      </c>
      <c r="BX67" s="8">
        <f>MAX((BX$3*climate!$M177+BX$4*climate!$M177^2+BX$5*climate!$M177^6)*(K67/K$66)^$BW$1,-99)</f>
        <v>2.0394549921016489</v>
      </c>
      <c r="BY67" s="8">
        <f>MAX((BY$3*climate!$M177+BY$4*climate!$M177^2+BY$5*climate!$M177^6)*(L67/L$66)^$BW$1,-99)</f>
        <v>1.1859293803430491</v>
      </c>
      <c r="BZ67" s="8">
        <f>MAX((BZ$3*climate!$M177+BZ$4*climate!$M177^2+BZ$5*climate!$M177^6)*(M67/M$66)^$BW$1,-99)</f>
        <v>0.59535709021612071</v>
      </c>
      <c r="CA67" s="8">
        <f t="shared" si="36"/>
        <v>-1.1050898086456414E-4</v>
      </c>
      <c r="CB67" s="8">
        <f t="shared" si="37"/>
        <v>-1.0729027268404285E-4</v>
      </c>
      <c r="CC67" s="8">
        <f t="shared" si="38"/>
        <v>-1.0450131296395306E-4</v>
      </c>
      <c r="CD67" s="8">
        <f>MAX((CD$3*climate!$I177+CD$4*climate!$I177^2+CD$5*climate!$I177^6)*(K67/K$66)^$BW$1,-99)</f>
        <v>9.6454350049139381E-2</v>
      </c>
      <c r="CE67" s="8">
        <f>MAX((CE$3*climate!$I177+CE$4*climate!$I177^2+CE$5*climate!$I177^6)*(L67/L$66)^$BW$1,-99)</f>
        <v>4.431012935439773E-2</v>
      </c>
      <c r="CF67" s="8">
        <f>MAX((CF$3*climate!$I177+CF$4*climate!$I177^2+CF$5*climate!$I177^6)*(M67/M$66)^$BW$1,-99)</f>
        <v>1.1315496562898403E-2</v>
      </c>
      <c r="CG67" s="8">
        <f>MAX((CG$3*climate!$M177+CG$4*climate!$M177^2+CG$5*climate!$M177^6)*(K67/K$66)^$BW$1,-99)</f>
        <v>9.6454379211465491E-2</v>
      </c>
      <c r="CH67" s="8">
        <f>MAX((CH$3*climate!$M177+CH$4*climate!$M177^2+CH$5*climate!$M177^6)*(L67/L$66)^$BW$1,-99)</f>
        <v>4.431014273417256E-2</v>
      </c>
      <c r="CI67" s="8">
        <f>MAX((CI$3*climate!$M177+CI$4*climate!$M177^2+CI$5*climate!$M177^6)*(M67/M$66)^$BW$1,-99)</f>
        <v>1.1315499956066051E-2</v>
      </c>
      <c r="CJ67" s="8">
        <f t="shared" si="39"/>
        <v>-1.5275609642525709E-6</v>
      </c>
      <c r="CK67" s="8">
        <f t="shared" si="40"/>
        <v>-1.4830688973325932E-6</v>
      </c>
      <c r="CL67" s="8">
        <f t="shared" si="41"/>
        <v>-1.4445172251883787E-6</v>
      </c>
    </row>
    <row r="68" spans="1:90">
      <c r="A68">
        <f t="shared" si="92"/>
        <v>2022</v>
      </c>
      <c r="B68" s="4">
        <f t="shared" si="97"/>
        <v>1164.0905475591151</v>
      </c>
      <c r="C68" s="4">
        <f t="shared" si="98"/>
        <v>2924.2876219279128</v>
      </c>
      <c r="D68" s="4">
        <f t="shared" si="99"/>
        <v>4382.36747916064</v>
      </c>
      <c r="E68" s="11">
        <f t="shared" si="100"/>
        <v>5.2705626723609069E-3</v>
      </c>
      <c r="F68" s="11">
        <f t="shared" si="101"/>
        <v>1.056631623369339E-2</v>
      </c>
      <c r="G68" s="11">
        <f t="shared" si="102"/>
        <v>2.3328622229210533E-2</v>
      </c>
      <c r="H68" s="4">
        <f t="shared" si="103"/>
        <v>44685.525411898365</v>
      </c>
      <c r="I68" s="4">
        <f t="shared" si="104"/>
        <v>15876.740080647092</v>
      </c>
      <c r="J68" s="4">
        <f t="shared" si="105"/>
        <v>4646.5809702118877</v>
      </c>
      <c r="K68" s="4">
        <f t="shared" si="76"/>
        <v>38386.6405457855</v>
      </c>
      <c r="L68" s="4">
        <f t="shared" si="77"/>
        <v>5429.267614305305</v>
      </c>
      <c r="M68" s="4">
        <f t="shared" si="78"/>
        <v>1060.2901268110572</v>
      </c>
      <c r="N68" s="11">
        <f t="shared" si="106"/>
        <v>2.1324553107921362E-2</v>
      </c>
      <c r="O68" s="11">
        <f t="shared" si="107"/>
        <v>3.2316412967676511E-2</v>
      </c>
      <c r="P68" s="11">
        <f t="shared" si="108"/>
        <v>2.3530759224884124E-2</v>
      </c>
      <c r="Q68" s="4">
        <f t="shared" si="109"/>
        <v>5039.6860687866674</v>
      </c>
      <c r="R68" s="4">
        <f t="shared" si="110"/>
        <v>7781.0046462683258</v>
      </c>
      <c r="S68" s="4">
        <f t="shared" si="111"/>
        <v>2391.5523082320419</v>
      </c>
      <c r="T68" s="4">
        <f t="shared" si="112"/>
        <v>112.78117516426821</v>
      </c>
      <c r="U68" s="4">
        <f t="shared" si="113"/>
        <v>490.08830570659524</v>
      </c>
      <c r="V68" s="4">
        <f t="shared" si="114"/>
        <v>514.69076371717358</v>
      </c>
      <c r="W68" s="11">
        <f t="shared" si="115"/>
        <v>-1.219247815263802E-2</v>
      </c>
      <c r="X68" s="11">
        <f t="shared" si="116"/>
        <v>-1.3228699347321071E-2</v>
      </c>
      <c r="Y68" s="11">
        <f t="shared" si="117"/>
        <v>-1.2203590333800474E-2</v>
      </c>
      <c r="Z68" s="4">
        <f t="shared" ref="Z68:Z131" si="134">Q67*AC68*(1-BE67)</f>
        <v>7542.7399949669016</v>
      </c>
      <c r="AA68" s="4">
        <f t="shared" si="118"/>
        <v>16872.650415132408</v>
      </c>
      <c r="AB68" s="4">
        <f t="shared" si="119"/>
        <v>3758.591688699637</v>
      </c>
      <c r="AC68" s="12">
        <f t="shared" si="120"/>
        <v>2.3678189899579278</v>
      </c>
      <c r="AD68" s="12">
        <f t="shared" si="121"/>
        <v>3.1563660326842156</v>
      </c>
      <c r="AE68" s="12">
        <f t="shared" si="122"/>
        <v>1.6742940522768568</v>
      </c>
      <c r="AF68" s="11">
        <f t="shared" si="123"/>
        <v>-2.9039671966837322E-3</v>
      </c>
      <c r="AG68" s="11">
        <f t="shared" si="124"/>
        <v>2.0567434751257441E-3</v>
      </c>
      <c r="AH68" s="11">
        <f t="shared" si="125"/>
        <v>8.257041531207765E-4</v>
      </c>
      <c r="AI68" s="1">
        <f t="shared" si="83"/>
        <v>69098.416174642654</v>
      </c>
      <c r="AJ68" s="1">
        <f t="shared" si="84"/>
        <v>21690.040035619542</v>
      </c>
      <c r="AK68" s="1">
        <f t="shared" si="85"/>
        <v>6178.6192307918818</v>
      </c>
      <c r="AL68" s="17">
        <f t="shared" si="126"/>
        <v>16.835819515451004</v>
      </c>
      <c r="AM68" s="17">
        <f t="shared" si="126"/>
        <v>3.6246651617927181</v>
      </c>
      <c r="AN68" s="17">
        <f t="shared" si="126"/>
        <v>0.9841156277345503</v>
      </c>
      <c r="AO68" s="7">
        <f t="shared" si="93"/>
        <v>1.6200047782103644E-2</v>
      </c>
      <c r="AP68" s="7">
        <f t="shared" si="93"/>
        <v>2.4946856207091542E-2</v>
      </c>
      <c r="AQ68" s="7">
        <f t="shared" si="93"/>
        <v>1.8057534586420055E-2</v>
      </c>
      <c r="AR68" s="1">
        <f t="shared" si="127"/>
        <v>44685.525411898365</v>
      </c>
      <c r="AS68" s="1">
        <f t="shared" si="128"/>
        <v>15876.740080647092</v>
      </c>
      <c r="AT68" s="1">
        <f t="shared" si="129"/>
        <v>4646.5809702118877</v>
      </c>
      <c r="AU68" s="1">
        <f t="shared" si="89"/>
        <v>8937.1050823796741</v>
      </c>
      <c r="AV68" s="1">
        <f t="shared" si="90"/>
        <v>3175.3480161294187</v>
      </c>
      <c r="AW68" s="1">
        <f t="shared" si="91"/>
        <v>929.31619404237756</v>
      </c>
      <c r="AX68" s="1">
        <f t="shared" si="27"/>
        <v>30709.312436628396</v>
      </c>
      <c r="AY68" s="1">
        <f t="shared" si="28"/>
        <v>4343.4140914442432</v>
      </c>
      <c r="AZ68" s="1">
        <f t="shared" si="29"/>
        <v>848.23210144884581</v>
      </c>
      <c r="BA68" s="1">
        <f t="shared" si="30"/>
        <v>10.332321224276008</v>
      </c>
      <c r="BB68" s="1">
        <f t="shared" si="31"/>
        <v>8.3764159748567959</v>
      </c>
      <c r="BC68" s="1">
        <f t="shared" si="32"/>
        <v>6.7431543028803826</v>
      </c>
      <c r="BD68" s="1">
        <f t="shared" si="33"/>
        <v>62280.881465569058</v>
      </c>
      <c r="BE68">
        <f t="shared" ref="BE68:BE131" si="135">BE67</f>
        <v>0.35894362898623039</v>
      </c>
      <c r="BF68">
        <f t="shared" ref="BF68:BF131" si="136">BF67</f>
        <v>0.29278016365025561</v>
      </c>
      <c r="BG68">
        <f t="shared" ref="BG68:BG131" si="137">BG67</f>
        <v>2.8826119303353857E-2</v>
      </c>
      <c r="BH68">
        <f t="shared" si="34"/>
        <v>0.27528027104165353</v>
      </c>
      <c r="BI68">
        <f t="shared" si="35"/>
        <v>1.2884052878980463E-2</v>
      </c>
      <c r="BJ68">
        <f t="shared" si="11"/>
        <v>8.5720224227070468E-3</v>
      </c>
      <c r="BK68">
        <f t="shared" si="11"/>
        <v>8.309451540911899E-5</v>
      </c>
      <c r="BL68">
        <f t="shared" si="12"/>
        <v>575.73067233192376</v>
      </c>
      <c r="BM68">
        <f t="shared" si="13"/>
        <v>136.09577197079855</v>
      </c>
      <c r="BN68">
        <f t="shared" si="14"/>
        <v>0.38610539402899074</v>
      </c>
      <c r="BO68">
        <f t="shared" si="131"/>
        <v>278.33274926377345</v>
      </c>
      <c r="BP68">
        <f t="shared" si="132"/>
        <v>55.099755458401106</v>
      </c>
      <c r="BQ68">
        <f t="shared" si="133"/>
        <v>7.1272917355043655</v>
      </c>
      <c r="BR68" s="7">
        <f t="shared" si="56"/>
        <v>3.2139757542742231E-2</v>
      </c>
      <c r="BS68" s="7">
        <f t="shared" ref="BS68:BS131" si="138">BS67/(1+BS$5)</f>
        <v>0.94259590913375435</v>
      </c>
      <c r="BT68" s="7">
        <f t="shared" ref="BT68:BT131" si="139">BT67/(1+BT$5+BR67)</f>
        <v>0.88483298269662736</v>
      </c>
      <c r="BU68" s="8">
        <f>MAX((BU$3*climate!$I178+BU$4*climate!$I178^2+BU$5*climate!$I178^6)*(K68/K$66)^$BW$1,-99)</f>
        <v>2.0645442606272399</v>
      </c>
      <c r="BV68" s="8">
        <f>MAX((BV$3*climate!$I178+BV$4*climate!$I178^2+BV$5*climate!$I178^6)*(L68/L$66)^$BW$1,-99)</f>
        <v>1.1959117823060161</v>
      </c>
      <c r="BW68" s="8">
        <f>MAX((BW$3*climate!$I178+BW$4*climate!$I178^2+BW$5*climate!$I178^6)*(M68/M$66)^$BW$1,-99)</f>
        <v>0.60006901397015433</v>
      </c>
      <c r="BX68" s="8">
        <f>MAX((BX$3*climate!$M178+BX$4*climate!$M178^2+BX$5*climate!$M178^6)*(K68/K$66)^$BW$1,-99)</f>
        <v>2.0645447257032212</v>
      </c>
      <c r="BY68" s="8">
        <f>MAX((BY$3*climate!$M178+BY$4*climate!$M178^2+BY$5*climate!$M178^6)*(L68/L$66)^$BW$1,-99)</f>
        <v>1.1959120333729518</v>
      </c>
      <c r="BZ68" s="8">
        <f>MAX((BZ$3*climate!$M178+BZ$4*climate!$M178^2+BZ$5*climate!$M178^6)*(M68/M$66)^$BW$1,-99)</f>
        <v>0.60006911915900685</v>
      </c>
      <c r="CA68" s="8">
        <f t="shared" si="36"/>
        <v>-2.1270933100419448E-4</v>
      </c>
      <c r="CB68" s="8">
        <f t="shared" si="37"/>
        <v>-2.0049894523913137E-4</v>
      </c>
      <c r="CC68" s="8">
        <f t="shared" si="38"/>
        <v>-1.8821223179984559E-4</v>
      </c>
      <c r="CD68" s="8">
        <f>MAX((CD$3*climate!$I178+CD$4*climate!$I178^2+CD$5*climate!$I178^6)*(K68/K$66)^$BW$1,-99)</f>
        <v>0.1002264495227007</v>
      </c>
      <c r="CE68" s="8">
        <f>MAX((CE$3*climate!$I178+CE$4*climate!$I178^2+CE$5*climate!$I178^6)*(L68/L$66)^$BW$1,-99)</f>
        <v>4.5917264187030418E-2</v>
      </c>
      <c r="CF68" s="8">
        <f>MAX((CF$3*climate!$I178+CF$4*climate!$I178^2+CF$5*climate!$I178^6)*(M68/M$66)^$BW$1,-99)</f>
        <v>1.1747291557326844E-2</v>
      </c>
      <c r="CG68" s="8">
        <f>MAX((CG$3*climate!$M178+CG$4*climate!$M178^2+CG$5*climate!$M178^6)*(K68/K$66)^$BW$1,-99)</f>
        <v>0.10022650599647198</v>
      </c>
      <c r="CH68" s="8">
        <f>MAX((CH$3*climate!$M178+CH$4*climate!$M178^2+CH$5*climate!$M178^6)*(L68/L$66)^$BW$1,-99)</f>
        <v>4.591729002361139E-2</v>
      </c>
      <c r="CI68" s="8">
        <f>MAX((CI$3*climate!$M178+CI$4*climate!$M178^2+CI$5*climate!$M178^6)*(M68/M$66)^$BW$1,-99)</f>
        <v>1.1747298117326825E-2</v>
      </c>
      <c r="CJ68" s="8">
        <f t="shared" si="39"/>
        <v>-3.0029866148959769E-6</v>
      </c>
      <c r="CK68" s="8">
        <f t="shared" si="40"/>
        <v>-2.8306028983843689E-6</v>
      </c>
      <c r="CL68" s="8">
        <f t="shared" si="41"/>
        <v>-2.6571416034564557E-6</v>
      </c>
    </row>
    <row r="69" spans="1:90">
      <c r="A69">
        <f t="shared" si="92"/>
        <v>2023</v>
      </c>
      <c r="B69" s="4">
        <f t="shared" si="97"/>
        <v>1169.9191891369678</v>
      </c>
      <c r="C69" s="4">
        <f t="shared" si="98"/>
        <v>2953.6416223108999</v>
      </c>
      <c r="D69" s="4">
        <f t="shared" si="99"/>
        <v>4479.4903447820107</v>
      </c>
      <c r="E69" s="11">
        <f t="shared" si="100"/>
        <v>5.0070345387428616E-3</v>
      </c>
      <c r="F69" s="11">
        <f t="shared" si="101"/>
        <v>1.003800042200872E-2</v>
      </c>
      <c r="G69" s="11">
        <f t="shared" si="102"/>
        <v>2.2162191117750005E-2</v>
      </c>
      <c r="H69" s="4">
        <f t="shared" si="103"/>
        <v>45859.775579266614</v>
      </c>
      <c r="I69" s="4">
        <f t="shared" si="104"/>
        <v>16550.442423628912</v>
      </c>
      <c r="J69" s="4">
        <f t="shared" si="105"/>
        <v>4861.1231566324495</v>
      </c>
      <c r="K69" s="4">
        <f t="shared" si="76"/>
        <v>39199.096830864612</v>
      </c>
      <c r="L69" s="4">
        <f t="shared" si="77"/>
        <v>5603.402355455707</v>
      </c>
      <c r="M69" s="4">
        <f t="shared" si="78"/>
        <v>1085.1955875504875</v>
      </c>
      <c r="N69" s="11">
        <f t="shared" si="106"/>
        <v>2.1165079140230025E-2</v>
      </c>
      <c r="O69" s="11">
        <f t="shared" si="107"/>
        <v>3.2073339080133545E-2</v>
      </c>
      <c r="P69" s="11">
        <f t="shared" si="108"/>
        <v>2.3489288553818932E-2</v>
      </c>
      <c r="Q69" s="4">
        <f t="shared" si="109"/>
        <v>5109.0584300241189</v>
      </c>
      <c r="R69" s="4">
        <f t="shared" si="110"/>
        <v>8003.8779471916341</v>
      </c>
      <c r="S69" s="4">
        <f t="shared" si="111"/>
        <v>2471.4421097661734</v>
      </c>
      <c r="T69" s="4">
        <f t="shared" si="112"/>
        <v>111.40609315004902</v>
      </c>
      <c r="U69" s="4">
        <f t="shared" si="113"/>
        <v>483.6050748567647</v>
      </c>
      <c r="V69" s="4">
        <f t="shared" si="114"/>
        <v>508.40968848817829</v>
      </c>
      <c r="W69" s="11">
        <f t="shared" si="115"/>
        <v>-1.219247815263802E-2</v>
      </c>
      <c r="X69" s="11">
        <f t="shared" si="116"/>
        <v>-1.3228699347321071E-2</v>
      </c>
      <c r="Y69" s="11">
        <f t="shared" si="117"/>
        <v>-1.2203590333800474E-2</v>
      </c>
      <c r="Z69" s="4">
        <f t="shared" si="134"/>
        <v>7627.5522723875265</v>
      </c>
      <c r="AA69" s="4">
        <f t="shared" si="118"/>
        <v>17404.829937560502</v>
      </c>
      <c r="AB69" s="4">
        <f t="shared" si="119"/>
        <v>3891.9483060581347</v>
      </c>
      <c r="AC69" s="12">
        <f t="shared" si="120"/>
        <v>2.3609429212834052</v>
      </c>
      <c r="AD69" s="12">
        <f t="shared" si="121"/>
        <v>3.1628578679270474</v>
      </c>
      <c r="AE69" s="12">
        <f t="shared" si="122"/>
        <v>1.6756765238293672</v>
      </c>
      <c r="AF69" s="11">
        <f t="shared" si="123"/>
        <v>-2.9039671966837322E-3</v>
      </c>
      <c r="AG69" s="11">
        <f t="shared" si="124"/>
        <v>2.0567434751257441E-3</v>
      </c>
      <c r="AH69" s="11">
        <f t="shared" si="125"/>
        <v>8.257041531207765E-4</v>
      </c>
      <c r="AI69" s="1">
        <f t="shared" si="83"/>
        <v>71125.67963955806</v>
      </c>
      <c r="AJ69" s="1">
        <f t="shared" si="84"/>
        <v>22696.384048187007</v>
      </c>
      <c r="AK69" s="1">
        <f t="shared" si="85"/>
        <v>6490.0735017550714</v>
      </c>
      <c r="AL69" s="17">
        <f t="shared" si="126"/>
        <v>17.105833185246173</v>
      </c>
      <c r="AM69" s="17">
        <f t="shared" si="126"/>
        <v>3.7141849223769148</v>
      </c>
      <c r="AN69" s="17">
        <f t="shared" si="126"/>
        <v>1.0017086226995549</v>
      </c>
      <c r="AO69" s="7">
        <f t="shared" si="93"/>
        <v>1.6038047304282609E-2</v>
      </c>
      <c r="AP69" s="7">
        <f t="shared" si="93"/>
        <v>2.4697387645020625E-2</v>
      </c>
      <c r="AQ69" s="7">
        <f t="shared" si="93"/>
        <v>1.7876959240555854E-2</v>
      </c>
      <c r="AR69" s="1">
        <f t="shared" si="127"/>
        <v>45859.775579266614</v>
      </c>
      <c r="AS69" s="1">
        <f t="shared" si="128"/>
        <v>16550.442423628912</v>
      </c>
      <c r="AT69" s="1">
        <f t="shared" si="129"/>
        <v>4861.1231566324495</v>
      </c>
      <c r="AU69" s="1">
        <f t="shared" si="89"/>
        <v>9171.9551158533232</v>
      </c>
      <c r="AV69" s="1">
        <f t="shared" si="90"/>
        <v>3310.0884847257826</v>
      </c>
      <c r="AW69" s="1">
        <f t="shared" si="91"/>
        <v>972.22463132649</v>
      </c>
      <c r="AX69" s="1">
        <f t="shared" si="27"/>
        <v>31359.277464691695</v>
      </c>
      <c r="AY69" s="1">
        <f t="shared" si="28"/>
        <v>4482.7218843645651</v>
      </c>
      <c r="AZ69" s="1">
        <f t="shared" si="29"/>
        <v>868.15647004038988</v>
      </c>
      <c r="BA69" s="1">
        <f t="shared" si="30"/>
        <v>10.353265434169955</v>
      </c>
      <c r="BB69" s="1">
        <f t="shared" si="31"/>
        <v>8.4079857043912991</v>
      </c>
      <c r="BC69" s="1">
        <f t="shared" si="32"/>
        <v>6.7663719634380541</v>
      </c>
      <c r="BD69" s="1">
        <f t="shared" si="33"/>
        <v>61549.278380943761</v>
      </c>
      <c r="BE69">
        <f t="shared" si="135"/>
        <v>0.35894362898623039</v>
      </c>
      <c r="BF69">
        <f t="shared" si="136"/>
        <v>0.29278016365025561</v>
      </c>
      <c r="BG69">
        <f t="shared" si="137"/>
        <v>2.8826119303353857E-2</v>
      </c>
      <c r="BH69">
        <f t="shared" si="34"/>
        <v>0.27471128544021522</v>
      </c>
      <c r="BI69">
        <f t="shared" si="35"/>
        <v>1.2884052878980463E-2</v>
      </c>
      <c r="BJ69">
        <f t="shared" si="11"/>
        <v>8.5720224227070468E-3</v>
      </c>
      <c r="BK69">
        <f t="shared" si="11"/>
        <v>8.309451540911899E-5</v>
      </c>
      <c r="BL69">
        <f t="shared" si="12"/>
        <v>590.85977358144794</v>
      </c>
      <c r="BM69">
        <f t="shared" si="13"/>
        <v>141.870763561069</v>
      </c>
      <c r="BN69">
        <f t="shared" si="14"/>
        <v>0.40393267304442021</v>
      </c>
      <c r="BO69">
        <f t="shared" si="131"/>
        <v>287.27829634131598</v>
      </c>
      <c r="BP69">
        <f t="shared" si="132"/>
        <v>55.681569525905772</v>
      </c>
      <c r="BQ69">
        <f t="shared" si="133"/>
        <v>7.2008826963741281</v>
      </c>
      <c r="BR69" s="7">
        <f t="shared" si="56"/>
        <v>3.1629062752223103E-2</v>
      </c>
      <c r="BS69" s="7">
        <f t="shared" si="138"/>
        <v>0.9151416593531595</v>
      </c>
      <c r="BT69" s="7">
        <f t="shared" si="139"/>
        <v>0.83306643632631383</v>
      </c>
      <c r="BU69" s="8">
        <f>MAX((BU$3*climate!$I179+BU$4*climate!$I179^2+BU$5*climate!$I179^6)*(K69/K$66)^$BW$1,-99)</f>
        <v>2.0887792573294957</v>
      </c>
      <c r="BV69" s="8">
        <f>MAX((BV$3*climate!$I179+BV$4*climate!$I179^2+BV$5*climate!$I179^6)*(L69/L$66)^$BW$1,-99)</f>
        <v>1.205326410260688</v>
      </c>
      <c r="BW69" s="8">
        <f>MAX((BW$3*climate!$I179+BW$4*climate!$I179^2+BW$5*climate!$I179^6)*(M69/M$66)^$BW$1,-99)</f>
        <v>0.60445050042119686</v>
      </c>
      <c r="BX69" s="8">
        <f>MAX((BX$3*climate!$M179+BX$4*climate!$M179^2+BX$5*climate!$M179^6)*(K69/K$66)^$BW$1,-99)</f>
        <v>2.0887799142431467</v>
      </c>
      <c r="BY69" s="8">
        <f>MAX((BY$3*climate!$M179+BY$4*climate!$M179^2+BY$5*climate!$M179^6)*(L69/L$66)^$BW$1,-99)</f>
        <v>1.2053267625445681</v>
      </c>
      <c r="BZ69" s="8">
        <f>MAX((BZ$3*climate!$M179+BZ$4*climate!$M179^2+BZ$5*climate!$M179^6)*(M69/M$66)^$BW$1,-99)</f>
        <v>0.60445064661330361</v>
      </c>
      <c r="CA69" s="8">
        <f t="shared" si="36"/>
        <v>-3.0836570446717476E-4</v>
      </c>
      <c r="CB69" s="8">
        <f t="shared" si="37"/>
        <v>-2.8219830247369632E-4</v>
      </c>
      <c r="CC69" s="8">
        <f t="shared" si="38"/>
        <v>-2.5688911850572254E-4</v>
      </c>
      <c r="CD69" s="8">
        <f>MAX((CD$3*climate!$I179+CD$4*climate!$I179^2+CD$5*climate!$I179^6)*(K69/K$66)^$BW$1,-99)</f>
        <v>0.10402375504748677</v>
      </c>
      <c r="CE69" s="8">
        <f>MAX((CE$3*climate!$I179+CE$4*climate!$I179^2+CE$5*climate!$I179^6)*(L69/L$66)^$BW$1,-99)</f>
        <v>4.7527584508875127E-2</v>
      </c>
      <c r="CF69" s="8">
        <f>MAX((CF$3*climate!$I179+CF$4*climate!$I179^2+CF$5*climate!$I179^6)*(M69/M$66)^$BW$1,-99)</f>
        <v>1.2180614533394626E-2</v>
      </c>
      <c r="CG69" s="8">
        <f>MAX((CG$3*climate!$M179+CG$4*climate!$M179^2+CG$5*climate!$M179^6)*(K69/K$66)^$BW$1,-99)</f>
        <v>0.10402383740611802</v>
      </c>
      <c r="CH69" s="8">
        <f>MAX((CH$3*climate!$M179+CH$4*climate!$M179^2+CH$5*climate!$M179^6)*(L69/L$66)^$BW$1,-99)</f>
        <v>4.7527622080761417E-2</v>
      </c>
      <c r="CI69" s="8">
        <f>MAX((CI$3*climate!$M179+CI$4*climate!$M179^2+CI$5*climate!$M179^6)*(M69/M$66)^$BW$1,-99)</f>
        <v>1.2180624083261354E-2</v>
      </c>
      <c r="CJ69" s="8">
        <f t="shared" si="39"/>
        <v>-4.4437700203614008E-6</v>
      </c>
      <c r="CK69" s="8">
        <f t="shared" si="40"/>
        <v>-4.0666790702173555E-6</v>
      </c>
      <c r="CL69" s="8">
        <f t="shared" si="41"/>
        <v>-3.701955654716183E-6</v>
      </c>
    </row>
    <row r="70" spans="1:90">
      <c r="A70">
        <f t="shared" si="92"/>
        <v>2024</v>
      </c>
      <c r="B70" s="4">
        <f t="shared" si="97"/>
        <v>1175.4841236351374</v>
      </c>
      <c r="C70" s="4">
        <f t="shared" si="98"/>
        <v>2981.807845369558</v>
      </c>
      <c r="D70" s="4">
        <f t="shared" si="99"/>
        <v>4573.8018998566267</v>
      </c>
      <c r="E70" s="11">
        <f t="shared" si="100"/>
        <v>4.7566828118057181E-3</v>
      </c>
      <c r="F70" s="11">
        <f t="shared" si="101"/>
        <v>9.5361004009082827E-3</v>
      </c>
      <c r="G70" s="11">
        <f t="shared" si="102"/>
        <v>2.1054081561862503E-2</v>
      </c>
      <c r="H70" s="4">
        <f t="shared" si="103"/>
        <v>47044.157757354391</v>
      </c>
      <c r="I70" s="4">
        <f t="shared" si="104"/>
        <v>17239.791329977033</v>
      </c>
      <c r="J70" s="4">
        <f t="shared" si="105"/>
        <v>5079.6641672164451</v>
      </c>
      <c r="K70" s="4">
        <f t="shared" si="76"/>
        <v>40021.091575335129</v>
      </c>
      <c r="L70" s="4">
        <f t="shared" si="77"/>
        <v>5781.6573783413523</v>
      </c>
      <c r="M70" s="4">
        <f t="shared" si="78"/>
        <v>1110.5999512955898</v>
      </c>
      <c r="N70" s="11">
        <f t="shared" si="106"/>
        <v>2.0969736828816199E-2</v>
      </c>
      <c r="O70" s="11">
        <f t="shared" si="107"/>
        <v>3.1811926322244055E-2</v>
      </c>
      <c r="P70" s="11">
        <f t="shared" si="108"/>
        <v>2.3409940140325602E-2</v>
      </c>
      <c r="Q70" s="4">
        <f t="shared" si="109"/>
        <v>5177.1049723076021</v>
      </c>
      <c r="R70" s="4">
        <f t="shared" si="110"/>
        <v>8226.9595953867829</v>
      </c>
      <c r="S70" s="4">
        <f t="shared" si="111"/>
        <v>2551.0340888428809</v>
      </c>
      <c r="T70" s="4">
        <f t="shared" si="112"/>
        <v>110.04777679324629</v>
      </c>
      <c r="U70" s="4">
        <f t="shared" si="113"/>
        <v>477.20760871864587</v>
      </c>
      <c r="V70" s="4">
        <f t="shared" si="114"/>
        <v>502.20526492813343</v>
      </c>
      <c r="W70" s="11">
        <f t="shared" si="115"/>
        <v>-1.219247815263802E-2</v>
      </c>
      <c r="X70" s="11">
        <f t="shared" si="116"/>
        <v>-1.3228699347321071E-2</v>
      </c>
      <c r="Y70" s="11">
        <f t="shared" si="117"/>
        <v>-1.2203590333800474E-2</v>
      </c>
      <c r="Z70" s="4">
        <f t="shared" si="134"/>
        <v>7710.0921044568577</v>
      </c>
      <c r="AA70" s="4">
        <f t="shared" si="118"/>
        <v>17940.183541981361</v>
      </c>
      <c r="AB70" s="4">
        <f t="shared" si="119"/>
        <v>4025.2797819280495</v>
      </c>
      <c r="AC70" s="12">
        <f t="shared" si="120"/>
        <v>2.3540868204867555</v>
      </c>
      <c r="AD70" s="12">
        <f t="shared" si="121"/>
        <v>3.1693630552096566</v>
      </c>
      <c r="AE70" s="12">
        <f t="shared" si="122"/>
        <v>1.67706013689438</v>
      </c>
      <c r="AF70" s="11">
        <f t="shared" si="123"/>
        <v>-2.9039671966837322E-3</v>
      </c>
      <c r="AG70" s="11">
        <f t="shared" si="124"/>
        <v>2.0567434751257441E-3</v>
      </c>
      <c r="AH70" s="11">
        <f t="shared" si="125"/>
        <v>8.257041531207765E-4</v>
      </c>
      <c r="AI70" s="1">
        <f t="shared" si="83"/>
        <v>73185.066791455582</v>
      </c>
      <c r="AJ70" s="1">
        <f t="shared" si="84"/>
        <v>23736.834128094091</v>
      </c>
      <c r="AK70" s="1">
        <f t="shared" si="85"/>
        <v>6813.290782906055</v>
      </c>
      <c r="AL70" s="17">
        <f t="shared" si="126"/>
        <v>17.377433905432277</v>
      </c>
      <c r="AM70" s="17">
        <f t="shared" si="126"/>
        <v>3.8049982805420157</v>
      </c>
      <c r="AN70" s="17">
        <f t="shared" si="126"/>
        <v>1.019437051876279</v>
      </c>
      <c r="AO70" s="7">
        <f t="shared" si="93"/>
        <v>1.5877666831239784E-2</v>
      </c>
      <c r="AP70" s="7">
        <f t="shared" si="93"/>
        <v>2.445041376857042E-2</v>
      </c>
      <c r="AQ70" s="7">
        <f t="shared" si="93"/>
        <v>1.7698189648150297E-2</v>
      </c>
      <c r="AR70" s="1">
        <f t="shared" si="127"/>
        <v>47044.157757354391</v>
      </c>
      <c r="AS70" s="1">
        <f t="shared" si="128"/>
        <v>17239.791329977033</v>
      </c>
      <c r="AT70" s="1">
        <f t="shared" si="129"/>
        <v>5079.6641672164451</v>
      </c>
      <c r="AU70" s="1">
        <f t="shared" si="89"/>
        <v>9408.8315514708793</v>
      </c>
      <c r="AV70" s="1">
        <f t="shared" si="90"/>
        <v>3447.9582659954067</v>
      </c>
      <c r="AW70" s="1">
        <f t="shared" si="91"/>
        <v>1015.932833443289</v>
      </c>
      <c r="AX70" s="1">
        <f t="shared" si="27"/>
        <v>32016.873260268098</v>
      </c>
      <c r="AY70" s="1">
        <f t="shared" si="28"/>
        <v>4625.3259026730811</v>
      </c>
      <c r="AZ70" s="1">
        <f t="shared" si="29"/>
        <v>888.47996103647176</v>
      </c>
      <c r="BA70" s="1">
        <f t="shared" si="30"/>
        <v>10.374018332197043</v>
      </c>
      <c r="BB70" s="1">
        <f t="shared" si="31"/>
        <v>8.4393021129067805</v>
      </c>
      <c r="BC70" s="1">
        <f t="shared" si="32"/>
        <v>6.7895120936391535</v>
      </c>
      <c r="BD70" s="1">
        <f t="shared" si="33"/>
        <v>60783.846205960057</v>
      </c>
      <c r="BE70">
        <f t="shared" si="135"/>
        <v>0.35894362898623039</v>
      </c>
      <c r="BF70">
        <f t="shared" si="136"/>
        <v>0.29278016365025561</v>
      </c>
      <c r="BG70">
        <f t="shared" si="137"/>
        <v>2.8826119303353857E-2</v>
      </c>
      <c r="BH70">
        <f t="shared" si="34"/>
        <v>0.27416678107311515</v>
      </c>
      <c r="BI70">
        <f t="shared" si="35"/>
        <v>1.2884052878980463E-2</v>
      </c>
      <c r="BJ70">
        <f t="shared" si="35"/>
        <v>8.5720224227070468E-3</v>
      </c>
      <c r="BK70">
        <f t="shared" si="35"/>
        <v>8.309451540911899E-5</v>
      </c>
      <c r="BL70">
        <f t="shared" ref="BL70:BL133" si="140">BI70*AR70</f>
        <v>606.1194161928529</v>
      </c>
      <c r="BM70">
        <f t="shared" ref="BM70:BM133" si="141">BJ70*AS70</f>
        <v>147.77987784335366</v>
      </c>
      <c r="BN70">
        <f t="shared" ref="BN70:BN133" si="142">BK70*AT70</f>
        <v>0.42209223241591648</v>
      </c>
      <c r="BO70">
        <f t="shared" si="131"/>
        <v>296.36463960364722</v>
      </c>
      <c r="BP70">
        <f t="shared" si="132"/>
        <v>56.26998090711259</v>
      </c>
      <c r="BQ70">
        <f t="shared" si="133"/>
        <v>7.2753703214645364</v>
      </c>
      <c r="BR70" s="7">
        <f t="shared" si="56"/>
        <v>3.1101982790238347E-2</v>
      </c>
      <c r="BS70" s="7">
        <f t="shared" si="138"/>
        <v>0.88848704791568878</v>
      </c>
      <c r="BT70" s="7">
        <f t="shared" si="139"/>
        <v>0.7847057560449866</v>
      </c>
      <c r="BU70" s="8">
        <f>MAX((BU$3*climate!$I180+BU$4*climate!$I180^2+BU$5*climate!$I180^6)*(K70/K$66)^$BW$1,-99)</f>
        <v>2.1122688593070036</v>
      </c>
      <c r="BV70" s="8">
        <f>MAX((BV$3*climate!$I180+BV$4*climate!$I180^2+BV$5*climate!$I180^6)*(L70/L$66)^$BW$1,-99)</f>
        <v>1.2142344796895663</v>
      </c>
      <c r="BW70" s="8">
        <f>MAX((BW$3*climate!$I180+BW$4*climate!$I180^2+BW$5*climate!$I180^6)*(M70/M$66)^$BW$1,-99)</f>
        <v>0.60853146639885802</v>
      </c>
      <c r="BX70" s="8">
        <f>MAX((BX$3*climate!$M180+BX$4*climate!$M180^2+BX$5*climate!$M180^6)*(K70/K$66)^$BW$1,-99)</f>
        <v>2.1122696869530588</v>
      </c>
      <c r="BY70" s="8">
        <f>MAX((BY$3*climate!$M180+BY$4*climate!$M180^2+BY$5*climate!$M180^6)*(L70/L$66)^$BW$1,-99)</f>
        <v>1.2142349205667251</v>
      </c>
      <c r="BZ70" s="8">
        <f>MAX((BZ$3*climate!$M180+BZ$4*climate!$M180^2+BZ$5*climate!$M180^6)*(M70/M$66)^$BW$1,-99)</f>
        <v>0.60853164752838296</v>
      </c>
      <c r="CA70" s="8">
        <f t="shared" si="36"/>
        <v>-3.9855988747672968E-4</v>
      </c>
      <c r="CB70" s="8">
        <f t="shared" si="37"/>
        <v>-3.5411529784180868E-4</v>
      </c>
      <c r="CC70" s="8">
        <f t="shared" si="38"/>
        <v>-3.1275223783163196E-4</v>
      </c>
      <c r="CD70" s="8">
        <f>MAX((CD$3*climate!$I180+CD$4*climate!$I180^2+CD$5*climate!$I180^6)*(K70/K$66)^$BW$1,-99)</f>
        <v>0.10785392204026502</v>
      </c>
      <c r="CE70" s="8">
        <f>MAX((CE$3*climate!$I180+CE$4*climate!$I180^2+CE$5*climate!$I180^6)*(L70/L$66)^$BW$1,-99)</f>
        <v>4.914437709916325E-2</v>
      </c>
      <c r="CF70" s="8">
        <f>MAX((CF$3*climate!$I180+CF$4*climate!$I180^2+CF$5*climate!$I180^6)*(M70/M$66)^$BW$1,-99)</f>
        <v>1.2616274126870051E-2</v>
      </c>
      <c r="CG70" s="8">
        <f>MAX((CG$3*climate!$M180+CG$4*climate!$M180^2+CG$5*climate!$M180^6)*(K70/K$66)^$BW$1,-99)</f>
        <v>0.10785402912207898</v>
      </c>
      <c r="CH70" s="8">
        <f>MAX((CH$3*climate!$M180+CH$4*climate!$M180^2+CH$5*climate!$M180^6)*(L70/L$66)^$BW$1,-99)</f>
        <v>4.9144425811287078E-2</v>
      </c>
      <c r="CI70" s="8">
        <f>MAX((CI$3*climate!$M180+CI$4*climate!$M180^2+CI$5*climate!$M180^6)*(M70/M$66)^$BW$1,-99)</f>
        <v>1.2616286520270093E-2</v>
      </c>
      <c r="CJ70" s="8">
        <f t="shared" si="39"/>
        <v>-5.8598977746814467E-6</v>
      </c>
      <c r="CK70" s="8">
        <f t="shared" si="40"/>
        <v>-5.2064432749144329E-6</v>
      </c>
      <c r="CL70" s="8">
        <f t="shared" si="41"/>
        <v>-4.5982955136277393E-6</v>
      </c>
    </row>
    <row r="71" spans="1:90">
      <c r="A71">
        <f t="shared" si="92"/>
        <v>2025</v>
      </c>
      <c r="B71" s="4">
        <f t="shared" si="97"/>
        <v>1180.7959585052608</v>
      </c>
      <c r="C71" s="4">
        <f t="shared" si="98"/>
        <v>3008.8209234097349</v>
      </c>
      <c r="D71" s="4">
        <f t="shared" si="99"/>
        <v>4665.2842381916398</v>
      </c>
      <c r="E71" s="11">
        <f t="shared" si="100"/>
        <v>4.518848671215432E-3</v>
      </c>
      <c r="F71" s="11">
        <f t="shared" si="101"/>
        <v>9.0592953808628675E-3</v>
      </c>
      <c r="G71" s="11">
        <f t="shared" si="102"/>
        <v>2.0001377483769376E-2</v>
      </c>
      <c r="H71" s="4">
        <f t="shared" si="103"/>
        <v>48238.411903609427</v>
      </c>
      <c r="I71" s="4">
        <f t="shared" si="104"/>
        <v>17944.685851479459</v>
      </c>
      <c r="J71" s="4">
        <f t="shared" si="105"/>
        <v>5302.0148211399528</v>
      </c>
      <c r="K71" s="4">
        <f t="shared" si="76"/>
        <v>40852.453428679743</v>
      </c>
      <c r="L71" s="4">
        <f t="shared" si="77"/>
        <v>5964.025878663364</v>
      </c>
      <c r="M71" s="4">
        <f t="shared" si="78"/>
        <v>1136.4826986822829</v>
      </c>
      <c r="N71" s="11">
        <f t="shared" si="106"/>
        <v>2.0773092902268031E-2</v>
      </c>
      <c r="O71" s="11">
        <f t="shared" si="107"/>
        <v>3.1542599014113382E-2</v>
      </c>
      <c r="P71" s="11">
        <f t="shared" si="108"/>
        <v>2.3305194058850009E-2</v>
      </c>
      <c r="Q71" s="4">
        <f t="shared" si="109"/>
        <v>5243.8058501518017</v>
      </c>
      <c r="R71" s="4">
        <f t="shared" si="110"/>
        <v>8450.0587658630502</v>
      </c>
      <c r="S71" s="4">
        <f t="shared" si="111"/>
        <v>2630.2052608761164</v>
      </c>
      <c r="T71" s="4">
        <f t="shared" si="112"/>
        <v>108.70602167894825</v>
      </c>
      <c r="U71" s="4">
        <f t="shared" si="113"/>
        <v>470.8947727366529</v>
      </c>
      <c r="V71" s="4">
        <f t="shared" si="114"/>
        <v>496.07655761147277</v>
      </c>
      <c r="W71" s="11">
        <f t="shared" si="115"/>
        <v>-1.219247815263802E-2</v>
      </c>
      <c r="X71" s="11">
        <f t="shared" si="116"/>
        <v>-1.3228699347321071E-2</v>
      </c>
      <c r="Y71" s="11">
        <f t="shared" si="117"/>
        <v>-1.2203590333800474E-2</v>
      </c>
      <c r="Z71" s="4">
        <f t="shared" si="134"/>
        <v>7790.0932409967845</v>
      </c>
      <c r="AA71" s="4">
        <f t="shared" si="118"/>
        <v>18478.133648322168</v>
      </c>
      <c r="AB71" s="4">
        <f t="shared" si="119"/>
        <v>4158.3433200007294</v>
      </c>
      <c r="AC71" s="12">
        <f t="shared" si="120"/>
        <v>2.3472506295819167</v>
      </c>
      <c r="AD71" s="12">
        <f t="shared" si="121"/>
        <v>3.1758816219937636</v>
      </c>
      <c r="AE71" s="12">
        <f t="shared" si="122"/>
        <v>1.6784448924144471</v>
      </c>
      <c r="AF71" s="11">
        <f t="shared" si="123"/>
        <v>-2.9039671966837322E-3</v>
      </c>
      <c r="AG71" s="11">
        <f t="shared" si="124"/>
        <v>2.0567434751257441E-3</v>
      </c>
      <c r="AH71" s="11">
        <f t="shared" si="125"/>
        <v>8.257041531207765E-4</v>
      </c>
      <c r="AI71" s="1">
        <f t="shared" si="83"/>
        <v>75275.391663780902</v>
      </c>
      <c r="AJ71" s="1">
        <f t="shared" si="84"/>
        <v>24811.108981280089</v>
      </c>
      <c r="AK71" s="1">
        <f t="shared" si="85"/>
        <v>7147.8945380587393</v>
      </c>
      <c r="AL71" s="17">
        <f t="shared" si="126"/>
        <v>17.650587880305299</v>
      </c>
      <c r="AM71" s="17">
        <f t="shared" si="126"/>
        <v>3.8971017250664874</v>
      </c>
      <c r="AN71" s="17">
        <f t="shared" si="126"/>
        <v>1.0372988202519522</v>
      </c>
      <c r="AO71" s="7">
        <f t="shared" si="93"/>
        <v>1.5718890162927386E-2</v>
      </c>
      <c r="AP71" s="7">
        <f t="shared" si="93"/>
        <v>2.4205909630884714E-2</v>
      </c>
      <c r="AQ71" s="7">
        <f t="shared" si="93"/>
        <v>1.7521207751668794E-2</v>
      </c>
      <c r="AR71" s="1">
        <f t="shared" si="127"/>
        <v>48238.411903609427</v>
      </c>
      <c r="AS71" s="1">
        <f t="shared" si="128"/>
        <v>17944.685851479459</v>
      </c>
      <c r="AT71" s="1">
        <f t="shared" si="129"/>
        <v>5302.0148211399528</v>
      </c>
      <c r="AU71" s="1">
        <f t="shared" si="89"/>
        <v>9647.6823807218861</v>
      </c>
      <c r="AV71" s="1">
        <f t="shared" si="90"/>
        <v>3588.937170295892</v>
      </c>
      <c r="AW71" s="1">
        <f t="shared" si="91"/>
        <v>1060.4029642279907</v>
      </c>
      <c r="AX71" s="1">
        <f t="shared" ref="AX71:AX134" si="143">(AR71-AU71)/B71*1000</f>
        <v>32681.962742943797</v>
      </c>
      <c r="AY71" s="1">
        <f t="shared" ref="AY71:AY134" si="144">(AS71-AV71)/C71*1000</f>
        <v>4771.220702930691</v>
      </c>
      <c r="AZ71" s="1">
        <f t="shared" ref="AZ71:AZ134" si="145">(AT71-AW71)/D71*1000</f>
        <v>909.18615894582638</v>
      </c>
      <c r="BA71" s="1">
        <f t="shared" ref="BA71:BA134" si="146">LN(AX71)</f>
        <v>10.394578606624046</v>
      </c>
      <c r="BB71" s="1">
        <f t="shared" ref="BB71:BB134" si="147">LN(AY71)</f>
        <v>8.4703574637064385</v>
      </c>
      <c r="BC71" s="1">
        <f t="shared" ref="BC71:BC134" si="148">LN(AZ71)</f>
        <v>6.8125498685297208</v>
      </c>
      <c r="BD71" s="1">
        <f t="shared" ref="BD71:BD134" si="149">SUMPRODUCT(BA71:BC71,B71:D71)*BS71</f>
        <v>59987.666626776125</v>
      </c>
      <c r="BE71">
        <f t="shared" si="135"/>
        <v>0.35894362898623039</v>
      </c>
      <c r="BF71">
        <f t="shared" si="136"/>
        <v>0.29278016365025561</v>
      </c>
      <c r="BG71">
        <f t="shared" si="137"/>
        <v>2.8826119303353857E-2</v>
      </c>
      <c r="BH71">
        <f t="shared" ref="BH71:BH134" si="150">(BE71*Z71+BF71*AA71+BG71*AB71)/(Z71+AA71+AB71)</f>
        <v>0.27364583569356438</v>
      </c>
      <c r="BI71">
        <f t="shared" ref="BI71:BK134" si="151">BI$5*BE71^2</f>
        <v>1.2884052878980463E-2</v>
      </c>
      <c r="BJ71">
        <f t="shared" si="151"/>
        <v>8.5720224227070468E-3</v>
      </c>
      <c r="BK71">
        <f t="shared" si="151"/>
        <v>8.309451540911899E-5</v>
      </c>
      <c r="BL71">
        <f t="shared" si="140"/>
        <v>621.50624976414451</v>
      </c>
      <c r="BM71">
        <f t="shared" si="141"/>
        <v>153.82224948731582</v>
      </c>
      <c r="BN71">
        <f t="shared" si="142"/>
        <v>0.44056835225459107</v>
      </c>
      <c r="BO71">
        <f t="shared" si="131"/>
        <v>305.58216752423505</v>
      </c>
      <c r="BP71">
        <f t="shared" si="132"/>
        <v>56.865570519624818</v>
      </c>
      <c r="BQ71">
        <f t="shared" si="133"/>
        <v>7.3508366203059845</v>
      </c>
      <c r="BR71" s="7">
        <f t="shared" si="56"/>
        <v>3.0585190449862631E-2</v>
      </c>
      <c r="BS71" s="7">
        <f t="shared" si="138"/>
        <v>0.86260878438416388</v>
      </c>
      <c r="BT71" s="7">
        <f t="shared" si="139"/>
        <v>0.7395196397442878</v>
      </c>
      <c r="BU71" s="8">
        <f>MAX((BU$3*climate!$I181+BU$4*climate!$I181^2+BU$5*climate!$I181^6)*(K71/K$66)^$BW$1,-99)</f>
        <v>2.1350882424610806</v>
      </c>
      <c r="BV71" s="8">
        <f>MAX((BV$3*climate!$I181+BV$4*climate!$I181^2+BV$5*climate!$I181^6)*(L71/L$66)^$BW$1,-99)</f>
        <v>1.2226842853886946</v>
      </c>
      <c r="BW71" s="8">
        <f>MAX((BW$3*climate!$I181+BW$4*climate!$I181^2+BW$5*climate!$I181^6)*(M71/M$66)^$BW$1,-99)</f>
        <v>0.61233546534370353</v>
      </c>
      <c r="BX71" s="8">
        <f>MAX((BX$3*climate!$M181+BX$4*climate!$M181^2+BX$5*climate!$M181^6)*(K71/K$66)^$BW$1,-99)</f>
        <v>2.1350892225627733</v>
      </c>
      <c r="BY71" s="8">
        <f>MAX((BY$3*climate!$M181+BY$4*climate!$M181^2+BY$5*climate!$M181^6)*(L71/L$66)^$BW$1,-99)</f>
        <v>1.2226848039482789</v>
      </c>
      <c r="BZ71" s="8">
        <f>MAX((BZ$3*climate!$M181+BZ$4*climate!$M181^2+BZ$5*climate!$M181^6)*(M71/M$66)^$BW$1,-99)</f>
        <v>0.61233567614909867</v>
      </c>
      <c r="CA71" s="8">
        <f t="shared" ref="CA71:CA134" si="152">((BU71-BX71)*H71+(BY71-BY71)*I71+(BW71-BZ71)*J71)/100</f>
        <v>-4.839624248898606E-4</v>
      </c>
      <c r="CB71" s="8">
        <f t="shared" ref="CB71:CB134" si="153">CA71*BS71</f>
        <v>-4.1747023902185485E-4</v>
      </c>
      <c r="CC71" s="8">
        <f t="shared" ref="CC71:CC134" si="154">CA71*BT71</f>
        <v>-3.5789971810432168E-4</v>
      </c>
      <c r="CD71" s="8">
        <f>MAX((CD$3*climate!$I181+CD$4*climate!$I181^2+CD$5*climate!$I181^6)*(K71/K$66)^$BW$1,-99)</f>
        <v>0.11172280852575361</v>
      </c>
      <c r="CE71" s="8">
        <f>MAX((CE$3*climate!$I181+CE$4*climate!$I181^2+CE$5*climate!$I181^6)*(L71/L$66)^$BW$1,-99)</f>
        <v>5.0770346685512308E-2</v>
      </c>
      <c r="CF71" s="8">
        <f>MAX((CF$3*climate!$I181+CF$4*climate!$I181^2+CF$5*climate!$I181^6)*(M71/M$66)^$BW$1,-99)</f>
        <v>1.3054932959497712E-2</v>
      </c>
      <c r="CG71" s="8">
        <f>MAX((CG$3*climate!$M181+CG$4*climate!$M181^2+CG$5*climate!$M181^6)*(K71/K$66)^$BW$1,-99)</f>
        <v>0.11172293933468555</v>
      </c>
      <c r="CH71" s="8">
        <f>MAX((CH$3*climate!$M181+CH$4*climate!$M181^2+CH$5*climate!$M181^6)*(L71/L$66)^$BW$1,-99)</f>
        <v>5.0770406022902115E-2</v>
      </c>
      <c r="CI71" s="8">
        <f>MAX((CI$3*climate!$M181+CI$4*climate!$M181^2+CI$5*climate!$M181^6)*(M71/M$66)^$BW$1,-99)</f>
        <v>1.305494806915332E-2</v>
      </c>
      <c r="CJ71" s="8">
        <f t="shared" ref="CJ71:CJ134" si="155">((CD71-CG71)*Q71+(CH71-CH71)*R71+(CF71-CI71)*S71)/100</f>
        <v>-7.2567813821056514E-6</v>
      </c>
      <c r="CK71" s="8">
        <f t="shared" ref="CK71:CK134" si="156">CJ71*BS71</f>
        <v>-6.2597633665597889E-6</v>
      </c>
      <c r="CL71" s="8">
        <f t="shared" ref="CL71:CL134" si="157">CJ71*BT71</f>
        <v>-5.3665323533978261E-6</v>
      </c>
    </row>
    <row r="72" spans="1:90">
      <c r="A72">
        <f t="shared" si="92"/>
        <v>2026</v>
      </c>
      <c r="B72" s="4">
        <f t="shared" si="97"/>
        <v>1185.8650048409254</v>
      </c>
      <c r="C72" s="4">
        <f t="shared" si="98"/>
        <v>3034.7158310283598</v>
      </c>
      <c r="D72" s="4">
        <f t="shared" si="99"/>
        <v>4753.9307437529324</v>
      </c>
      <c r="E72" s="11">
        <f t="shared" si="100"/>
        <v>4.2929062376546598E-3</v>
      </c>
      <c r="F72" s="11">
        <f t="shared" si="101"/>
        <v>8.6063306118197239E-3</v>
      </c>
      <c r="G72" s="11">
        <f t="shared" si="102"/>
        <v>1.9001308609580905E-2</v>
      </c>
      <c r="H72" s="4">
        <f t="shared" si="103"/>
        <v>49442.280134627021</v>
      </c>
      <c r="I72" s="4">
        <f t="shared" si="104"/>
        <v>18665.025921070795</v>
      </c>
      <c r="J72" s="4">
        <f t="shared" si="105"/>
        <v>5527.9899000072974</v>
      </c>
      <c r="K72" s="4">
        <f t="shared" si="76"/>
        <v>41693.008844003554</v>
      </c>
      <c r="L72" s="4">
        <f t="shared" si="77"/>
        <v>6150.5020437929661</v>
      </c>
      <c r="M72" s="4">
        <f t="shared" si="78"/>
        <v>1162.825080544462</v>
      </c>
      <c r="N72" s="11">
        <f t="shared" si="106"/>
        <v>2.0575396207017427E-2</v>
      </c>
      <c r="O72" s="11">
        <f t="shared" si="107"/>
        <v>3.1266826959408522E-2</v>
      </c>
      <c r="P72" s="11">
        <f t="shared" si="108"/>
        <v>2.3178867476576936E-2</v>
      </c>
      <c r="Q72" s="4">
        <f t="shared" si="109"/>
        <v>5309.1429860163662</v>
      </c>
      <c r="R72" s="4">
        <f t="shared" si="110"/>
        <v>8672.9926196730503</v>
      </c>
      <c r="S72" s="4">
        <f t="shared" si="111"/>
        <v>2708.8402186706676</v>
      </c>
      <c r="T72" s="4">
        <f t="shared" si="112"/>
        <v>107.38062588456748</v>
      </c>
      <c r="U72" s="4">
        <f t="shared" si="113"/>
        <v>464.66544736389466</v>
      </c>
      <c r="V72" s="4">
        <f t="shared" si="114"/>
        <v>490.02264252818037</v>
      </c>
      <c r="W72" s="11">
        <f t="shared" si="115"/>
        <v>-1.219247815263802E-2</v>
      </c>
      <c r="X72" s="11">
        <f t="shared" si="116"/>
        <v>-1.3228699347321071E-2</v>
      </c>
      <c r="Y72" s="11">
        <f t="shared" si="117"/>
        <v>-1.2203590333800474E-2</v>
      </c>
      <c r="Z72" s="4">
        <f t="shared" si="134"/>
        <v>7867.5457487184203</v>
      </c>
      <c r="AA72" s="4">
        <f t="shared" si="118"/>
        <v>19018.260151756247</v>
      </c>
      <c r="AB72" s="4">
        <f t="shared" si="119"/>
        <v>4290.9373480324221</v>
      </c>
      <c r="AC72" s="12">
        <f t="shared" si="120"/>
        <v>2.3404342907512157</v>
      </c>
      <c r="AD72" s="12">
        <f t="shared" si="121"/>
        <v>3.1824135957975712</v>
      </c>
      <c r="AE72" s="12">
        <f t="shared" si="122"/>
        <v>1.679830791332898</v>
      </c>
      <c r="AF72" s="11">
        <f t="shared" si="123"/>
        <v>-2.9039671966837322E-3</v>
      </c>
      <c r="AG72" s="11">
        <f t="shared" si="124"/>
        <v>2.0567434751257441E-3</v>
      </c>
      <c r="AH72" s="11">
        <f t="shared" si="125"/>
        <v>8.257041531207765E-4</v>
      </c>
      <c r="AI72" s="1">
        <f t="shared" si="83"/>
        <v>77395.534878124701</v>
      </c>
      <c r="AJ72" s="1">
        <f t="shared" si="84"/>
        <v>25918.935253447973</v>
      </c>
      <c r="AK72" s="1">
        <f t="shared" si="85"/>
        <v>7493.5080484808568</v>
      </c>
      <c r="AL72" s="17">
        <f t="shared" si="126"/>
        <v>17.925261055984897</v>
      </c>
      <c r="AM72" s="17">
        <f t="shared" si="126"/>
        <v>3.9904912883240184</v>
      </c>
      <c r="AN72" s="17">
        <f t="shared" si="126"/>
        <v>1.0552918011008456</v>
      </c>
      <c r="AO72" s="7">
        <f t="shared" si="93"/>
        <v>1.5561701261298112E-2</v>
      </c>
      <c r="AP72" s="7">
        <f t="shared" si="93"/>
        <v>2.3963850534575868E-2</v>
      </c>
      <c r="AQ72" s="7">
        <f t="shared" si="93"/>
        <v>1.7345995674152105E-2</v>
      </c>
      <c r="AR72" s="1">
        <f t="shared" si="127"/>
        <v>49442.280134627021</v>
      </c>
      <c r="AS72" s="1">
        <f t="shared" si="128"/>
        <v>18665.025921070795</v>
      </c>
      <c r="AT72" s="1">
        <f t="shared" si="129"/>
        <v>5527.9899000072974</v>
      </c>
      <c r="AU72" s="1">
        <f t="shared" si="89"/>
        <v>9888.4560269254052</v>
      </c>
      <c r="AV72" s="1">
        <f t="shared" si="90"/>
        <v>3733.0051842141593</v>
      </c>
      <c r="AW72" s="1">
        <f t="shared" si="91"/>
        <v>1105.5979800014595</v>
      </c>
      <c r="AX72" s="1">
        <f t="shared" si="143"/>
        <v>33354.407075202842</v>
      </c>
      <c r="AY72" s="1">
        <f t="shared" si="144"/>
        <v>4920.4016350343727</v>
      </c>
      <c r="AZ72" s="1">
        <f t="shared" si="145"/>
        <v>930.26006443556969</v>
      </c>
      <c r="BA72" s="1">
        <f t="shared" si="146"/>
        <v>10.414945188796226</v>
      </c>
      <c r="BB72" s="1">
        <f t="shared" si="147"/>
        <v>8.5011454392916175</v>
      </c>
      <c r="BC72" s="1">
        <f t="shared" si="148"/>
        <v>6.8354641862335859</v>
      </c>
      <c r="BD72" s="1">
        <f t="shared" si="149"/>
        <v>59163.742845550347</v>
      </c>
      <c r="BE72">
        <f t="shared" si="135"/>
        <v>0.35894362898623039</v>
      </c>
      <c r="BF72">
        <f t="shared" si="136"/>
        <v>0.29278016365025561</v>
      </c>
      <c r="BG72">
        <f t="shared" si="137"/>
        <v>2.8826119303353857E-2</v>
      </c>
      <c r="BH72">
        <f t="shared" si="150"/>
        <v>0.27314802402139593</v>
      </c>
      <c r="BI72">
        <f t="shared" si="151"/>
        <v>1.2884052878980463E-2</v>
      </c>
      <c r="BJ72">
        <f t="shared" si="151"/>
        <v>8.5720224227070468E-3</v>
      </c>
      <c r="BK72">
        <f t="shared" si="151"/>
        <v>8.309451540911899E-5</v>
      </c>
      <c r="BL72">
        <f t="shared" si="140"/>
        <v>637.01695171189988</v>
      </c>
      <c r="BM72">
        <f t="shared" si="141"/>
        <v>159.99702071582712</v>
      </c>
      <c r="BN72">
        <f t="shared" si="142"/>
        <v>0.45934564192761052</v>
      </c>
      <c r="BO72">
        <f t="shared" si="131"/>
        <v>314.92845631604558</v>
      </c>
      <c r="BP72">
        <f t="shared" si="132"/>
        <v>57.468446641295174</v>
      </c>
      <c r="BQ72">
        <f t="shared" si="133"/>
        <v>7.4273047327719439</v>
      </c>
      <c r="BR72" s="7">
        <f t="shared" ref="BR72:BR135" si="158">SUM(H72:J72)/SUM(H71:J71)-1+BR$5</f>
        <v>3.0078757687950874E-2</v>
      </c>
      <c r="BS72" s="7">
        <f t="shared" si="138"/>
        <v>0.83748425668365423</v>
      </c>
      <c r="BT72" s="7">
        <f t="shared" si="139"/>
        <v>0.69727509529961451</v>
      </c>
      <c r="BU72" s="8">
        <f>MAX((BU$3*climate!$I182+BU$4*climate!$I182^2+BU$5*climate!$I182^6)*(K72/K$66)^$BW$1,-99)</f>
        <v>2.1573004014835235</v>
      </c>
      <c r="BV72" s="8">
        <f>MAX((BV$3*climate!$I182+BV$4*climate!$I182^2+BV$5*climate!$I182^6)*(L72/L$66)^$BW$1,-99)</f>
        <v>1.2307163460215076</v>
      </c>
      <c r="BW72" s="8">
        <f>MAX((BW$3*climate!$I182+BW$4*climate!$I182^2+BW$5*climate!$I182^6)*(M72/M$66)^$BW$1,-99)</f>
        <v>0.61588209968814767</v>
      </c>
      <c r="BX72" s="8">
        <f>MAX((BX$3*climate!$M182+BX$4*climate!$M182^2+BX$5*climate!$M182^6)*(K72/K$66)^$BW$1,-99)</f>
        <v>2.1573015178458386</v>
      </c>
      <c r="BY72" s="8">
        <f>MAX((BY$3*climate!$M182+BY$4*climate!$M182^2+BY$5*climate!$M182^6)*(L72/L$66)^$BW$1,-99)</f>
        <v>1.2307169326320484</v>
      </c>
      <c r="BZ72" s="8">
        <f>MAX((BZ$3*climate!$M182+BZ$4*climate!$M182^2+BZ$5*climate!$M182^6)*(M72/M$66)^$BW$1,-99)</f>
        <v>0.61588233551605942</v>
      </c>
      <c r="CA72" s="8">
        <f t="shared" si="152"/>
        <v>-5.6499152625995568E-4</v>
      </c>
      <c r="CB72" s="8">
        <f t="shared" si="153"/>
        <v>-4.731715084023823E-4</v>
      </c>
      <c r="CC72" s="8">
        <f t="shared" si="154"/>
        <v>-3.9395452031638526E-4</v>
      </c>
      <c r="CD72" s="8">
        <f>MAX((CD$3*climate!$I182+CD$4*climate!$I182^2+CD$5*climate!$I182^6)*(K72/K$66)^$BW$1,-99)</f>
        <v>0.11563563347178707</v>
      </c>
      <c r="CE72" s="8">
        <f>MAX((CE$3*climate!$I182+CE$4*climate!$I182^2+CE$5*climate!$I182^6)*(L72/L$66)^$BW$1,-99)</f>
        <v>5.2407873891312774E-2</v>
      </c>
      <c r="CF72" s="8">
        <f>MAX((CF$3*climate!$I182+CF$4*climate!$I182^2+CF$5*climate!$I182^6)*(M72/M$66)^$BW$1,-99)</f>
        <v>1.349717030793729E-2</v>
      </c>
      <c r="CG72" s="8">
        <f>MAX((CG$3*climate!$M182+CG$4*climate!$M182^2+CG$5*climate!$M182^6)*(K72/K$66)^$BW$1,-99)</f>
        <v>0.11563578711716993</v>
      </c>
      <c r="CH72" s="8">
        <f>MAX((CH$3*climate!$M182+CH$4*climate!$M182^2+CH$5*climate!$M182^6)*(L72/L$66)^$BW$1,-99)</f>
        <v>5.2407943390979171E-2</v>
      </c>
      <c r="CI72" s="8">
        <f>MAX((CI$3*climate!$M182+CI$4*climate!$M182^2+CI$5*climate!$M182^6)*(M72/M$66)^$BW$1,-99)</f>
        <v>1.3497188018604406E-2</v>
      </c>
      <c r="CJ72" s="8">
        <f t="shared" si="155"/>
        <v>-8.6370067413601053E-6</v>
      </c>
      <c r="CK72" s="8">
        <f t="shared" si="156"/>
        <v>-7.2333571707596788E-6</v>
      </c>
      <c r="CL72" s="8">
        <f t="shared" si="157"/>
        <v>-6.0223696986852803E-6</v>
      </c>
    </row>
    <row r="73" spans="1:90">
      <c r="A73">
        <f t="shared" si="92"/>
        <v>2027</v>
      </c>
      <c r="B73" s="4">
        <f t="shared" si="97"/>
        <v>1190.7012717534085</v>
      </c>
      <c r="C73" s="4">
        <f t="shared" si="98"/>
        <v>3059.5277103953758</v>
      </c>
      <c r="D73" s="4">
        <f t="shared" si="99"/>
        <v>4839.7451036650245</v>
      </c>
      <c r="E73" s="11">
        <f t="shared" si="100"/>
        <v>4.0782609257719264E-3</v>
      </c>
      <c r="F73" s="11">
        <f t="shared" si="101"/>
        <v>8.1760140812287378E-3</v>
      </c>
      <c r="G73" s="11">
        <f t="shared" si="102"/>
        <v>1.805124317910186E-2</v>
      </c>
      <c r="H73" s="4">
        <f t="shared" si="103"/>
        <v>50655.514555321002</v>
      </c>
      <c r="I73" s="4">
        <f t="shared" si="104"/>
        <v>19400.713082271715</v>
      </c>
      <c r="J73" s="4">
        <f t="shared" si="105"/>
        <v>5757.4088966634763</v>
      </c>
      <c r="K73" s="4">
        <f t="shared" si="76"/>
        <v>42542.588772687261</v>
      </c>
      <c r="L73" s="4">
        <f t="shared" si="77"/>
        <v>6341.0810159861594</v>
      </c>
      <c r="M73" s="4">
        <f t="shared" si="78"/>
        <v>1189.6099429499968</v>
      </c>
      <c r="N73" s="11">
        <f t="shared" si="106"/>
        <v>2.0377035676711452E-2</v>
      </c>
      <c r="O73" s="11">
        <f t="shared" si="107"/>
        <v>3.0985921285161311E-2</v>
      </c>
      <c r="P73" s="11">
        <f t="shared" si="108"/>
        <v>2.3034300561348031E-2</v>
      </c>
      <c r="Q73" s="4">
        <f t="shared" si="109"/>
        <v>5373.100837487661</v>
      </c>
      <c r="R73" s="4">
        <f t="shared" si="110"/>
        <v>8895.5864019878809</v>
      </c>
      <c r="S73" s="4">
        <f t="shared" si="111"/>
        <v>2786.8312115863318</v>
      </c>
      <c r="T73" s="4">
        <f t="shared" si="112"/>
        <v>106.07138994945329</v>
      </c>
      <c r="U73" s="4">
        <f t="shared" si="113"/>
        <v>458.51852786362923</v>
      </c>
      <c r="V73" s="4">
        <f t="shared" si="114"/>
        <v>484.0426069444801</v>
      </c>
      <c r="W73" s="11">
        <f t="shared" si="115"/>
        <v>-1.219247815263802E-2</v>
      </c>
      <c r="X73" s="11">
        <f t="shared" si="116"/>
        <v>-1.3228699347321071E-2</v>
      </c>
      <c r="Y73" s="11">
        <f t="shared" si="117"/>
        <v>-1.2203590333800474E-2</v>
      </c>
      <c r="Z73" s="4">
        <f t="shared" si="134"/>
        <v>7942.4425743760794</v>
      </c>
      <c r="AA73" s="4">
        <f t="shared" si="118"/>
        <v>19560.157454567114</v>
      </c>
      <c r="AB73" s="4">
        <f t="shared" si="119"/>
        <v>4422.8720014393339</v>
      </c>
      <c r="AC73" s="12">
        <f t="shared" si="120"/>
        <v>2.3336377463448805</v>
      </c>
      <c r="AD73" s="12">
        <f t="shared" si="121"/>
        <v>3.1889590041958793</v>
      </c>
      <c r="AE73" s="12">
        <f t="shared" si="122"/>
        <v>1.6812178345938418</v>
      </c>
      <c r="AF73" s="11">
        <f t="shared" si="123"/>
        <v>-2.9039671966837322E-3</v>
      </c>
      <c r="AG73" s="11">
        <f t="shared" si="124"/>
        <v>2.0567434751257441E-3</v>
      </c>
      <c r="AH73" s="11">
        <f t="shared" si="125"/>
        <v>8.257041531207765E-4</v>
      </c>
      <c r="AI73" s="1">
        <f t="shared" si="83"/>
        <v>79544.437417237627</v>
      </c>
      <c r="AJ73" s="1">
        <f t="shared" si="84"/>
        <v>27060.046912317335</v>
      </c>
      <c r="AK73" s="1">
        <f t="shared" si="85"/>
        <v>7849.7552236342308</v>
      </c>
      <c r="AL73" s="17">
        <f t="shared" si="126"/>
        <v>18.201419137993078</v>
      </c>
      <c r="AM73" s="17">
        <f t="shared" si="126"/>
        <v>4.0851625497490129</v>
      </c>
      <c r="AN73" s="17">
        <f t="shared" si="126"/>
        <v>1.0734138372475406</v>
      </c>
      <c r="AO73" s="7">
        <f t="shared" si="93"/>
        <v>1.540608424868513E-2</v>
      </c>
      <c r="AP73" s="7">
        <f t="shared" si="93"/>
        <v>2.3724212029230109E-2</v>
      </c>
      <c r="AQ73" s="7">
        <f t="shared" si="93"/>
        <v>1.7172535717410585E-2</v>
      </c>
      <c r="AR73" s="1">
        <f t="shared" si="127"/>
        <v>50655.514555321002</v>
      </c>
      <c r="AS73" s="1">
        <f t="shared" si="128"/>
        <v>19400.713082271715</v>
      </c>
      <c r="AT73" s="1">
        <f t="shared" si="129"/>
        <v>5757.4088966634763</v>
      </c>
      <c r="AU73" s="1">
        <f t="shared" si="89"/>
        <v>10131.102911064201</v>
      </c>
      <c r="AV73" s="1">
        <f t="shared" si="90"/>
        <v>3880.1426164543432</v>
      </c>
      <c r="AW73" s="1">
        <f t="shared" si="91"/>
        <v>1151.4817793326954</v>
      </c>
      <c r="AX73" s="1">
        <f t="shared" si="143"/>
        <v>34034.071018149814</v>
      </c>
      <c r="AY73" s="1">
        <f t="shared" si="144"/>
        <v>5072.8648127889264</v>
      </c>
      <c r="AZ73" s="1">
        <f t="shared" si="145"/>
        <v>951.68795435999743</v>
      </c>
      <c r="BA73" s="1">
        <f t="shared" si="146"/>
        <v>10.435117390611635</v>
      </c>
      <c r="BB73" s="1">
        <f t="shared" si="147"/>
        <v>8.5316609888356894</v>
      </c>
      <c r="BC73" s="1">
        <f t="shared" si="148"/>
        <v>6.8582372020264604</v>
      </c>
      <c r="BD73" s="1">
        <f t="shared" si="149"/>
        <v>58314.988791508273</v>
      </c>
      <c r="BE73">
        <f t="shared" si="135"/>
        <v>0.35894362898623039</v>
      </c>
      <c r="BF73">
        <f t="shared" si="136"/>
        <v>0.29278016365025561</v>
      </c>
      <c r="BG73">
        <f t="shared" si="137"/>
        <v>2.8826119303353857E-2</v>
      </c>
      <c r="BH73">
        <f t="shared" si="150"/>
        <v>0.27267285160033589</v>
      </c>
      <c r="BI73">
        <f t="shared" si="151"/>
        <v>1.2884052878980463E-2</v>
      </c>
      <c r="BJ73">
        <f t="shared" si="151"/>
        <v>8.5720224227070468E-3</v>
      </c>
      <c r="BK73">
        <f t="shared" si="151"/>
        <v>8.309451540911899E-5</v>
      </c>
      <c r="BL73">
        <f t="shared" si="140"/>
        <v>652.64832814272029</v>
      </c>
      <c r="BM73">
        <f t="shared" si="141"/>
        <v>166.30334755773907</v>
      </c>
      <c r="BN73">
        <f t="shared" si="142"/>
        <v>0.47840910228040201</v>
      </c>
      <c r="BO73">
        <f t="shared" si="131"/>
        <v>324.40111304261632</v>
      </c>
      <c r="BP73">
        <f t="shared" si="132"/>
        <v>58.078713981240554</v>
      </c>
      <c r="BQ73">
        <f t="shared" si="133"/>
        <v>7.5047957833463297</v>
      </c>
      <c r="BR73" s="7">
        <f t="shared" si="158"/>
        <v>2.9582831850929914E-2</v>
      </c>
      <c r="BS73" s="7">
        <f t="shared" si="138"/>
        <v>0.81309151134335356</v>
      </c>
      <c r="BT73" s="7">
        <f t="shared" si="139"/>
        <v>0.65775782246630699</v>
      </c>
      <c r="BU73" s="8">
        <f>MAX((BU$3*climate!$I183+BU$4*climate!$I183^2+BU$5*climate!$I183^6)*(K73/K$66)^$BW$1,-99)</f>
        <v>2.1789590053818775</v>
      </c>
      <c r="BV73" s="8">
        <f>MAX((BV$3*climate!$I183+BV$4*climate!$I183^2+BV$5*climate!$I183^6)*(L73/L$66)^$BW$1,-99)</f>
        <v>1.2383651725405407</v>
      </c>
      <c r="BW73" s="8">
        <f>MAX((BW$3*climate!$I183+BW$4*climate!$I183^2+BW$5*climate!$I183^6)*(M73/M$66)^$BW$1,-99)</f>
        <v>0.61918785855773006</v>
      </c>
      <c r="BX73" s="8">
        <f>MAX((BX$3*climate!$M183+BX$4*climate!$M183^2+BX$5*climate!$M183^6)*(K73/K$66)^$BW$1,-99)</f>
        <v>2.1789602434192972</v>
      </c>
      <c r="BY73" s="8">
        <f>MAX((BY$3*climate!$M183+BY$4*climate!$M183^2+BY$5*climate!$M183^6)*(L73/L$66)^$BW$1,-99)</f>
        <v>1.2383658185733846</v>
      </c>
      <c r="BZ73" s="8">
        <f>MAX((BZ$3*climate!$M183+BZ$4*climate!$M183^2+BZ$5*climate!$M183^6)*(M73/M$66)^$BW$1,-99)</f>
        <v>0.61918811523726569</v>
      </c>
      <c r="CA73" s="8">
        <f t="shared" si="152"/>
        <v>-6.4191231575295407E-4</v>
      </c>
      <c r="CB73" s="8">
        <f t="shared" si="153"/>
        <v>-5.2193345496548145E-4</v>
      </c>
      <c r="CC73" s="8">
        <f t="shared" si="154"/>
        <v>-4.2222284702396755E-4</v>
      </c>
      <c r="CD73" s="8">
        <f>MAX((CD$3*climate!$I183+CD$4*climate!$I183^2+CD$5*climate!$I183^6)*(K73/K$66)^$BW$1,-99)</f>
        <v>0.11959718364799003</v>
      </c>
      <c r="CE73" s="8">
        <f>MAX((CE$3*climate!$I183+CE$4*climate!$I183^2+CE$5*climate!$I183^6)*(L73/L$66)^$BW$1,-99)</f>
        <v>5.4059114564358662E-2</v>
      </c>
      <c r="CF73" s="8">
        <f>MAX((CF$3*climate!$I183+CF$4*climate!$I183^2+CF$5*climate!$I183^6)*(M73/M$66)^$BW$1,-99)</f>
        <v>1.3943506302721476E-2</v>
      </c>
      <c r="CG73" s="8">
        <f>MAX((CG$3*climate!$M183+CG$4*climate!$M183^2+CG$5*climate!$M183^6)*(K73/K$66)^$BW$1,-99)</f>
        <v>0.11959735930824794</v>
      </c>
      <c r="CH73" s="8">
        <f>MAX((CH$3*climate!$M183+CH$4*climate!$M183^2+CH$5*climate!$M183^6)*(L73/L$66)^$BW$1,-99)</f>
        <v>5.4059193798343549E-2</v>
      </c>
      <c r="CI73" s="8">
        <f>MAX((CI$3*climate!$M183+CI$4*climate!$M183^2+CI$5*climate!$M183^6)*(M73/M$66)^$BW$1,-99)</f>
        <v>1.3943526506961155E-2</v>
      </c>
      <c r="CJ73" s="8">
        <f t="shared" si="155"/>
        <v>-1.0001460846272606E-5</v>
      </c>
      <c r="CK73" s="8">
        <f t="shared" si="156"/>
        <v>-8.1321029151371695E-6</v>
      </c>
      <c r="CL73" s="8">
        <f t="shared" si="157"/>
        <v>-6.5785391077262972E-6</v>
      </c>
    </row>
    <row r="74" spans="1:90">
      <c r="A74">
        <f t="shared" si="92"/>
        <v>2028</v>
      </c>
      <c r="B74" s="4">
        <f t="shared" si="97"/>
        <v>1195.3144627007246</v>
      </c>
      <c r="C74" s="4">
        <f t="shared" si="98"/>
        <v>3083.2917149553732</v>
      </c>
      <c r="D74" s="4">
        <f t="shared" si="99"/>
        <v>4922.7403486665926</v>
      </c>
      <c r="E74" s="11">
        <f t="shared" si="100"/>
        <v>3.8743478794833297E-3</v>
      </c>
      <c r="F74" s="11">
        <f t="shared" si="101"/>
        <v>7.7672133771673002E-3</v>
      </c>
      <c r="G74" s="11">
        <f t="shared" si="102"/>
        <v>1.7148681020146765E-2</v>
      </c>
      <c r="H74" s="4">
        <f t="shared" si="103"/>
        <v>51877.877158629519</v>
      </c>
      <c r="I74" s="4">
        <f t="shared" si="104"/>
        <v>20151.650673111875</v>
      </c>
      <c r="J74" s="4">
        <f t="shared" si="105"/>
        <v>5990.0965574963966</v>
      </c>
      <c r="K74" s="4">
        <f t="shared" si="76"/>
        <v>43401.02858072619</v>
      </c>
      <c r="L74" s="4">
        <f t="shared" si="77"/>
        <v>6535.7587072825982</v>
      </c>
      <c r="M74" s="4">
        <f t="shared" si="78"/>
        <v>1216.8215532876757</v>
      </c>
      <c r="N74" s="11">
        <f t="shared" si="106"/>
        <v>2.017836320741373E-2</v>
      </c>
      <c r="O74" s="11">
        <f t="shared" si="107"/>
        <v>3.0701025709283236E-2</v>
      </c>
      <c r="P74" s="11">
        <f t="shared" si="108"/>
        <v>2.287439719123352E-2</v>
      </c>
      <c r="Q74" s="4">
        <f t="shared" si="109"/>
        <v>5435.6662745909362</v>
      </c>
      <c r="R74" s="4">
        <f t="shared" si="110"/>
        <v>9117.6732727601247</v>
      </c>
      <c r="S74" s="4">
        <f t="shared" si="111"/>
        <v>2864.0781076702724</v>
      </c>
      <c r="T74" s="4">
        <f t="shared" si="112"/>
        <v>104.77811684487463</v>
      </c>
      <c r="U74" s="4">
        <f t="shared" si="113"/>
        <v>452.45292411334503</v>
      </c>
      <c r="V74" s="4">
        <f t="shared" si="114"/>
        <v>478.13554926522488</v>
      </c>
      <c r="W74" s="11">
        <f t="shared" si="115"/>
        <v>-1.219247815263802E-2</v>
      </c>
      <c r="X74" s="11">
        <f t="shared" si="116"/>
        <v>-1.3228699347321071E-2</v>
      </c>
      <c r="Y74" s="11">
        <f t="shared" si="117"/>
        <v>-1.2203590333800474E-2</v>
      </c>
      <c r="Z74" s="4">
        <f t="shared" si="134"/>
        <v>8014.7806487438938</v>
      </c>
      <c r="AA74" s="4">
        <f t="shared" si="118"/>
        <v>20103.434854928742</v>
      </c>
      <c r="AB74" s="4">
        <f t="shared" si="119"/>
        <v>4553.9693023678446</v>
      </c>
      <c r="AC74" s="12">
        <f t="shared" si="120"/>
        <v>2.3268609388805519</v>
      </c>
      <c r="AD74" s="12">
        <f t="shared" si="121"/>
        <v>3.1955178748202027</v>
      </c>
      <c r="AE74" s="12">
        <f t="shared" si="122"/>
        <v>1.6826060231421667</v>
      </c>
      <c r="AF74" s="11">
        <f t="shared" si="123"/>
        <v>-2.9039671966837322E-3</v>
      </c>
      <c r="AG74" s="11">
        <f t="shared" si="124"/>
        <v>2.0567434751257441E-3</v>
      </c>
      <c r="AH74" s="11">
        <f t="shared" si="125"/>
        <v>8.257041531207765E-4</v>
      </c>
      <c r="AI74" s="1">
        <f t="shared" si="83"/>
        <v>81721.09658657806</v>
      </c>
      <c r="AJ74" s="1">
        <f t="shared" si="84"/>
        <v>28234.184837539946</v>
      </c>
      <c r="AK74" s="1">
        <f t="shared" si="85"/>
        <v>8216.2614806035035</v>
      </c>
      <c r="AL74" s="17">
        <f t="shared" si="126"/>
        <v>18.479027608711775</v>
      </c>
      <c r="AM74" s="17">
        <f t="shared" si="126"/>
        <v>4.1811106396280877</v>
      </c>
      <c r="AN74" s="17">
        <f t="shared" si="126"/>
        <v>1.0916627423326397</v>
      </c>
      <c r="AO74" s="7">
        <f t="shared" ref="AO74:AQ89" si="159">AO$5*AO73</f>
        <v>1.5252023406198278E-2</v>
      </c>
      <c r="AP74" s="7">
        <f t="shared" si="159"/>
        <v>2.3486969908937807E-2</v>
      </c>
      <c r="AQ74" s="7">
        <f t="shared" si="159"/>
        <v>1.7000810360236478E-2</v>
      </c>
      <c r="AR74" s="1">
        <f t="shared" si="127"/>
        <v>51877.877158629519</v>
      </c>
      <c r="AS74" s="1">
        <f t="shared" si="128"/>
        <v>20151.650673111875</v>
      </c>
      <c r="AT74" s="1">
        <f t="shared" si="129"/>
        <v>5990.0965574963966</v>
      </c>
      <c r="AU74" s="1">
        <f t="shared" si="89"/>
        <v>10375.575431725905</v>
      </c>
      <c r="AV74" s="1">
        <f t="shared" si="90"/>
        <v>4030.3301346223752</v>
      </c>
      <c r="AW74" s="1">
        <f t="shared" si="91"/>
        <v>1198.0193114992794</v>
      </c>
      <c r="AX74" s="1">
        <f t="shared" si="143"/>
        <v>34720.82286458095</v>
      </c>
      <c r="AY74" s="1">
        <f t="shared" si="144"/>
        <v>5228.6069658260785</v>
      </c>
      <c r="AZ74" s="1">
        <f t="shared" si="145"/>
        <v>973.45724263014051</v>
      </c>
      <c r="BA74" s="1">
        <f t="shared" si="146"/>
        <v>10.455094868510178</v>
      </c>
      <c r="BB74" s="1">
        <f t="shared" si="147"/>
        <v>8.5619001670537394</v>
      </c>
      <c r="BC74" s="1">
        <f t="shared" si="148"/>
        <v>6.8808539025638042</v>
      </c>
      <c r="BD74" s="1">
        <f t="shared" si="149"/>
        <v>57444.219881093537</v>
      </c>
      <c r="BE74">
        <f t="shared" si="135"/>
        <v>0.35894362898623039</v>
      </c>
      <c r="BF74">
        <f t="shared" si="136"/>
        <v>0.29278016365025561</v>
      </c>
      <c r="BG74">
        <f t="shared" si="137"/>
        <v>2.8826119303353857E-2</v>
      </c>
      <c r="BH74">
        <f t="shared" si="150"/>
        <v>0.27221977084056415</v>
      </c>
      <c r="BI74">
        <f t="shared" si="151"/>
        <v>1.2884052878980463E-2</v>
      </c>
      <c r="BJ74">
        <f t="shared" si="151"/>
        <v>8.5720224227070468E-3</v>
      </c>
      <c r="BK74">
        <f t="shared" si="151"/>
        <v>8.309451540911899E-5</v>
      </c>
      <c r="BL74">
        <f t="shared" si="140"/>
        <v>668.39731256103551</v>
      </c>
      <c r="BM74">
        <f t="shared" si="141"/>
        <v>172.74040142447456</v>
      </c>
      <c r="BN74">
        <f t="shared" si="142"/>
        <v>0.49774417069899496</v>
      </c>
      <c r="BO74">
        <f t="shared" si="131"/>
        <v>333.99781662201053</v>
      </c>
      <c r="BP74">
        <f t="shared" si="132"/>
        <v>58.696472761717928</v>
      </c>
      <c r="BQ74">
        <f t="shared" si="133"/>
        <v>7.583329027502212</v>
      </c>
      <c r="BR74" s="7">
        <f t="shared" si="158"/>
        <v>2.909750746470019E-2</v>
      </c>
      <c r="BS74" s="7">
        <f t="shared" si="138"/>
        <v>0.7894092343139355</v>
      </c>
      <c r="BT74" s="7">
        <f t="shared" si="139"/>
        <v>0.62077055487705868</v>
      </c>
      <c r="BU74" s="8">
        <f>MAX((BU$3*climate!$I184+BU$4*climate!$I184^2+BU$5*climate!$I184^6)*(K74/K$66)^$BW$1,-99)</f>
        <v>2.2001102980384029</v>
      </c>
      <c r="BV74" s="8">
        <f>MAX((BV$3*climate!$I184+BV$4*climate!$I184^2+BV$5*climate!$I184^6)*(L74/L$66)^$BW$1,-99)</f>
        <v>1.2456604383320007</v>
      </c>
      <c r="BW74" s="8">
        <f>MAX((BW$3*climate!$I184+BW$4*climate!$I184^2+BW$5*climate!$I184^6)*(M74/M$66)^$BW$1,-99)</f>
        <v>0.6222666827787523</v>
      </c>
      <c r="BX74" s="8">
        <f>MAX((BX$3*climate!$M184+BX$4*climate!$M184^2+BX$5*climate!$M184^6)*(K74/K$66)^$BW$1,-99)</f>
        <v>2.2001116444681967</v>
      </c>
      <c r="BY74" s="8">
        <f>MAX((BY$3*climate!$M184+BY$4*climate!$M184^2+BY$5*climate!$M184^6)*(L74/L$66)^$BW$1,-99)</f>
        <v>1.2456611359791792</v>
      </c>
      <c r="BZ74" s="8">
        <f>MAX((BZ$3*climate!$M184+BZ$4*climate!$M184^2+BZ$5*climate!$M184^6)*(M74/M$66)^$BW$1,-99)</f>
        <v>0.62226695653795261</v>
      </c>
      <c r="CA74" s="8">
        <f t="shared" si="152"/>
        <v>-7.1489763492995533E-4</v>
      </c>
      <c r="CB74" s="8">
        <f t="shared" si="153"/>
        <v>-5.643467946028994E-4</v>
      </c>
      <c r="CC74" s="8">
        <f t="shared" si="154"/>
        <v>-4.4378740151576531E-4</v>
      </c>
      <c r="CD74" s="8">
        <f>MAX((CD$3*climate!$I184+CD$4*climate!$I184^2+CD$5*climate!$I184^6)*(K74/K$66)^$BW$1,-99)</f>
        <v>0.12361193824806072</v>
      </c>
      <c r="CE74" s="8">
        <f>MAX((CE$3*climate!$I184+CE$4*climate!$I184^2+CE$5*climate!$I184^6)*(L74/L$66)^$BW$1,-99)</f>
        <v>5.5726058882101054E-2</v>
      </c>
      <c r="CF74" s="8">
        <f>MAX((CF$3*climate!$I184+CF$4*climate!$I184^2+CF$5*climate!$I184^6)*(M74/M$66)^$BW$1,-99)</f>
        <v>1.4394416071693795E-2</v>
      </c>
      <c r="CG74" s="8">
        <f>MAX((CG$3*climate!$M184+CG$4*climate!$M184^2+CG$5*climate!$M184^6)*(K74/K$66)^$BW$1,-99)</f>
        <v>0.12361213514902665</v>
      </c>
      <c r="CH74" s="8">
        <f>MAX((CH$3*climate!$M184+CH$4*climate!$M184^2+CH$5*climate!$M184^6)*(L74/L$66)^$BW$1,-99)</f>
        <v>5.5726147447329524E-2</v>
      </c>
      <c r="CI74" s="8">
        <f>MAX((CI$3*climate!$M184+CI$4*climate!$M184^2+CI$5*climate!$M184^6)*(M74/M$66)^$BW$1,-99)</f>
        <v>1.439443866734667E-2</v>
      </c>
      <c r="CJ74" s="8">
        <f t="shared" si="155"/>
        <v>-1.1350036546930016E-5</v>
      </c>
      <c r="CK74" s="8">
        <f t="shared" si="156"/>
        <v>-8.9598236599472078E-6</v>
      </c>
      <c r="CL74" s="8">
        <f t="shared" si="157"/>
        <v>-7.0457684851126413E-6</v>
      </c>
    </row>
    <row r="75" spans="1:90">
      <c r="A75">
        <f t="shared" si="92"/>
        <v>2029</v>
      </c>
      <c r="B75" s="4">
        <f t="shared" si="97"/>
        <v>1199.7139735519111</v>
      </c>
      <c r="C75" s="4">
        <f t="shared" si="98"/>
        <v>3106.0428703767784</v>
      </c>
      <c r="D75" s="4">
        <f t="shared" si="99"/>
        <v>5002.9379274516677</v>
      </c>
      <c r="E75" s="11">
        <f t="shared" si="100"/>
        <v>3.6806304855091631E-3</v>
      </c>
      <c r="F75" s="11">
        <f t="shared" si="101"/>
        <v>7.3788527083089349E-3</v>
      </c>
      <c r="G75" s="11">
        <f t="shared" si="102"/>
        <v>1.6291246969139427E-2</v>
      </c>
      <c r="H75" s="4">
        <f t="shared" si="103"/>
        <v>53109.139461692655</v>
      </c>
      <c r="I75" s="4">
        <f t="shared" si="104"/>
        <v>20917.74389757073</v>
      </c>
      <c r="J75" s="4">
        <f t="shared" si="105"/>
        <v>6225.8832946785315</v>
      </c>
      <c r="K75" s="4">
        <f t="shared" si="76"/>
        <v>44268.167773736983</v>
      </c>
      <c r="L75" s="4">
        <f t="shared" si="77"/>
        <v>6734.5316116107897</v>
      </c>
      <c r="M75" s="4">
        <f t="shared" si="78"/>
        <v>1244.4454408511506</v>
      </c>
      <c r="N75" s="11">
        <f t="shared" si="106"/>
        <v>1.9979692218536016E-2</v>
      </c>
      <c r="O75" s="11">
        <f t="shared" si="107"/>
        <v>3.0413133842702056E-2</v>
      </c>
      <c r="P75" s="11">
        <f t="shared" si="108"/>
        <v>2.270167510498089E-2</v>
      </c>
      <c r="Q75" s="4">
        <f t="shared" si="109"/>
        <v>5496.8284341240224</v>
      </c>
      <c r="R75" s="4">
        <f t="shared" si="110"/>
        <v>9339.0940872595511</v>
      </c>
      <c r="S75" s="4">
        <f t="shared" si="111"/>
        <v>2940.4882842278425</v>
      </c>
      <c r="T75" s="4">
        <f t="shared" si="112"/>
        <v>103.50061194436894</v>
      </c>
      <c r="U75" s="4">
        <f t="shared" si="113"/>
        <v>446.46756041143334</v>
      </c>
      <c r="V75" s="4">
        <f t="shared" si="114"/>
        <v>472.30057889796541</v>
      </c>
      <c r="W75" s="11">
        <f t="shared" si="115"/>
        <v>-1.219247815263802E-2</v>
      </c>
      <c r="X75" s="11">
        <f t="shared" si="116"/>
        <v>-1.3228699347321071E-2</v>
      </c>
      <c r="Y75" s="11">
        <f t="shared" si="117"/>
        <v>-1.2203590333800474E-2</v>
      </c>
      <c r="Z75" s="4">
        <f t="shared" si="134"/>
        <v>8084.5606474816632</v>
      </c>
      <c r="AA75" s="4">
        <f t="shared" si="118"/>
        <v>20647.716333912656</v>
      </c>
      <c r="AB75" s="4">
        <f t="shared" si="119"/>
        <v>4684.0631481299124</v>
      </c>
      <c r="AC75" s="12">
        <f t="shared" si="120"/>
        <v>2.3201038110427983</v>
      </c>
      <c r="AD75" s="12">
        <f t="shared" si="121"/>
        <v>3.2020902353588867</v>
      </c>
      <c r="AE75" s="12">
        <f t="shared" si="122"/>
        <v>1.6839953579235412</v>
      </c>
      <c r="AF75" s="11">
        <f t="shared" si="123"/>
        <v>-2.9039671966837322E-3</v>
      </c>
      <c r="AG75" s="11">
        <f t="shared" si="124"/>
        <v>2.0567434751257441E-3</v>
      </c>
      <c r="AH75" s="11">
        <f t="shared" si="125"/>
        <v>8.257041531207765E-4</v>
      </c>
      <c r="AI75" s="1">
        <f t="shared" si="83"/>
        <v>83924.562359646166</v>
      </c>
      <c r="AJ75" s="1">
        <f t="shared" si="84"/>
        <v>29441.096488408326</v>
      </c>
      <c r="AK75" s="1">
        <f t="shared" si="85"/>
        <v>8592.6546440424336</v>
      </c>
      <c r="AL75" s="17">
        <f t="shared" si="126"/>
        <v>18.758051744707515</v>
      </c>
      <c r="AM75" s="17">
        <f t="shared" si="126"/>
        <v>4.2783302432091839</v>
      </c>
      <c r="AN75" s="17">
        <f t="shared" si="126"/>
        <v>1.1100363020797752</v>
      </c>
      <c r="AO75" s="7">
        <f t="shared" si="159"/>
        <v>1.5099503172136295E-2</v>
      </c>
      <c r="AP75" s="7">
        <f t="shared" si="159"/>
        <v>2.3252100209848428E-2</v>
      </c>
      <c r="AQ75" s="7">
        <f t="shared" si="159"/>
        <v>1.6830802256634112E-2</v>
      </c>
      <c r="AR75" s="1">
        <f t="shared" si="127"/>
        <v>53109.139461692655</v>
      </c>
      <c r="AS75" s="1">
        <f t="shared" si="128"/>
        <v>20917.74389757073</v>
      </c>
      <c r="AT75" s="1">
        <f t="shared" si="129"/>
        <v>6225.8832946785315</v>
      </c>
      <c r="AU75" s="1">
        <f t="shared" si="89"/>
        <v>10621.827892338531</v>
      </c>
      <c r="AV75" s="1">
        <f t="shared" si="90"/>
        <v>4183.5487795141462</v>
      </c>
      <c r="AW75" s="1">
        <f t="shared" si="91"/>
        <v>1245.1766589357064</v>
      </c>
      <c r="AX75" s="1">
        <f t="shared" si="143"/>
        <v>35414.534218989589</v>
      </c>
      <c r="AY75" s="1">
        <f t="shared" si="144"/>
        <v>5387.6252892886323</v>
      </c>
      <c r="AZ75" s="1">
        <f t="shared" si="145"/>
        <v>995.55635268092021</v>
      </c>
      <c r="BA75" s="1">
        <f t="shared" si="146"/>
        <v>10.474877586018488</v>
      </c>
      <c r="BB75" s="1">
        <f t="shared" si="147"/>
        <v>8.5918599896940115</v>
      </c>
      <c r="BC75" s="1">
        <f t="shared" si="148"/>
        <v>6.9033017293163965</v>
      </c>
      <c r="BD75" s="1">
        <f t="shared" si="149"/>
        <v>56554.14552982818</v>
      </c>
      <c r="BE75">
        <f t="shared" si="135"/>
        <v>0.35894362898623039</v>
      </c>
      <c r="BF75">
        <f t="shared" si="136"/>
        <v>0.29278016365025561</v>
      </c>
      <c r="BG75">
        <f t="shared" si="137"/>
        <v>2.8826119303353857E-2</v>
      </c>
      <c r="BH75">
        <f t="shared" si="150"/>
        <v>0.27178819202649424</v>
      </c>
      <c r="BI75">
        <f t="shared" si="151"/>
        <v>1.2884052878980463E-2</v>
      </c>
      <c r="BJ75">
        <f t="shared" si="151"/>
        <v>8.5720224227070468E-3</v>
      </c>
      <c r="BK75">
        <f t="shared" si="151"/>
        <v>8.309451540911899E-5</v>
      </c>
      <c r="BL75">
        <f t="shared" si="140"/>
        <v>684.26096118159614</v>
      </c>
      <c r="BM75">
        <f t="shared" si="141"/>
        <v>179.30736972241979</v>
      </c>
      <c r="BN75">
        <f t="shared" si="142"/>
        <v>0.51733675536504176</v>
      </c>
      <c r="BO75">
        <f t="shared" si="131"/>
        <v>343.71632058436307</v>
      </c>
      <c r="BP75">
        <f t="shared" si="132"/>
        <v>59.321819250936649</v>
      </c>
      <c r="BQ75">
        <f t="shared" si="133"/>
        <v>7.6629220804938472</v>
      </c>
      <c r="BR75" s="7">
        <f t="shared" si="158"/>
        <v>2.8622827681956675E-2</v>
      </c>
      <c r="BS75" s="7">
        <f t="shared" si="138"/>
        <v>0.76641673234362673</v>
      </c>
      <c r="BT75" s="7">
        <f t="shared" si="139"/>
        <v>0.58613163613525832</v>
      </c>
      <c r="BU75" s="8">
        <f>MAX((BU$3*climate!$I185+BU$4*climate!$I185^2+BU$5*climate!$I185^6)*(K75/K$66)^$BW$1,-99)</f>
        <v>2.2207943698609447</v>
      </c>
      <c r="BV75" s="8">
        <f>MAX((BV$3*climate!$I185+BV$4*climate!$I185^2+BV$5*climate!$I185^6)*(L75/L$66)^$BW$1,-99)</f>
        <v>1.2526277824225358</v>
      </c>
      <c r="BW75" s="8">
        <f>MAX((BW$3*climate!$I185+BW$4*climate!$I185^2+BW$5*climate!$I185^6)*(M75/M$66)^$BW$1,-99)</f>
        <v>0.62513036322058568</v>
      </c>
      <c r="BX75" s="8">
        <f>MAX((BX$3*climate!$M185+BX$4*climate!$M185^2+BX$5*climate!$M185^6)*(K75/K$66)^$BW$1,-99)</f>
        <v>2.2207958124969496</v>
      </c>
      <c r="BY75" s="8">
        <f>MAX((BY$3*climate!$M185+BY$4*climate!$M185^2+BY$5*climate!$M185^6)*(L75/L$66)^$BW$1,-99)</f>
        <v>1.2526285245720008</v>
      </c>
      <c r="BZ75" s="8">
        <f>MAX((BZ$3*climate!$M185+BZ$4*climate!$M185^2+BZ$5*climate!$M185^6)*(M75/M$66)^$BW$1,-99)</f>
        <v>0.6251306506284986</v>
      </c>
      <c r="CA75" s="8">
        <f t="shared" si="152"/>
        <v>-7.840652489929271E-4</v>
      </c>
      <c r="CB75" s="8">
        <f t="shared" si="153"/>
        <v>-6.0092072607735125E-4</v>
      </c>
      <c r="CC75" s="8">
        <f t="shared" si="154"/>
        <v>-4.5956544722902307E-4</v>
      </c>
      <c r="CD75" s="8">
        <f>MAX((CD$3*climate!$I185+CD$4*climate!$I185^2+CD$5*climate!$I185^6)*(K75/K$66)^$BW$1,-99)</f>
        <v>0.12768414086635493</v>
      </c>
      <c r="CE75" s="8">
        <f>MAX((CE$3*climate!$I185+CE$4*climate!$I185^2+CE$5*climate!$I185^6)*(L75/L$66)^$BW$1,-99)</f>
        <v>5.7410565877916507E-2</v>
      </c>
      <c r="CF75" s="8">
        <f>MAX((CF$3*climate!$I185+CF$4*climate!$I185^2+CF$5*climate!$I185^6)*(M75/M$66)^$BW$1,-99)</f>
        <v>1.4850337749867428E-2</v>
      </c>
      <c r="CG75" s="8">
        <f>MAX((CG$3*climate!$M185+CG$4*climate!$M185^2+CG$5*climate!$M185^6)*(K75/K$66)^$BW$1,-99)</f>
        <v>0.12768435826846342</v>
      </c>
      <c r="CH75" s="8">
        <f>MAX((CH$3*climate!$M185+CH$4*climate!$M185^2+CH$5*climate!$M185^6)*(L75/L$66)^$BW$1,-99)</f>
        <v>5.7410663390161348E-2</v>
      </c>
      <c r="CI75" s="8">
        <f>MAX((CI$3*climate!$M185+CI$4*climate!$M185^2+CI$5*climate!$M185^6)*(M75/M$66)^$BW$1,-99)</f>
        <v>1.4850362638557298E-2</v>
      </c>
      <c r="CJ75" s="8">
        <f t="shared" si="155"/>
        <v>-1.2682069925144273E-5</v>
      </c>
      <c r="CK75" s="8">
        <f t="shared" si="156"/>
        <v>-9.7197505913824571E-6</v>
      </c>
      <c r="CL75" s="8">
        <f t="shared" si="157"/>
        <v>-7.4333623948065655E-6</v>
      </c>
    </row>
    <row r="76" spans="1:90">
      <c r="A76">
        <f t="shared" si="92"/>
        <v>2030</v>
      </c>
      <c r="B76" s="4">
        <f t="shared" si="97"/>
        <v>1203.9088921856103</v>
      </c>
      <c r="C76" s="4">
        <f t="shared" si="98"/>
        <v>3127.8159515806719</v>
      </c>
      <c r="D76" s="4">
        <f t="shared" si="99"/>
        <v>5080.366819931688</v>
      </c>
      <c r="E76" s="11">
        <f t="shared" si="100"/>
        <v>3.4965989612337047E-3</v>
      </c>
      <c r="F76" s="11">
        <f t="shared" si="101"/>
        <v>7.0099100728934875E-3</v>
      </c>
      <c r="G76" s="11">
        <f t="shared" si="102"/>
        <v>1.5476684620682454E-2</v>
      </c>
      <c r="H76" s="4">
        <f t="shared" si="103"/>
        <v>54349.081972567532</v>
      </c>
      <c r="I76" s="4">
        <f t="shared" si="104"/>
        <v>21698.899815940633</v>
      </c>
      <c r="J76" s="4">
        <f t="shared" si="105"/>
        <v>6464.6054881092105</v>
      </c>
      <c r="K76" s="4">
        <f t="shared" si="76"/>
        <v>45143.84960966662</v>
      </c>
      <c r="L76" s="4">
        <f t="shared" si="77"/>
        <v>6937.3966217465204</v>
      </c>
      <c r="M76" s="4">
        <f t="shared" si="78"/>
        <v>1272.4682522424898</v>
      </c>
      <c r="N76" s="11">
        <f t="shared" si="106"/>
        <v>1.9781298390423974E-2</v>
      </c>
      <c r="O76" s="11">
        <f t="shared" si="107"/>
        <v>3.0123106080009787E-2</v>
      </c>
      <c r="P76" s="11">
        <f t="shared" si="108"/>
        <v>2.2518312552274544E-2</v>
      </c>
      <c r="Q76" s="4">
        <f t="shared" si="109"/>
        <v>5556.5785628328485</v>
      </c>
      <c r="R76" s="4">
        <f t="shared" si="110"/>
        <v>9559.6971451130212</v>
      </c>
      <c r="S76" s="4">
        <f t="shared" si="111"/>
        <v>3015.9764618858026</v>
      </c>
      <c r="T76" s="4">
        <f t="shared" si="112"/>
        <v>102.23868299445256</v>
      </c>
      <c r="U76" s="4">
        <f t="shared" si="113"/>
        <v>440.56137528641858</v>
      </c>
      <c r="V76" s="4">
        <f t="shared" si="114"/>
        <v>466.53681611867785</v>
      </c>
      <c r="W76" s="11">
        <f t="shared" si="115"/>
        <v>-1.219247815263802E-2</v>
      </c>
      <c r="X76" s="11">
        <f t="shared" si="116"/>
        <v>-1.3228699347321071E-2</v>
      </c>
      <c r="Y76" s="11">
        <f t="shared" si="117"/>
        <v>-1.2203590333800474E-2</v>
      </c>
      <c r="Z76" s="4">
        <f t="shared" si="134"/>
        <v>8151.786721592407</v>
      </c>
      <c r="AA76" s="4">
        <f t="shared" si="118"/>
        <v>21192.640225099523</v>
      </c>
      <c r="AB76" s="4">
        <f t="shared" si="119"/>
        <v>4812.9991823253858</v>
      </c>
      <c r="AC76" s="12">
        <f t="shared" si="120"/>
        <v>2.3133663056826292</v>
      </c>
      <c r="AD76" s="12">
        <f t="shared" si="121"/>
        <v>3.208676113557225</v>
      </c>
      <c r="AE76" s="12">
        <f t="shared" si="122"/>
        <v>1.6853858398844148</v>
      </c>
      <c r="AF76" s="11">
        <f t="shared" si="123"/>
        <v>-2.9039671966837322E-3</v>
      </c>
      <c r="AG76" s="11">
        <f t="shared" si="124"/>
        <v>2.0567434751257441E-3</v>
      </c>
      <c r="AH76" s="11">
        <f t="shared" si="125"/>
        <v>8.257041531207765E-4</v>
      </c>
      <c r="AI76" s="1">
        <f t="shared" si="83"/>
        <v>86153.934016020095</v>
      </c>
      <c r="AJ76" s="1">
        <f t="shared" si="84"/>
        <v>30680.535619081638</v>
      </c>
      <c r="AK76" s="1">
        <f t="shared" si="85"/>
        <v>8978.5658385738971</v>
      </c>
      <c r="AL76" s="17">
        <f t="shared" si="126"/>
        <v>19.038456633911601</v>
      </c>
      <c r="AM76" s="17">
        <f t="shared" si="126"/>
        <v>4.3768156051196492</v>
      </c>
      <c r="AN76" s="17">
        <f t="shared" si="126"/>
        <v>1.1285322755627856</v>
      </c>
      <c r="AO76" s="7">
        <f t="shared" si="159"/>
        <v>1.4948508140414932E-2</v>
      </c>
      <c r="AP76" s="7">
        <f t="shared" si="159"/>
        <v>2.3019579207749944E-2</v>
      </c>
      <c r="AQ76" s="7">
        <f t="shared" si="159"/>
        <v>1.6662494234067772E-2</v>
      </c>
      <c r="AR76" s="1">
        <f t="shared" si="127"/>
        <v>54349.081972567532</v>
      </c>
      <c r="AS76" s="1">
        <f t="shared" si="128"/>
        <v>21698.899815940633</v>
      </c>
      <c r="AT76" s="1">
        <f t="shared" si="129"/>
        <v>6464.6054881092105</v>
      </c>
      <c r="AU76" s="1">
        <f t="shared" si="89"/>
        <v>10869.816394513507</v>
      </c>
      <c r="AV76" s="1">
        <f t="shared" si="90"/>
        <v>4339.7799631881271</v>
      </c>
      <c r="AW76" s="1">
        <f t="shared" si="91"/>
        <v>1292.9210976218421</v>
      </c>
      <c r="AX76" s="1">
        <f t="shared" si="143"/>
        <v>36115.07968773329</v>
      </c>
      <c r="AY76" s="1">
        <f t="shared" si="144"/>
        <v>5549.9172973972163</v>
      </c>
      <c r="AZ76" s="1">
        <f t="shared" si="145"/>
        <v>1017.9746017939917</v>
      </c>
      <c r="BA76" s="1">
        <f t="shared" si="146"/>
        <v>10.494465776982119</v>
      </c>
      <c r="BB76" s="1">
        <f t="shared" si="147"/>
        <v>8.6215383052595822</v>
      </c>
      <c r="BC76" s="1">
        <f t="shared" si="148"/>
        <v>6.9255702476774177</v>
      </c>
      <c r="BD76" s="1">
        <f t="shared" si="149"/>
        <v>55647.363296446587</v>
      </c>
      <c r="BE76">
        <f>BF2</f>
        <v>0.4159876345033755</v>
      </c>
      <c r="BF76">
        <f>BG2</f>
        <v>0.38831785331357205</v>
      </c>
      <c r="BG76">
        <f>BH2</f>
        <v>3.6061931330612473E-2</v>
      </c>
      <c r="BH76">
        <f t="shared" si="150"/>
        <v>0.34528623541505038</v>
      </c>
      <c r="BI76">
        <f t="shared" si="151"/>
        <v>1.7304571205971394E-2</v>
      </c>
      <c r="BJ76">
        <f t="shared" si="151"/>
        <v>1.5079075520206087E-2</v>
      </c>
      <c r="BK76">
        <f t="shared" si="151"/>
        <v>1.3004628912938095E-4</v>
      </c>
      <c r="BL76">
        <f t="shared" si="140"/>
        <v>940.4875589734711</v>
      </c>
      <c r="BM76">
        <f t="shared" si="141"/>
        <v>327.19934902995476</v>
      </c>
      <c r="BN76">
        <f t="shared" si="142"/>
        <v>0.84069795441403328</v>
      </c>
      <c r="BO76">
        <f t="shared" si="131"/>
        <v>353.55445359992547</v>
      </c>
      <c r="BP76">
        <f t="shared" si="132"/>
        <v>79.518833956449711</v>
      </c>
      <c r="BQ76">
        <f t="shared" si="133"/>
        <v>9.6873550300110658</v>
      </c>
      <c r="BR76" s="7">
        <f t="shared" si="158"/>
        <v>2.8158787751455749E-2</v>
      </c>
      <c r="BS76" s="7">
        <f t="shared" si="138"/>
        <v>0.74409391489672494</v>
      </c>
      <c r="BT76" s="7">
        <f t="shared" si="139"/>
        <v>0.55367371721871705</v>
      </c>
      <c r="BU76" s="8">
        <f>MAX((BU$3*climate!$I186+BU$4*climate!$I186^2+BU$5*climate!$I186^6)*(K76/K$66)^$BW$1,-99)</f>
        <v>2.2410460468460029</v>
      </c>
      <c r="BV76" s="8">
        <f>MAX((BV$3*climate!$I186+BV$4*climate!$I186^2+BV$5*climate!$I186^6)*(L76/L$66)^$BW$1,-99)</f>
        <v>1.259289387535409</v>
      </c>
      <c r="BW76" s="8">
        <f>MAX((BW$3*climate!$I186+BW$4*climate!$I186^2+BW$5*climate!$I186^6)*(M76/M$66)^$BW$1,-99)</f>
        <v>0.62778883614216796</v>
      </c>
      <c r="BX76" s="8">
        <f>MAX((BX$3*climate!$M186+BX$4*climate!$M186^2+BX$5*climate!$M186^6)*(K76/K$66)^$BW$1,-99)</f>
        <v>2.2410475744540266</v>
      </c>
      <c r="BY76" s="8">
        <f>MAX((BY$3*climate!$M186+BY$4*climate!$M186^2+BY$5*climate!$M186^6)*(L76/L$66)^$BW$1,-99)</f>
        <v>1.2592901676815862</v>
      </c>
      <c r="BZ76" s="8">
        <f>MAX((BZ$3*climate!$M186+BZ$4*climate!$M186^2+BZ$5*climate!$M186^6)*(M76/M$66)^$BW$1,-99)</f>
        <v>0.62778913406670467</v>
      </c>
      <c r="CA76" s="8">
        <f t="shared" si="152"/>
        <v>-8.4950058293401659E-4</v>
      </c>
      <c r="CB76" s="8">
        <f t="shared" si="153"/>
        <v>-6.3210821446242236E-4</v>
      </c>
      <c r="CC76" s="8">
        <f t="shared" si="154"/>
        <v>-4.7034614553254398E-4</v>
      </c>
      <c r="CD76" s="8">
        <f>MAX((CD$3*climate!$I186+CD$4*climate!$I186^2+CD$5*climate!$I186^6)*(K76/K$66)^$BW$1,-99)</f>
        <v>0.13181783970920999</v>
      </c>
      <c r="CE76" s="8">
        <f>MAX((CE$3*climate!$I186+CE$4*climate!$I186^2+CE$5*climate!$I186^6)*(L76/L$66)^$BW$1,-99)</f>
        <v>5.9114383184679861E-2</v>
      </c>
      <c r="CF76" s="8">
        <f>MAX((CF$3*climate!$I186+CF$4*climate!$I186^2+CF$5*climate!$I186^6)*(M76/M$66)^$BW$1,-99)</f>
        <v>1.5311676792068988E-2</v>
      </c>
      <c r="CG76" s="8">
        <f>MAX((CG$3*climate!$M186+CG$4*climate!$M186^2+CG$5*climate!$M186^6)*(K76/K$66)^$BW$1,-99)</f>
        <v>0.13181807690002326</v>
      </c>
      <c r="CH76" s="8">
        <f>MAX((CH$3*climate!$M186+CH$4*climate!$M186^2+CH$5*climate!$M186^6)*(L76/L$66)^$BW$1,-99)</f>
        <v>5.9114489274988136E-2</v>
      </c>
      <c r="CI76" s="8">
        <f>MAX((CI$3*climate!$M186+CI$4*climate!$M186^2+CI$5*climate!$M186^6)*(M76/M$66)^$BW$1,-99)</f>
        <v>1.5311703878321462E-2</v>
      </c>
      <c r="CJ76" s="8">
        <f t="shared" si="155"/>
        <v>-1.3996608882075237E-5</v>
      </c>
      <c r="CK76" s="8">
        <f t="shared" si="156"/>
        <v>-1.0414791498341636E-5</v>
      </c>
      <c r="CL76" s="8">
        <f t="shared" si="157"/>
        <v>-7.7495544681951088E-6</v>
      </c>
    </row>
    <row r="77" spans="1:90">
      <c r="A77">
        <f t="shared" si="92"/>
        <v>2031</v>
      </c>
      <c r="B77" s="4">
        <f t="shared" si="97"/>
        <v>1207.9079994383546</v>
      </c>
      <c r="C77" s="4">
        <f t="shared" si="98"/>
        <v>3148.6453746985576</v>
      </c>
      <c r="D77" s="4">
        <f t="shared" si="99"/>
        <v>5155.0626932096766</v>
      </c>
      <c r="E77" s="11">
        <f t="shared" si="100"/>
        <v>3.3217690131720195E-3</v>
      </c>
      <c r="F77" s="11">
        <f t="shared" si="101"/>
        <v>6.6594145692488128E-3</v>
      </c>
      <c r="G77" s="11">
        <f t="shared" si="102"/>
        <v>1.4702850389648331E-2</v>
      </c>
      <c r="H77" s="4">
        <f t="shared" si="103"/>
        <v>55354.043039011965</v>
      </c>
      <c r="I77" s="4">
        <f t="shared" si="104"/>
        <v>22349.237143139977</v>
      </c>
      <c r="J77" s="4">
        <f t="shared" si="105"/>
        <v>6705.7927686941148</v>
      </c>
      <c r="K77" s="4">
        <f t="shared" si="76"/>
        <v>45826.37341978871</v>
      </c>
      <c r="L77" s="4">
        <f t="shared" si="77"/>
        <v>7098.0483616004649</v>
      </c>
      <c r="M77" s="4">
        <f t="shared" si="78"/>
        <v>1300.8169187791027</v>
      </c>
      <c r="N77" s="11">
        <f t="shared" si="106"/>
        <v>1.5118865936854853E-2</v>
      </c>
      <c r="O77" s="11">
        <f t="shared" si="107"/>
        <v>2.3157352622791283E-2</v>
      </c>
      <c r="P77" s="11">
        <f t="shared" si="108"/>
        <v>2.227848630930751E-2</v>
      </c>
      <c r="Q77" s="4">
        <f t="shared" si="109"/>
        <v>5590.3232689051119</v>
      </c>
      <c r="R77" s="4">
        <f t="shared" si="110"/>
        <v>9715.9580919532782</v>
      </c>
      <c r="S77" s="4">
        <f t="shared" si="111"/>
        <v>3090.3202851658848</v>
      </c>
      <c r="T77" s="4">
        <f t="shared" si="112"/>
        <v>100.99214008568822</v>
      </c>
      <c r="U77" s="4">
        <f t="shared" si="113"/>
        <v>434.73332130871228</v>
      </c>
      <c r="V77" s="4">
        <f t="shared" si="114"/>
        <v>460.8433919391299</v>
      </c>
      <c r="W77" s="11">
        <f t="shared" si="115"/>
        <v>-1.219247815263802E-2</v>
      </c>
      <c r="X77" s="11">
        <f t="shared" si="116"/>
        <v>-1.3228699347321071E-2</v>
      </c>
      <c r="Y77" s="11">
        <f t="shared" si="117"/>
        <v>-1.2203590333800474E-2</v>
      </c>
      <c r="Z77" s="4">
        <f t="shared" si="134"/>
        <v>7485.3290405826738</v>
      </c>
      <c r="AA77" s="4">
        <f t="shared" si="118"/>
        <v>18801.31107233174</v>
      </c>
      <c r="AB77" s="4">
        <f t="shared" si="119"/>
        <v>4903.8239625328333</v>
      </c>
      <c r="AC77" s="12">
        <f t="shared" si="120"/>
        <v>2.3066483658170136</v>
      </c>
      <c r="AD77" s="12">
        <f t="shared" si="121"/>
        <v>3.2152755372175759</v>
      </c>
      <c r="AE77" s="12">
        <f t="shared" si="122"/>
        <v>1.6867774699720184</v>
      </c>
      <c r="AF77" s="11">
        <f t="shared" si="123"/>
        <v>-2.9039671966837322E-3</v>
      </c>
      <c r="AG77" s="11">
        <f t="shared" si="124"/>
        <v>2.0567434751257441E-3</v>
      </c>
      <c r="AH77" s="11">
        <f t="shared" si="125"/>
        <v>8.257041531207765E-4</v>
      </c>
      <c r="AI77" s="1">
        <f t="shared" si="83"/>
        <v>88408.357008931591</v>
      </c>
      <c r="AJ77" s="1">
        <f t="shared" si="84"/>
        <v>31952.262020361602</v>
      </c>
      <c r="AK77" s="1">
        <f t="shared" si="85"/>
        <v>9373.6303523383503</v>
      </c>
      <c r="AL77" s="17">
        <f t="shared" si="126"/>
        <v>19.320207192644833</v>
      </c>
      <c r="AM77" s="17">
        <f t="shared" si="126"/>
        <v>4.4765605340844195</v>
      </c>
      <c r="AN77" s="17">
        <f t="shared" si="126"/>
        <v>1.1471483964719646</v>
      </c>
      <c r="AO77" s="7">
        <f t="shared" si="159"/>
        <v>1.4799023059010784E-2</v>
      </c>
      <c r="AP77" s="7">
        <f t="shared" si="159"/>
        <v>2.2789383415672444E-2</v>
      </c>
      <c r="AQ77" s="7">
        <f t="shared" si="159"/>
        <v>1.6495869291727094E-2</v>
      </c>
      <c r="AR77" s="1">
        <f t="shared" si="127"/>
        <v>55354.043039011965</v>
      </c>
      <c r="AS77" s="1">
        <f t="shared" si="128"/>
        <v>22349.237143139977</v>
      </c>
      <c r="AT77" s="1">
        <f t="shared" si="129"/>
        <v>6705.7927686941148</v>
      </c>
      <c r="AU77" s="1">
        <f t="shared" si="89"/>
        <v>11070.808607802393</v>
      </c>
      <c r="AV77" s="1">
        <f t="shared" si="90"/>
        <v>4469.8474286279952</v>
      </c>
      <c r="AW77" s="1">
        <f t="shared" si="91"/>
        <v>1341.158553738823</v>
      </c>
      <c r="AX77" s="1">
        <f t="shared" si="143"/>
        <v>36661.098735830972</v>
      </c>
      <c r="AY77" s="1">
        <f t="shared" si="144"/>
        <v>5678.4386892803714</v>
      </c>
      <c r="AZ77" s="1">
        <f t="shared" si="145"/>
        <v>1040.6535350232821</v>
      </c>
      <c r="BA77" s="1">
        <f t="shared" si="146"/>
        <v>10.509471491916505</v>
      </c>
      <c r="BB77" s="1">
        <f t="shared" si="147"/>
        <v>8.6444315952813149</v>
      </c>
      <c r="BC77" s="1">
        <f t="shared" si="148"/>
        <v>6.9476041938362529</v>
      </c>
      <c r="BD77" s="1">
        <f t="shared" si="149"/>
        <v>54707.561368611474</v>
      </c>
      <c r="BE77">
        <f t="shared" si="135"/>
        <v>0.4159876345033755</v>
      </c>
      <c r="BF77">
        <f t="shared" si="136"/>
        <v>0.38831785331357205</v>
      </c>
      <c r="BG77">
        <f t="shared" si="137"/>
        <v>3.6061931330612473E-2</v>
      </c>
      <c r="BH77">
        <f t="shared" si="150"/>
        <v>0.33957591697046141</v>
      </c>
      <c r="BI77">
        <f t="shared" si="151"/>
        <v>1.7304571205971394E-2</v>
      </c>
      <c r="BJ77">
        <f t="shared" si="151"/>
        <v>1.5079075520206087E-2</v>
      </c>
      <c r="BK77">
        <f t="shared" si="151"/>
        <v>1.3004628912938095E-4</v>
      </c>
      <c r="BL77">
        <f t="shared" si="140"/>
        <v>957.87797930698775</v>
      </c>
      <c r="BM77">
        <f t="shared" si="141"/>
        <v>337.00583470040266</v>
      </c>
      <c r="BN77">
        <f t="shared" si="142"/>
        <v>0.87206346523930689</v>
      </c>
      <c r="BO77">
        <f t="shared" si="131"/>
        <v>363.51011841742769</v>
      </c>
      <c r="BP77">
        <f t="shared" si="132"/>
        <v>92.319176649245705</v>
      </c>
      <c r="BQ77">
        <f t="shared" si="133"/>
        <v>9.8626639206299096</v>
      </c>
      <c r="BR77" s="7">
        <f t="shared" si="158"/>
        <v>2.2984198372920428E-2</v>
      </c>
      <c r="BS77" s="7">
        <f t="shared" si="138"/>
        <v>0.7224212765987621</v>
      </c>
      <c r="BT77" s="7">
        <f t="shared" si="139"/>
        <v>0.52324256399670521</v>
      </c>
      <c r="BU77" s="8">
        <f>MAX((BU$3*climate!$I187+BU$4*climate!$I187^2+BU$5*climate!$I187^6)*(K77/K$66)^$BW$1,-99)</f>
        <v>2.2633773444018437</v>
      </c>
      <c r="BV77" s="8">
        <f>MAX((BV$3*climate!$I187+BV$4*climate!$I187^2+BV$5*climate!$I187^6)*(L77/L$66)^$BW$1,-99)</f>
        <v>1.2677234554372245</v>
      </c>
      <c r="BW77" s="8">
        <f>MAX((BW$3*climate!$I187+BW$4*climate!$I187^2+BW$5*climate!$I187^6)*(M77/M$66)^$BW$1,-99)</f>
        <v>0.63025776582454374</v>
      </c>
      <c r="BX77" s="8">
        <f>MAX((BX$3*climate!$M187+BX$4*climate!$M187^2+BX$5*climate!$M187^6)*(K77/K$66)^$BW$1,-99)</f>
        <v>2.2633789483521385</v>
      </c>
      <c r="BY77" s="8">
        <f>MAX((BY$3*climate!$M187+BY$4*climate!$M187^2+BY$5*climate!$M187^6)*(L77/L$66)^$BW$1,-99)</f>
        <v>1.2677242689350103</v>
      </c>
      <c r="BZ77" s="8">
        <f>MAX((BZ$3*climate!$M187+BZ$4*climate!$M187^2+BZ$5*climate!$M187^6)*(M77/M$66)^$BW$1,-99)</f>
        <v>0.63025807140385193</v>
      </c>
      <c r="CA77" s="8">
        <f t="shared" si="152"/>
        <v>-9.0834285166143519E-4</v>
      </c>
      <c r="CB77" s="8">
        <f t="shared" si="153"/>
        <v>-6.5620620248661395E-4</v>
      </c>
      <c r="CC77" s="8">
        <f t="shared" si="154"/>
        <v>-4.7528364269140824E-4</v>
      </c>
      <c r="CD77" s="8">
        <f>MAX((CD$3*climate!$I187+CD$4*climate!$I187^2+CD$5*climate!$I187^6)*(K77/K$66)^$BW$1,-99)</f>
        <v>0.13616621555219852</v>
      </c>
      <c r="CE77" s="8">
        <f>MAX((CE$3*climate!$I187+CE$4*climate!$I187^2+CE$5*climate!$I187^6)*(L77/L$66)^$BW$1,-99)</f>
        <v>6.0938133783078628E-2</v>
      </c>
      <c r="CF77" s="8">
        <f>MAX((CF$3*climate!$I187+CF$4*climate!$I187^2+CF$5*climate!$I187^6)*(M77/M$66)^$BW$1,-99)</f>
        <v>1.5778992156778582E-2</v>
      </c>
      <c r="CG77" s="8">
        <f>MAX((CG$3*climate!$M187+CG$4*climate!$M187^2+CG$5*climate!$M187^6)*(K77/K$66)^$BW$1,-99)</f>
        <v>0.13616647212342903</v>
      </c>
      <c r="CH77" s="8">
        <f>MAX((CH$3*climate!$M187+CH$4*climate!$M187^2+CH$5*climate!$M187^6)*(L77/L$66)^$BW$1,-99)</f>
        <v>6.093824828162224E-2</v>
      </c>
      <c r="CI77" s="8">
        <f>MAX((CI$3*climate!$M187+CI$4*climate!$M187^2+CI$5*climate!$M187^6)*(M77/M$66)^$BW$1,-99)</f>
        <v>1.5779021347842488E-2</v>
      </c>
      <c r="CJ77" s="8">
        <f t="shared" si="155"/>
        <v>-1.5245258569947452E-5</v>
      </c>
      <c r="CK77" s="8">
        <f t="shared" si="156"/>
        <v>-1.1013499158179657E-5</v>
      </c>
      <c r="CL77" s="8">
        <f t="shared" si="157"/>
        <v>-7.976968182932048E-6</v>
      </c>
    </row>
    <row r="78" spans="1:90">
      <c r="A78">
        <f t="shared" si="92"/>
        <v>2032</v>
      </c>
      <c r="B78" s="4">
        <f t="shared" si="97"/>
        <v>1211.7197712334869</v>
      </c>
      <c r="C78" s="4">
        <f t="shared" si="98"/>
        <v>3168.5651028361399</v>
      </c>
      <c r="D78" s="4">
        <f t="shared" si="99"/>
        <v>5227.0671029608202</v>
      </c>
      <c r="E78" s="11">
        <f t="shared" si="100"/>
        <v>3.1556805625134183E-3</v>
      </c>
      <c r="F78" s="11">
        <f t="shared" si="101"/>
        <v>6.3264438407863721E-3</v>
      </c>
      <c r="G78" s="11">
        <f t="shared" si="102"/>
        <v>1.3967707870165914E-2</v>
      </c>
      <c r="H78" s="4">
        <f t="shared" si="103"/>
        <v>56600.584165130524</v>
      </c>
      <c r="I78" s="4">
        <f t="shared" si="104"/>
        <v>23151.416194209858</v>
      </c>
      <c r="J78" s="4">
        <f t="shared" si="105"/>
        <v>6949.9000743912529</v>
      </c>
      <c r="K78" s="4">
        <f t="shared" si="76"/>
        <v>46710.95207723909</v>
      </c>
      <c r="L78" s="4">
        <f t="shared" si="77"/>
        <v>7306.5931873980871</v>
      </c>
      <c r="M78" s="4">
        <f t="shared" si="78"/>
        <v>1329.5984033674547</v>
      </c>
      <c r="N78" s="11">
        <f t="shared" si="106"/>
        <v>1.9302829166673696E-2</v>
      </c>
      <c r="O78" s="11">
        <f t="shared" si="107"/>
        <v>2.9380586771685424E-2</v>
      </c>
      <c r="P78" s="11">
        <f t="shared" si="108"/>
        <v>2.2125699760551454E-2</v>
      </c>
      <c r="Q78" s="4">
        <f t="shared" si="109"/>
        <v>5646.5193091025576</v>
      </c>
      <c r="R78" s="4">
        <f t="shared" si="110"/>
        <v>9931.5492698887501</v>
      </c>
      <c r="S78" s="4">
        <f t="shared" si="111"/>
        <v>3163.7296753518144</v>
      </c>
      <c r="T78" s="4">
        <f t="shared" si="112"/>
        <v>99.760795624105313</v>
      </c>
      <c r="U78" s="4">
        <f t="shared" si="113"/>
        <v>428.98236490485698</v>
      </c>
      <c r="V78" s="4">
        <f t="shared" si="114"/>
        <v>455.21944797586571</v>
      </c>
      <c r="W78" s="11">
        <f t="shared" si="115"/>
        <v>-1.219247815263802E-2</v>
      </c>
      <c r="X78" s="11">
        <f t="shared" si="116"/>
        <v>-1.3228699347321071E-2</v>
      </c>
      <c r="Y78" s="11">
        <f t="shared" si="117"/>
        <v>-1.2203590333800474E-2</v>
      </c>
      <c r="Z78" s="4">
        <f t="shared" si="134"/>
        <v>7508.9177528552327</v>
      </c>
      <c r="AA78" s="4">
        <f t="shared" si="118"/>
        <v>19147.935197267674</v>
      </c>
      <c r="AB78" s="4">
        <f t="shared" si="119"/>
        <v>5028.852147215599</v>
      </c>
      <c r="AC78" s="12">
        <f t="shared" si="120"/>
        <v>2.2999499346283967</v>
      </c>
      <c r="AD78" s="12">
        <f t="shared" si="121"/>
        <v>3.2218885341994796</v>
      </c>
      <c r="AE78" s="12">
        <f t="shared" si="122"/>
        <v>1.6881702491343649</v>
      </c>
      <c r="AF78" s="11">
        <f t="shared" si="123"/>
        <v>-2.9039671966837322E-3</v>
      </c>
      <c r="AG78" s="11">
        <f t="shared" si="124"/>
        <v>2.0567434751257441E-3</v>
      </c>
      <c r="AH78" s="11">
        <f t="shared" si="125"/>
        <v>8.257041531207765E-4</v>
      </c>
      <c r="AI78" s="1">
        <f t="shared" si="83"/>
        <v>90638.329915840819</v>
      </c>
      <c r="AJ78" s="1">
        <f t="shared" si="84"/>
        <v>33226.883246953439</v>
      </c>
      <c r="AK78" s="1">
        <f t="shared" si="85"/>
        <v>9777.425870843339</v>
      </c>
      <c r="AL78" s="17">
        <f t="shared" si="126"/>
        <v>19.60326818247616</v>
      </c>
      <c r="AM78" s="17">
        <f t="shared" si="126"/>
        <v>4.5775584079351903</v>
      </c>
      <c r="AN78" s="17">
        <f t="shared" si="126"/>
        <v>1.1658823743783164</v>
      </c>
      <c r="AO78" s="7">
        <f t="shared" si="159"/>
        <v>1.4651032828420675E-2</v>
      </c>
      <c r="AP78" s="7">
        <f t="shared" si="159"/>
        <v>2.2561489581515718E-2</v>
      </c>
      <c r="AQ78" s="7">
        <f t="shared" si="159"/>
        <v>1.6330910598809822E-2</v>
      </c>
      <c r="AR78" s="1">
        <f t="shared" si="127"/>
        <v>56600.584165130524</v>
      </c>
      <c r="AS78" s="1">
        <f t="shared" si="128"/>
        <v>23151.416194209858</v>
      </c>
      <c r="AT78" s="1">
        <f t="shared" si="129"/>
        <v>6949.9000743912529</v>
      </c>
      <c r="AU78" s="1">
        <f t="shared" si="89"/>
        <v>11320.116833026106</v>
      </c>
      <c r="AV78" s="1">
        <f t="shared" si="90"/>
        <v>4630.283238841972</v>
      </c>
      <c r="AW78" s="1">
        <f t="shared" si="91"/>
        <v>1389.9800148782506</v>
      </c>
      <c r="AX78" s="1">
        <f t="shared" si="143"/>
        <v>37368.761661791272</v>
      </c>
      <c r="AY78" s="1">
        <f t="shared" si="144"/>
        <v>5845.2745499184693</v>
      </c>
      <c r="AZ78" s="1">
        <f t="shared" si="145"/>
        <v>1063.6787226939637</v>
      </c>
      <c r="BA78" s="1">
        <f t="shared" si="146"/>
        <v>10.528590384702524</v>
      </c>
      <c r="BB78" s="1">
        <f t="shared" si="147"/>
        <v>8.6733888445598257</v>
      </c>
      <c r="BC78" s="1">
        <f t="shared" si="148"/>
        <v>6.9694886719495006</v>
      </c>
      <c r="BD78" s="1">
        <f t="shared" si="149"/>
        <v>53774.713570495333</v>
      </c>
      <c r="BE78">
        <f t="shared" si="135"/>
        <v>0.4159876345033755</v>
      </c>
      <c r="BF78">
        <f t="shared" si="136"/>
        <v>0.38831785331357205</v>
      </c>
      <c r="BG78">
        <f t="shared" si="137"/>
        <v>3.6061931330612473E-2</v>
      </c>
      <c r="BH78">
        <f t="shared" si="150"/>
        <v>0.33896838062119933</v>
      </c>
      <c r="BI78">
        <f t="shared" si="151"/>
        <v>1.7304571205971394E-2</v>
      </c>
      <c r="BJ78">
        <f t="shared" si="151"/>
        <v>1.5079075520206087E-2</v>
      </c>
      <c r="BK78">
        <f t="shared" si="151"/>
        <v>1.3004628912938095E-4</v>
      </c>
      <c r="BL78">
        <f t="shared" si="140"/>
        <v>979.44883898507805</v>
      </c>
      <c r="BM78">
        <f t="shared" si="141"/>
        <v>349.10195319221265</v>
      </c>
      <c r="BN78">
        <f t="shared" si="142"/>
        <v>0.9038087144945911</v>
      </c>
      <c r="BO78">
        <f t="shared" si="131"/>
        <v>371.86510708969763</v>
      </c>
      <c r="BP78">
        <f t="shared" si="132"/>
        <v>93.901594559266002</v>
      </c>
      <c r="BQ78">
        <f t="shared" si="133"/>
        <v>9.9675556926478457</v>
      </c>
      <c r="BR78" s="7">
        <f t="shared" si="158"/>
        <v>2.7163282366822861E-2</v>
      </c>
      <c r="BS78" s="7">
        <f t="shared" si="138"/>
        <v>0.70137988019297293</v>
      </c>
      <c r="BT78" s="7">
        <f t="shared" si="139"/>
        <v>0.49691397535235932</v>
      </c>
      <c r="BU78" s="8">
        <f>MAX((BU$3*climate!$I188+BU$4*climate!$I188^2+BU$5*climate!$I188^6)*(K78/K$66)^$BW$1,-99)</f>
        <v>2.2827015344041444</v>
      </c>
      <c r="BV78" s="8">
        <f>MAX((BV$3*climate!$I188+BV$4*climate!$I188^2+BV$5*climate!$I188^6)*(L78/L$66)^$BW$1,-99)</f>
        <v>1.2737780988284215</v>
      </c>
      <c r="BW78" s="8">
        <f>MAX((BW$3*climate!$I188+BW$4*climate!$I188^2+BW$5*climate!$I188^6)*(M78/M$66)^$BW$1,-99)</f>
        <v>0.63248909005270659</v>
      </c>
      <c r="BX78" s="8">
        <f>MAX((BX$3*climate!$M188+BX$4*climate!$M188^2+BX$5*climate!$M188^6)*(K78/K$66)^$BW$1,-99)</f>
        <v>2.2827032037371882</v>
      </c>
      <c r="BY78" s="8">
        <f>MAX((BY$3*climate!$M188+BY$4*climate!$M188^2+BY$5*climate!$M188^6)*(L78/L$66)^$BW$1,-99)</f>
        <v>1.2737789391435643</v>
      </c>
      <c r="BZ78" s="8">
        <f>MAX((BZ$3*climate!$M188+BZ$4*climate!$M188^2+BZ$5*climate!$M188^6)*(M78/M$66)^$BW$1,-99)</f>
        <v>0.63248940077033844</v>
      </c>
      <c r="CA78" s="8">
        <f t="shared" si="152"/>
        <v>-9.6644681937730302E-4</v>
      </c>
      <c r="CB78" s="8">
        <f t="shared" si="153"/>
        <v>-6.7784635438773255E-4</v>
      </c>
      <c r="CC78" s="8">
        <f t="shared" si="154"/>
        <v>-4.802409309834192E-4</v>
      </c>
      <c r="CD78" s="8">
        <f>MAX((CD$3*climate!$I188+CD$4*climate!$I188^2+CD$5*climate!$I188^6)*(K78/K$66)^$BW$1,-99)</f>
        <v>0.14040611551604201</v>
      </c>
      <c r="CE78" s="8">
        <f>MAX((CE$3*climate!$I188+CE$4*climate!$I188^2+CE$5*climate!$I188^6)*(L78/L$66)^$BW$1,-99)</f>
        <v>6.2674744736300844E-2</v>
      </c>
      <c r="CF78" s="8">
        <f>MAX((CF$3*climate!$I188+CF$4*climate!$I188^2+CF$5*climate!$I188^6)*(M78/M$66)^$BW$1,-99)</f>
        <v>1.6248208331190794E-2</v>
      </c>
      <c r="CG78" s="8">
        <f>MAX((CG$3*climate!$M188+CG$4*climate!$M188^2+CG$5*climate!$M188^6)*(K78/K$66)^$BW$1,-99)</f>
        <v>0.14040639053673501</v>
      </c>
      <c r="CH78" s="8">
        <f>MAX((CH$3*climate!$M188+CH$4*climate!$M188^2+CH$5*climate!$M188^6)*(L78/L$66)^$BW$1,-99)</f>
        <v>6.2674867128257289E-2</v>
      </c>
      <c r="CI78" s="8">
        <f>MAX((CI$3*climate!$M188+CI$4*climate!$M188^2+CI$5*climate!$M188^6)*(M78/M$66)^$BW$1,-99)</f>
        <v>1.6248239535512451E-2</v>
      </c>
      <c r="CJ78" s="8">
        <f t="shared" si="155"/>
        <v>-1.6516316918378956E-5</v>
      </c>
      <c r="CK78" s="8">
        <f t="shared" si="156"/>
        <v>-1.1584212381441804E-5</v>
      </c>
      <c r="CL78" s="8">
        <f t="shared" si="157"/>
        <v>-8.2071886980911164E-6</v>
      </c>
    </row>
    <row r="79" spans="1:90">
      <c r="A79">
        <f t="shared" si="92"/>
        <v>2033</v>
      </c>
      <c r="B79" s="4">
        <f t="shared" si="97"/>
        <v>1215.3523817363168</v>
      </c>
      <c r="C79" s="4">
        <f t="shared" si="98"/>
        <v>3187.6085645561602</v>
      </c>
      <c r="D79" s="4">
        <f t="shared" si="99"/>
        <v>5296.4267419571352</v>
      </c>
      <c r="E79" s="11">
        <f t="shared" si="100"/>
        <v>2.9978965343877475E-3</v>
      </c>
      <c r="F79" s="11">
        <f t="shared" si="101"/>
        <v>6.0101216487470528E-3</v>
      </c>
      <c r="G79" s="11">
        <f t="shared" si="102"/>
        <v>1.3269322476657618E-2</v>
      </c>
      <c r="H79" s="4">
        <f t="shared" si="103"/>
        <v>57854.096730305173</v>
      </c>
      <c r="I79" s="4">
        <f t="shared" si="104"/>
        <v>23968.014536236591</v>
      </c>
      <c r="J79" s="4">
        <f t="shared" si="105"/>
        <v>7196.4864368849694</v>
      </c>
      <c r="K79" s="4">
        <f t="shared" si="76"/>
        <v>47602.734482366133</v>
      </c>
      <c r="L79" s="4">
        <f t="shared" si="77"/>
        <v>7519.1210121415506</v>
      </c>
      <c r="M79" s="4">
        <f t="shared" si="78"/>
        <v>1358.7436940977541</v>
      </c>
      <c r="N79" s="11">
        <f t="shared" si="106"/>
        <v>1.9091505642026663E-2</v>
      </c>
      <c r="O79" s="11">
        <f t="shared" si="107"/>
        <v>2.9087129841855353E-2</v>
      </c>
      <c r="P79" s="11">
        <f t="shared" si="108"/>
        <v>2.1920371336550559E-2</v>
      </c>
      <c r="Q79" s="4">
        <f t="shared" si="109"/>
        <v>5701.2009700200524</v>
      </c>
      <c r="R79" s="4">
        <f t="shared" si="110"/>
        <v>10145.839981921663</v>
      </c>
      <c r="S79" s="4">
        <f t="shared" si="111"/>
        <v>3236.001858186155</v>
      </c>
      <c r="T79" s="4">
        <f t="shared" si="112"/>
        <v>98.54446430296862</v>
      </c>
      <c r="U79" s="4">
        <f t="shared" si="113"/>
        <v>423.30748617422785</v>
      </c>
      <c r="V79" s="4">
        <f t="shared" si="114"/>
        <v>449.66413632078945</v>
      </c>
      <c r="W79" s="11">
        <f t="shared" si="115"/>
        <v>-1.219247815263802E-2</v>
      </c>
      <c r="X79" s="11">
        <f t="shared" si="116"/>
        <v>-1.3228699347321071E-2</v>
      </c>
      <c r="Y79" s="11">
        <f t="shared" si="117"/>
        <v>-1.2203590333800474E-2</v>
      </c>
      <c r="Z79" s="4">
        <f t="shared" si="134"/>
        <v>7562.3753797232512</v>
      </c>
      <c r="AA79" s="4">
        <f t="shared" si="118"/>
        <v>19613.072450416446</v>
      </c>
      <c r="AB79" s="4">
        <f t="shared" si="119"/>
        <v>5152.5616104578321</v>
      </c>
      <c r="AC79" s="12">
        <f t="shared" si="120"/>
        <v>2.2932709554642208</v>
      </c>
      <c r="AD79" s="12">
        <f t="shared" si="121"/>
        <v>3.2285151324197767</v>
      </c>
      <c r="AE79" s="12">
        <f t="shared" si="122"/>
        <v>1.68956417832025</v>
      </c>
      <c r="AF79" s="11">
        <f t="shared" si="123"/>
        <v>-2.9039671966837322E-3</v>
      </c>
      <c r="AG79" s="11">
        <f t="shared" si="124"/>
        <v>2.0567434751257441E-3</v>
      </c>
      <c r="AH79" s="11">
        <f t="shared" si="125"/>
        <v>8.257041531207765E-4</v>
      </c>
      <c r="AI79" s="1">
        <f t="shared" si="83"/>
        <v>92894.613757282845</v>
      </c>
      <c r="AJ79" s="1">
        <f t="shared" si="84"/>
        <v>34534.478161100065</v>
      </c>
      <c r="AK79" s="1">
        <f t="shared" si="85"/>
        <v>10189.663298637255</v>
      </c>
      <c r="AL79" s="17">
        <f t="shared" si="126"/>
        <v>19.887604226905097</v>
      </c>
      <c r="AM79" s="17">
        <f t="shared" si="126"/>
        <v>4.6798021789013058</v>
      </c>
      <c r="AN79" s="17">
        <f t="shared" si="126"/>
        <v>1.1847318959947699</v>
      </c>
      <c r="AO79" s="7">
        <f t="shared" si="159"/>
        <v>1.4504522500136469E-2</v>
      </c>
      <c r="AP79" s="7">
        <f t="shared" si="159"/>
        <v>2.2335874685700561E-2</v>
      </c>
      <c r="AQ79" s="7">
        <f t="shared" si="159"/>
        <v>1.6167601492821725E-2</v>
      </c>
      <c r="AR79" s="1">
        <f t="shared" si="127"/>
        <v>57854.096730305173</v>
      </c>
      <c r="AS79" s="1">
        <f t="shared" si="128"/>
        <v>23968.014536236591</v>
      </c>
      <c r="AT79" s="1">
        <f t="shared" si="129"/>
        <v>7196.4864368849694</v>
      </c>
      <c r="AU79" s="1">
        <f t="shared" si="89"/>
        <v>11570.819346061035</v>
      </c>
      <c r="AV79" s="1">
        <f t="shared" si="90"/>
        <v>4793.6029072473184</v>
      </c>
      <c r="AW79" s="1">
        <f t="shared" si="91"/>
        <v>1439.2972873769941</v>
      </c>
      <c r="AX79" s="1">
        <f t="shared" si="143"/>
        <v>38082.187585892905</v>
      </c>
      <c r="AY79" s="1">
        <f t="shared" si="144"/>
        <v>6015.2968097132407</v>
      </c>
      <c r="AZ79" s="1">
        <f t="shared" si="145"/>
        <v>1086.9949552782032</v>
      </c>
      <c r="BA79" s="1">
        <f t="shared" si="146"/>
        <v>10.547501934363812</v>
      </c>
      <c r="BB79" s="1">
        <f t="shared" si="147"/>
        <v>8.702060972114591</v>
      </c>
      <c r="BC79" s="1">
        <f t="shared" si="148"/>
        <v>6.9911722461520256</v>
      </c>
      <c r="BD79" s="1">
        <f t="shared" si="149"/>
        <v>52832.241175515177</v>
      </c>
      <c r="BE79">
        <f t="shared" si="135"/>
        <v>0.4159876345033755</v>
      </c>
      <c r="BF79">
        <f t="shared" si="136"/>
        <v>0.38831785331357205</v>
      </c>
      <c r="BG79">
        <f t="shared" si="137"/>
        <v>3.6061931330612473E-2</v>
      </c>
      <c r="BH79">
        <f t="shared" si="150"/>
        <v>0.33864665188731913</v>
      </c>
      <c r="BI79">
        <f t="shared" si="151"/>
        <v>1.7304571205971394E-2</v>
      </c>
      <c r="BJ79">
        <f t="shared" si="151"/>
        <v>1.5079075520206087E-2</v>
      </c>
      <c r="BK79">
        <f t="shared" si="151"/>
        <v>1.3004628912938095E-4</v>
      </c>
      <c r="BL79">
        <f t="shared" si="140"/>
        <v>1001.1403364267227</v>
      </c>
      <c r="BM79">
        <f t="shared" si="141"/>
        <v>361.41550126130886</v>
      </c>
      <c r="BN79">
        <f t="shared" si="142"/>
        <v>0.93587635588681128</v>
      </c>
      <c r="BO79">
        <f t="shared" si="131"/>
        <v>381.96618399594394</v>
      </c>
      <c r="BP79">
        <f t="shared" si="132"/>
        <v>94.908209577355251</v>
      </c>
      <c r="BQ79">
        <f t="shared" si="133"/>
        <v>10.073405010117684</v>
      </c>
      <c r="BR79" s="7">
        <f t="shared" si="158"/>
        <v>2.6720259395764945E-2</v>
      </c>
      <c r="BS79" s="7">
        <f t="shared" si="138"/>
        <v>0.68095133999317758</v>
      </c>
      <c r="BT79" s="7">
        <f t="shared" si="139"/>
        <v>0.470044678661036</v>
      </c>
      <c r="BU79" s="8">
        <f>MAX((BU$3*climate!$I189+BU$4*climate!$I189^2+BU$5*climate!$I189^6)*(K79/K$66)^$BW$1,-99)</f>
        <v>2.3014826995446587</v>
      </c>
      <c r="BV79" s="8">
        <f>MAX((BV$3*climate!$I189+BV$4*climate!$I189^2+BV$5*climate!$I189^6)*(L79/L$66)^$BW$1,-99)</f>
        <v>1.2794797779631402</v>
      </c>
      <c r="BW79" s="8">
        <f>MAX((BW$3*climate!$I189+BW$4*climate!$I189^2+BW$5*climate!$I189^6)*(M79/M$66)^$BW$1,-99)</f>
        <v>0.63450198563901539</v>
      </c>
      <c r="BX79" s="8">
        <f>MAX((BX$3*climate!$M189+BX$4*climate!$M189^2+BX$5*climate!$M189^6)*(K79/K$66)^$BW$1,-99)</f>
        <v>2.3014844256431761</v>
      </c>
      <c r="BY79" s="8">
        <f>MAX((BY$3*climate!$M189+BY$4*climate!$M189^2+BY$5*climate!$M189^6)*(L79/L$66)^$BW$1,-99)</f>
        <v>1.2794806402400025</v>
      </c>
      <c r="BZ79" s="8">
        <f>MAX((BZ$3*climate!$M189+BZ$4*climate!$M189^2+BZ$5*climate!$M189^6)*(M79/M$66)^$BW$1,-99)</f>
        <v>0.63450229920293943</v>
      </c>
      <c r="CA79" s="8">
        <f t="shared" si="152"/>
        <v>-1.0211842912119273E-3</v>
      </c>
      <c r="CB79" s="8">
        <f t="shared" si="153"/>
        <v>-6.9537681148074517E-4</v>
      </c>
      <c r="CC79" s="8">
        <f t="shared" si="154"/>
        <v>-4.8000224201640815E-4</v>
      </c>
      <c r="CD79" s="8">
        <f>MAX((CD$3*climate!$I189+CD$4*climate!$I189^2+CD$5*climate!$I189^6)*(K79/K$66)^$BW$1,-99)</f>
        <v>0.14468365178842471</v>
      </c>
      <c r="CE79" s="8">
        <f>MAX((CE$3*climate!$I189+CE$4*climate!$I189^2+CE$5*climate!$I189^6)*(L79/L$66)^$BW$1,-99)</f>
        <v>6.4419726027041338E-2</v>
      </c>
      <c r="CF79" s="8">
        <f>MAX((CF$3*climate!$I189+CF$4*climate!$I189^2+CF$5*climate!$I189^6)*(M79/M$66)^$BW$1,-99)</f>
        <v>1.6719853502004889E-2</v>
      </c>
      <c r="CG79" s="8">
        <f>MAX((CG$3*climate!$M189+CG$4*climate!$M189^2+CG$5*climate!$M189^6)*(K79/K$66)^$BW$1,-99)</f>
        <v>0.14468394459860662</v>
      </c>
      <c r="CH79" s="8">
        <f>MAX((CH$3*climate!$M189+CH$4*climate!$M189^2+CH$5*climate!$M189^6)*(L79/L$66)^$BW$1,-99)</f>
        <v>6.4419855975287682E-2</v>
      </c>
      <c r="CI79" s="8">
        <f>MAX((CI$3*climate!$M189+CI$4*climate!$M189^2+CI$5*climate!$M189^6)*(M79/M$66)^$BW$1,-99)</f>
        <v>1.6719886629869313E-2</v>
      </c>
      <c r="CJ79" s="8">
        <f t="shared" si="155"/>
        <v>-1.7765715239512833E-5</v>
      </c>
      <c r="CK79" s="8">
        <f t="shared" si="156"/>
        <v>-1.2097587598283479E-5</v>
      </c>
      <c r="CL79" s="8">
        <f t="shared" si="157"/>
        <v>-8.3506799109402791E-6</v>
      </c>
    </row>
    <row r="80" spans="1:90">
      <c r="A80">
        <f t="shared" si="92"/>
        <v>2034</v>
      </c>
      <c r="B80" s="4">
        <f t="shared" si="97"/>
        <v>1218.8137073949208</v>
      </c>
      <c r="C80" s="4">
        <f t="shared" si="98"/>
        <v>3205.8085840356521</v>
      </c>
      <c r="D80" s="4">
        <f t="shared" si="99"/>
        <v>5363.1927366495056</v>
      </c>
      <c r="E80" s="11">
        <f t="shared" si="100"/>
        <v>2.8480017076683599E-3</v>
      </c>
      <c r="F80" s="11">
        <f t="shared" si="101"/>
        <v>5.7096155663097E-3</v>
      </c>
      <c r="G80" s="11">
        <f t="shared" si="102"/>
        <v>1.2605856352824737E-2</v>
      </c>
      <c r="H80" s="4">
        <f t="shared" si="103"/>
        <v>59115.663264762421</v>
      </c>
      <c r="I80" s="4">
        <f t="shared" si="104"/>
        <v>24799.366195043094</v>
      </c>
      <c r="J80" s="4">
        <f t="shared" si="105"/>
        <v>7445.413987955817</v>
      </c>
      <c r="K80" s="4">
        <f t="shared" si="76"/>
        <v>48502.624237067037</v>
      </c>
      <c r="L80" s="4">
        <f t="shared" si="77"/>
        <v>7735.7601194717181</v>
      </c>
      <c r="M80" s="4">
        <f t="shared" si="78"/>
        <v>1388.2428533804878</v>
      </c>
      <c r="N80" s="11">
        <f t="shared" si="106"/>
        <v>1.890416095811176E-2</v>
      </c>
      <c r="O80" s="11">
        <f t="shared" si="107"/>
        <v>2.8811759643228019E-2</v>
      </c>
      <c r="P80" s="11">
        <f t="shared" si="108"/>
        <v>2.1710613569634329E-2</v>
      </c>
      <c r="Q80" s="4">
        <f t="shared" si="109"/>
        <v>5754.4938263294744</v>
      </c>
      <c r="R80" s="4">
        <f t="shared" si="110"/>
        <v>10358.885686765034</v>
      </c>
      <c r="S80" s="4">
        <f t="shared" si="111"/>
        <v>3307.0788153029225</v>
      </c>
      <c r="T80" s="4">
        <f t="shared" si="112"/>
        <v>97.342963074891259</v>
      </c>
      <c r="U80" s="4">
        <f t="shared" si="113"/>
        <v>417.70767870815871</v>
      </c>
      <c r="V80" s="4">
        <f t="shared" si="114"/>
        <v>444.17661941332835</v>
      </c>
      <c r="W80" s="11">
        <f t="shared" si="115"/>
        <v>-1.219247815263802E-2</v>
      </c>
      <c r="X80" s="11">
        <f t="shared" si="116"/>
        <v>-1.3228699347321071E-2</v>
      </c>
      <c r="Y80" s="11">
        <f t="shared" si="117"/>
        <v>-1.2203590333800474E-2</v>
      </c>
      <c r="Z80" s="4">
        <f t="shared" si="134"/>
        <v>7613.4368891080976</v>
      </c>
      <c r="AA80" s="4">
        <f t="shared" si="118"/>
        <v>20077.46856533445</v>
      </c>
      <c r="AB80" s="4">
        <f t="shared" si="119"/>
        <v>5274.6183146864423</v>
      </c>
      <c r="AC80" s="12">
        <f t="shared" si="120"/>
        <v>2.2866113718364449</v>
      </c>
      <c r="AD80" s="12">
        <f t="shared" si="121"/>
        <v>3.2351553598527256</v>
      </c>
      <c r="AE80" s="12">
        <f t="shared" si="122"/>
        <v>1.690959258479253</v>
      </c>
      <c r="AF80" s="11">
        <f t="shared" si="123"/>
        <v>-2.9039671966837322E-3</v>
      </c>
      <c r="AG80" s="11">
        <f t="shared" si="124"/>
        <v>2.0567434751257441E-3</v>
      </c>
      <c r="AH80" s="11">
        <f t="shared" si="125"/>
        <v>8.257041531207765E-4</v>
      </c>
      <c r="AI80" s="1">
        <f t="shared" si="83"/>
        <v>95175.971727615601</v>
      </c>
      <c r="AJ80" s="1">
        <f t="shared" si="84"/>
        <v>35874.633252237378</v>
      </c>
      <c r="AK80" s="1">
        <f t="shared" si="85"/>
        <v>10609.994256150523</v>
      </c>
      <c r="AL80" s="17">
        <f t="shared" si="126"/>
        <v>20.173179827858224</v>
      </c>
      <c r="AM80" s="17">
        <f t="shared" si="126"/>
        <v>4.7832843791728958</v>
      </c>
      <c r="AN80" s="17">
        <f t="shared" si="126"/>
        <v>1.2036946264333457</v>
      </c>
      <c r="AO80" s="7">
        <f t="shared" si="159"/>
        <v>1.4359477275135105E-2</v>
      </c>
      <c r="AP80" s="7">
        <f t="shared" si="159"/>
        <v>2.2112515938843554E-2</v>
      </c>
      <c r="AQ80" s="7">
        <f t="shared" si="159"/>
        <v>1.6005925477893507E-2</v>
      </c>
      <c r="AR80" s="1">
        <f t="shared" si="127"/>
        <v>59115.663264762421</v>
      </c>
      <c r="AS80" s="1">
        <f t="shared" si="128"/>
        <v>24799.366195043094</v>
      </c>
      <c r="AT80" s="1">
        <f t="shared" si="129"/>
        <v>7445.413987955817</v>
      </c>
      <c r="AU80" s="1">
        <f t="shared" si="89"/>
        <v>11823.132652952485</v>
      </c>
      <c r="AV80" s="1">
        <f t="shared" si="90"/>
        <v>4959.8732390086188</v>
      </c>
      <c r="AW80" s="1">
        <f t="shared" si="91"/>
        <v>1489.0827975911634</v>
      </c>
      <c r="AX80" s="1">
        <f t="shared" si="143"/>
        <v>38802.099389653631</v>
      </c>
      <c r="AY80" s="1">
        <f t="shared" si="144"/>
        <v>6188.6080955773741</v>
      </c>
      <c r="AZ80" s="1">
        <f t="shared" si="145"/>
        <v>1110.5942827043903</v>
      </c>
      <c r="BA80" s="1">
        <f t="shared" si="146"/>
        <v>10.566229632128344</v>
      </c>
      <c r="BB80" s="1">
        <f t="shared" si="147"/>
        <v>8.7304654769968533</v>
      </c>
      <c r="BC80" s="1">
        <f t="shared" si="148"/>
        <v>7.0126505408601574</v>
      </c>
      <c r="BD80" s="1">
        <f t="shared" si="149"/>
        <v>51882.319333369407</v>
      </c>
      <c r="BE80">
        <f t="shared" si="135"/>
        <v>0.4159876345033755</v>
      </c>
      <c r="BF80">
        <f t="shared" si="136"/>
        <v>0.38831785331357205</v>
      </c>
      <c r="BG80">
        <f t="shared" si="137"/>
        <v>3.6061931330612473E-2</v>
      </c>
      <c r="BH80">
        <f t="shared" si="150"/>
        <v>0.33834584570158432</v>
      </c>
      <c r="BI80">
        <f t="shared" si="151"/>
        <v>1.7304571205971394E-2</v>
      </c>
      <c r="BJ80">
        <f t="shared" si="151"/>
        <v>1.5079075520206087E-2</v>
      </c>
      <c r="BK80">
        <f t="shared" si="151"/>
        <v>1.3004628912938095E-4</v>
      </c>
      <c r="BL80">
        <f t="shared" si="140"/>
        <v>1022.9712043533087</v>
      </c>
      <c r="BM80">
        <f t="shared" si="141"/>
        <v>373.95151570830069</v>
      </c>
      <c r="BN80">
        <f t="shared" si="142"/>
        <v>0.96824846016563948</v>
      </c>
      <c r="BO80">
        <f t="shared" si="131"/>
        <v>392.17241951272604</v>
      </c>
      <c r="BP80">
        <f t="shared" si="132"/>
        <v>95.928793145002587</v>
      </c>
      <c r="BQ80">
        <f t="shared" si="133"/>
        <v>10.180680077421124</v>
      </c>
      <c r="BR80" s="7">
        <f t="shared" si="158"/>
        <v>2.6307376264639304E-2</v>
      </c>
      <c r="BS80" s="7">
        <f t="shared" si="138"/>
        <v>0.66111780581861901</v>
      </c>
      <c r="BT80" s="7">
        <f t="shared" si="139"/>
        <v>0.44481467491671695</v>
      </c>
      <c r="BU80" s="8">
        <f>MAX((BU$3*climate!$I190+BU$4*climate!$I190^2+BU$5*climate!$I190^6)*(K80/K$66)^$BW$1,-99)</f>
        <v>2.3197510559127297</v>
      </c>
      <c r="BV80" s="8">
        <f>MAX((BV$3*climate!$I190+BV$4*climate!$I190^2+BV$5*climate!$I190^6)*(L80/L$66)^$BW$1,-99)</f>
        <v>1.2848491281786598</v>
      </c>
      <c r="BW80" s="8">
        <f>MAX((BW$3*climate!$I190+BW$4*climate!$I190^2+BW$5*climate!$I190^6)*(M80/M$66)^$BW$1,-99)</f>
        <v>0.63630795491995784</v>
      </c>
      <c r="BX80" s="8">
        <f>MAX((BX$3*climate!$M190+BX$4*climate!$M190^2+BX$5*climate!$M190^6)*(K80/K$66)^$BW$1,-99)</f>
        <v>2.3197528307738189</v>
      </c>
      <c r="BY80" s="8">
        <f>MAX((BY$3*climate!$M190+BY$4*climate!$M190^2+BY$5*climate!$M190^6)*(L80/L$66)^$BW$1,-99)</f>
        <v>1.2848500079530516</v>
      </c>
      <c r="BZ80" s="8">
        <f>MAX((BZ$3*climate!$M190+BZ$4*climate!$M190^2+BZ$5*climate!$M190^6)*(M80/M$66)^$BW$1,-99)</f>
        <v>0.63630826923603978</v>
      </c>
      <c r="CA80" s="8">
        <f t="shared" si="152"/>
        <v>-1.0726230384457362E-3</v>
      </c>
      <c r="CB80" s="8">
        <f t="shared" si="153"/>
        <v>-7.091301896477453E-4</v>
      </c>
      <c r="CC80" s="8">
        <f t="shared" si="154"/>
        <v>-4.7711846815442132E-4</v>
      </c>
      <c r="CD80" s="8">
        <f>MAX((CD$3*climate!$I190+CD$4*climate!$I190^2+CD$5*climate!$I190^6)*(K80/K$66)^$BW$1,-99)</f>
        <v>0.14900253623402665</v>
      </c>
      <c r="CE80" s="8">
        <f>MAX((CE$3*climate!$I190+CE$4*climate!$I190^2+CE$5*climate!$I190^6)*(L80/L$66)^$BW$1,-99)</f>
        <v>6.6174787330297219E-2</v>
      </c>
      <c r="CF80" s="8">
        <f>MAX((CF$3*climate!$I190+CF$4*climate!$I190^2+CF$5*climate!$I190^6)*(M80/M$66)^$BW$1,-99)</f>
        <v>1.7194374920416471E-2</v>
      </c>
      <c r="CG80" s="8">
        <f>MAX((CG$3*climate!$M190+CG$4*climate!$M190^2+CG$5*climate!$M190^6)*(K80/K$66)^$BW$1,-99)</f>
        <v>0.14900284618702353</v>
      </c>
      <c r="CH80" s="8">
        <f>MAX((CH$3*climate!$M190+CH$4*climate!$M190^2+CH$5*climate!$M190^6)*(L80/L$66)^$BW$1,-99)</f>
        <v>6.6174924506358951E-2</v>
      </c>
      <c r="CI80" s="8">
        <f>MAX((CI$3*climate!$M190+CI$4*climate!$M190^2+CI$5*climate!$M190^6)*(M80/M$66)^$BW$1,-99)</f>
        <v>1.7194409883653259E-2</v>
      </c>
      <c r="CJ80" s="8">
        <f t="shared" si="155"/>
        <v>-1.8992487866941423E-5</v>
      </c>
      <c r="CK80" s="8">
        <f t="shared" si="156"/>
        <v>-1.2556271905629056E-5</v>
      </c>
      <c r="CL80" s="8">
        <f t="shared" si="157"/>
        <v>-8.4481373163932392E-6</v>
      </c>
    </row>
    <row r="81" spans="1:90">
      <c r="A81">
        <f t="shared" si="92"/>
        <v>2035</v>
      </c>
      <c r="B81" s="4">
        <f t="shared" si="97"/>
        <v>1222.1113317389115</v>
      </c>
      <c r="C81" s="4">
        <f t="shared" si="98"/>
        <v>3223.1973218999701</v>
      </c>
      <c r="D81" s="4">
        <f t="shared" si="99"/>
        <v>5427.4199920186866</v>
      </c>
      <c r="E81" s="11">
        <f t="shared" si="100"/>
        <v>2.7056016222849416E-3</v>
      </c>
      <c r="F81" s="11">
        <f t="shared" si="101"/>
        <v>5.4241347879942147E-3</v>
      </c>
      <c r="G81" s="11">
        <f t="shared" si="102"/>
        <v>1.19755635351835E-2</v>
      </c>
      <c r="H81" s="4">
        <f t="shared" si="103"/>
        <v>60385.072325546709</v>
      </c>
      <c r="I81" s="4">
        <f t="shared" si="104"/>
        <v>25645.372097162341</v>
      </c>
      <c r="J81" s="4">
        <f t="shared" si="105"/>
        <v>7696.55084521954</v>
      </c>
      <c r="K81" s="4">
        <f t="shared" si="76"/>
        <v>49410.451206295831</v>
      </c>
      <c r="L81" s="4">
        <f t="shared" si="77"/>
        <v>7956.5008083480379</v>
      </c>
      <c r="M81" s="4">
        <f t="shared" si="78"/>
        <v>1418.0864677024688</v>
      </c>
      <c r="N81" s="11">
        <f t="shared" si="106"/>
        <v>1.8717069096954253E-2</v>
      </c>
      <c r="O81" s="11">
        <f t="shared" si="107"/>
        <v>2.8535100037641037E-2</v>
      </c>
      <c r="P81" s="11">
        <f t="shared" si="108"/>
        <v>2.1497401732923915E-2</v>
      </c>
      <c r="Q81" s="4">
        <f t="shared" si="109"/>
        <v>5806.3937247834128</v>
      </c>
      <c r="R81" s="4">
        <f t="shared" si="110"/>
        <v>10570.559464390666</v>
      </c>
      <c r="S81" s="4">
        <f t="shared" si="111"/>
        <v>3376.9084007429983</v>
      </c>
      <c r="T81" s="4">
        <f t="shared" si="112"/>
        <v>96.156111124287591</v>
      </c>
      <c r="U81" s="4">
        <f t="shared" si="113"/>
        <v>412.18194941146112</v>
      </c>
      <c r="V81" s="4">
        <f t="shared" si="114"/>
        <v>438.75606991415566</v>
      </c>
      <c r="W81" s="11">
        <f t="shared" si="115"/>
        <v>-1.219247815263802E-2</v>
      </c>
      <c r="X81" s="11">
        <f t="shared" si="116"/>
        <v>-1.3228699347321071E-2</v>
      </c>
      <c r="Y81" s="11">
        <f t="shared" si="117"/>
        <v>-1.2203590333800474E-2</v>
      </c>
      <c r="Z81" s="4">
        <f t="shared" si="134"/>
        <v>7662.2888260433238</v>
      </c>
      <c r="AA81" s="4">
        <f t="shared" si="118"/>
        <v>20541.223204995298</v>
      </c>
      <c r="AB81" s="4">
        <f t="shared" si="119"/>
        <v>5394.9232687697377</v>
      </c>
      <c r="AC81" s="12">
        <f t="shared" si="120"/>
        <v>2.2799711274210681</v>
      </c>
      <c r="AD81" s="12">
        <f t="shared" si="121"/>
        <v>3.241809244530121</v>
      </c>
      <c r="AE81" s="12">
        <f t="shared" si="122"/>
        <v>1.6923554905617373</v>
      </c>
      <c r="AF81" s="11">
        <f t="shared" si="123"/>
        <v>-2.9039671966837322E-3</v>
      </c>
      <c r="AG81" s="11">
        <f t="shared" si="124"/>
        <v>2.0567434751257441E-3</v>
      </c>
      <c r="AH81" s="11">
        <f t="shared" si="125"/>
        <v>8.257041531207765E-4</v>
      </c>
      <c r="AI81" s="1">
        <f t="shared" si="83"/>
        <v>97481.507207806528</v>
      </c>
      <c r="AJ81" s="1">
        <f t="shared" si="84"/>
        <v>37247.04316602226</v>
      </c>
      <c r="AK81" s="1">
        <f t="shared" si="85"/>
        <v>11038.077628126635</v>
      </c>
      <c r="AL81" s="17">
        <f t="shared" si="126"/>
        <v>20.459959381990515</v>
      </c>
      <c r="AM81" s="17">
        <f t="shared" si="126"/>
        <v>4.8879971267266331</v>
      </c>
      <c r="AN81" s="17">
        <f t="shared" si="126"/>
        <v>1.2227682104572906</v>
      </c>
      <c r="AO81" s="7">
        <f t="shared" si="159"/>
        <v>1.4215882502383754E-2</v>
      </c>
      <c r="AP81" s="7">
        <f t="shared" si="159"/>
        <v>2.1891390779455119E-2</v>
      </c>
      <c r="AQ81" s="7">
        <f t="shared" si="159"/>
        <v>1.5845866223114572E-2</v>
      </c>
      <c r="AR81" s="1">
        <f t="shared" si="127"/>
        <v>60385.072325546709</v>
      </c>
      <c r="AS81" s="1">
        <f t="shared" si="128"/>
        <v>25645.372097162341</v>
      </c>
      <c r="AT81" s="1">
        <f t="shared" si="129"/>
        <v>7696.55084521954</v>
      </c>
      <c r="AU81" s="1">
        <f t="shared" si="89"/>
        <v>12077.014465109343</v>
      </c>
      <c r="AV81" s="1">
        <f t="shared" si="90"/>
        <v>5129.0744194324689</v>
      </c>
      <c r="AW81" s="1">
        <f t="shared" si="91"/>
        <v>1539.310169043908</v>
      </c>
      <c r="AX81" s="1">
        <f t="shared" si="143"/>
        <v>39528.360965036671</v>
      </c>
      <c r="AY81" s="1">
        <f t="shared" si="144"/>
        <v>6365.2006466784296</v>
      </c>
      <c r="AZ81" s="1">
        <f t="shared" si="145"/>
        <v>1134.4691741619749</v>
      </c>
      <c r="BA81" s="1">
        <f t="shared" si="146"/>
        <v>10.584773692366017</v>
      </c>
      <c r="BB81" s="1">
        <f t="shared" si="147"/>
        <v>8.7586010339319564</v>
      </c>
      <c r="BC81" s="1">
        <f t="shared" si="148"/>
        <v>7.0339201325523586</v>
      </c>
      <c r="BD81" s="1">
        <f t="shared" si="149"/>
        <v>50926.937992247782</v>
      </c>
      <c r="BE81">
        <f t="shared" si="135"/>
        <v>0.4159876345033755</v>
      </c>
      <c r="BF81">
        <f t="shared" si="136"/>
        <v>0.38831785331357205</v>
      </c>
      <c r="BG81">
        <f t="shared" si="137"/>
        <v>3.6061931330612473E-2</v>
      </c>
      <c r="BH81">
        <f t="shared" si="150"/>
        <v>0.33806611391641794</v>
      </c>
      <c r="BI81">
        <f t="shared" si="151"/>
        <v>1.7304571205971394E-2</v>
      </c>
      <c r="BJ81">
        <f t="shared" si="151"/>
        <v>1.5079075520206087E-2</v>
      </c>
      <c r="BK81">
        <f t="shared" si="151"/>
        <v>1.3004628912938095E-4</v>
      </c>
      <c r="BL81">
        <f t="shared" si="140"/>
        <v>1044.9377838351556</v>
      </c>
      <c r="BM81">
        <f t="shared" si="141"/>
        <v>386.70850259689689</v>
      </c>
      <c r="BN81">
        <f t="shared" si="142"/>
        <v>1.0009078765164017</v>
      </c>
      <c r="BO81">
        <f t="shared" si="131"/>
        <v>402.48944691346128</v>
      </c>
      <c r="BP81">
        <f t="shared" si="132"/>
        <v>96.96166329350919</v>
      </c>
      <c r="BQ81">
        <f t="shared" si="133"/>
        <v>10.289395204917074</v>
      </c>
      <c r="BR81" s="7">
        <f t="shared" si="158"/>
        <v>2.590346249271902E-2</v>
      </c>
      <c r="BS81" s="7">
        <f t="shared" si="138"/>
        <v>0.64186194739671742</v>
      </c>
      <c r="BT81" s="7">
        <f t="shared" si="139"/>
        <v>0.4211034448038129</v>
      </c>
      <c r="BU81" s="8">
        <f>MAX((BU$3*climate!$I191+BU$4*climate!$I191^2+BU$5*climate!$I191^6)*(K81/K$66)^$BW$1,-99)</f>
        <v>2.3375434549628498</v>
      </c>
      <c r="BV81" s="8">
        <f>MAX((BV$3*climate!$I191+BV$4*climate!$I191^2+BV$5*climate!$I191^6)*(L81/L$66)^$BW$1,-99)</f>
        <v>1.2899088897324607</v>
      </c>
      <c r="BW81" s="8">
        <f>MAX((BW$3*climate!$I191+BW$4*climate!$I191^2+BW$5*climate!$I191^6)*(M81/M$66)^$BW$1,-99)</f>
        <v>0.63791656638249083</v>
      </c>
      <c r="BX81" s="8">
        <f>MAX((BX$3*climate!$M191+BX$4*climate!$M191^2+BX$5*climate!$M191^6)*(K81/K$66)^$BW$1,-99)</f>
        <v>2.3375452711614142</v>
      </c>
      <c r="BY81" s="8">
        <f>MAX((BY$3*climate!$M191+BY$4*climate!$M191^2+BY$5*climate!$M191^6)*(L81/L$66)^$BW$1,-99)</f>
        <v>1.2899097829041539</v>
      </c>
      <c r="BZ81" s="8">
        <f>MAX((BZ$3*climate!$M191+BZ$4*climate!$M191^2+BZ$5*climate!$M191^6)*(M81/M$66)^$BW$1,-99)</f>
        <v>0.63791687953827714</v>
      </c>
      <c r="CA81" s="8">
        <f t="shared" si="152"/>
        <v>-1.1208150110243989E-3</v>
      </c>
      <c r="CB81" s="8">
        <f t="shared" si="153"/>
        <v>-7.1940850564759394E-4</v>
      </c>
      <c r="CC81" s="8">
        <f t="shared" si="154"/>
        <v>-4.7197906213019788E-4</v>
      </c>
      <c r="CD81" s="8">
        <f>MAX((CD$3*climate!$I191+CD$4*climate!$I191^2+CD$5*climate!$I191^6)*(K81/K$66)^$BW$1,-99)</f>
        <v>0.15336680216985893</v>
      </c>
      <c r="CE81" s="8">
        <f>MAX((CE$3*climate!$I191+CE$4*climate!$I191^2+CE$5*climate!$I191^6)*(L81/L$66)^$BW$1,-99)</f>
        <v>6.794169759498854E-2</v>
      </c>
      <c r="CF81" s="8">
        <f>MAX((CF$3*climate!$I191+CF$4*climate!$I191^2+CF$5*climate!$I191^6)*(M81/M$66)^$BW$1,-99)</f>
        <v>1.7672155192738712E-2</v>
      </c>
      <c r="CG81" s="8">
        <f>MAX((CG$3*climate!$M191+CG$4*climate!$M191^2+CG$5*climate!$M191^6)*(K81/K$66)^$BW$1,-99)</f>
        <v>0.15336712863419885</v>
      </c>
      <c r="CH81" s="8">
        <f>MAX((CH$3*climate!$M191+CH$4*climate!$M191^2+CH$5*climate!$M191^6)*(L81/L$66)^$BW$1,-99)</f>
        <v>6.7941841679645495E-2</v>
      </c>
      <c r="CI81" s="8">
        <f>MAX((CI$3*climate!$M191+CI$4*climate!$M191^2+CI$5*climate!$M191^6)*(M81/M$66)^$BW$1,-99)</f>
        <v>1.767219190474276E-2</v>
      </c>
      <c r="CJ81" s="8">
        <f t="shared" si="155"/>
        <v>-2.0195535695692709E-5</v>
      </c>
      <c r="CK81" s="8">
        <f t="shared" si="156"/>
        <v>-1.2962745870357243E-5</v>
      </c>
      <c r="CL81" s="8">
        <f t="shared" si="157"/>
        <v>-8.5044096511145678E-6</v>
      </c>
    </row>
    <row r="82" spans="1:90">
      <c r="A82">
        <f t="shared" si="92"/>
        <v>2036</v>
      </c>
      <c r="B82" s="4">
        <f t="shared" si="97"/>
        <v>1225.252550820589</v>
      </c>
      <c r="C82" s="4">
        <f t="shared" si="98"/>
        <v>3239.8062257861429</v>
      </c>
      <c r="D82" s="4">
        <f t="shared" si="99"/>
        <v>5489.1665843179044</v>
      </c>
      <c r="E82" s="11">
        <f t="shared" si="100"/>
        <v>2.5703215411706946E-3</v>
      </c>
      <c r="F82" s="11">
        <f t="shared" si="101"/>
        <v>5.1529280485945036E-3</v>
      </c>
      <c r="G82" s="11">
        <f t="shared" si="102"/>
        <v>1.1376785358424324E-2</v>
      </c>
      <c r="H82" s="4">
        <f t="shared" si="103"/>
        <v>61662.126039125105</v>
      </c>
      <c r="I82" s="4">
        <f t="shared" si="104"/>
        <v>26505.9363324277</v>
      </c>
      <c r="J82" s="4">
        <f t="shared" si="105"/>
        <v>7949.7713809476818</v>
      </c>
      <c r="K82" s="4">
        <f t="shared" si="76"/>
        <v>50326.054002359022</v>
      </c>
      <c r="L82" s="4">
        <f t="shared" si="77"/>
        <v>8181.3338469019091</v>
      </c>
      <c r="M82" s="4">
        <f t="shared" si="78"/>
        <v>1448.265644489552</v>
      </c>
      <c r="N82" s="11">
        <f t="shared" si="106"/>
        <v>1.8530549179573752E-2</v>
      </c>
      <c r="O82" s="11">
        <f t="shared" si="107"/>
        <v>2.8257778635298436E-2</v>
      </c>
      <c r="P82" s="11">
        <f t="shared" si="108"/>
        <v>2.1281619615183489E-2</v>
      </c>
      <c r="Q82" s="4">
        <f t="shared" si="109"/>
        <v>5856.8987210702835</v>
      </c>
      <c r="R82" s="4">
        <f t="shared" si="110"/>
        <v>10780.74141608874</v>
      </c>
      <c r="S82" s="4">
        <f t="shared" si="111"/>
        <v>3445.4441972354161</v>
      </c>
      <c r="T82" s="4">
        <f t="shared" si="112"/>
        <v>94.983729840162084</v>
      </c>
      <c r="U82" s="4">
        <f t="shared" si="113"/>
        <v>406.72931832630422</v>
      </c>
      <c r="V82" s="4">
        <f t="shared" si="114"/>
        <v>433.401670580455</v>
      </c>
      <c r="W82" s="11">
        <f t="shared" si="115"/>
        <v>-1.219247815263802E-2</v>
      </c>
      <c r="X82" s="11">
        <f t="shared" si="116"/>
        <v>-1.3228699347321071E-2</v>
      </c>
      <c r="Y82" s="11">
        <f t="shared" si="117"/>
        <v>-1.2203590333800474E-2</v>
      </c>
      <c r="Z82" s="4">
        <f t="shared" si="134"/>
        <v>7708.9434489812948</v>
      </c>
      <c r="AA82" s="4">
        <f t="shared" si="118"/>
        <v>21004.074493961602</v>
      </c>
      <c r="AB82" s="4">
        <f t="shared" si="119"/>
        <v>5513.3867493830885</v>
      </c>
      <c r="AC82" s="12">
        <f t="shared" si="120"/>
        <v>2.2733501660576514</v>
      </c>
      <c r="AD82" s="12">
        <f t="shared" si="121"/>
        <v>3.2484768145414105</v>
      </c>
      <c r="AE82" s="12">
        <f t="shared" si="122"/>
        <v>1.6937528755188509</v>
      </c>
      <c r="AF82" s="11">
        <f t="shared" si="123"/>
        <v>-2.9039671966837322E-3</v>
      </c>
      <c r="AG82" s="11">
        <f t="shared" si="124"/>
        <v>2.0567434751257441E-3</v>
      </c>
      <c r="AH82" s="11">
        <f t="shared" si="125"/>
        <v>8.257041531207765E-4</v>
      </c>
      <c r="AI82" s="1">
        <f t="shared" si="83"/>
        <v>99810.370952135214</v>
      </c>
      <c r="AJ82" s="1">
        <f t="shared" si="84"/>
        <v>38651.413268852499</v>
      </c>
      <c r="AK82" s="1">
        <f t="shared" si="85"/>
        <v>11473.580034357881</v>
      </c>
      <c r="AL82" s="17">
        <f t="shared" si="126"/>
        <v>20.747907196782656</v>
      </c>
      <c r="AM82" s="17">
        <f t="shared" si="126"/>
        <v>4.9939321314043594</v>
      </c>
      <c r="AN82" s="17">
        <f t="shared" si="126"/>
        <v>1.2419502737272263</v>
      </c>
      <c r="AO82" s="7">
        <f t="shared" si="159"/>
        <v>1.4073723677359916E-2</v>
      </c>
      <c r="AP82" s="7">
        <f t="shared" si="159"/>
        <v>2.1672476871660566E-2</v>
      </c>
      <c r="AQ82" s="7">
        <f t="shared" si="159"/>
        <v>1.5687407560883427E-2</v>
      </c>
      <c r="AR82" s="1">
        <f t="shared" si="127"/>
        <v>61662.126039125105</v>
      </c>
      <c r="AS82" s="1">
        <f t="shared" si="128"/>
        <v>26505.9363324277</v>
      </c>
      <c r="AT82" s="1">
        <f t="shared" si="129"/>
        <v>7949.7713809476818</v>
      </c>
      <c r="AU82" s="1">
        <f t="shared" si="89"/>
        <v>12332.425207825021</v>
      </c>
      <c r="AV82" s="1">
        <f t="shared" si="90"/>
        <v>5301.18726648554</v>
      </c>
      <c r="AW82" s="1">
        <f t="shared" si="91"/>
        <v>1589.9542761895364</v>
      </c>
      <c r="AX82" s="1">
        <f t="shared" si="143"/>
        <v>40260.843201887219</v>
      </c>
      <c r="AY82" s="1">
        <f t="shared" si="144"/>
        <v>6545.0670775215276</v>
      </c>
      <c r="AZ82" s="1">
        <f t="shared" si="145"/>
        <v>1158.6125155916416</v>
      </c>
      <c r="BA82" s="1">
        <f t="shared" si="146"/>
        <v>10.603134642886216</v>
      </c>
      <c r="BB82" s="1">
        <f t="shared" si="147"/>
        <v>8.786466926957873</v>
      </c>
      <c r="BC82" s="1">
        <f t="shared" si="148"/>
        <v>7.0549784609446258</v>
      </c>
      <c r="BD82" s="1">
        <f t="shared" si="149"/>
        <v>49967.968026877352</v>
      </c>
      <c r="BE82">
        <f t="shared" si="135"/>
        <v>0.4159876345033755</v>
      </c>
      <c r="BF82">
        <f t="shared" si="136"/>
        <v>0.38831785331357205</v>
      </c>
      <c r="BG82">
        <f t="shared" si="137"/>
        <v>3.6061931330612473E-2</v>
      </c>
      <c r="BH82">
        <f t="shared" si="150"/>
        <v>0.33780660710598204</v>
      </c>
      <c r="BI82">
        <f t="shared" si="151"/>
        <v>1.7304571205971394E-2</v>
      </c>
      <c r="BJ82">
        <f t="shared" si="151"/>
        <v>1.5079075520206087E-2</v>
      </c>
      <c r="BK82">
        <f t="shared" si="151"/>
        <v>1.3004628912938095E-4</v>
      </c>
      <c r="BL82">
        <f t="shared" si="140"/>
        <v>1067.0366507556232</v>
      </c>
      <c r="BM82">
        <f t="shared" si="141"/>
        <v>399.68501569045168</v>
      </c>
      <c r="BN82">
        <f t="shared" si="142"/>
        <v>1.0338382675192004</v>
      </c>
      <c r="BO82">
        <f t="shared" si="131"/>
        <v>412.91531720529935</v>
      </c>
      <c r="BP82">
        <f t="shared" si="132"/>
        <v>98.006968120719307</v>
      </c>
      <c r="BQ82">
        <f t="shared" si="133"/>
        <v>10.39956464747849</v>
      </c>
      <c r="BR82" s="7">
        <f t="shared" si="158"/>
        <v>2.5508536550621574E-2</v>
      </c>
      <c r="BS82" s="7">
        <f t="shared" si="138"/>
        <v>0.62316693922011401</v>
      </c>
      <c r="BT82" s="7">
        <f t="shared" si="139"/>
        <v>0.39880865984632247</v>
      </c>
      <c r="BU82" s="8">
        <f>MAX((BU$3*climate!$I192+BU$4*climate!$I192^2+BU$5*climate!$I192^6)*(K82/K$66)^$BW$1,-99)</f>
        <v>2.354891432576538</v>
      </c>
      <c r="BV82" s="8">
        <f>MAX((BV$3*climate!$I192+BV$4*climate!$I192^2+BV$5*climate!$I192^6)*(L82/L$66)^$BW$1,-99)</f>
        <v>1.294678545441025</v>
      </c>
      <c r="BW82" s="8">
        <f>MAX((BW$3*climate!$I192+BW$4*climate!$I192^2+BW$5*climate!$I192^6)*(M82/M$66)^$BW$1,-99)</f>
        <v>0.63933581998306088</v>
      </c>
      <c r="BX82" s="8">
        <f>MAX((BX$3*climate!$M192+BX$4*climate!$M192^2+BX$5*climate!$M192^6)*(K82/K$66)^$BW$1,-99)</f>
        <v>2.3548932832238472</v>
      </c>
      <c r="BY82" s="8">
        <f>MAX((BY$3*climate!$M192+BY$4*climate!$M192^2+BY$5*climate!$M192^6)*(L82/L$66)^$BW$1,-99)</f>
        <v>1.2946794482454302</v>
      </c>
      <c r="BZ82" s="8">
        <f>MAX((BZ$3*climate!$M192+BZ$4*climate!$M192^2+BZ$5*climate!$M192^6)*(M82/M$66)^$BW$1,-99)</f>
        <v>0.63933613023317026</v>
      </c>
      <c r="CA82" s="8">
        <f t="shared" si="152"/>
        <v>-1.1658126507288165E-3</v>
      </c>
      <c r="CB82" s="8">
        <f t="shared" si="153"/>
        <v>-7.2649590125876441E-4</v>
      </c>
      <c r="CC82" s="8">
        <f t="shared" si="154"/>
        <v>-4.6493618086904814E-4</v>
      </c>
      <c r="CD82" s="8">
        <f>MAX((CD$3*climate!$I192+CD$4*climate!$I192^2+CD$5*climate!$I192^6)*(K82/K$66)^$BW$1,-99)</f>
        <v>0.15778013065338092</v>
      </c>
      <c r="CE82" s="8">
        <f>MAX((CE$3*climate!$I192+CE$4*climate!$I192^2+CE$5*climate!$I192^6)*(L82/L$66)^$BW$1,-99)</f>
        <v>6.9722048356270563E-2</v>
      </c>
      <c r="CF82" s="8">
        <f>MAX((CF$3*climate!$I192+CF$4*climate!$I192^2+CF$5*climate!$I192^6)*(M82/M$66)^$BW$1,-99)</f>
        <v>1.8153526998384593E-2</v>
      </c>
      <c r="CG82" s="8">
        <f>MAX((CG$3*climate!$M192+CG$4*climate!$M192^2+CG$5*climate!$M192^6)*(K82/K$66)^$BW$1,-99)</f>
        <v>0.15778047301313738</v>
      </c>
      <c r="CH82" s="8">
        <f>MAX((CH$3*climate!$M192+CH$4*climate!$M192^2+CH$5*climate!$M192^6)*(L82/L$66)^$BW$1,-99)</f>
        <v>6.9722199039581739E-2</v>
      </c>
      <c r="CI82" s="8">
        <f>MAX((CI$3*climate!$M192+CI$4*climate!$M192^2+CI$5*climate!$M192^6)*(M82/M$66)^$BW$1,-99)</f>
        <v>1.8153565374128544E-2</v>
      </c>
      <c r="CJ82" s="8">
        <f t="shared" si="155"/>
        <v>-2.1373879040725149E-5</v>
      </c>
      <c r="CK82" s="8">
        <f t="shared" si="156"/>
        <v>-1.3319494781069639E-5</v>
      </c>
      <c r="CL82" s="8">
        <f t="shared" si="157"/>
        <v>-8.5240880559489969E-6</v>
      </c>
    </row>
    <row r="83" spans="1:90">
      <c r="A83">
        <f t="shared" si="92"/>
        <v>2037</v>
      </c>
      <c r="B83" s="4">
        <f t="shared" si="97"/>
        <v>1228.2443791941002</v>
      </c>
      <c r="C83" s="4">
        <f t="shared" si="98"/>
        <v>3255.6659897403638</v>
      </c>
      <c r="D83" s="4">
        <f t="shared" si="99"/>
        <v>5548.4932008430033</v>
      </c>
      <c r="E83" s="11">
        <f t="shared" si="100"/>
        <v>2.4418054641121597E-3</v>
      </c>
      <c r="F83" s="11">
        <f t="shared" si="101"/>
        <v>4.8952816461647784E-3</v>
      </c>
      <c r="G83" s="11">
        <f t="shared" si="102"/>
        <v>1.0807946090503107E-2</v>
      </c>
      <c r="H83" s="4">
        <f t="shared" si="103"/>
        <v>62946.632545415596</v>
      </c>
      <c r="I83" s="4">
        <f t="shared" si="104"/>
        <v>27380.964624870325</v>
      </c>
      <c r="J83" s="4">
        <f t="shared" si="105"/>
        <v>8204.9561147342556</v>
      </c>
      <c r="K83" s="4">
        <f t="shared" si="76"/>
        <v>51249.273851118596</v>
      </c>
      <c r="L83" s="4">
        <f t="shared" si="77"/>
        <v>8410.2499184979151</v>
      </c>
      <c r="M83" s="4">
        <f t="shared" si="78"/>
        <v>1478.7719508221883</v>
      </c>
      <c r="N83" s="11">
        <f t="shared" si="106"/>
        <v>1.8344769266358529E-2</v>
      </c>
      <c r="O83" s="11">
        <f t="shared" si="107"/>
        <v>2.7980287307636464E-2</v>
      </c>
      <c r="P83" s="11">
        <f t="shared" si="108"/>
        <v>2.1064026788668588E-2</v>
      </c>
      <c r="Q83" s="4">
        <f t="shared" si="109"/>
        <v>5906.0082599910729</v>
      </c>
      <c r="R83" s="4">
        <f t="shared" si="110"/>
        <v>10989.317800443629</v>
      </c>
      <c r="S83" s="4">
        <f t="shared" si="111"/>
        <v>3512.6452112050656</v>
      </c>
      <c r="T83" s="4">
        <f t="shared" si="112"/>
        <v>93.825642789229832</v>
      </c>
      <c r="U83" s="4">
        <f t="shared" si="113"/>
        <v>401.34881845842472</v>
      </c>
      <c r="V83" s="4">
        <f t="shared" si="114"/>
        <v>428.11261414270638</v>
      </c>
      <c r="W83" s="11">
        <f t="shared" si="115"/>
        <v>-1.219247815263802E-2</v>
      </c>
      <c r="X83" s="11">
        <f t="shared" si="116"/>
        <v>-1.3228699347321071E-2</v>
      </c>
      <c r="Y83" s="11">
        <f t="shared" si="117"/>
        <v>-1.2203590333800474E-2</v>
      </c>
      <c r="Z83" s="4">
        <f t="shared" si="134"/>
        <v>7753.4159044518319</v>
      </c>
      <c r="AA83" s="4">
        <f t="shared" si="118"/>
        <v>21465.772414747946</v>
      </c>
      <c r="AB83" s="4">
        <f t="shared" si="119"/>
        <v>5629.9281050971904</v>
      </c>
      <c r="AC83" s="12">
        <f t="shared" si="120"/>
        <v>2.2667484317488444</v>
      </c>
      <c r="AD83" s="12">
        <f t="shared" si="121"/>
        <v>3.2551580980338159</v>
      </c>
      <c r="AE83" s="12">
        <f t="shared" si="122"/>
        <v>1.695151414302527</v>
      </c>
      <c r="AF83" s="11">
        <f t="shared" si="123"/>
        <v>-2.9039671966837322E-3</v>
      </c>
      <c r="AG83" s="11">
        <f t="shared" si="124"/>
        <v>2.0567434751257441E-3</v>
      </c>
      <c r="AH83" s="11">
        <f t="shared" si="125"/>
        <v>8.257041531207765E-4</v>
      </c>
      <c r="AI83" s="1">
        <f t="shared" si="83"/>
        <v>102161.75906474673</v>
      </c>
      <c r="AJ83" s="1">
        <f t="shared" si="84"/>
        <v>40087.45920845279</v>
      </c>
      <c r="AK83" s="1">
        <f t="shared" si="85"/>
        <v>11916.176307111629</v>
      </c>
      <c r="AL83" s="17">
        <f t="shared" ref="AL83:AN98" si="160">AL82*(1+AO83)</f>
        <v>21.036987506425973</v>
      </c>
      <c r="AM83" s="17">
        <f t="shared" si="160"/>
        <v>5.1010807012346975</v>
      </c>
      <c r="AN83" s="17">
        <f t="shared" si="160"/>
        <v>1.2612384240403931</v>
      </c>
      <c r="AO83" s="7">
        <f t="shared" si="159"/>
        <v>1.3932986440586317E-2</v>
      </c>
      <c r="AP83" s="7">
        <f t="shared" si="159"/>
        <v>2.145575210294396E-2</v>
      </c>
      <c r="AQ83" s="7">
        <f t="shared" si="159"/>
        <v>1.5530533485274592E-2</v>
      </c>
      <c r="AR83" s="1">
        <f t="shared" si="127"/>
        <v>62946.632545415596</v>
      </c>
      <c r="AS83" s="1">
        <f t="shared" si="128"/>
        <v>27380.964624870325</v>
      </c>
      <c r="AT83" s="1">
        <f t="shared" si="129"/>
        <v>8204.9561147342556</v>
      </c>
      <c r="AU83" s="1">
        <f t="shared" si="89"/>
        <v>12589.326509083119</v>
      </c>
      <c r="AV83" s="1">
        <f t="shared" si="90"/>
        <v>5476.1929249740651</v>
      </c>
      <c r="AW83" s="1">
        <f t="shared" si="91"/>
        <v>1640.9912229468512</v>
      </c>
      <c r="AX83" s="1">
        <f t="shared" si="143"/>
        <v>40999.419080894877</v>
      </c>
      <c r="AY83" s="1">
        <f t="shared" si="144"/>
        <v>6728.199934798331</v>
      </c>
      <c r="AZ83" s="1">
        <f t="shared" si="145"/>
        <v>1183.0175606577507</v>
      </c>
      <c r="BA83" s="1">
        <f t="shared" si="146"/>
        <v>10.621313176827405</v>
      </c>
      <c r="BB83" s="1">
        <f t="shared" si="147"/>
        <v>8.8140629180362087</v>
      </c>
      <c r="BC83" s="1">
        <f t="shared" si="148"/>
        <v>7.0758237080421358</v>
      </c>
      <c r="BD83" s="1">
        <f t="shared" si="149"/>
        <v>49007.162690419384</v>
      </c>
      <c r="BE83">
        <f t="shared" si="135"/>
        <v>0.4159876345033755</v>
      </c>
      <c r="BF83">
        <f t="shared" si="136"/>
        <v>0.38831785331357205</v>
      </c>
      <c r="BG83">
        <f t="shared" si="137"/>
        <v>3.6061931330612473E-2</v>
      </c>
      <c r="BH83">
        <f t="shared" si="150"/>
        <v>0.33756648928254718</v>
      </c>
      <c r="BI83">
        <f t="shared" si="151"/>
        <v>1.7304571205971394E-2</v>
      </c>
      <c r="BJ83">
        <f t="shared" si="151"/>
        <v>1.5079075520206087E-2</v>
      </c>
      <c r="BK83">
        <f t="shared" si="151"/>
        <v>1.3004628912938095E-4</v>
      </c>
      <c r="BL83">
        <f t="shared" si="140"/>
        <v>1089.2644850582606</v>
      </c>
      <c r="BM83">
        <f t="shared" si="141"/>
        <v>412.87963339451096</v>
      </c>
      <c r="BN83">
        <f t="shared" si="142"/>
        <v>1.0670240951906131</v>
      </c>
      <c r="BO83">
        <f t="shared" si="131"/>
        <v>423.44818266654221</v>
      </c>
      <c r="BP83">
        <f t="shared" si="132"/>
        <v>99.064847976115558</v>
      </c>
      <c r="BQ83">
        <f t="shared" si="133"/>
        <v>10.511202219877291</v>
      </c>
      <c r="BR83" s="7">
        <f t="shared" si="158"/>
        <v>2.5122492239447514E-2</v>
      </c>
      <c r="BS83" s="7">
        <f t="shared" si="138"/>
        <v>0.60501644584477088</v>
      </c>
      <c r="BT83" s="7">
        <f t="shared" si="139"/>
        <v>0.3778355608090298</v>
      </c>
      <c r="BU83" s="8">
        <f>MAX((BU$3*climate!$I193+BU$4*climate!$I193^2+BU$5*climate!$I193^6)*(K83/K$66)^$BW$1,-99)</f>
        <v>2.3718222053701945</v>
      </c>
      <c r="BV83" s="8">
        <f>MAX((BV$3*climate!$I193+BV$4*climate!$I193^2+BV$5*climate!$I193^6)*(L83/L$66)^$BW$1,-99)</f>
        <v>1.299174892480718</v>
      </c>
      <c r="BW83" s="8">
        <f>MAX((BW$3*climate!$I193+BW$4*climate!$I193^2+BW$5*climate!$I193^6)*(M83/M$66)^$BW$1,-99)</f>
        <v>0.64057240469837207</v>
      </c>
      <c r="BX83" s="8">
        <f>MAX((BX$3*climate!$M193+BX$4*climate!$M193^2+BX$5*climate!$M193^6)*(K83/K$66)^$BW$1,-99)</f>
        <v>2.3718240840763292</v>
      </c>
      <c r="BY83" s="8">
        <f>MAX((BY$3*climate!$M193+BY$4*climate!$M193^2+BY$5*climate!$M193^6)*(L83/L$66)^$BW$1,-99)</f>
        <v>1.2991758014632244</v>
      </c>
      <c r="BZ83" s="8">
        <f>MAX((BZ$3*climate!$M193+BZ$4*climate!$M193^2+BZ$5*climate!$M193^6)*(M83/M$66)^$BW$1,-99)</f>
        <v>0.6405727104512785</v>
      </c>
      <c r="CA83" s="8">
        <f t="shared" si="152"/>
        <v>-1.2076691389862606E-3</v>
      </c>
      <c r="CB83" s="8">
        <f t="shared" si="153"/>
        <v>-7.3065969022588202E-4</v>
      </c>
      <c r="CC83" s="8">
        <f t="shared" si="154"/>
        <v>-4.5630034640063195E-4</v>
      </c>
      <c r="CD83" s="8">
        <f>MAX((CD$3*climate!$I193+CD$4*climate!$I193^2+CD$5*climate!$I193^6)*(K83/K$66)^$BW$1,-99)</f>
        <v>0.16224592955580686</v>
      </c>
      <c r="CE83" s="8">
        <f>MAX((CE$3*climate!$I193+CE$4*climate!$I193^2+CE$5*climate!$I193^6)*(L83/L$66)^$BW$1,-99)</f>
        <v>7.1517289751230478E-2</v>
      </c>
      <c r="CF83" s="8">
        <f>MAX((CF$3*climate!$I193+CF$4*climate!$I193^2+CF$5*climate!$I193^6)*(M83/M$66)^$BW$1,-99)</f>
        <v>1.8638781481989278E-2</v>
      </c>
      <c r="CG83" s="8">
        <f>MAX((CG$3*climate!$M193+CG$4*climate!$M193^2+CG$5*climate!$M193^6)*(K83/K$66)^$BW$1,-99)</f>
        <v>0.16224628721086248</v>
      </c>
      <c r="CH83" s="8">
        <f>MAX((CH$3*climate!$M193+CH$4*climate!$M193^2+CH$5*climate!$M193^6)*(L83/L$66)^$BW$1,-99)</f>
        <v>7.1517446732519557E-2</v>
      </c>
      <c r="CI83" s="8">
        <f>MAX((CI$3*climate!$M193+CI$4*climate!$M193^2+CI$5*climate!$M193^6)*(M83/M$66)^$BW$1,-99)</f>
        <v>1.8638821438023468E-2</v>
      </c>
      <c r="CJ83" s="8">
        <f t="shared" si="155"/>
        <v>-2.2526650849168862E-5</v>
      </c>
      <c r="CK83" s="8">
        <f t="shared" si="156"/>
        <v>-1.3628994233550234E-5</v>
      </c>
      <c r="CL83" s="8">
        <f t="shared" si="157"/>
        <v>-8.5113697567449235E-6</v>
      </c>
    </row>
    <row r="84" spans="1:90">
      <c r="A84">
        <f t="shared" si="92"/>
        <v>2038</v>
      </c>
      <c r="B84" s="4">
        <f t="shared" si="97"/>
        <v>1231.0935563386622</v>
      </c>
      <c r="C84" s="4">
        <f t="shared" si="98"/>
        <v>3270.8065216077016</v>
      </c>
      <c r="D84" s="4">
        <f t="shared" si="99"/>
        <v>5605.4626254713257</v>
      </c>
      <c r="E84" s="11">
        <f t="shared" si="100"/>
        <v>2.3197151909065518E-3</v>
      </c>
      <c r="F84" s="11">
        <f t="shared" si="101"/>
        <v>4.6505175638565394E-3</v>
      </c>
      <c r="G84" s="11">
        <f t="shared" si="102"/>
        <v>1.0267548785977951E-2</v>
      </c>
      <c r="H84" s="4">
        <f t="shared" si="103"/>
        <v>64238.405650662891</v>
      </c>
      <c r="I84" s="4">
        <f t="shared" si="104"/>
        <v>28270.364153997336</v>
      </c>
      <c r="J84" s="4">
        <f t="shared" si="105"/>
        <v>8461.9915743753627</v>
      </c>
      <c r="K84" s="4">
        <f t="shared" si="76"/>
        <v>52179.95441525284</v>
      </c>
      <c r="L84" s="4">
        <f t="shared" si="77"/>
        <v>8643.2395090436548</v>
      </c>
      <c r="M84" s="4">
        <f t="shared" si="78"/>
        <v>1509.5973588199333</v>
      </c>
      <c r="N84" s="11">
        <f t="shared" si="106"/>
        <v>1.8159878066524637E-2</v>
      </c>
      <c r="O84" s="11">
        <f t="shared" si="107"/>
        <v>2.7703051966778247E-2</v>
      </c>
      <c r="P84" s="11">
        <f t="shared" si="108"/>
        <v>2.0845275013910314E-2</v>
      </c>
      <c r="Q84" s="4">
        <f t="shared" si="109"/>
        <v>5953.7230793166045</v>
      </c>
      <c r="R84" s="4">
        <f t="shared" si="110"/>
        <v>11196.180760136749</v>
      </c>
      <c r="S84" s="4">
        <f t="shared" si="111"/>
        <v>3578.4755660379255</v>
      </c>
      <c r="T84" s="4">
        <f t="shared" si="112"/>
        <v>92.681675689364923</v>
      </c>
      <c r="U84" s="4">
        <f t="shared" si="113"/>
        <v>396.03949560563569</v>
      </c>
      <c r="V84" s="4">
        <f t="shared" si="114"/>
        <v>422.88810318297641</v>
      </c>
      <c r="W84" s="11">
        <f t="shared" si="115"/>
        <v>-1.219247815263802E-2</v>
      </c>
      <c r="X84" s="11">
        <f t="shared" si="116"/>
        <v>-1.3228699347321071E-2</v>
      </c>
      <c r="Y84" s="11">
        <f t="shared" si="117"/>
        <v>-1.2203590333800474E-2</v>
      </c>
      <c r="Z84" s="4">
        <f t="shared" si="134"/>
        <v>7795.7231024775829</v>
      </c>
      <c r="AA84" s="4">
        <f t="shared" si="118"/>
        <v>21926.077216829843</v>
      </c>
      <c r="AB84" s="4">
        <f t="shared" si="119"/>
        <v>5744.4752956578395</v>
      </c>
      <c r="AC84" s="12">
        <f t="shared" si="120"/>
        <v>2.2601658686599113</v>
      </c>
      <c r="AD84" s="12">
        <f t="shared" si="121"/>
        <v>3.2618531232124499</v>
      </c>
      <c r="AE84" s="12">
        <f t="shared" si="122"/>
        <v>1.6965511078654851</v>
      </c>
      <c r="AF84" s="11">
        <f t="shared" si="123"/>
        <v>-2.9039671966837322E-3</v>
      </c>
      <c r="AG84" s="11">
        <f t="shared" si="124"/>
        <v>2.0567434751257441E-3</v>
      </c>
      <c r="AH84" s="11">
        <f t="shared" si="125"/>
        <v>8.257041531207765E-4</v>
      </c>
      <c r="AI84" s="1">
        <f t="shared" si="83"/>
        <v>104534.90966735518</v>
      </c>
      <c r="AJ84" s="1">
        <f t="shared" si="84"/>
        <v>41554.906212581576</v>
      </c>
      <c r="AK84" s="1">
        <f t="shared" si="85"/>
        <v>12365.549899347319</v>
      </c>
      <c r="AL84" s="17">
        <f t="shared" si="160"/>
        <v>21.327164487487011</v>
      </c>
      <c r="AM84" s="17">
        <f t="shared" si="160"/>
        <v>5.2094337489876725</v>
      </c>
      <c r="AN84" s="17">
        <f t="shared" si="160"/>
        <v>1.2806302525620925</v>
      </c>
      <c r="AO84" s="7">
        <f t="shared" si="159"/>
        <v>1.3793656576180454E-2</v>
      </c>
      <c r="AP84" s="7">
        <f t="shared" si="159"/>
        <v>2.1241194581914521E-2</v>
      </c>
      <c r="AQ84" s="7">
        <f t="shared" si="159"/>
        <v>1.5375228150421846E-2</v>
      </c>
      <c r="AR84" s="1">
        <f t="shared" si="127"/>
        <v>64238.405650662891</v>
      </c>
      <c r="AS84" s="1">
        <f t="shared" si="128"/>
        <v>28270.364153997336</v>
      </c>
      <c r="AT84" s="1">
        <f t="shared" si="129"/>
        <v>8461.9915743753627</v>
      </c>
      <c r="AU84" s="1">
        <f t="shared" si="89"/>
        <v>12847.68113013258</v>
      </c>
      <c r="AV84" s="1">
        <f t="shared" si="90"/>
        <v>5654.0728307994677</v>
      </c>
      <c r="AW84" s="1">
        <f t="shared" si="91"/>
        <v>1692.3983148750726</v>
      </c>
      <c r="AX84" s="1">
        <f t="shared" si="143"/>
        <v>41743.963532202266</v>
      </c>
      <c r="AY84" s="1">
        <f t="shared" si="144"/>
        <v>6914.5916072349237</v>
      </c>
      <c r="AZ84" s="1">
        <f t="shared" si="145"/>
        <v>1207.6778870559467</v>
      </c>
      <c r="BA84" s="1">
        <f t="shared" si="146"/>
        <v>10.639310133770394</v>
      </c>
      <c r="BB84" s="1">
        <f t="shared" si="147"/>
        <v>8.8413891833866121</v>
      </c>
      <c r="BC84" s="1">
        <f t="shared" si="148"/>
        <v>7.0964546931492611</v>
      </c>
      <c r="BD84" s="1">
        <f t="shared" si="149"/>
        <v>48046.159915910124</v>
      </c>
      <c r="BE84">
        <f t="shared" si="135"/>
        <v>0.4159876345033755</v>
      </c>
      <c r="BF84">
        <f t="shared" si="136"/>
        <v>0.38831785331357205</v>
      </c>
      <c r="BG84">
        <f t="shared" si="137"/>
        <v>3.6061931330612473E-2</v>
      </c>
      <c r="BH84">
        <f t="shared" si="150"/>
        <v>0.337344937275114</v>
      </c>
      <c r="BI84">
        <f t="shared" si="151"/>
        <v>1.7304571205971394E-2</v>
      </c>
      <c r="BJ84">
        <f t="shared" si="151"/>
        <v>1.5079075520206087E-2</v>
      </c>
      <c r="BK84">
        <f t="shared" si="151"/>
        <v>1.3004628912938095E-4</v>
      </c>
      <c r="BL84">
        <f t="shared" si="140"/>
        <v>1111.6180647399713</v>
      </c>
      <c r="BM84">
        <f t="shared" si="141"/>
        <v>426.29095606185291</v>
      </c>
      <c r="BN84">
        <f t="shared" si="142"/>
        <v>1.1004506028916039</v>
      </c>
      <c r="BO84">
        <f t="shared" si="131"/>
        <v>434.08625634939057</v>
      </c>
      <c r="BP84">
        <f t="shared" si="132"/>
        <v>100.13544157590475</v>
      </c>
      <c r="BQ84">
        <f t="shared" si="133"/>
        <v>10.62432139993737</v>
      </c>
      <c r="BR84" s="7">
        <f t="shared" si="158"/>
        <v>2.4745203617758005E-2</v>
      </c>
      <c r="BS84" s="7">
        <f t="shared" si="138"/>
        <v>0.58739460761628237</v>
      </c>
      <c r="BT84" s="7">
        <f t="shared" si="139"/>
        <v>0.35809639505181212</v>
      </c>
      <c r="BU84" s="8">
        <f>MAX((BU$3*climate!$I194+BU$4*climate!$I194^2+BU$5*climate!$I194^6)*(K84/K$66)^$BW$1,-99)</f>
        <v>2.3883593182482219</v>
      </c>
      <c r="BV84" s="8">
        <f>MAX((BV$3*climate!$I194+BV$4*climate!$I194^2+BV$5*climate!$I194^6)*(L84/L$66)^$BW$1,-99)</f>
        <v>1.3034124408810914</v>
      </c>
      <c r="BW84" s="8">
        <f>MAX((BW$3*climate!$I194+BW$4*climate!$I194^2+BW$5*climate!$I194^6)*(M84/M$66)^$BW$1,-99)</f>
        <v>0.64163188901720758</v>
      </c>
      <c r="BX84" s="8">
        <f>MAX((BX$3*climate!$M194+BX$4*climate!$M194^2+BX$5*climate!$M194^6)*(K84/K$66)^$BW$1,-99)</f>
        <v>2.3883612190877583</v>
      </c>
      <c r="BY84" s="8">
        <f>MAX((BY$3*climate!$M194+BY$4*climate!$M194^2+BY$5*climate!$M194^6)*(L84/L$66)^$BW$1,-99)</f>
        <v>1.3034133528736966</v>
      </c>
      <c r="BZ84" s="8">
        <f>MAX((BZ$3*climate!$M194+BZ$4*climate!$M194^2+BZ$5*climate!$M194^6)*(M84/M$66)^$BW$1,-99)</f>
        <v>0.64163218882323914</v>
      </c>
      <c r="CA84" s="8">
        <f t="shared" si="152"/>
        <v>-1.2464385733159367E-3</v>
      </c>
      <c r="CB84" s="8">
        <f t="shared" si="153"/>
        <v>-7.3215129669071345E-4</v>
      </c>
      <c r="CC84" s="8">
        <f t="shared" si="154"/>
        <v>-4.4634515975796078E-4</v>
      </c>
      <c r="CD84" s="8">
        <f>MAX((CD$3*climate!$I194+CD$4*climate!$I194^2+CD$5*climate!$I194^6)*(K84/K$66)^$BW$1,-99)</f>
        <v>0.16676737772683564</v>
      </c>
      <c r="CE84" s="8">
        <f>MAX((CE$3*climate!$I194+CE$4*climate!$I194^2+CE$5*climate!$I194^6)*(L84/L$66)^$BW$1,-99)</f>
        <v>7.3328751696578653E-2</v>
      </c>
      <c r="CF84" s="8">
        <f>MAX((CF$3*climate!$I194+CF$4*climate!$I194^2+CF$5*climate!$I194^6)*(M84/M$66)^$BW$1,-99)</f>
        <v>1.9128173103586759E-2</v>
      </c>
      <c r="CG84" s="8">
        <f>MAX((CG$3*climate!$M194+CG$4*climate!$M194^2+CG$5*climate!$M194^6)*(K84/K$66)^$BW$1,-99)</f>
        <v>0.16676775009303746</v>
      </c>
      <c r="CH84" s="8">
        <f>MAX((CH$3*climate!$M194+CH$4*climate!$M194^2+CH$5*climate!$M194^6)*(L84/L$66)^$BW$1,-99)</f>
        <v>7.3328914684370999E-2</v>
      </c>
      <c r="CI84" s="8">
        <f>MAX((CI$3*climate!$M194+CI$4*climate!$M194^2+CI$5*climate!$M194^6)*(M84/M$66)^$BW$1,-99)</f>
        <v>1.9128214558025023E-2</v>
      </c>
      <c r="CJ84" s="8">
        <f t="shared" si="155"/>
        <v>-2.3653089441491101E-5</v>
      </c>
      <c r="CK84" s="8">
        <f t="shared" si="156"/>
        <v>-1.3893697191397497E-5</v>
      </c>
      <c r="CL84" s="8">
        <f t="shared" si="157"/>
        <v>-8.470086060836043E-6</v>
      </c>
    </row>
    <row r="85" spans="1:90">
      <c r="A85">
        <f t="shared" si="92"/>
        <v>2039</v>
      </c>
      <c r="B85" s="4">
        <f t="shared" si="97"/>
        <v>1233.806553441525</v>
      </c>
      <c r="C85" s="4">
        <f t="shared" si="98"/>
        <v>3285.2569176255793</v>
      </c>
      <c r="D85" s="4">
        <f t="shared" si="99"/>
        <v>5660.1392683975791</v>
      </c>
      <c r="E85" s="11">
        <f t="shared" si="100"/>
        <v>2.2037294313612243E-3</v>
      </c>
      <c r="F85" s="11">
        <f t="shared" si="101"/>
        <v>4.417991685663712E-3</v>
      </c>
      <c r="G85" s="11">
        <f t="shared" si="102"/>
        <v>9.7541713466790525E-3</v>
      </c>
      <c r="H85" s="4">
        <f t="shared" si="103"/>
        <v>65537.26437191428</v>
      </c>
      <c r="I85" s="4">
        <f t="shared" si="104"/>
        <v>29174.043345955946</v>
      </c>
      <c r="J85" s="4">
        <f t="shared" si="105"/>
        <v>8720.7701317537794</v>
      </c>
      <c r="K85" s="4">
        <f t="shared" si="76"/>
        <v>53117.941535573431</v>
      </c>
      <c r="L85" s="4">
        <f t="shared" si="77"/>
        <v>8880.2927982391993</v>
      </c>
      <c r="M85" s="4">
        <f t="shared" si="78"/>
        <v>1540.7341972033639</v>
      </c>
      <c r="N85" s="11">
        <f t="shared" si="106"/>
        <v>1.7976004978003779E-2</v>
      </c>
      <c r="O85" s="11">
        <f t="shared" si="107"/>
        <v>2.7426439930018143E-2</v>
      </c>
      <c r="P85" s="11">
        <f t="shared" si="108"/>
        <v>2.0625922668393137E-2</v>
      </c>
      <c r="Q85" s="4">
        <f t="shared" si="109"/>
        <v>6000.0451080837347</v>
      </c>
      <c r="R85" s="4">
        <f t="shared" si="110"/>
        <v>11401.228048111612</v>
      </c>
      <c r="S85" s="4">
        <f t="shared" si="111"/>
        <v>3642.9041972247951</v>
      </c>
      <c r="T85" s="4">
        <f t="shared" si="112"/>
        <v>91.55165638337246</v>
      </c>
      <c r="U85" s="4">
        <f t="shared" si="113"/>
        <v>390.80040818860408</v>
      </c>
      <c r="V85" s="4">
        <f t="shared" si="114"/>
        <v>417.7273500146934</v>
      </c>
      <c r="W85" s="11">
        <f t="shared" si="115"/>
        <v>-1.219247815263802E-2</v>
      </c>
      <c r="X85" s="11">
        <f t="shared" si="116"/>
        <v>-1.3228699347321071E-2</v>
      </c>
      <c r="Y85" s="11">
        <f t="shared" si="117"/>
        <v>-1.2203590333800474E-2</v>
      </c>
      <c r="Z85" s="4">
        <f t="shared" si="134"/>
        <v>7835.883563673744</v>
      </c>
      <c r="AA85" s="4">
        <f t="shared" si="118"/>
        <v>22384.758986474386</v>
      </c>
      <c r="AB85" s="4">
        <f t="shared" si="119"/>
        <v>5856.9644260374835</v>
      </c>
      <c r="AC85" s="12">
        <f t="shared" si="120"/>
        <v>2.2536024211182588</v>
      </c>
      <c r="AD85" s="12">
        <f t="shared" si="121"/>
        <v>3.2685619183404357</v>
      </c>
      <c r="AE85" s="12">
        <f t="shared" si="122"/>
        <v>1.6979519571612314</v>
      </c>
      <c r="AF85" s="11">
        <f t="shared" si="123"/>
        <v>-2.9039671966837322E-3</v>
      </c>
      <c r="AG85" s="11">
        <f t="shared" si="124"/>
        <v>2.0567434751257441E-3</v>
      </c>
      <c r="AH85" s="11">
        <f t="shared" si="125"/>
        <v>8.257041531207765E-4</v>
      </c>
      <c r="AI85" s="1">
        <f t="shared" si="83"/>
        <v>106929.09983075225</v>
      </c>
      <c r="AJ85" s="1">
        <f t="shared" si="84"/>
        <v>43053.488422122886</v>
      </c>
      <c r="AK85" s="1">
        <f t="shared" si="85"/>
        <v>12821.39322428766</v>
      </c>
      <c r="AL85" s="17">
        <f t="shared" si="160"/>
        <v>21.618402274344277</v>
      </c>
      <c r="AM85" s="17">
        <f t="shared" si="160"/>
        <v>5.3189817989522732</v>
      </c>
      <c r="AN85" s="17">
        <f t="shared" si="160"/>
        <v>1.3001233350484722</v>
      </c>
      <c r="AO85" s="7">
        <f t="shared" si="159"/>
        <v>1.3655720010418648E-2</v>
      </c>
      <c r="AP85" s="7">
        <f t="shared" si="159"/>
        <v>2.1028782636095377E-2</v>
      </c>
      <c r="AQ85" s="7">
        <f t="shared" si="159"/>
        <v>1.5221475868917627E-2</v>
      </c>
      <c r="AR85" s="1">
        <f t="shared" si="127"/>
        <v>65537.26437191428</v>
      </c>
      <c r="AS85" s="1">
        <f t="shared" si="128"/>
        <v>29174.043345955946</v>
      </c>
      <c r="AT85" s="1">
        <f t="shared" si="129"/>
        <v>8720.7701317537794</v>
      </c>
      <c r="AU85" s="1">
        <f t="shared" si="89"/>
        <v>13107.452874382856</v>
      </c>
      <c r="AV85" s="1">
        <f t="shared" si="90"/>
        <v>5834.8086691911894</v>
      </c>
      <c r="AW85" s="1">
        <f t="shared" si="91"/>
        <v>1744.1540263507559</v>
      </c>
      <c r="AX85" s="1">
        <f t="shared" si="143"/>
        <v>42494.353228458742</v>
      </c>
      <c r="AY85" s="1">
        <f t="shared" si="144"/>
        <v>7104.2342385913607</v>
      </c>
      <c r="AZ85" s="1">
        <f t="shared" si="145"/>
        <v>1232.5873577626912</v>
      </c>
      <c r="BA85" s="1">
        <f t="shared" si="146"/>
        <v>10.657126480872408</v>
      </c>
      <c r="BB85" s="1">
        <f t="shared" si="147"/>
        <v>8.8684462569031002</v>
      </c>
      <c r="BC85" s="1">
        <f t="shared" si="148"/>
        <v>7.1168707819143648</v>
      </c>
      <c r="BD85" s="1">
        <f t="shared" si="149"/>
        <v>47086.485126739186</v>
      </c>
      <c r="BE85">
        <f t="shared" si="135"/>
        <v>0.4159876345033755</v>
      </c>
      <c r="BF85">
        <f t="shared" si="136"/>
        <v>0.38831785331357205</v>
      </c>
      <c r="BG85">
        <f t="shared" si="137"/>
        <v>3.6061931330612473E-2</v>
      </c>
      <c r="BH85">
        <f t="shared" si="150"/>
        <v>0.33714114357508135</v>
      </c>
      <c r="BI85">
        <f t="shared" si="151"/>
        <v>1.7304571205971394E-2</v>
      </c>
      <c r="BJ85">
        <f t="shared" si="151"/>
        <v>1.5079075520206087E-2</v>
      </c>
      <c r="BK85">
        <f t="shared" si="151"/>
        <v>1.3004628912938095E-4</v>
      </c>
      <c r="BL85">
        <f t="shared" si="140"/>
        <v>1134.0942579683629</v>
      </c>
      <c r="BM85">
        <f t="shared" si="141"/>
        <v>439.91760284343559</v>
      </c>
      <c r="BN85">
        <f t="shared" si="142"/>
        <v>1.1341037939849217</v>
      </c>
      <c r="BO85">
        <f t="shared" si="131"/>
        <v>444.82780915042656</v>
      </c>
      <c r="BP85">
        <f t="shared" si="132"/>
        <v>101.21888639876758</v>
      </c>
      <c r="BQ85">
        <f t="shared" si="133"/>
        <v>10.73893541996898</v>
      </c>
      <c r="BR85" s="7">
        <f t="shared" si="158"/>
        <v>2.4376526798177256E-2</v>
      </c>
      <c r="BS85" s="7">
        <f t="shared" si="138"/>
        <v>0.57028602681192464</v>
      </c>
      <c r="BT85" s="7">
        <f t="shared" si="139"/>
        <v>0.33950985870667871</v>
      </c>
      <c r="BU85" s="8">
        <f>MAX((BU$3*climate!$I195+BU$4*climate!$I195^2+BU$5*climate!$I195^6)*(K85/K$66)^$BW$1,-99)</f>
        <v>2.404523122374397</v>
      </c>
      <c r="BV85" s="8">
        <f>MAX((BV$3*climate!$I195+BV$4*climate!$I195^2+BV$5*climate!$I195^6)*(L85/L$66)^$BW$1,-99)</f>
        <v>1.3074037154019598</v>
      </c>
      <c r="BW85" s="8">
        <f>MAX((BW$3*climate!$I195+BW$4*climate!$I195^2+BW$5*climate!$I195^6)*(M85/M$66)^$BW$1,-99)</f>
        <v>0.64251886897426436</v>
      </c>
      <c r="BX85" s="8">
        <f>MAX((BX$3*climate!$M195+BX$4*climate!$M195^2+BX$5*climate!$M195^6)*(K85/K$66)^$BW$1,-99)</f>
        <v>2.4045250398549149</v>
      </c>
      <c r="BY85" s="8">
        <f>MAX((BY$3*climate!$M195+BY$4*climate!$M195^2+BY$5*climate!$M195^6)*(L85/L$66)^$BW$1,-99)</f>
        <v>1.3074046275019113</v>
      </c>
      <c r="BZ85" s="8">
        <f>MAX((BZ$3*climate!$M195+BZ$4*climate!$M195^2+BZ$5*climate!$M195^6)*(M85/M$66)^$BW$1,-99)</f>
        <v>0.64251916151467836</v>
      </c>
      <c r="CA85" s="8">
        <f t="shared" si="152"/>
        <v>-1.2821760533577378E-3</v>
      </c>
      <c r="CB85" s="8">
        <f t="shared" si="153"/>
        <v>-7.3120708714277856E-4</v>
      </c>
      <c r="CC85" s="8">
        <f t="shared" si="154"/>
        <v>-4.3531141071257253E-4</v>
      </c>
      <c r="CD85" s="8">
        <f>MAX((CD$3*climate!$I195+CD$4*climate!$I195^2+CD$5*climate!$I195^6)*(K85/K$66)^$BW$1,-99)</f>
        <v>0.17134745092612777</v>
      </c>
      <c r="CE85" s="8">
        <f>MAX((CE$3*climate!$I195+CE$4*climate!$I195^2+CE$5*climate!$I195^6)*(L85/L$66)^$BW$1,-99)</f>
        <v>7.5157656719280014E-2</v>
      </c>
      <c r="CF85" s="8">
        <f>MAX((CF$3*climate!$I195+CF$4*climate!$I195^2+CF$5*climate!$I195^6)*(M85/M$66)^$BW$1,-99)</f>
        <v>1.9621922356299431E-2</v>
      </c>
      <c r="CG85" s="8">
        <f>MAX((CG$3*climate!$M195+CG$4*climate!$M195^2+CG$5*climate!$M195^6)*(K85/K$66)^$BW$1,-99)</f>
        <v>0.17134783743533091</v>
      </c>
      <c r="CH85" s="8">
        <f>MAX((CH$3*climate!$M195+CH$4*climate!$M195^2+CH$5*climate!$M195^6)*(L85/L$66)^$BW$1,-99)</f>
        <v>7.5157825431190747E-2</v>
      </c>
      <c r="CI85" s="8">
        <f>MAX((CI$3*climate!$M195+CI$4*climate!$M195^2+CI$5*climate!$M195^6)*(M85/M$66)^$BW$1,-99)</f>
        <v>1.9621965228790866E-2</v>
      </c>
      <c r="CJ85" s="8">
        <f t="shared" si="155"/>
        <v>-2.4752530325430647E-5</v>
      </c>
      <c r="CK85" s="8">
        <f t="shared" si="156"/>
        <v>-1.411602217283152E-5</v>
      </c>
      <c r="CL85" s="8">
        <f t="shared" si="157"/>
        <v>-8.4037280734197389E-6</v>
      </c>
    </row>
    <row r="86" spans="1:90">
      <c r="A86">
        <f t="shared" si="92"/>
        <v>2040</v>
      </c>
      <c r="B86" s="4">
        <f t="shared" si="97"/>
        <v>1236.3895804652293</v>
      </c>
      <c r="C86" s="4">
        <f t="shared" si="98"/>
        <v>3299.0454434855515</v>
      </c>
      <c r="D86" s="4">
        <f t="shared" si="99"/>
        <v>5712.588738254095</v>
      </c>
      <c r="E86" s="11">
        <f t="shared" si="100"/>
        <v>2.0935429597931628E-3</v>
      </c>
      <c r="F86" s="11">
        <f t="shared" si="101"/>
        <v>4.1970921013805259E-3</v>
      </c>
      <c r="G86" s="11">
        <f t="shared" si="102"/>
        <v>9.2664627793451002E-3</v>
      </c>
      <c r="H86" s="4">
        <f t="shared" si="103"/>
        <v>66843.032456916306</v>
      </c>
      <c r="I86" s="4">
        <f t="shared" si="104"/>
        <v>30091.911650445243</v>
      </c>
      <c r="J86" s="4">
        <f t="shared" si="105"/>
        <v>8981.1898192759036</v>
      </c>
      <c r="K86" s="4">
        <f t="shared" si="76"/>
        <v>54063.082957852639</v>
      </c>
      <c r="L86" s="4">
        <f t="shared" si="77"/>
        <v>9121.3995581255567</v>
      </c>
      <c r="M86" s="4">
        <f t="shared" si="78"/>
        <v>1572.1751084816883</v>
      </c>
      <c r="N86" s="11">
        <f t="shared" si="106"/>
        <v>1.7793261466019672E-2</v>
      </c>
      <c r="O86" s="11">
        <f t="shared" si="107"/>
        <v>2.7150766913244695E-2</v>
      </c>
      <c r="P86" s="11">
        <f t="shared" si="108"/>
        <v>2.0406447351784429E-2</v>
      </c>
      <c r="Q86" s="4">
        <f t="shared" si="109"/>
        <v>6044.977367605421</v>
      </c>
      <c r="R86" s="4">
        <f t="shared" si="110"/>
        <v>11604.362759913511</v>
      </c>
      <c r="S86" s="4">
        <f t="shared" si="111"/>
        <v>3705.9045521677358</v>
      </c>
      <c r="T86" s="4">
        <f t="shared" si="112"/>
        <v>90.435414813080371</v>
      </c>
      <c r="U86" s="4">
        <f t="shared" si="113"/>
        <v>385.63062708386667</v>
      </c>
      <c r="V86" s="4">
        <f t="shared" si="114"/>
        <v>412.62957656389</v>
      </c>
      <c r="W86" s="11">
        <f t="shared" si="115"/>
        <v>-1.219247815263802E-2</v>
      </c>
      <c r="X86" s="11">
        <f t="shared" si="116"/>
        <v>-1.3228699347321071E-2</v>
      </c>
      <c r="Y86" s="11">
        <f t="shared" si="117"/>
        <v>-1.2203590333800474E-2</v>
      </c>
      <c r="Z86" s="4">
        <f t="shared" si="134"/>
        <v>7873.9172614858289</v>
      </c>
      <c r="AA86" s="4">
        <f t="shared" si="118"/>
        <v>22841.597209289928</v>
      </c>
      <c r="AB86" s="4">
        <f t="shared" si="119"/>
        <v>5967.3392811665162</v>
      </c>
      <c r="AC86" s="12">
        <f t="shared" si="120"/>
        <v>2.2470580336129644</v>
      </c>
      <c r="AD86" s="12">
        <f t="shared" si="121"/>
        <v>3.2752845117390268</v>
      </c>
      <c r="AE86" s="12">
        <f t="shared" si="122"/>
        <v>1.6993539631440588</v>
      </c>
      <c r="AF86" s="11">
        <f t="shared" si="123"/>
        <v>-2.9039671966837322E-3</v>
      </c>
      <c r="AG86" s="11">
        <f t="shared" si="124"/>
        <v>2.0567434751257441E-3</v>
      </c>
      <c r="AH86" s="11">
        <f t="shared" si="125"/>
        <v>8.257041531207765E-4</v>
      </c>
      <c r="AI86" s="1">
        <f t="shared" si="83"/>
        <v>109343.64272205989</v>
      </c>
      <c r="AJ86" s="1">
        <f t="shared" si="84"/>
        <v>44582.948249101784</v>
      </c>
      <c r="AK86" s="1">
        <f t="shared" si="85"/>
        <v>13283.40792820965</v>
      </c>
      <c r="AL86" s="17">
        <f t="shared" si="160"/>
        <v>21.910664974390009</v>
      </c>
      <c r="AM86" s="17">
        <f t="shared" si="160"/>
        <v>5.4297149939268339</v>
      </c>
      <c r="AN86" s="17">
        <f t="shared" si="160"/>
        <v>1.3197152330598187</v>
      </c>
      <c r="AO86" s="7">
        <f t="shared" si="159"/>
        <v>1.3519162810314461E-2</v>
      </c>
      <c r="AP86" s="7">
        <f t="shared" si="159"/>
        <v>2.0818494809734422E-2</v>
      </c>
      <c r="AQ86" s="7">
        <f t="shared" si="159"/>
        <v>1.506926111022845E-2</v>
      </c>
      <c r="AR86" s="1">
        <f t="shared" si="127"/>
        <v>66843.032456916306</v>
      </c>
      <c r="AS86" s="1">
        <f t="shared" si="128"/>
        <v>30091.911650445243</v>
      </c>
      <c r="AT86" s="1">
        <f t="shared" si="129"/>
        <v>8981.1898192759036</v>
      </c>
      <c r="AU86" s="1">
        <f t="shared" si="89"/>
        <v>13368.606491383262</v>
      </c>
      <c r="AV86" s="1">
        <f t="shared" si="90"/>
        <v>6018.382330089049</v>
      </c>
      <c r="AW86" s="1">
        <f t="shared" si="91"/>
        <v>1796.2379638551809</v>
      </c>
      <c r="AX86" s="1">
        <f t="shared" si="143"/>
        <v>43250.466366282111</v>
      </c>
      <c r="AY86" s="1">
        <f t="shared" si="144"/>
        <v>7297.1196465004468</v>
      </c>
      <c r="AZ86" s="1">
        <f t="shared" si="145"/>
        <v>1257.7400867853507</v>
      </c>
      <c r="BA86" s="1">
        <f t="shared" si="146"/>
        <v>10.674763295337314</v>
      </c>
      <c r="BB86" s="1">
        <f t="shared" si="147"/>
        <v>8.8952349803011224</v>
      </c>
      <c r="BC86" s="1">
        <f t="shared" si="148"/>
        <v>7.1370718076352198</v>
      </c>
      <c r="BD86" s="1">
        <f t="shared" si="149"/>
        <v>46129.554468133836</v>
      </c>
      <c r="BE86">
        <f>BF3</f>
        <v>0.44605544733121549</v>
      </c>
      <c r="BF86">
        <f t="shared" ref="BF86:BG86" si="161">BG3</f>
        <v>0.64396964061591089</v>
      </c>
      <c r="BG86">
        <f t="shared" si="161"/>
        <v>5.0936644772301656E-2</v>
      </c>
      <c r="BH86">
        <f t="shared" si="150"/>
        <v>0.50501673612295139</v>
      </c>
      <c r="BI86">
        <f t="shared" si="151"/>
        <v>1.989654620938508E-2</v>
      </c>
      <c r="BJ86">
        <f t="shared" si="151"/>
        <v>4.1469689803498549E-2</v>
      </c>
      <c r="BK86">
        <f t="shared" si="151"/>
        <v>2.5945417806596459E-4</v>
      </c>
      <c r="BL86">
        <f t="shared" si="140"/>
        <v>1329.945484054462</v>
      </c>
      <c r="BM86">
        <f t="shared" si="141"/>
        <v>1247.9022417382482</v>
      </c>
      <c r="BN86">
        <f t="shared" si="142"/>
        <v>2.3302072226146384</v>
      </c>
      <c r="BO86">
        <f t="shared" si="131"/>
        <v>455.6711661607564</v>
      </c>
      <c r="BP86">
        <f t="shared" si="132"/>
        <v>169.67532833563504</v>
      </c>
      <c r="BQ86">
        <f t="shared" si="133"/>
        <v>15.332517690116681</v>
      </c>
      <c r="BR86" s="7">
        <f t="shared" si="158"/>
        <v>2.4016302569352943E-2</v>
      </c>
      <c r="BS86" s="7">
        <f t="shared" si="138"/>
        <v>0.55367575418633463</v>
      </c>
      <c r="BT86" s="7">
        <f t="shared" si="139"/>
        <v>0.3220005852536072</v>
      </c>
      <c r="BU86" s="8">
        <f>MAX((BU$3*climate!$I196+BU$4*climate!$I196^2+BU$5*climate!$I196^6)*(K86/K$66)^$BW$1,-99)</f>
        <v>2.4203311459358656</v>
      </c>
      <c r="BV86" s="8">
        <f>MAX((BV$3*climate!$I196+BV$4*climate!$I196^2+BV$5*climate!$I196^6)*(L86/L$66)^$BW$1,-99)</f>
        <v>1.3111594951553485</v>
      </c>
      <c r="BW86" s="8">
        <f>MAX((BW$3*climate!$I196+BW$4*climate!$I196^2+BW$5*climate!$I196^6)*(M86/M$66)^$BW$1,-99)</f>
        <v>0.64323708840247806</v>
      </c>
      <c r="BX86" s="8">
        <f>MAX((BX$3*climate!$M196+BX$4*climate!$M196^2+BX$5*climate!$M196^6)*(K86/K$66)^$BW$1,-99)</f>
        <v>2.4203330749689425</v>
      </c>
      <c r="BY86" s="8">
        <f>MAX((BY$3*climate!$M196+BY$4*climate!$M196^2+BY$5*climate!$M196^6)*(L86/L$66)^$BW$1,-99)</f>
        <v>1.3111604047055698</v>
      </c>
      <c r="BZ86" s="8">
        <f>MAX((BZ$3*climate!$M196+BZ$4*climate!$M196^2+BZ$5*climate!$M196^6)*(M86/M$66)^$BW$1,-99)</f>
        <v>0.64323737247949653</v>
      </c>
      <c r="CA86" s="8">
        <f t="shared" si="152"/>
        <v>-1.3149377019117921E-3</v>
      </c>
      <c r="CB86" s="8">
        <f t="shared" si="153"/>
        <v>-7.2804912381405713E-4</v>
      </c>
      <c r="CC86" s="8">
        <f t="shared" si="154"/>
        <v>-4.2341070958763034E-4</v>
      </c>
      <c r="CD86" s="8">
        <f>MAX((CD$3*climate!$I196+CD$4*climate!$I196^2+CD$5*climate!$I196^6)*(K86/K$66)^$BW$1,-99)</f>
        <v>0.17598893689010092</v>
      </c>
      <c r="CE86" s="8">
        <f>MAX((CE$3*climate!$I196+CE$4*climate!$I196^2+CE$5*climate!$I196^6)*(L86/L$66)^$BW$1,-99)</f>
        <v>7.7005127815766267E-2</v>
      </c>
      <c r="CF86" s="8">
        <f>MAX((CF$3*climate!$I196+CF$4*climate!$I196^2+CF$5*climate!$I196^6)*(M86/M$66)^$BW$1,-99)</f>
        <v>2.012021721162071E-2</v>
      </c>
      <c r="CG86" s="8">
        <f>MAX((CG$3*climate!$M196+CG$4*climate!$M196^2+CG$5*climate!$M196^6)*(K86/K$66)^$BW$1,-99)</f>
        <v>0.17598933699010536</v>
      </c>
      <c r="CH86" s="8">
        <f>MAX((CH$3*climate!$M196+CH$4*climate!$M196^2+CH$5*climate!$M196^6)*(L86/L$66)^$BW$1,-99)</f>
        <v>7.7005301978343293E-2</v>
      </c>
      <c r="CI86" s="8">
        <f>MAX((CI$3*climate!$M196+CI$4*climate!$M196^2+CI$5*climate!$M196^6)*(M86/M$66)^$BW$1,-99)</f>
        <v>2.0120261423308573E-2</v>
      </c>
      <c r="CJ86" s="8">
        <f t="shared" si="155"/>
        <v>-2.582439766885596E-5</v>
      </c>
      <c r="CK86" s="8">
        <f t="shared" si="156"/>
        <v>-1.4298342855711645E-5</v>
      </c>
      <c r="CL86" s="8">
        <f t="shared" si="157"/>
        <v>-8.3154711631935089E-6</v>
      </c>
    </row>
    <row r="87" spans="1:90">
      <c r="A87">
        <f t="shared" si="92"/>
        <v>2041</v>
      </c>
      <c r="B87" s="4">
        <f t="shared" si="97"/>
        <v>1238.8485934318867</v>
      </c>
      <c r="C87" s="4">
        <f t="shared" si="98"/>
        <v>3312.1995211798526</v>
      </c>
      <c r="D87" s="4">
        <f t="shared" si="99"/>
        <v>5762.8774546249952</v>
      </c>
      <c r="E87" s="11">
        <f t="shared" si="100"/>
        <v>1.9888658118035044E-3</v>
      </c>
      <c r="F87" s="11">
        <f t="shared" si="101"/>
        <v>3.9872374963114991E-3</v>
      </c>
      <c r="G87" s="11">
        <f t="shared" si="102"/>
        <v>8.8031396403778443E-3</v>
      </c>
      <c r="H87" s="4">
        <f t="shared" si="103"/>
        <v>67980.090817622084</v>
      </c>
      <c r="I87" s="4">
        <f t="shared" si="104"/>
        <v>30203.526049423544</v>
      </c>
      <c r="J87" s="4">
        <f t="shared" si="105"/>
        <v>9241.965485608127</v>
      </c>
      <c r="K87" s="4">
        <f t="shared" si="76"/>
        <v>54873.606975088122</v>
      </c>
      <c r="L87" s="4">
        <f t="shared" si="77"/>
        <v>9118.8727781304133</v>
      </c>
      <c r="M87" s="4">
        <f t="shared" si="78"/>
        <v>1603.7067521175538</v>
      </c>
      <c r="N87" s="11">
        <f t="shared" si="106"/>
        <v>1.4992190102576242E-2</v>
      </c>
      <c r="O87" s="11">
        <f t="shared" si="107"/>
        <v>-2.7701669892232772E-4</v>
      </c>
      <c r="P87" s="11">
        <f t="shared" si="108"/>
        <v>2.0056063389985113E-2</v>
      </c>
      <c r="Q87" s="4">
        <f t="shared" si="109"/>
        <v>6072.8507009058558</v>
      </c>
      <c r="R87" s="4">
        <f t="shared" si="110"/>
        <v>11493.324675754802</v>
      </c>
      <c r="S87" s="4">
        <f t="shared" si="111"/>
        <v>3766.9698118564784</v>
      </c>
      <c r="T87" s="4">
        <f t="shared" si="112"/>
        <v>89.332782993747131</v>
      </c>
      <c r="U87" s="4">
        <f t="shared" si="113"/>
        <v>380.52923545905531</v>
      </c>
      <c r="V87" s="4">
        <f t="shared" si="114"/>
        <v>407.59401425189475</v>
      </c>
      <c r="W87" s="11">
        <f t="shared" si="115"/>
        <v>-1.219247815263802E-2</v>
      </c>
      <c r="X87" s="11">
        <f t="shared" si="116"/>
        <v>-1.3228699347321071E-2</v>
      </c>
      <c r="Y87" s="11">
        <f t="shared" si="117"/>
        <v>-1.2203590333800474E-2</v>
      </c>
      <c r="Z87" s="4">
        <f t="shared" si="134"/>
        <v>7502.6079407053558</v>
      </c>
      <c r="AA87" s="4">
        <f t="shared" si="118"/>
        <v>13559.68734646255</v>
      </c>
      <c r="AB87" s="4">
        <f t="shared" si="119"/>
        <v>5981.7978738257016</v>
      </c>
      <c r="AC87" s="12">
        <f t="shared" si="120"/>
        <v>2.2405326507943077</v>
      </c>
      <c r="AD87" s="12">
        <f t="shared" si="121"/>
        <v>3.2820209317877262</v>
      </c>
      <c r="AE87" s="12">
        <f t="shared" si="122"/>
        <v>1.7007571267690491</v>
      </c>
      <c r="AF87" s="11">
        <f t="shared" si="123"/>
        <v>-2.9039671966837322E-3</v>
      </c>
      <c r="AG87" s="11">
        <f t="shared" si="124"/>
        <v>2.0567434751257441E-3</v>
      </c>
      <c r="AH87" s="11">
        <f t="shared" si="125"/>
        <v>8.257041531207765E-4</v>
      </c>
      <c r="AI87" s="1">
        <f t="shared" si="83"/>
        <v>111777.88494123716</v>
      </c>
      <c r="AJ87" s="1">
        <f t="shared" si="84"/>
        <v>46143.03575428066</v>
      </c>
      <c r="AK87" s="1">
        <f t="shared" si="85"/>
        <v>13751.305099243866</v>
      </c>
      <c r="AL87" s="17">
        <f t="shared" si="160"/>
        <v>22.203916682990329</v>
      </c>
      <c r="AM87" s="17">
        <f t="shared" si="160"/>
        <v>5.5416231024120428</v>
      </c>
      <c r="AN87" s="17">
        <f t="shared" si="160"/>
        <v>1.3394034951635621</v>
      </c>
      <c r="AO87" s="7">
        <f t="shared" si="159"/>
        <v>1.3383971182211317E-2</v>
      </c>
      <c r="AP87" s="7">
        <f t="shared" si="159"/>
        <v>2.0610309861637078E-2</v>
      </c>
      <c r="AQ87" s="7">
        <f t="shared" si="159"/>
        <v>1.4918568499126166E-2</v>
      </c>
      <c r="AR87" s="1">
        <f t="shared" si="127"/>
        <v>67980.090817622084</v>
      </c>
      <c r="AS87" s="1">
        <f t="shared" si="128"/>
        <v>30203.526049423544</v>
      </c>
      <c r="AT87" s="1">
        <f t="shared" si="129"/>
        <v>9241.965485608127</v>
      </c>
      <c r="AU87" s="1">
        <f t="shared" si="89"/>
        <v>13596.018163524417</v>
      </c>
      <c r="AV87" s="1">
        <f t="shared" si="90"/>
        <v>6040.7052098847089</v>
      </c>
      <c r="AW87" s="1">
        <f t="shared" si="91"/>
        <v>1848.3930971216255</v>
      </c>
      <c r="AX87" s="1">
        <f t="shared" si="143"/>
        <v>43898.885580070499</v>
      </c>
      <c r="AY87" s="1">
        <f t="shared" si="144"/>
        <v>7295.0982225043299</v>
      </c>
      <c r="AZ87" s="1">
        <f t="shared" si="145"/>
        <v>1282.9654016940433</v>
      </c>
      <c r="BA87" s="1">
        <f t="shared" si="146"/>
        <v>10.689644213321241</v>
      </c>
      <c r="BB87" s="1">
        <f t="shared" si="147"/>
        <v>8.8949579252259863</v>
      </c>
      <c r="BC87" s="1">
        <f t="shared" si="148"/>
        <v>7.1569293975287565</v>
      </c>
      <c r="BD87" s="1">
        <f t="shared" si="149"/>
        <v>45126.849491919922</v>
      </c>
      <c r="BE87">
        <f t="shared" si="135"/>
        <v>0.44605544733121549</v>
      </c>
      <c r="BF87">
        <f t="shared" si="136"/>
        <v>0.64396964061591089</v>
      </c>
      <c r="BG87">
        <f t="shared" si="137"/>
        <v>5.0936644772301656E-2</v>
      </c>
      <c r="BH87">
        <f t="shared" si="150"/>
        <v>0.4578929220583805</v>
      </c>
      <c r="BI87">
        <f t="shared" si="151"/>
        <v>1.989654620938508E-2</v>
      </c>
      <c r="BJ87">
        <f t="shared" si="151"/>
        <v>4.1469689803498549E-2</v>
      </c>
      <c r="BK87">
        <f t="shared" si="151"/>
        <v>2.5945417806596459E-4</v>
      </c>
      <c r="BL87">
        <f t="shared" si="140"/>
        <v>1352.5690182710121</v>
      </c>
      <c r="BM87">
        <f t="shared" si="141"/>
        <v>1252.5308562414823</v>
      </c>
      <c r="BN87">
        <f t="shared" si="142"/>
        <v>2.3978665587824697</v>
      </c>
      <c r="BO87">
        <f t="shared" si="131"/>
        <v>466.61470275940303</v>
      </c>
      <c r="BP87">
        <f t="shared" si="132"/>
        <v>286.88203965786482</v>
      </c>
      <c r="BQ87">
        <f t="shared" si="133"/>
        <v>15.739572712684089</v>
      </c>
      <c r="BR87" s="7">
        <f t="shared" si="158"/>
        <v>1.4251355011332123E-2</v>
      </c>
      <c r="BS87" s="7">
        <f t="shared" si="138"/>
        <v>0.53754927590906276</v>
      </c>
      <c r="BT87" s="7">
        <f t="shared" si="139"/>
        <v>0.30549867631902206</v>
      </c>
      <c r="BU87" s="8">
        <f>MAX((BU$3*climate!$I197+BU$4*climate!$I197^2+BU$5*climate!$I197^6)*(K87/K$66)^$BW$1,-99)</f>
        <v>2.4373684902402419</v>
      </c>
      <c r="BV87" s="8">
        <f>MAX((BV$3*climate!$I197+BV$4*climate!$I197^2+BV$5*climate!$I197^6)*(L87/L$66)^$BW$1,-99)</f>
        <v>1.3235265172547868</v>
      </c>
      <c r="BW87" s="8">
        <f>MAX((BW$3*climate!$I197+BW$4*climate!$I197^2+BW$5*climate!$I197^6)*(M87/M$66)^$BW$1,-99)</f>
        <v>0.64381023931589776</v>
      </c>
      <c r="BX87" s="8">
        <f>MAX((BX$3*climate!$M197+BX$4*climate!$M197^2+BX$5*climate!$M197^6)*(K87/K$66)^$BW$1,-99)</f>
        <v>2.4373704273625232</v>
      </c>
      <c r="BY87" s="8">
        <f>MAX((BY$3*climate!$M197+BY$4*climate!$M197^2+BY$5*climate!$M197^6)*(L87/L$66)^$BW$1,-99)</f>
        <v>1.3235274279065505</v>
      </c>
      <c r="BZ87" s="8">
        <f>MAX((BZ$3*climate!$M197+BZ$4*climate!$M197^2+BZ$5*climate!$M197^6)*(M87/M$66)^$BW$1,-99)</f>
        <v>0.64381051385242893</v>
      </c>
      <c r="CA87" s="8">
        <f t="shared" si="152"/>
        <v>-1.3422300574974402E-3</v>
      </c>
      <c r="CB87" s="8">
        <f t="shared" si="153"/>
        <v>-7.2151479551112868E-4</v>
      </c>
      <c r="CC87" s="8">
        <f t="shared" si="154"/>
        <v>-4.1004950588107288E-4</v>
      </c>
      <c r="CD87" s="8">
        <f>MAX((CD$3*climate!$I197+CD$4*climate!$I197^2+CD$5*climate!$I197^6)*(K87/K$66)^$BW$1,-99)</f>
        <v>0.18081091811986402</v>
      </c>
      <c r="CE87" s="8">
        <f>MAX((CE$3*climate!$I197+CE$4*climate!$I197^2+CE$5*climate!$I197^6)*(L87/L$66)^$BW$1,-99)</f>
        <v>7.9402382229148472E-2</v>
      </c>
      <c r="CF87" s="8">
        <f>MAX((CF$3*climate!$I197+CF$4*climate!$I197^2+CF$5*climate!$I197^6)*(M87/M$66)^$BW$1,-99)</f>
        <v>2.062387689023808E-2</v>
      </c>
      <c r="CG87" s="8">
        <f>MAX((CG$3*climate!$M197+CG$4*climate!$M197^2+CG$5*climate!$M197^6)*(K87/K$66)^$BW$1,-99)</f>
        <v>0.1808113315405715</v>
      </c>
      <c r="CH87" s="8">
        <f>MAX((CH$3*climate!$M197+CH$4*climate!$M197^2+CH$5*climate!$M197^6)*(L87/L$66)^$BW$1,-99)</f>
        <v>7.9402562783279299E-2</v>
      </c>
      <c r="CI87" s="8">
        <f>MAX((CI$3*climate!$M197+CI$4*climate!$M197^2+CI$5*climate!$M197^6)*(M87/M$66)^$BW$1,-99)</f>
        <v>2.0623922365169418E-2</v>
      </c>
      <c r="CJ87" s="8">
        <f t="shared" si="155"/>
        <v>-2.6819449266957375E-5</v>
      </c>
      <c r="CK87" s="8">
        <f t="shared" si="156"/>
        <v>-1.4416775533732781E-5</v>
      </c>
      <c r="CL87" s="8">
        <f t="shared" si="157"/>
        <v>-8.1933062506606438E-6</v>
      </c>
    </row>
    <row r="88" spans="1:90">
      <c r="A88">
        <f t="shared" si="92"/>
        <v>2042</v>
      </c>
      <c r="B88" s="4">
        <f t="shared" si="97"/>
        <v>1241.1893018646904</v>
      </c>
      <c r="C88" s="4">
        <f t="shared" si="98"/>
        <v>3324.7457209996605</v>
      </c>
      <c r="D88" s="4">
        <f t="shared" si="99"/>
        <v>5811.0722988402713</v>
      </c>
      <c r="E88" s="11">
        <f t="shared" si="100"/>
        <v>1.8894225212133292E-3</v>
      </c>
      <c r="F88" s="11">
        <f t="shared" si="101"/>
        <v>3.7878756214959237E-3</v>
      </c>
      <c r="G88" s="11">
        <f t="shared" si="102"/>
        <v>8.3629826583589521E-3</v>
      </c>
      <c r="H88" s="4">
        <f t="shared" si="103"/>
        <v>69292.622643324998</v>
      </c>
      <c r="I88" s="4">
        <f t="shared" si="104"/>
        <v>31105.922621867292</v>
      </c>
      <c r="J88" s="4">
        <f t="shared" si="105"/>
        <v>9505.3194853821951</v>
      </c>
      <c r="K88" s="4">
        <f t="shared" si="76"/>
        <v>55827.602235391329</v>
      </c>
      <c r="L88" s="4">
        <f t="shared" si="77"/>
        <v>9355.880188189125</v>
      </c>
      <c r="M88" s="4">
        <f t="shared" si="78"/>
        <v>1635.7255591673145</v>
      </c>
      <c r="N88" s="11">
        <f t="shared" si="106"/>
        <v>1.7385320792495218E-2</v>
      </c>
      <c r="O88" s="11">
        <f t="shared" si="107"/>
        <v>2.5990867053998334E-2</v>
      </c>
      <c r="P88" s="11">
        <f t="shared" si="108"/>
        <v>1.996549993163188E-2</v>
      </c>
      <c r="Q88" s="4">
        <f t="shared" si="109"/>
        <v>6114.6301282480417</v>
      </c>
      <c r="R88" s="4">
        <f t="shared" si="110"/>
        <v>11680.12863662467</v>
      </c>
      <c r="S88" s="4">
        <f t="shared" si="111"/>
        <v>3827.0308175480936</v>
      </c>
      <c r="T88" s="4">
        <f t="shared" si="112"/>
        <v>88.24359498878151</v>
      </c>
      <c r="U88" s="4">
        <f t="shared" si="113"/>
        <v>375.4953286103015</v>
      </c>
      <c r="V88" s="4">
        <f t="shared" si="114"/>
        <v>402.61990387945542</v>
      </c>
      <c r="W88" s="11">
        <f t="shared" si="115"/>
        <v>-1.219247815263802E-2</v>
      </c>
      <c r="X88" s="11">
        <f t="shared" si="116"/>
        <v>-1.3228699347321071E-2</v>
      </c>
      <c r="Y88" s="11">
        <f t="shared" si="117"/>
        <v>-1.2203590333800474E-2</v>
      </c>
      <c r="Z88" s="4">
        <f t="shared" si="134"/>
        <v>7515.3146062424021</v>
      </c>
      <c r="AA88" s="4">
        <f t="shared" si="118"/>
        <v>13457.561386289097</v>
      </c>
      <c r="AB88" s="4">
        <f t="shared" si="119"/>
        <v>6085.385495939513</v>
      </c>
      <c r="AC88" s="12">
        <f t="shared" si="120"/>
        <v>2.2340262174733021</v>
      </c>
      <c r="AD88" s="12">
        <f t="shared" si="121"/>
        <v>3.2887712069244066</v>
      </c>
      <c r="AE88" s="12">
        <f t="shared" si="122"/>
        <v>1.702161448992072</v>
      </c>
      <c r="AF88" s="11">
        <f t="shared" si="123"/>
        <v>-2.9039671966837322E-3</v>
      </c>
      <c r="AG88" s="11">
        <f t="shared" si="124"/>
        <v>2.0567434751257441E-3</v>
      </c>
      <c r="AH88" s="11">
        <f t="shared" si="125"/>
        <v>8.257041531207765E-4</v>
      </c>
      <c r="AI88" s="1">
        <f t="shared" si="83"/>
        <v>114196.11461063787</v>
      </c>
      <c r="AJ88" s="1">
        <f t="shared" si="84"/>
        <v>47569.437388737308</v>
      </c>
      <c r="AK88" s="1">
        <f t="shared" si="85"/>
        <v>14224.567686441105</v>
      </c>
      <c r="AL88" s="17">
        <f t="shared" si="160"/>
        <v>22.49812149819752</v>
      </c>
      <c r="AM88" s="17">
        <f t="shared" si="160"/>
        <v>5.6546955259963907</v>
      </c>
      <c r="AN88" s="17">
        <f t="shared" si="160"/>
        <v>1.3591856581262229</v>
      </c>
      <c r="AO88" s="7">
        <f t="shared" si="159"/>
        <v>1.3250131470389203E-2</v>
      </c>
      <c r="AP88" s="7">
        <f t="shared" si="159"/>
        <v>2.0404206763020707E-2</v>
      </c>
      <c r="AQ88" s="7">
        <f t="shared" si="159"/>
        <v>1.4769382814134905E-2</v>
      </c>
      <c r="AR88" s="1">
        <f t="shared" si="127"/>
        <v>69292.622643324998</v>
      </c>
      <c r="AS88" s="1">
        <f t="shared" si="128"/>
        <v>31105.922621867292</v>
      </c>
      <c r="AT88" s="1">
        <f t="shared" si="129"/>
        <v>9505.3194853821951</v>
      </c>
      <c r="AU88" s="1">
        <f t="shared" si="89"/>
        <v>13858.524528665001</v>
      </c>
      <c r="AV88" s="1">
        <f t="shared" si="90"/>
        <v>6221.1845243734588</v>
      </c>
      <c r="AW88" s="1">
        <f t="shared" si="91"/>
        <v>1901.0638970764392</v>
      </c>
      <c r="AX88" s="1">
        <f t="shared" si="143"/>
        <v>44662.081788313066</v>
      </c>
      <c r="AY88" s="1">
        <f t="shared" si="144"/>
        <v>7484.7041505512998</v>
      </c>
      <c r="AZ88" s="1">
        <f t="shared" si="145"/>
        <v>1308.5804473338517</v>
      </c>
      <c r="BA88" s="1">
        <f t="shared" si="146"/>
        <v>10.706880138466119</v>
      </c>
      <c r="BB88" s="1">
        <f t="shared" si="147"/>
        <v>8.9206167704281203</v>
      </c>
      <c r="BC88" s="1">
        <f t="shared" si="148"/>
        <v>7.1766982006564666</v>
      </c>
      <c r="BD88" s="1">
        <f t="shared" si="149"/>
        <v>44179.431673613071</v>
      </c>
      <c r="BE88">
        <f t="shared" si="135"/>
        <v>0.44605544733121549</v>
      </c>
      <c r="BF88">
        <f t="shared" si="136"/>
        <v>0.64396964061591089</v>
      </c>
      <c r="BG88">
        <f t="shared" si="137"/>
        <v>5.0936644772301656E-2</v>
      </c>
      <c r="BH88">
        <f t="shared" si="150"/>
        <v>0.45562709609335134</v>
      </c>
      <c r="BI88">
        <f t="shared" si="151"/>
        <v>1.989654620938508E-2</v>
      </c>
      <c r="BJ88">
        <f t="shared" si="151"/>
        <v>4.1469689803498549E-2</v>
      </c>
      <c r="BK88">
        <f t="shared" si="151"/>
        <v>2.5945417806596459E-4</v>
      </c>
      <c r="BL88">
        <f t="shared" si="140"/>
        <v>1378.6838683923988</v>
      </c>
      <c r="BM88">
        <f t="shared" si="141"/>
        <v>1289.952962180465</v>
      </c>
      <c r="BN88">
        <f t="shared" si="142"/>
        <v>2.4661948543342351</v>
      </c>
      <c r="BO88">
        <f t="shared" si="131"/>
        <v>473.26459454193451</v>
      </c>
      <c r="BP88">
        <f t="shared" si="132"/>
        <v>297.69538829283846</v>
      </c>
      <c r="BQ88">
        <f t="shared" si="133"/>
        <v>15.912519671833874</v>
      </c>
      <c r="BR88" s="7">
        <f t="shared" si="158"/>
        <v>2.3069759955176128E-2</v>
      </c>
      <c r="BS88" s="7">
        <f t="shared" si="138"/>
        <v>0.52189250088258521</v>
      </c>
      <c r="BT88" s="7">
        <f t="shared" si="139"/>
        <v>0.29255281772242164</v>
      </c>
      <c r="BU88" s="8">
        <f>MAX((BU$3*climate!$I198+BU$4*climate!$I198^2+BU$5*climate!$I198^6)*(K88/K$66)^$BW$1,-99)</f>
        <v>2.4520654051573212</v>
      </c>
      <c r="BV88" s="8">
        <f>MAX((BV$3*climate!$I198+BV$4*climate!$I198^2+BV$5*climate!$I198^6)*(L88/L$66)^$BW$1,-99)</f>
        <v>1.3268342670239106</v>
      </c>
      <c r="BW88" s="8">
        <f>MAX((BW$3*climate!$I198+BW$4*climate!$I198^2+BW$5*climate!$I198^6)*(M88/M$66)^$BW$1,-99)</f>
        <v>0.64413442505695495</v>
      </c>
      <c r="BX88" s="8">
        <f>MAX((BX$3*climate!$M198+BX$4*climate!$M198^2+BX$5*climate!$M198^6)*(K88/K$66)^$BW$1,-99)</f>
        <v>2.452067345606733</v>
      </c>
      <c r="BY88" s="8">
        <f>MAX((BY$3*climate!$M198+BY$4*climate!$M198^2+BY$5*climate!$M198^6)*(L88/L$66)^$BW$1,-99)</f>
        <v>1.3268351710688617</v>
      </c>
      <c r="BZ88" s="8">
        <f>MAX((BZ$3*climate!$M198+BZ$4*climate!$M198^2+BZ$5*climate!$M198^6)*(M88/M$66)^$BW$1,-99)</f>
        <v>0.64413468937798313</v>
      </c>
      <c r="CA88" s="8">
        <f t="shared" si="152"/>
        <v>-1.3697128467116436E-3</v>
      </c>
      <c r="CB88" s="8">
        <f t="shared" si="153"/>
        <v>-7.1484286306134476E-4</v>
      </c>
      <c r="CC88" s="8">
        <f t="shared" si="154"/>
        <v>-4.0071335277609075E-4</v>
      </c>
      <c r="CD88" s="8">
        <f>MAX((CD$3*climate!$I198+CD$4*climate!$I198^2+CD$5*climate!$I198^6)*(K88/K$66)^$BW$1,-99)</f>
        <v>0.18548269881990961</v>
      </c>
      <c r="CE88" s="8">
        <f>MAX((CE$3*climate!$I198+CE$4*climate!$I198^2+CE$5*climate!$I198^6)*(L88/L$66)^$BW$1,-99)</f>
        <v>8.1268902071650162E-2</v>
      </c>
      <c r="CF88" s="8">
        <f>MAX((CF$3*climate!$I198+CF$4*climate!$I198^2+CF$5*climate!$I198^6)*(M88/M$66)^$BW$1,-99)</f>
        <v>2.1120190564925066E-2</v>
      </c>
      <c r="CG88" s="8">
        <f>MAX((CG$3*climate!$M198+CG$4*climate!$M198^2+CG$5*climate!$M198^6)*(K88/K$66)^$BW$1,-99)</f>
        <v>0.18548312473808617</v>
      </c>
      <c r="CH88" s="8">
        <f>MAX((CH$3*climate!$M198+CH$4*climate!$M198^2+CH$5*climate!$M198^6)*(L88/L$66)^$BW$1,-99)</f>
        <v>8.126908759688925E-2</v>
      </c>
      <c r="CI88" s="8">
        <f>MAX((CI$3*climate!$M198+CI$4*climate!$M198^2+CI$5*climate!$M198^6)*(M88/M$66)^$BW$1,-99)</f>
        <v>2.1120237223484682E-2</v>
      </c>
      <c r="CJ88" s="8">
        <f t="shared" si="155"/>
        <v>-2.7828958601230311E-5</v>
      </c>
      <c r="CK88" s="8">
        <f t="shared" si="156"/>
        <v>-1.4523724801354017E-5</v>
      </c>
      <c r="CL88" s="8">
        <f t="shared" si="157"/>
        <v>-8.1414402530705484E-6</v>
      </c>
    </row>
    <row r="89" spans="1:90">
      <c r="A89">
        <f t="shared" si="92"/>
        <v>2043</v>
      </c>
      <c r="B89" s="4">
        <f t="shared" si="97"/>
        <v>1243.417176333721</v>
      </c>
      <c r="C89" s="4">
        <f t="shared" si="98"/>
        <v>3336.7097581006956</v>
      </c>
      <c r="D89" s="4">
        <f t="shared" si="99"/>
        <v>5857.240300858859</v>
      </c>
      <c r="E89" s="11">
        <f t="shared" si="100"/>
        <v>1.7949513951526627E-3</v>
      </c>
      <c r="F89" s="11">
        <f t="shared" si="101"/>
        <v>3.5984818404211274E-3</v>
      </c>
      <c r="G89" s="11">
        <f t="shared" si="102"/>
        <v>7.9448335254410033E-3</v>
      </c>
      <c r="H89" s="4">
        <f t="shared" si="103"/>
        <v>70610.455915561179</v>
      </c>
      <c r="I89" s="4">
        <f t="shared" si="104"/>
        <v>32020.237375105764</v>
      </c>
      <c r="J89" s="4">
        <f t="shared" si="105"/>
        <v>9770.0340894564906</v>
      </c>
      <c r="K89" s="4">
        <f t="shared" si="76"/>
        <v>56787.422000844243</v>
      </c>
      <c r="L89" s="4">
        <f t="shared" si="77"/>
        <v>9596.3508055708608</v>
      </c>
      <c r="M89" s="4">
        <f t="shared" si="78"/>
        <v>1668.0268501232383</v>
      </c>
      <c r="N89" s="11">
        <f t="shared" si="106"/>
        <v>1.7192566526606834E-2</v>
      </c>
      <c r="O89" s="11">
        <f t="shared" si="107"/>
        <v>2.570261830472198E-2</v>
      </c>
      <c r="P89" s="11">
        <f t="shared" si="108"/>
        <v>1.9747378021266027E-2</v>
      </c>
      <c r="Q89" s="4">
        <f t="shared" si="109"/>
        <v>6154.9501120385312</v>
      </c>
      <c r="R89" s="4">
        <f t="shared" si="110"/>
        <v>11864.394956059852</v>
      </c>
      <c r="S89" s="4">
        <f t="shared" si="111"/>
        <v>3885.6060187532157</v>
      </c>
      <c r="T89" s="4">
        <f t="shared" si="112"/>
        <v>87.167686884770546</v>
      </c>
      <c r="U89" s="4">
        <f t="shared" si="113"/>
        <v>370.52801380179227</v>
      </c>
      <c r="V89" s="4">
        <f t="shared" si="114"/>
        <v>397.70649551227643</v>
      </c>
      <c r="W89" s="11">
        <f t="shared" si="115"/>
        <v>-1.219247815263802E-2</v>
      </c>
      <c r="X89" s="11">
        <f t="shared" si="116"/>
        <v>-1.3228699347321071E-2</v>
      </c>
      <c r="Y89" s="11">
        <f t="shared" si="117"/>
        <v>-1.2203590333800474E-2</v>
      </c>
      <c r="Z89" s="4">
        <f t="shared" si="134"/>
        <v>7545.043389799087</v>
      </c>
      <c r="AA89" s="4">
        <f t="shared" si="118"/>
        <v>13704.419212855119</v>
      </c>
      <c r="AB89" s="4">
        <f t="shared" si="119"/>
        <v>6187.5164344190716</v>
      </c>
      <c r="AC89" s="12">
        <f t="shared" si="120"/>
        <v>2.2275386786212281</v>
      </c>
      <c r="AD89" s="12">
        <f t="shared" si="121"/>
        <v>3.2955353656454296</v>
      </c>
      <c r="AE89" s="12">
        <f t="shared" si="122"/>
        <v>1.7035669307697869</v>
      </c>
      <c r="AF89" s="11">
        <f t="shared" si="123"/>
        <v>-2.9039671966837322E-3</v>
      </c>
      <c r="AG89" s="11">
        <f t="shared" si="124"/>
        <v>2.0567434751257441E-3</v>
      </c>
      <c r="AH89" s="11">
        <f t="shared" si="125"/>
        <v>8.257041531207765E-4</v>
      </c>
      <c r="AI89" s="1">
        <f t="shared" si="83"/>
        <v>116635.02767823909</v>
      </c>
      <c r="AJ89" s="1">
        <f t="shared" si="84"/>
        <v>49033.678174237037</v>
      </c>
      <c r="AK89" s="1">
        <f t="shared" si="85"/>
        <v>14703.174814873435</v>
      </c>
      <c r="AL89" s="17">
        <f t="shared" si="160"/>
        <v>22.793243535208546</v>
      </c>
      <c r="AM89" s="17">
        <f t="shared" si="160"/>
        <v>5.7689213069238052</v>
      </c>
      <c r="AN89" s="17">
        <f t="shared" si="160"/>
        <v>1.3790592480935675</v>
      </c>
      <c r="AO89" s="7">
        <f t="shared" si="159"/>
        <v>1.3117630155685312E-2</v>
      </c>
      <c r="AP89" s="7">
        <f t="shared" si="159"/>
        <v>2.0200164695390498E-2</v>
      </c>
      <c r="AQ89" s="7">
        <f t="shared" si="159"/>
        <v>1.4621688985993555E-2</v>
      </c>
      <c r="AR89" s="1">
        <f t="shared" si="127"/>
        <v>70610.455915561179</v>
      </c>
      <c r="AS89" s="1">
        <f t="shared" si="128"/>
        <v>32020.237375105764</v>
      </c>
      <c r="AT89" s="1">
        <f t="shared" si="129"/>
        <v>9770.0340894564906</v>
      </c>
      <c r="AU89" s="1">
        <f t="shared" si="89"/>
        <v>14122.091183112236</v>
      </c>
      <c r="AV89" s="1">
        <f t="shared" si="90"/>
        <v>6404.0474750211533</v>
      </c>
      <c r="AW89" s="1">
        <f t="shared" si="91"/>
        <v>1954.0068178912982</v>
      </c>
      <c r="AX89" s="1">
        <f t="shared" si="143"/>
        <v>45429.937600675396</v>
      </c>
      <c r="AY89" s="1">
        <f t="shared" si="144"/>
        <v>7677.0806444566888</v>
      </c>
      <c r="AZ89" s="1">
        <f t="shared" si="145"/>
        <v>1334.4214800985906</v>
      </c>
      <c r="BA89" s="1">
        <f t="shared" si="146"/>
        <v>10.72392658522566</v>
      </c>
      <c r="BB89" s="1">
        <f t="shared" si="147"/>
        <v>8.9459946294564148</v>
      </c>
      <c r="BC89" s="1">
        <f t="shared" si="148"/>
        <v>7.1962531286711098</v>
      </c>
      <c r="BD89" s="1">
        <f t="shared" si="149"/>
        <v>43238.381215706904</v>
      </c>
      <c r="BE89">
        <f t="shared" si="135"/>
        <v>0.44605544733121549</v>
      </c>
      <c r="BF89">
        <f t="shared" si="136"/>
        <v>0.64396964061591089</v>
      </c>
      <c r="BG89">
        <f t="shared" si="137"/>
        <v>5.0936644772301656E-2</v>
      </c>
      <c r="BH89">
        <f t="shared" si="150"/>
        <v>0.45580488032107908</v>
      </c>
      <c r="BI89">
        <f t="shared" si="151"/>
        <v>1.989654620938508E-2</v>
      </c>
      <c r="BJ89">
        <f t="shared" si="151"/>
        <v>4.1469689803498549E-2</v>
      </c>
      <c r="BK89">
        <f t="shared" si="151"/>
        <v>2.5945417806596459E-4</v>
      </c>
      <c r="BL89">
        <f t="shared" si="140"/>
        <v>1404.9041989897109</v>
      </c>
      <c r="BM89">
        <f t="shared" si="141"/>
        <v>1327.8693113800266</v>
      </c>
      <c r="BN89">
        <f t="shared" si="142"/>
        <v>2.5348761643563886</v>
      </c>
      <c r="BO89">
        <f t="shared" si="131"/>
        <v>484.18269513330068</v>
      </c>
      <c r="BP89">
        <f t="shared" si="132"/>
        <v>300.92571505023488</v>
      </c>
      <c r="BQ89">
        <f t="shared" si="133"/>
        <v>16.085702918206348</v>
      </c>
      <c r="BR89" s="7">
        <f t="shared" si="158"/>
        <v>2.2718606258438356E-2</v>
      </c>
      <c r="BS89" s="7">
        <f t="shared" si="138"/>
        <v>0.50669174842969433</v>
      </c>
      <c r="BT89" s="7">
        <f t="shared" si="139"/>
        <v>0.27780953251840995</v>
      </c>
      <c r="BU89" s="8">
        <f>MAX((BU$3*climate!$I199+BU$4*climate!$I199^2+BU$5*climate!$I199^6)*(K89/K$66)^$BW$1,-99)</f>
        <v>2.4660199536630603</v>
      </c>
      <c r="BV89" s="8">
        <f>MAX((BV$3*climate!$I199+BV$4*climate!$I199^2+BV$5*climate!$I199^6)*(L89/L$66)^$BW$1,-99)</f>
        <v>1.3297392655851492</v>
      </c>
      <c r="BW89" s="8">
        <f>MAX((BW$3*climate!$I199+BW$4*climate!$I199^2+BW$5*climate!$I199^6)*(M89/M$66)^$BW$1,-99)</f>
        <v>0.64424586002156314</v>
      </c>
      <c r="BX89" s="8">
        <f>MAX((BX$3*climate!$M199+BX$4*climate!$M199^2+BX$5*climate!$M199^6)*(K89/K$66)^$BW$1,-99)</f>
        <v>2.4660218941931853</v>
      </c>
      <c r="BY89" s="8">
        <f>MAX((BY$3*climate!$M199+BY$4*climate!$M199^2+BY$5*climate!$M199^6)*(L89/L$66)^$BW$1,-99)</f>
        <v>1.3297401614664093</v>
      </c>
      <c r="BZ89" s="8">
        <f>MAX((BZ$3*climate!$M199+BZ$4*climate!$M199^2+BZ$5*climate!$M199^6)*(M89/M$66)^$BW$1,-99)</f>
        <v>0.6442461135448756</v>
      </c>
      <c r="CA89" s="8">
        <f t="shared" si="152"/>
        <v>-1.3949864825161635E-3</v>
      </c>
      <c r="CB89" s="8">
        <f t="shared" si="153"/>
        <v>-7.0682813986190412E-4</v>
      </c>
      <c r="CC89" s="8">
        <f t="shared" si="154"/>
        <v>-3.8754054257731643E-4</v>
      </c>
      <c r="CD89" s="8">
        <f>MAX((CD$3*climate!$I199+CD$4*climate!$I199^2+CD$5*climate!$I199^6)*(K89/K$66)^$BW$1,-99)</f>
        <v>0.19012007493191771</v>
      </c>
      <c r="CE89" s="8">
        <f>MAX((CE$3*climate!$I199+CE$4*climate!$I199^2+CE$5*climate!$I199^6)*(L89/L$66)^$BW$1,-99)</f>
        <v>8.3112955273558262E-2</v>
      </c>
      <c r="CF89" s="8">
        <f>MAX((CF$3*climate!$I199+CF$4*climate!$I199^2+CF$5*climate!$I199^6)*(M89/M$66)^$BW$1,-99)</f>
        <v>2.1610189330090037E-2</v>
      </c>
      <c r="CG89" s="8">
        <f>MAX((CG$3*climate!$M199+CG$4*climate!$M199^2+CG$5*climate!$M199^6)*(K89/K$66)^$BW$1,-99)</f>
        <v>0.19012051279253042</v>
      </c>
      <c r="CH89" s="8">
        <f>MAX((CH$3*climate!$M199+CH$4*climate!$M199^2+CH$5*climate!$M199^6)*(L89/L$66)^$BW$1,-99)</f>
        <v>8.3113145502711774E-2</v>
      </c>
      <c r="CI89" s="8">
        <f>MAX((CI$3*climate!$M199+CI$4*climate!$M199^2+CI$5*climate!$M199^6)*(M89/M$66)^$BW$1,-99)</f>
        <v>2.1610237095798311E-2</v>
      </c>
      <c r="CJ89" s="8">
        <f t="shared" si="155"/>
        <v>-2.8806089508289081E-5</v>
      </c>
      <c r="CK89" s="8">
        <f t="shared" si="156"/>
        <v>-1.4595807858377269E-5</v>
      </c>
      <c r="CL89" s="8">
        <f t="shared" si="157"/>
        <v>-8.0026062599812625E-6</v>
      </c>
    </row>
    <row r="90" spans="1:90">
      <c r="A90">
        <f t="shared" si="92"/>
        <v>2044</v>
      </c>
      <c r="B90" s="4">
        <f t="shared" si="97"/>
        <v>1245.5374560593673</v>
      </c>
      <c r="C90" s="4">
        <f t="shared" si="98"/>
        <v>3348.1164930984128</v>
      </c>
      <c r="D90" s="4">
        <f t="shared" si="99"/>
        <v>5901.4483600122458</v>
      </c>
      <c r="E90" s="11">
        <f t="shared" si="100"/>
        <v>1.7052038253950294E-3</v>
      </c>
      <c r="F90" s="11">
        <f t="shared" si="101"/>
        <v>3.4185577484000707E-3</v>
      </c>
      <c r="G90" s="11">
        <f t="shared" si="102"/>
        <v>7.5475918491689524E-3</v>
      </c>
      <c r="H90" s="4">
        <f t="shared" si="103"/>
        <v>71934.431408481789</v>
      </c>
      <c r="I90" s="4">
        <f t="shared" si="104"/>
        <v>32948.911954120624</v>
      </c>
      <c r="J90" s="4">
        <f t="shared" si="105"/>
        <v>10036.030306863835</v>
      </c>
      <c r="K90" s="4">
        <f t="shared" si="76"/>
        <v>57753.727965811653</v>
      </c>
      <c r="L90" s="4">
        <f t="shared" si="77"/>
        <v>9841.0291344519646</v>
      </c>
      <c r="M90" s="4">
        <f t="shared" si="78"/>
        <v>1700.6046134144278</v>
      </c>
      <c r="N90" s="11">
        <f t="shared" si="106"/>
        <v>1.7016197089437357E-2</v>
      </c>
      <c r="O90" s="11">
        <f t="shared" si="107"/>
        <v>2.5497017964272839E-2</v>
      </c>
      <c r="P90" s="11">
        <f t="shared" si="108"/>
        <v>1.9530718758383747E-2</v>
      </c>
      <c r="Q90" s="4">
        <f t="shared" si="109"/>
        <v>6193.9067904066424</v>
      </c>
      <c r="R90" s="4">
        <f t="shared" si="110"/>
        <v>12046.992394731515</v>
      </c>
      <c r="S90" s="4">
        <f t="shared" si="111"/>
        <v>3942.6850995646219</v>
      </c>
      <c r="T90" s="4">
        <f t="shared" si="112"/>
        <v>86.10489676681199</v>
      </c>
      <c r="U90" s="4">
        <f t="shared" si="113"/>
        <v>365.62641010744835</v>
      </c>
      <c r="V90" s="4">
        <f t="shared" si="114"/>
        <v>392.85304836795314</v>
      </c>
      <c r="W90" s="11">
        <f t="shared" si="115"/>
        <v>-1.219247815263802E-2</v>
      </c>
      <c r="X90" s="11">
        <f t="shared" si="116"/>
        <v>-1.3228699347321071E-2</v>
      </c>
      <c r="Y90" s="11">
        <f t="shared" si="117"/>
        <v>-1.2203590333800474E-2</v>
      </c>
      <c r="Z90" s="4">
        <f t="shared" si="134"/>
        <v>7572.740507878073</v>
      </c>
      <c r="AA90" s="4">
        <f t="shared" si="118"/>
        <v>13949.25199224648</v>
      </c>
      <c r="AB90" s="4">
        <f t="shared" si="119"/>
        <v>6287.4076620872102</v>
      </c>
      <c r="AC90" s="12">
        <f t="shared" si="120"/>
        <v>2.2210699793691679</v>
      </c>
      <c r="AD90" s="12">
        <f t="shared" si="121"/>
        <v>3.3023134365057669</v>
      </c>
      <c r="AE90" s="12">
        <f t="shared" si="122"/>
        <v>1.7049735730596427</v>
      </c>
      <c r="AF90" s="11">
        <f t="shared" si="123"/>
        <v>-2.9039671966837322E-3</v>
      </c>
      <c r="AG90" s="11">
        <f t="shared" si="124"/>
        <v>2.0567434751257441E-3</v>
      </c>
      <c r="AH90" s="11">
        <f t="shared" si="125"/>
        <v>8.257041531207765E-4</v>
      </c>
      <c r="AI90" s="1">
        <f t="shared" si="83"/>
        <v>119093.61609352741</v>
      </c>
      <c r="AJ90" s="1">
        <f t="shared" si="84"/>
        <v>50534.357831834488</v>
      </c>
      <c r="AK90" s="1">
        <f t="shared" si="85"/>
        <v>15186.86415127739</v>
      </c>
      <c r="AL90" s="17">
        <f t="shared" si="160"/>
        <v>23.089246940564443</v>
      </c>
      <c r="AM90" s="17">
        <f t="shared" si="160"/>
        <v>5.8842891358332672</v>
      </c>
      <c r="AN90" s="17">
        <f t="shared" si="160"/>
        <v>1.3990217817582609</v>
      </c>
      <c r="AO90" s="7">
        <f t="shared" ref="AO90:AQ105" si="162">AO$5*AO89</f>
        <v>1.2986453854128459E-2</v>
      </c>
      <c r="AP90" s="7">
        <f t="shared" si="162"/>
        <v>1.9998163048436594E-2</v>
      </c>
      <c r="AQ90" s="7">
        <f t="shared" si="162"/>
        <v>1.447547209613362E-2</v>
      </c>
      <c r="AR90" s="1">
        <f t="shared" si="127"/>
        <v>71934.431408481789</v>
      </c>
      <c r="AS90" s="1">
        <f t="shared" si="128"/>
        <v>32948.911954120624</v>
      </c>
      <c r="AT90" s="1">
        <f t="shared" si="129"/>
        <v>10036.030306863835</v>
      </c>
      <c r="AU90" s="1">
        <f t="shared" si="89"/>
        <v>14386.886281696359</v>
      </c>
      <c r="AV90" s="1">
        <f t="shared" si="90"/>
        <v>6589.7823908241253</v>
      </c>
      <c r="AW90" s="1">
        <f t="shared" si="91"/>
        <v>2007.2060613727672</v>
      </c>
      <c r="AX90" s="1">
        <f t="shared" si="143"/>
        <v>46202.982372649327</v>
      </c>
      <c r="AY90" s="1">
        <f t="shared" si="144"/>
        <v>7872.8233075615717</v>
      </c>
      <c r="AZ90" s="1">
        <f t="shared" si="145"/>
        <v>1360.4836907315423</v>
      </c>
      <c r="BA90" s="1">
        <f t="shared" si="146"/>
        <v>10.74079962850689</v>
      </c>
      <c r="BB90" s="1">
        <f t="shared" si="147"/>
        <v>8.9711720200978178</v>
      </c>
      <c r="BC90" s="1">
        <f t="shared" si="148"/>
        <v>7.2155955704495316</v>
      </c>
      <c r="BD90" s="1">
        <f t="shared" si="149"/>
        <v>42304.85597172923</v>
      </c>
      <c r="BE90">
        <f t="shared" si="135"/>
        <v>0.44605544733121549</v>
      </c>
      <c r="BF90">
        <f t="shared" si="136"/>
        <v>0.64396964061591089</v>
      </c>
      <c r="BG90">
        <f t="shared" si="137"/>
        <v>5.0936644772301656E-2</v>
      </c>
      <c r="BH90">
        <f t="shared" si="150"/>
        <v>0.4559974801227909</v>
      </c>
      <c r="BI90">
        <f t="shared" si="151"/>
        <v>1.989654620938508E-2</v>
      </c>
      <c r="BJ90">
        <f t="shared" si="151"/>
        <v>4.1469689803498549E-2</v>
      </c>
      <c r="BK90">
        <f t="shared" si="151"/>
        <v>2.5945417806596459E-4</v>
      </c>
      <c r="BL90">
        <f t="shared" si="140"/>
        <v>1431.2467385646994</v>
      </c>
      <c r="BM90">
        <f t="shared" si="141"/>
        <v>1366.3811581001676</v>
      </c>
      <c r="BN90">
        <f t="shared" si="142"/>
        <v>2.6038899943124667</v>
      </c>
      <c r="BO90">
        <f t="shared" si="131"/>
        <v>495.18265114118361</v>
      </c>
      <c r="BP90">
        <f t="shared" si="132"/>
        <v>304.21844843829865</v>
      </c>
      <c r="BQ90">
        <f t="shared" si="133"/>
        <v>16.261128214965304</v>
      </c>
      <c r="BR90" s="7">
        <f t="shared" si="158"/>
        <v>2.2407740128096432E-2</v>
      </c>
      <c r="BS90" s="7">
        <f t="shared" si="138"/>
        <v>0.49193373633950904</v>
      </c>
      <c r="BT90" s="7">
        <f t="shared" si="139"/>
        <v>0.26389723793882369</v>
      </c>
      <c r="BU90" s="8">
        <f>MAX((BU$3*climate!$I200+BU$4*climate!$I200^2+BU$5*climate!$I200^6)*(K90/K$66)^$BW$1,-99)</f>
        <v>2.4792862692747666</v>
      </c>
      <c r="BV90" s="8">
        <f>MAX((BV$3*climate!$I200+BV$4*climate!$I200^2+BV$5*climate!$I200^6)*(L90/L$66)^$BW$1,-99)</f>
        <v>1.3322512980538015</v>
      </c>
      <c r="BW90" s="8">
        <f>MAX((BW$3*climate!$I200+BW$4*climate!$I200^2+BW$5*climate!$I200^6)*(M90/M$66)^$BW$1,-99)</f>
        <v>0.64416022344330959</v>
      </c>
      <c r="BX90" s="8">
        <f>MAX((BX$3*climate!$M200+BX$4*climate!$M200^2+BX$5*climate!$M200^6)*(K90/K$66)^$BW$1,-99)</f>
        <v>2.4792882068780031</v>
      </c>
      <c r="BY90" s="8">
        <f>MAX((BY$3*climate!$M200+BY$4*climate!$M200^2+BY$5*climate!$M200^6)*(L90/L$66)^$BW$1,-99)</f>
        <v>1.3322521843403969</v>
      </c>
      <c r="BZ90" s="8">
        <f>MAX((BZ$3*climate!$M200+BZ$4*climate!$M200^2+BZ$5*climate!$M200^6)*(M90/M$66)^$BW$1,-99)</f>
        <v>0.64416046565474261</v>
      </c>
      <c r="CA90" s="8">
        <f t="shared" si="152"/>
        <v>-1.4181122839703798E-3</v>
      </c>
      <c r="CB90" s="8">
        <f t="shared" si="153"/>
        <v>-6.9761727440250374E-4</v>
      </c>
      <c r="CC90" s="8">
        <f t="shared" si="154"/>
        <v>-3.7423591482690005E-4</v>
      </c>
      <c r="CD90" s="8">
        <f>MAX((CD$3*climate!$I200+CD$4*climate!$I200^2+CD$5*climate!$I200^6)*(K90/K$66)^$BW$1,-99)</f>
        <v>0.19472853945744673</v>
      </c>
      <c r="CE90" s="8">
        <f>MAX((CE$3*climate!$I200+CE$4*climate!$I200^2+CE$5*climate!$I200^6)*(L90/L$66)^$BW$1,-99)</f>
        <v>8.4935782084058567E-2</v>
      </c>
      <c r="CF90" s="8">
        <f>MAX((CF$3*climate!$I200+CF$4*climate!$I200^2+CF$5*climate!$I200^6)*(M90/M$66)^$BW$1,-99)</f>
        <v>2.2094529563267813E-2</v>
      </c>
      <c r="CG90" s="8">
        <f>MAX((CG$3*climate!$M200+CG$4*climate!$M200^2+CG$5*climate!$M200^6)*(K90/K$66)^$BW$1,-99)</f>
        <v>0.19472898871932692</v>
      </c>
      <c r="CH90" s="8">
        <f>MAX((CH$3*climate!$M200+CH$4*climate!$M200^2+CH$5*climate!$M200^6)*(L90/L$66)^$BW$1,-99)</f>
        <v>8.4935976754762332E-2</v>
      </c>
      <c r="CI90" s="8">
        <f>MAX((CI$3*climate!$M200+CI$4*climate!$M200^2+CI$5*climate!$M200^6)*(M90/M$66)^$BW$1,-99)</f>
        <v>2.2094578361507078E-2</v>
      </c>
      <c r="CJ90" s="8">
        <f t="shared" si="155"/>
        <v>-2.97508230126379E-5</v>
      </c>
      <c r="CK90" s="8">
        <f t="shared" si="156"/>
        <v>-1.4635433523782411E-5</v>
      </c>
      <c r="CL90" s="8">
        <f t="shared" si="157"/>
        <v>-7.8511600194419363E-6</v>
      </c>
    </row>
    <row r="91" spans="1:90">
      <c r="A91">
        <f t="shared" si="92"/>
        <v>2045</v>
      </c>
      <c r="B91" s="4">
        <f t="shared" si="97"/>
        <v>1247.5551565323753</v>
      </c>
      <c r="C91" s="4">
        <f t="shared" si="98"/>
        <v>3358.9899361994389</v>
      </c>
      <c r="D91" s="4">
        <f t="shared" si="99"/>
        <v>5943.7629973755502</v>
      </c>
      <c r="E91" s="11">
        <f t="shared" si="100"/>
        <v>1.6199436341252779E-3</v>
      </c>
      <c r="F91" s="11">
        <f t="shared" si="101"/>
        <v>3.2476298609800669E-3</v>
      </c>
      <c r="G91" s="11">
        <f t="shared" si="102"/>
        <v>7.170212256710504E-3</v>
      </c>
      <c r="H91" s="4">
        <f t="shared" si="103"/>
        <v>73264.380812077827</v>
      </c>
      <c r="I91" s="4">
        <f t="shared" si="104"/>
        <v>33891.780964258069</v>
      </c>
      <c r="J91" s="4">
        <f t="shared" si="105"/>
        <v>10303.232147308854</v>
      </c>
      <c r="K91" s="4">
        <f t="shared" si="76"/>
        <v>58726.366067628485</v>
      </c>
      <c r="L91" s="4">
        <f t="shared" si="77"/>
        <v>10089.872731981224</v>
      </c>
      <c r="M91" s="4">
        <f t="shared" si="78"/>
        <v>1733.4527220984776</v>
      </c>
      <c r="N91" s="11">
        <f t="shared" si="106"/>
        <v>1.6841131058978664E-2</v>
      </c>
      <c r="O91" s="11">
        <f t="shared" si="107"/>
        <v>2.5286338870606162E-2</v>
      </c>
      <c r="P91" s="11">
        <f t="shared" si="108"/>
        <v>1.9315547203002215E-2</v>
      </c>
      <c r="Q91" s="4">
        <f t="shared" si="109"/>
        <v>6231.5066497479384</v>
      </c>
      <c r="R91" s="4">
        <f t="shared" si="110"/>
        <v>12227.80373281989</v>
      </c>
      <c r="S91" s="4">
        <f t="shared" si="111"/>
        <v>3998.2602195594827</v>
      </c>
      <c r="T91" s="4">
        <f t="shared" si="112"/>
        <v>85.055064694147489</v>
      </c>
      <c r="U91" s="4">
        <f t="shared" si="113"/>
        <v>360.7896482546966</v>
      </c>
      <c r="V91" s="4">
        <f t="shared" si="114"/>
        <v>388.05883070428592</v>
      </c>
      <c r="W91" s="11">
        <f t="shared" si="115"/>
        <v>-1.219247815263802E-2</v>
      </c>
      <c r="X91" s="11">
        <f t="shared" si="116"/>
        <v>-1.3228699347321071E-2</v>
      </c>
      <c r="Y91" s="11">
        <f t="shared" si="117"/>
        <v>-1.2203590333800474E-2</v>
      </c>
      <c r="Z91" s="4">
        <f t="shared" si="134"/>
        <v>7598.5406640131041</v>
      </c>
      <c r="AA91" s="4">
        <f t="shared" si="118"/>
        <v>14193.067737209016</v>
      </c>
      <c r="AB91" s="4">
        <f t="shared" si="119"/>
        <v>6385.0367192186877</v>
      </c>
      <c r="AC91" s="12">
        <f t="shared" si="120"/>
        <v>2.2146200650075407</v>
      </c>
      <c r="AD91" s="12">
        <f t="shared" si="121"/>
        <v>3.3091054481191202</v>
      </c>
      <c r="AE91" s="12">
        <f t="shared" si="122"/>
        <v>1.7063813768198792</v>
      </c>
      <c r="AF91" s="11">
        <f t="shared" si="123"/>
        <v>-2.9039671966837322E-3</v>
      </c>
      <c r="AG91" s="11">
        <f t="shared" si="124"/>
        <v>2.0567434751257441E-3</v>
      </c>
      <c r="AH91" s="11">
        <f t="shared" si="125"/>
        <v>8.257041531207765E-4</v>
      </c>
      <c r="AI91" s="1">
        <f t="shared" si="83"/>
        <v>121571.14076587104</v>
      </c>
      <c r="AJ91" s="1">
        <f t="shared" si="84"/>
        <v>52070.704439475165</v>
      </c>
      <c r="AK91" s="1">
        <f t="shared" si="85"/>
        <v>15675.38379752242</v>
      </c>
      <c r="AL91" s="17">
        <f t="shared" si="160"/>
        <v>23.386095906085458</v>
      </c>
      <c r="AM91" s="17">
        <f t="shared" si="160"/>
        <v>6.0007873596601797</v>
      </c>
      <c r="AN91" s="17">
        <f t="shared" si="160"/>
        <v>1.4190707675143486</v>
      </c>
      <c r="AO91" s="7">
        <f t="shared" si="162"/>
        <v>1.2856589315587174E-2</v>
      </c>
      <c r="AP91" s="7">
        <f t="shared" si="162"/>
        <v>1.979818141795223E-2</v>
      </c>
      <c r="AQ91" s="7">
        <f t="shared" si="162"/>
        <v>1.4330717375172284E-2</v>
      </c>
      <c r="AR91" s="1">
        <f t="shared" si="127"/>
        <v>73264.380812077827</v>
      </c>
      <c r="AS91" s="1">
        <f t="shared" si="128"/>
        <v>33891.780964258069</v>
      </c>
      <c r="AT91" s="1">
        <f t="shared" si="129"/>
        <v>10303.232147308854</v>
      </c>
      <c r="AU91" s="1">
        <f t="shared" si="89"/>
        <v>14652.876162415567</v>
      </c>
      <c r="AV91" s="1">
        <f t="shared" si="90"/>
        <v>6778.3561928516137</v>
      </c>
      <c r="AW91" s="1">
        <f t="shared" si="91"/>
        <v>2060.6464294617708</v>
      </c>
      <c r="AX91" s="1">
        <f t="shared" si="143"/>
        <v>46981.092854102782</v>
      </c>
      <c r="AY91" s="1">
        <f t="shared" si="144"/>
        <v>8071.8981855849797</v>
      </c>
      <c r="AZ91" s="1">
        <f t="shared" si="145"/>
        <v>1386.7621776787821</v>
      </c>
      <c r="BA91" s="1">
        <f t="shared" si="146"/>
        <v>10.75750052005607</v>
      </c>
      <c r="BB91" s="1">
        <f t="shared" si="147"/>
        <v>8.9961439486715609</v>
      </c>
      <c r="BC91" s="1">
        <f t="shared" si="148"/>
        <v>7.2347269403489465</v>
      </c>
      <c r="BD91" s="1">
        <f t="shared" si="149"/>
        <v>41379.763006602851</v>
      </c>
      <c r="BE91">
        <f t="shared" si="135"/>
        <v>0.44605544733121549</v>
      </c>
      <c r="BF91">
        <f t="shared" si="136"/>
        <v>0.64396964061591089</v>
      </c>
      <c r="BG91">
        <f t="shared" si="137"/>
        <v>5.0936644772301656E-2</v>
      </c>
      <c r="BH91">
        <f t="shared" si="150"/>
        <v>0.45621142890493305</v>
      </c>
      <c r="BI91">
        <f t="shared" si="151"/>
        <v>1.989654620938508E-2</v>
      </c>
      <c r="BJ91">
        <f t="shared" si="151"/>
        <v>4.1469689803498549E-2</v>
      </c>
      <c r="BK91">
        <f t="shared" si="151"/>
        <v>2.5945417806596459E-4</v>
      </c>
      <c r="BL91">
        <f t="shared" si="140"/>
        <v>1457.7081383294922</v>
      </c>
      <c r="BM91">
        <f t="shared" si="141"/>
        <v>1405.4816434758991</v>
      </c>
      <c r="BN91">
        <f t="shared" si="142"/>
        <v>2.6732166282028422</v>
      </c>
      <c r="BO91">
        <f t="shared" si="131"/>
        <v>506.27857530389707</v>
      </c>
      <c r="BP91">
        <f t="shared" si="132"/>
        <v>307.54842309627776</v>
      </c>
      <c r="BQ91">
        <f t="shared" si="133"/>
        <v>16.438811520515397</v>
      </c>
      <c r="BR91" s="7">
        <f t="shared" si="158"/>
        <v>2.2102628765487076E-2</v>
      </c>
      <c r="BS91" s="7">
        <f t="shared" si="138"/>
        <v>0.47760556926165926</v>
      </c>
      <c r="BT91" s="7">
        <f t="shared" si="139"/>
        <v>0.2507556984583777</v>
      </c>
      <c r="BU91" s="8">
        <f>MAX((BU$3*climate!$I201+BU$4*climate!$I201^2+BU$5*climate!$I201^6)*(K91/K$66)^$BW$1,-99)</f>
        <v>2.4919176358824773</v>
      </c>
      <c r="BV91" s="8">
        <f>MAX((BV$3*climate!$I201+BV$4*climate!$I201^2+BV$5*climate!$I201^6)*(L91/L$66)^$BW$1,-99)</f>
        <v>1.3344030346723159</v>
      </c>
      <c r="BW91" s="8">
        <f>MAX((BW$3*climate!$I201+BW$4*climate!$I201^2+BW$5*climate!$I201^6)*(M91/M$66)^$BW$1,-99)</f>
        <v>0.64389087319785721</v>
      </c>
      <c r="BX91" s="8">
        <f>MAX((BX$3*climate!$M201+BX$4*climate!$M201^2+BX$5*climate!$M201^6)*(K91/K$66)^$BW$1,-99)</f>
        <v>2.4919195677855686</v>
      </c>
      <c r="BY91" s="8">
        <f>MAX((BY$3*climate!$M201+BY$4*climate!$M201^2+BY$5*climate!$M201^6)*(L91/L$66)^$BW$1,-99)</f>
        <v>1.3344039100705833</v>
      </c>
      <c r="BZ91" s="8">
        <f>MAX((BZ$3*climate!$M201+BZ$4*climate!$M201^2+BZ$5*climate!$M201^6)*(M91/M$66)^$BW$1,-99)</f>
        <v>0.64389110364714552</v>
      </c>
      <c r="CA91" s="8">
        <f t="shared" si="152"/>
        <v>-1.4391405628722471E-3</v>
      </c>
      <c r="CB91" s="8">
        <f t="shared" si="153"/>
        <v>-6.873415477781443E-4</v>
      </c>
      <c r="CC91" s="8">
        <f t="shared" si="154"/>
        <v>-3.6087269702281315E-4</v>
      </c>
      <c r="CD91" s="8">
        <f>MAX((CD$3*climate!$I201+CD$4*climate!$I201^2+CD$5*climate!$I201^6)*(K91/K$66)^$BW$1,-99)</f>
        <v>0.19931313185046118</v>
      </c>
      <c r="CE91" s="8">
        <f>MAX((CE$3*climate!$I201+CE$4*climate!$I201^2+CE$5*climate!$I201^6)*(L91/L$66)^$BW$1,-99)</f>
        <v>8.6739817450018991E-2</v>
      </c>
      <c r="CF91" s="8">
        <f>MAX((CF$3*climate!$I201+CF$4*climate!$I201^2+CF$5*climate!$I201^6)*(M91/M$66)^$BW$1,-99)</f>
        <v>2.257373512891114E-2</v>
      </c>
      <c r="CG91" s="8">
        <f>MAX((CG$3*climate!$M201+CG$4*climate!$M201^2+CG$5*climate!$M201^6)*(K91/K$66)^$BW$1,-99)</f>
        <v>0.19931359198799634</v>
      </c>
      <c r="CH91" s="8">
        <f>MAX((CH$3*climate!$M201+CH$4*climate!$M201^2+CH$5*climate!$M201^6)*(L91/L$66)^$BW$1,-99)</f>
        <v>8.6740016308627751E-2</v>
      </c>
      <c r="CI91" s="8">
        <f>MAX((CI$3*climate!$M201+CI$4*climate!$M201^2+CI$5*climate!$M201^6)*(M91/M$66)^$BW$1,-99)</f>
        <v>2.2573784886941568E-2</v>
      </c>
      <c r="CJ91" s="8">
        <f t="shared" si="155"/>
        <v>-3.0662956637995354E-5</v>
      </c>
      <c r="CK91" s="8">
        <f t="shared" si="156"/>
        <v>-1.4644798860335344E-5</v>
      </c>
      <c r="CL91" s="8">
        <f t="shared" si="157"/>
        <v>-7.6889111085594731E-6</v>
      </c>
    </row>
    <row r="92" spans="1:90">
      <c r="A92">
        <f t="shared" si="92"/>
        <v>2046</v>
      </c>
      <c r="B92" s="4">
        <f t="shared" si="97"/>
        <v>1249.4750771147178</v>
      </c>
      <c r="C92" s="4">
        <f t="shared" si="98"/>
        <v>3369.3532544179952</v>
      </c>
      <c r="D92" s="4">
        <f t="shared" si="99"/>
        <v>5984.2501375555757</v>
      </c>
      <c r="E92" s="11">
        <f t="shared" si="100"/>
        <v>1.5389464524190139E-3</v>
      </c>
      <c r="F92" s="11">
        <f t="shared" si="101"/>
        <v>3.0852483679310633E-3</v>
      </c>
      <c r="G92" s="11">
        <f t="shared" si="102"/>
        <v>6.8117016438749784E-3</v>
      </c>
      <c r="H92" s="4">
        <f t="shared" si="103"/>
        <v>74600.143230432121</v>
      </c>
      <c r="I92" s="4">
        <f t="shared" si="104"/>
        <v>34848.691751561048</v>
      </c>
      <c r="J92" s="4">
        <f t="shared" si="105"/>
        <v>10571.567986223094</v>
      </c>
      <c r="K92" s="4">
        <f t="shared" si="76"/>
        <v>59705.187079600211</v>
      </c>
      <c r="L92" s="4">
        <f t="shared" si="77"/>
        <v>10342.843008778143</v>
      </c>
      <c r="M92" s="4">
        <f t="shared" si="78"/>
        <v>1766.5651908296281</v>
      </c>
      <c r="N92" s="11">
        <f t="shared" si="106"/>
        <v>1.6667488174639145E-2</v>
      </c>
      <c r="O92" s="11">
        <f t="shared" si="107"/>
        <v>2.5071701449225881E-2</v>
      </c>
      <c r="P92" s="11">
        <f t="shared" si="108"/>
        <v>1.9102031632605154E-2</v>
      </c>
      <c r="Q92" s="4">
        <f t="shared" si="109"/>
        <v>6267.757271575656</v>
      </c>
      <c r="R92" s="4">
        <f t="shared" si="110"/>
        <v>12406.722177375252</v>
      </c>
      <c r="S92" s="4">
        <f t="shared" si="111"/>
        <v>4052.3264206943741</v>
      </c>
      <c r="T92" s="4">
        <f t="shared" si="112"/>
        <v>84.018032676092886</v>
      </c>
      <c r="U92" s="4">
        <f t="shared" si="113"/>
        <v>356.01687047030947</v>
      </c>
      <c r="V92" s="4">
        <f t="shared" si="114"/>
        <v>383.32311970895717</v>
      </c>
      <c r="W92" s="11">
        <f t="shared" si="115"/>
        <v>-1.219247815263802E-2</v>
      </c>
      <c r="X92" s="11">
        <f t="shared" si="116"/>
        <v>-1.3228699347321071E-2</v>
      </c>
      <c r="Y92" s="11">
        <f t="shared" si="117"/>
        <v>-1.2203590333800474E-2</v>
      </c>
      <c r="Z92" s="4">
        <f t="shared" si="134"/>
        <v>7622.4674331173228</v>
      </c>
      <c r="AA92" s="4">
        <f t="shared" si="118"/>
        <v>14435.718798937263</v>
      </c>
      <c r="AB92" s="4">
        <f t="shared" si="119"/>
        <v>6480.3850935652617</v>
      </c>
      <c r="AC92" s="12">
        <f t="shared" si="120"/>
        <v>2.2081888809856411</v>
      </c>
      <c r="AD92" s="12">
        <f t="shared" si="121"/>
        <v>3.3159114291580423</v>
      </c>
      <c r="AE92" s="12">
        <f t="shared" si="122"/>
        <v>1.7077903430095274</v>
      </c>
      <c r="AF92" s="11">
        <f t="shared" si="123"/>
        <v>-2.9039671966837322E-3</v>
      </c>
      <c r="AG92" s="11">
        <f t="shared" si="124"/>
        <v>2.0567434751257441E-3</v>
      </c>
      <c r="AH92" s="11">
        <f t="shared" si="125"/>
        <v>8.257041531207765E-4</v>
      </c>
      <c r="AI92" s="1">
        <f t="shared" si="83"/>
        <v>124066.9028516995</v>
      </c>
      <c r="AJ92" s="1">
        <f t="shared" si="84"/>
        <v>53641.990188379263</v>
      </c>
      <c r="AK92" s="1">
        <f t="shared" si="85"/>
        <v>16168.49184723195</v>
      </c>
      <c r="AL92" s="17">
        <f t="shared" si="160"/>
        <v>23.683754682537341</v>
      </c>
      <c r="AM92" s="17">
        <f t="shared" si="160"/>
        <v>6.1184039896893152</v>
      </c>
      <c r="AN92" s="17">
        <f t="shared" si="160"/>
        <v>1.4392037065979193</v>
      </c>
      <c r="AO92" s="7">
        <f t="shared" si="162"/>
        <v>1.2728023422431303E-2</v>
      </c>
      <c r="AP92" s="7">
        <f t="shared" si="162"/>
        <v>1.9600199603772708E-2</v>
      </c>
      <c r="AQ92" s="7">
        <f t="shared" si="162"/>
        <v>1.418741020142056E-2</v>
      </c>
      <c r="AR92" s="1">
        <f t="shared" si="127"/>
        <v>74600.143230432121</v>
      </c>
      <c r="AS92" s="1">
        <f t="shared" si="128"/>
        <v>34848.691751561048</v>
      </c>
      <c r="AT92" s="1">
        <f t="shared" si="129"/>
        <v>10571.567986223094</v>
      </c>
      <c r="AU92" s="1">
        <f t="shared" si="89"/>
        <v>14920.028646086424</v>
      </c>
      <c r="AV92" s="1">
        <f t="shared" si="90"/>
        <v>6969.7383503122101</v>
      </c>
      <c r="AW92" s="1">
        <f t="shared" si="91"/>
        <v>2114.3135972446189</v>
      </c>
      <c r="AX92" s="1">
        <f t="shared" si="143"/>
        <v>47764.149663680168</v>
      </c>
      <c r="AY92" s="1">
        <f t="shared" si="144"/>
        <v>8274.2744070225144</v>
      </c>
      <c r="AZ92" s="1">
        <f t="shared" si="145"/>
        <v>1413.2521526637024</v>
      </c>
      <c r="BA92" s="1">
        <f t="shared" si="146"/>
        <v>10.774030630047582</v>
      </c>
      <c r="BB92" s="1">
        <f t="shared" si="147"/>
        <v>9.0209065114487519</v>
      </c>
      <c r="BC92" s="1">
        <f t="shared" si="148"/>
        <v>7.2536488187551615</v>
      </c>
      <c r="BD92" s="1">
        <f t="shared" si="149"/>
        <v>40463.927364996969</v>
      </c>
      <c r="BE92">
        <f t="shared" si="135"/>
        <v>0.44605544733121549</v>
      </c>
      <c r="BF92">
        <f t="shared" si="136"/>
        <v>0.64396964061591089</v>
      </c>
      <c r="BG92">
        <f t="shared" si="137"/>
        <v>5.0936644772301656E-2</v>
      </c>
      <c r="BH92">
        <f t="shared" si="150"/>
        <v>0.45644530318290116</v>
      </c>
      <c r="BI92">
        <f t="shared" si="151"/>
        <v>1.989654620938508E-2</v>
      </c>
      <c r="BJ92">
        <f t="shared" si="151"/>
        <v>4.1469689803498549E-2</v>
      </c>
      <c r="BK92">
        <f t="shared" si="151"/>
        <v>2.5945417806596459E-4</v>
      </c>
      <c r="BL92">
        <f t="shared" si="140"/>
        <v>1484.2851970110382</v>
      </c>
      <c r="BM92">
        <f t="shared" si="141"/>
        <v>1445.1644369949752</v>
      </c>
      <c r="BN92">
        <f t="shared" si="142"/>
        <v>2.742837482733977</v>
      </c>
      <c r="BO92">
        <f t="shared" si="131"/>
        <v>517.46866270575879</v>
      </c>
      <c r="BP92">
        <f t="shared" si="132"/>
        <v>310.91627394182188</v>
      </c>
      <c r="BQ92">
        <f t="shared" si="133"/>
        <v>16.618771737351516</v>
      </c>
      <c r="BR92" s="7">
        <f t="shared" si="158"/>
        <v>2.1803356538995011E-2</v>
      </c>
      <c r="BS92" s="7">
        <f t="shared" si="138"/>
        <v>0.4636947274385041</v>
      </c>
      <c r="BT92" s="7">
        <f t="shared" si="139"/>
        <v>0.23833767885610993</v>
      </c>
      <c r="BU92" s="8">
        <f>MAX((BU$3*climate!$I202+BU$4*climate!$I202^2+BU$5*climate!$I202^6)*(K92/K$66)^$BW$1,-99)</f>
        <v>2.5039600891595004</v>
      </c>
      <c r="BV92" s="8">
        <f>MAX((BV$3*climate!$I202+BV$4*climate!$I202^2+BV$5*climate!$I202^6)*(L92/L$66)^$BW$1,-99)</f>
        <v>1.3362227790292192</v>
      </c>
      <c r="BW92" s="8">
        <f>MAX((BW$3*climate!$I202+BW$4*climate!$I202^2+BW$5*climate!$I202^6)*(M92/M$66)^$BW$1,-99)</f>
        <v>0.643449375555465</v>
      </c>
      <c r="BX92" s="8">
        <f>MAX((BX$3*climate!$M202+BX$4*climate!$M202^2+BX$5*climate!$M202^6)*(K92/K$66)^$BW$1,-99)</f>
        <v>2.5039620128100797</v>
      </c>
      <c r="BY92" s="8">
        <f>MAX((BY$3*climate!$M202+BY$4*climate!$M202^2+BY$5*climate!$M202^6)*(L92/L$66)^$BW$1,-99)</f>
        <v>1.3362236423735805</v>
      </c>
      <c r="BZ92" s="8">
        <f>MAX((BZ$3*climate!$M202+BZ$4*climate!$M202^2+BZ$5*climate!$M202^6)*(M92/M$66)^$BW$1,-99)</f>
        <v>0.64344959385155853</v>
      </c>
      <c r="CA92" s="8">
        <f t="shared" si="152"/>
        <v>-1.458123407329186E-3</v>
      </c>
      <c r="CB92" s="8">
        <f t="shared" si="153"/>
        <v>-6.7612413593320974E-4</v>
      </c>
      <c r="CC92" s="8">
        <f t="shared" si="154"/>
        <v>-3.4752574838860028E-4</v>
      </c>
      <c r="CD92" s="8">
        <f>MAX((CD$3*climate!$I202+CD$4*climate!$I202^2+CD$5*climate!$I202^6)*(K92/K$66)^$BW$1,-99)</f>
        <v>0.20387815641527324</v>
      </c>
      <c r="CE92" s="8">
        <f>MAX((CE$3*climate!$I202+CE$4*climate!$I202^2+CE$5*climate!$I202^6)*(L92/L$66)^$BW$1,-99)</f>
        <v>8.8527145532959525E-2</v>
      </c>
      <c r="CF92" s="8">
        <f>MAX((CF$3*climate!$I202+CF$4*climate!$I202^2+CF$5*climate!$I202^6)*(M92/M$66)^$BW$1,-99)</f>
        <v>2.3048241137927035E-2</v>
      </c>
      <c r="CG92" s="8">
        <f>MAX((CG$3*climate!$M202+CG$4*climate!$M202^2+CG$5*climate!$M202^6)*(K92/K$66)^$BW$1,-99)</f>
        <v>0.20387862691850933</v>
      </c>
      <c r="CH92" s="8">
        <f>MAX((CH$3*climate!$M202+CH$4*climate!$M202^2+CH$5*climate!$M202^6)*(L92/L$66)^$BW$1,-99)</f>
        <v>8.8527348334494188E-2</v>
      </c>
      <c r="CI92" s="8">
        <f>MAX((CI$3*climate!$M202+CI$4*climate!$M202^2+CI$5*climate!$M202^6)*(M92/M$66)^$BW$1,-99)</f>
        <v>2.3048291784888909E-2</v>
      </c>
      <c r="CJ92" s="8">
        <f t="shared" si="155"/>
        <v>-3.1542381010602067E-5</v>
      </c>
      <c r="CK92" s="8">
        <f t="shared" si="156"/>
        <v>-1.4626035765472573E-5</v>
      </c>
      <c r="CL92" s="8">
        <f t="shared" si="157"/>
        <v>-7.5177378756619354E-6</v>
      </c>
    </row>
    <row r="93" spans="1:90">
      <c r="A93">
        <f t="shared" si="92"/>
        <v>2047</v>
      </c>
      <c r="B93" s="4">
        <f t="shared" si="97"/>
        <v>1251.301808590164</v>
      </c>
      <c r="C93" s="4">
        <f t="shared" si="98"/>
        <v>3379.2287814657129</v>
      </c>
      <c r="D93" s="4">
        <f t="shared" si="99"/>
        <v>6022.9749177299555</v>
      </c>
      <c r="E93" s="11">
        <f t="shared" si="100"/>
        <v>1.4619991297980632E-3</v>
      </c>
      <c r="F93" s="11">
        <f t="shared" si="101"/>
        <v>2.9309859495345101E-3</v>
      </c>
      <c r="G93" s="11">
        <f t="shared" si="102"/>
        <v>6.4711165616812292E-3</v>
      </c>
      <c r="H93" s="4">
        <f t="shared" si="103"/>
        <v>75941.559877658598</v>
      </c>
      <c r="I93" s="4">
        <f t="shared" si="104"/>
        <v>35819.495409479634</v>
      </c>
      <c r="J93" s="4">
        <f t="shared" si="105"/>
        <v>10840.970362147478</v>
      </c>
      <c r="K93" s="4">
        <f t="shared" si="76"/>
        <v>60690.042447250678</v>
      </c>
      <c r="L93" s="4">
        <f t="shared" si="77"/>
        <v>10599.902441036626</v>
      </c>
      <c r="M93" s="4">
        <f t="shared" si="78"/>
        <v>1799.9361628146069</v>
      </c>
      <c r="N93" s="11">
        <f t="shared" si="106"/>
        <v>1.6495306619463967E-2</v>
      </c>
      <c r="O93" s="11">
        <f t="shared" si="107"/>
        <v>2.4853846475317409E-2</v>
      </c>
      <c r="P93" s="11">
        <f t="shared" si="108"/>
        <v>1.8890314469123481E-2</v>
      </c>
      <c r="Q93" s="4">
        <f t="shared" si="109"/>
        <v>6302.6668345211083</v>
      </c>
      <c r="R93" s="4">
        <f t="shared" si="110"/>
        <v>12583.647724060958</v>
      </c>
      <c r="S93" s="4">
        <f t="shared" si="111"/>
        <v>4104.8814060443665</v>
      </c>
      <c r="T93" s="4">
        <f t="shared" si="112"/>
        <v>82.993644648261991</v>
      </c>
      <c r="U93" s="4">
        <f t="shared" si="113"/>
        <v>351.30723032828359</v>
      </c>
      <c r="V93" s="4">
        <f t="shared" si="114"/>
        <v>378.64520139055469</v>
      </c>
      <c r="W93" s="11">
        <f t="shared" si="115"/>
        <v>-1.219247815263802E-2</v>
      </c>
      <c r="X93" s="11">
        <f t="shared" si="116"/>
        <v>-1.3228699347321071E-2</v>
      </c>
      <c r="Y93" s="11">
        <f t="shared" si="117"/>
        <v>-1.2203590333800474E-2</v>
      </c>
      <c r="Z93" s="4">
        <f t="shared" si="134"/>
        <v>7644.5455446672913</v>
      </c>
      <c r="AA93" s="4">
        <f t="shared" si="118"/>
        <v>14677.068682928713</v>
      </c>
      <c r="AB93" s="4">
        <f t="shared" si="119"/>
        <v>6573.4388968336898</v>
      </c>
      <c r="AC93" s="12">
        <f t="shared" si="120"/>
        <v>2.2017763729111772</v>
      </c>
      <c r="AD93" s="12">
        <f t="shared" si="121"/>
        <v>3.3227314083540578</v>
      </c>
      <c r="AE93" s="12">
        <f t="shared" si="122"/>
        <v>1.7092004725884098</v>
      </c>
      <c r="AF93" s="11">
        <f t="shared" si="123"/>
        <v>-2.9039671966837322E-3</v>
      </c>
      <c r="AG93" s="11">
        <f t="shared" si="124"/>
        <v>2.0567434751257441E-3</v>
      </c>
      <c r="AH93" s="11">
        <f t="shared" si="125"/>
        <v>8.257041531207765E-4</v>
      </c>
      <c r="AI93" s="1">
        <f t="shared" si="83"/>
        <v>126580.24121261599</v>
      </c>
      <c r="AJ93" s="1">
        <f t="shared" si="84"/>
        <v>55247.529519853546</v>
      </c>
      <c r="AK93" s="1">
        <f t="shared" si="85"/>
        <v>16665.956259753373</v>
      </c>
      <c r="AL93" s="17">
        <f t="shared" si="160"/>
        <v>23.982187593024488</v>
      </c>
      <c r="AM93" s="17">
        <f t="shared" si="160"/>
        <v>6.2371267097492016</v>
      </c>
      <c r="AN93" s="17">
        <f t="shared" si="160"/>
        <v>1.4594180942133397</v>
      </c>
      <c r="AO93" s="7">
        <f t="shared" si="162"/>
        <v>1.2600743188206989E-2</v>
      </c>
      <c r="AP93" s="7">
        <f t="shared" si="162"/>
        <v>1.9404197607734982E-2</v>
      </c>
      <c r="AQ93" s="7">
        <f t="shared" si="162"/>
        <v>1.4045536099406354E-2</v>
      </c>
      <c r="AR93" s="1">
        <f t="shared" si="127"/>
        <v>75941.559877658598</v>
      </c>
      <c r="AS93" s="1">
        <f t="shared" si="128"/>
        <v>35819.495409479634</v>
      </c>
      <c r="AT93" s="1">
        <f t="shared" si="129"/>
        <v>10840.970362147478</v>
      </c>
      <c r="AU93" s="1">
        <f t="shared" si="89"/>
        <v>15188.31197553172</v>
      </c>
      <c r="AV93" s="1">
        <f t="shared" si="90"/>
        <v>7163.8990818959273</v>
      </c>
      <c r="AW93" s="1">
        <f t="shared" si="91"/>
        <v>2168.1940724294959</v>
      </c>
      <c r="AX93" s="1">
        <f t="shared" si="143"/>
        <v>48552.033957800544</v>
      </c>
      <c r="AY93" s="1">
        <f t="shared" si="144"/>
        <v>8479.9219528293015</v>
      </c>
      <c r="AZ93" s="1">
        <f t="shared" si="145"/>
        <v>1439.9489302516852</v>
      </c>
      <c r="BA93" s="1">
        <f t="shared" si="146"/>
        <v>10.790391366926398</v>
      </c>
      <c r="BB93" s="1">
        <f t="shared" si="147"/>
        <v>9.0454565250678041</v>
      </c>
      <c r="BC93" s="1">
        <f t="shared" si="148"/>
        <v>7.2723629268381487</v>
      </c>
      <c r="BD93" s="1">
        <f t="shared" si="149"/>
        <v>39558.095567243705</v>
      </c>
      <c r="BE93">
        <f t="shared" si="135"/>
        <v>0.44605544733121549</v>
      </c>
      <c r="BF93">
        <f t="shared" si="136"/>
        <v>0.64396964061591089</v>
      </c>
      <c r="BG93">
        <f t="shared" si="137"/>
        <v>5.0936644772301656E-2</v>
      </c>
      <c r="BH93">
        <f t="shared" si="150"/>
        <v>0.45669778466247302</v>
      </c>
      <c r="BI93">
        <f t="shared" si="151"/>
        <v>1.989654620938508E-2</v>
      </c>
      <c r="BJ93">
        <f t="shared" si="151"/>
        <v>4.1469689803498549E-2</v>
      </c>
      <c r="BK93">
        <f t="shared" si="151"/>
        <v>2.5945417806596459E-4</v>
      </c>
      <c r="BL93">
        <f t="shared" si="140"/>
        <v>1510.9747553186182</v>
      </c>
      <c r="BM93">
        <f t="shared" si="141"/>
        <v>1485.4233635489607</v>
      </c>
      <c r="BN93">
        <f t="shared" si="142"/>
        <v>2.8127350547484564</v>
      </c>
      <c r="BO93">
        <f t="shared" si="131"/>
        <v>528.75121645648937</v>
      </c>
      <c r="BP93">
        <f t="shared" si="132"/>
        <v>314.32254061351256</v>
      </c>
      <c r="BQ93">
        <f t="shared" si="133"/>
        <v>16.801028046057993</v>
      </c>
      <c r="BR93" s="7">
        <f t="shared" si="158"/>
        <v>2.1509865133123585E-2</v>
      </c>
      <c r="BS93" s="7">
        <f t="shared" si="138"/>
        <v>0.45018905576553797</v>
      </c>
      <c r="BT93" s="7">
        <f t="shared" si="139"/>
        <v>0.22659908563171968</v>
      </c>
      <c r="BU93" s="8">
        <f>MAX((BU$3*climate!$I203+BU$4*climate!$I203^2+BU$5*climate!$I203^6)*(K93/K$66)^$BW$1,-99)</f>
        <v>2.5154541405369257</v>
      </c>
      <c r="BV93" s="8">
        <f>MAX((BV$3*climate!$I203+BV$4*climate!$I203^2+BV$5*climate!$I203^6)*(L93/L$66)^$BW$1,-99)</f>
        <v>1.3377354701542852</v>
      </c>
      <c r="BW93" s="8">
        <f>MAX((BW$3*climate!$I203+BW$4*climate!$I203^2+BW$5*climate!$I203^6)*(M93/M$66)^$BW$1,-99)</f>
        <v>0.64284586371787045</v>
      </c>
      <c r="BX93" s="8">
        <f>MAX((BX$3*climate!$M203+BX$4*climate!$M203^2+BX$5*climate!$M203^6)*(K93/K$66)^$BW$1,-99)</f>
        <v>2.5154560535896113</v>
      </c>
      <c r="BY93" s="8">
        <f>MAX((BY$3*climate!$M203+BY$4*climate!$M203^2+BY$5*climate!$M203^6)*(L93/L$66)^$BW$1,-99)</f>
        <v>1.3377363203979473</v>
      </c>
      <c r="BZ93" s="8">
        <f>MAX((BZ$3*climate!$M203+BZ$4*climate!$M203^2+BZ$5*climate!$M203^6)*(M93/M$66)^$BW$1,-99)</f>
        <v>0.64284606952416712</v>
      </c>
      <c r="CA93" s="8">
        <f t="shared" si="152"/>
        <v>-1.4751134503502667E-3</v>
      </c>
      <c r="CB93" s="8">
        <f t="shared" si="153"/>
        <v>-6.6407993136023138E-4</v>
      </c>
      <c r="CC93" s="8">
        <f t="shared" si="154"/>
        <v>-3.3425935905242158E-4</v>
      </c>
      <c r="CD93" s="8">
        <f>MAX((CD$3*climate!$I203+CD$4*climate!$I203^2+CD$5*climate!$I203^6)*(K93/K$66)^$BW$1,-99)</f>
        <v>0.20842741645478818</v>
      </c>
      <c r="CE93" s="8">
        <f>MAX((CE$3*climate!$I203+CE$4*climate!$I203^2+CE$5*climate!$I203^6)*(L93/L$66)^$BW$1,-99)</f>
        <v>9.0299608652926661E-2</v>
      </c>
      <c r="CF93" s="8">
        <f>MAX((CF$3*climate!$I203+CF$4*climate!$I203^2+CF$5*climate!$I203^6)*(M93/M$66)^$BW$1,-99)</f>
        <v>2.3518420001992252E-2</v>
      </c>
      <c r="CG93" s="8">
        <f>MAX((CG$3*climate!$M203+CG$4*climate!$M203^2+CG$5*climate!$M203^6)*(K93/K$66)^$BW$1,-99)</f>
        <v>0.20842789682947416</v>
      </c>
      <c r="CH93" s="8">
        <f>MAX((CH$3*climate!$M203+CH$4*climate!$M203^2+CH$5*climate!$M203^6)*(L93/L$66)^$BW$1,-99)</f>
        <v>9.0299815161000899E-2</v>
      </c>
      <c r="CI93" s="8">
        <f>MAX((CI$3*climate!$M203+CI$4*climate!$M203^2+CI$5*climate!$M203^6)*(M93/M$66)^$BW$1,-99)</f>
        <v>2.3518471468896473E-2</v>
      </c>
      <c r="CJ93" s="8">
        <f t="shared" si="155"/>
        <v>-3.2389071395944987E-5</v>
      </c>
      <c r="CK93" s="8">
        <f t="shared" si="156"/>
        <v>-1.4581205468863069E-5</v>
      </c>
      <c r="CL93" s="8">
        <f t="shared" si="157"/>
        <v>-7.3393339627816203E-6</v>
      </c>
    </row>
    <row r="94" spans="1:90">
      <c r="A94">
        <f t="shared" si="92"/>
        <v>2048</v>
      </c>
      <c r="B94" s="4">
        <f t="shared" si="97"/>
        <v>1253.039740637674</v>
      </c>
      <c r="C94" s="4">
        <f t="shared" si="98"/>
        <v>3388.6380299405146</v>
      </c>
      <c r="D94" s="4">
        <f t="shared" si="99"/>
        <v>6060.001521833633</v>
      </c>
      <c r="E94" s="11">
        <f t="shared" si="100"/>
        <v>1.38889917330816E-3</v>
      </c>
      <c r="F94" s="11">
        <f t="shared" si="101"/>
        <v>2.7844366520577844E-3</v>
      </c>
      <c r="G94" s="11">
        <f t="shared" si="102"/>
        <v>6.1475607335971672E-3</v>
      </c>
      <c r="H94" s="4">
        <f t="shared" si="103"/>
        <v>77288.474421705934</v>
      </c>
      <c r="I94" s="4">
        <f t="shared" si="104"/>
        <v>36804.046611596779</v>
      </c>
      <c r="J94" s="4">
        <f t="shared" si="105"/>
        <v>11111.375766489235</v>
      </c>
      <c r="K94" s="4">
        <f t="shared" si="76"/>
        <v>61680.784667191569</v>
      </c>
      <c r="L94" s="4">
        <f t="shared" si="77"/>
        <v>10861.014450765299</v>
      </c>
      <c r="M94" s="4">
        <f t="shared" si="78"/>
        <v>1833.5598970488638</v>
      </c>
      <c r="N94" s="11">
        <f t="shared" si="106"/>
        <v>1.6324625589148489E-2</v>
      </c>
      <c r="O94" s="11">
        <f t="shared" si="107"/>
        <v>2.4633435183120111E-2</v>
      </c>
      <c r="P94" s="11">
        <f t="shared" si="108"/>
        <v>1.8680514858748554E-2</v>
      </c>
      <c r="Q94" s="4">
        <f t="shared" si="109"/>
        <v>6336.2441134765204</v>
      </c>
      <c r="R94" s="4">
        <f t="shared" si="110"/>
        <v>12758.48684561162</v>
      </c>
      <c r="S94" s="4">
        <f t="shared" si="111"/>
        <v>4155.9253261270269</v>
      </c>
      <c r="T94" s="4">
        <f t="shared" si="112"/>
        <v>81.981746449080248</v>
      </c>
      <c r="U94" s="4">
        <f t="shared" si="113"/>
        <v>346.65989259973065</v>
      </c>
      <c r="V94" s="4">
        <f t="shared" si="114"/>
        <v>374.02437047092496</v>
      </c>
      <c r="W94" s="11">
        <f t="shared" si="115"/>
        <v>-1.219247815263802E-2</v>
      </c>
      <c r="X94" s="11">
        <f t="shared" si="116"/>
        <v>-1.3228699347321071E-2</v>
      </c>
      <c r="Y94" s="11">
        <f t="shared" si="117"/>
        <v>-1.2203590333800474E-2</v>
      </c>
      <c r="Z94" s="4">
        <f t="shared" si="134"/>
        <v>7664.8002587766259</v>
      </c>
      <c r="AA94" s="4">
        <f t="shared" si="118"/>
        <v>14916.987856941736</v>
      </c>
      <c r="AB94" s="4">
        <f t="shared" si="119"/>
        <v>6664.1885246766506</v>
      </c>
      <c r="AC94" s="12">
        <f t="shared" si="120"/>
        <v>2.1953824865498097</v>
      </c>
      <c r="AD94" s="12">
        <f t="shared" si="121"/>
        <v>3.3295654144977855</v>
      </c>
      <c r="AE94" s="12">
        <f t="shared" si="122"/>
        <v>1.7106117665171421</v>
      </c>
      <c r="AF94" s="11">
        <f t="shared" si="123"/>
        <v>-2.9039671966837322E-3</v>
      </c>
      <c r="AG94" s="11">
        <f t="shared" si="124"/>
        <v>2.0567434751257441E-3</v>
      </c>
      <c r="AH94" s="11">
        <f t="shared" si="125"/>
        <v>8.257041531207765E-4</v>
      </c>
      <c r="AI94" s="1">
        <f t="shared" si="83"/>
        <v>129110.52906688611</v>
      </c>
      <c r="AJ94" s="1">
        <f t="shared" si="84"/>
        <v>56886.675649764118</v>
      </c>
      <c r="AK94" s="1">
        <f t="shared" si="85"/>
        <v>17167.554706207531</v>
      </c>
      <c r="AL94" s="17">
        <f t="shared" si="160"/>
        <v>24.281359046106079</v>
      </c>
      <c r="AM94" s="17">
        <f t="shared" si="160"/>
        <v>6.3569428845378528</v>
      </c>
      <c r="AN94" s="17">
        <f t="shared" si="160"/>
        <v>1.4797114206444759</v>
      </c>
      <c r="AO94" s="7">
        <f t="shared" si="162"/>
        <v>1.247473575632492E-2</v>
      </c>
      <c r="AP94" s="7">
        <f t="shared" si="162"/>
        <v>1.9210155631657632E-2</v>
      </c>
      <c r="AQ94" s="7">
        <f t="shared" si="162"/>
        <v>1.390508073841229E-2</v>
      </c>
      <c r="AR94" s="1">
        <f t="shared" si="127"/>
        <v>77288.474421705934</v>
      </c>
      <c r="AS94" s="1">
        <f t="shared" si="128"/>
        <v>36804.046611596779</v>
      </c>
      <c r="AT94" s="1">
        <f t="shared" si="129"/>
        <v>11111.375766489235</v>
      </c>
      <c r="AU94" s="1">
        <f t="shared" si="89"/>
        <v>15457.694884341188</v>
      </c>
      <c r="AV94" s="1">
        <f t="shared" si="90"/>
        <v>7360.8093223193564</v>
      </c>
      <c r="AW94" s="1">
        <f t="shared" si="91"/>
        <v>2222.2751532978468</v>
      </c>
      <c r="AX94" s="1">
        <f t="shared" si="143"/>
        <v>49344.627733753252</v>
      </c>
      <c r="AY94" s="1">
        <f t="shared" si="144"/>
        <v>8688.8115606122392</v>
      </c>
      <c r="AZ94" s="1">
        <f t="shared" si="145"/>
        <v>1466.8479176390908</v>
      </c>
      <c r="BA94" s="1">
        <f t="shared" si="146"/>
        <v>10.806584178424307</v>
      </c>
      <c r="BB94" s="1">
        <f t="shared" si="147"/>
        <v>9.0697914494837981</v>
      </c>
      <c r="BC94" s="1">
        <f t="shared" si="148"/>
        <v>7.290871103811309</v>
      </c>
      <c r="BD94" s="1">
        <f t="shared" si="149"/>
        <v>38662.939649762644</v>
      </c>
      <c r="BE94">
        <f t="shared" si="135"/>
        <v>0.44605544733121549</v>
      </c>
      <c r="BF94">
        <f t="shared" si="136"/>
        <v>0.64396964061591089</v>
      </c>
      <c r="BG94">
        <f t="shared" si="137"/>
        <v>5.0936644772301656E-2</v>
      </c>
      <c r="BH94">
        <f t="shared" si="150"/>
        <v>0.45696762961089121</v>
      </c>
      <c r="BI94">
        <f t="shared" si="151"/>
        <v>1.989654620938508E-2</v>
      </c>
      <c r="BJ94">
        <f t="shared" si="151"/>
        <v>4.1469689803498549E-2</v>
      </c>
      <c r="BK94">
        <f t="shared" si="151"/>
        <v>2.5945417806596459E-4</v>
      </c>
      <c r="BL94">
        <f t="shared" si="140"/>
        <v>1537.7737027843489</v>
      </c>
      <c r="BM94">
        <f t="shared" si="141"/>
        <v>1526.2523964964203</v>
      </c>
      <c r="BN94">
        <f t="shared" si="142"/>
        <v>2.8828928666765417</v>
      </c>
      <c r="BO94">
        <f t="shared" si="131"/>
        <v>540.12458381144347</v>
      </c>
      <c r="BP94">
        <f t="shared" si="132"/>
        <v>317.76775441500291</v>
      </c>
      <c r="BQ94">
        <f t="shared" si="133"/>
        <v>16.985599919734707</v>
      </c>
      <c r="BR94" s="7">
        <f t="shared" si="158"/>
        <v>2.1222089412691325E-2</v>
      </c>
      <c r="BS94" s="7">
        <f t="shared" si="138"/>
        <v>0.43707675317042521</v>
      </c>
      <c r="BT94" s="7">
        <f t="shared" si="139"/>
        <v>0.21549877290312602</v>
      </c>
      <c r="BU94" s="8">
        <f>MAX((BU$3*climate!$I204+BU$4*climate!$I204^2+BU$5*climate!$I204^6)*(K94/K$66)^$BW$1,-99)</f>
        <v>2.5264358701745988</v>
      </c>
      <c r="BV94" s="8">
        <f>MAX((BV$3*climate!$I204+BV$4*climate!$I204^2+BV$5*climate!$I204^6)*(L94/L$66)^$BW$1,-99)</f>
        <v>1.3389632917620728</v>
      </c>
      <c r="BW94" s="8">
        <f>MAX((BW$3*climate!$I204+BW$4*climate!$I204^2+BW$5*climate!$I204^6)*(M94/M$66)^$BW$1,-99)</f>
        <v>0.64208928346671201</v>
      </c>
      <c r="BX94" s="8">
        <f>MAX((BX$3*climate!$M204+BX$4*climate!$M204^2+BX$5*climate!$M204^6)*(K94/K$66)^$BW$1,-99)</f>
        <v>2.5264377704772771</v>
      </c>
      <c r="BY94" s="8">
        <f>MAX((BY$3*climate!$M204+BY$4*climate!$M204^2+BY$5*climate!$M204^6)*(L94/L$66)^$BW$1,-99)</f>
        <v>1.3389641279679849</v>
      </c>
      <c r="BZ94" s="8">
        <f>MAX((BZ$3*climate!$M204+BZ$4*climate!$M204^2+BZ$5*climate!$M204^6)*(M94/M$66)^$BW$1,-99)</f>
        <v>0.64208947649643366</v>
      </c>
      <c r="CA94" s="8">
        <f t="shared" si="152"/>
        <v>-1.4901632071866399E-3</v>
      </c>
      <c r="CB94" s="8">
        <f t="shared" si="153"/>
        <v>-6.5131569629116423E-4</v>
      </c>
      <c r="CC94" s="8">
        <f t="shared" si="154"/>
        <v>-3.2112834257410765E-4</v>
      </c>
      <c r="CD94" s="8">
        <f>MAX((CD$3*climate!$I204+CD$4*climate!$I204^2+CD$5*climate!$I204^6)*(K94/K$66)^$BW$1,-99)</f>
        <v>0.21296435353839785</v>
      </c>
      <c r="CE94" s="8">
        <f>MAX((CE$3*climate!$I204+CE$4*climate!$I204^2+CE$5*climate!$I204^6)*(L94/L$66)^$BW$1,-99)</f>
        <v>9.2058869940897139E-2</v>
      </c>
      <c r="CF94" s="8">
        <f>MAX((CF$3*climate!$I204+CF$4*climate!$I204^2+CF$5*climate!$I204^6)*(M94/M$66)^$BW$1,-99)</f>
        <v>2.3984597169363631E-2</v>
      </c>
      <c r="CG94" s="8">
        <f>MAX((CG$3*climate!$M204+CG$4*climate!$M204^2+CG$5*climate!$M204^6)*(K94/K$66)^$BW$1,-99)</f>
        <v>0.21296484330595683</v>
      </c>
      <c r="CH94" s="8">
        <f>MAX((CH$3*climate!$M204+CH$4*climate!$M204^2+CH$5*climate!$M204^6)*(L94/L$66)^$BW$1,-99)</f>
        <v>9.2059079927609561E-2</v>
      </c>
      <c r="CI94" s="8">
        <f>MAX((CI$3*climate!$M204+CI$4*climate!$M204^2+CI$5*climate!$M204^6)*(M94/M$66)^$BW$1,-99)</f>
        <v>2.3984649389071428E-2</v>
      </c>
      <c r="CJ94" s="8">
        <f t="shared" si="155"/>
        <v>-3.3203080187236395E-5</v>
      </c>
      <c r="CK94" s="8">
        <f t="shared" si="156"/>
        <v>-1.4512294483494558E-5</v>
      </c>
      <c r="CL94" s="8">
        <f t="shared" si="157"/>
        <v>-7.1552230369535387E-6</v>
      </c>
    </row>
    <row r="95" spans="1:90">
      <c r="A95">
        <f t="shared" si="92"/>
        <v>2049</v>
      </c>
      <c r="B95" s="4">
        <f t="shared" si="97"/>
        <v>1254.6930692045732</v>
      </c>
      <c r="C95" s="4">
        <f t="shared" si="98"/>
        <v>3397.6017054750819</v>
      </c>
      <c r="D95" s="4">
        <f t="shared" si="99"/>
        <v>6095.3930378647374</v>
      </c>
      <c r="E95" s="11">
        <f t="shared" si="100"/>
        <v>1.319454214642752E-3</v>
      </c>
      <c r="F95" s="11">
        <f t="shared" si="101"/>
        <v>2.6452148194548949E-3</v>
      </c>
      <c r="G95" s="11">
        <f t="shared" si="102"/>
        <v>5.8401826969173088E-3</v>
      </c>
      <c r="H95" s="4">
        <f t="shared" si="103"/>
        <v>78640.733027862632</v>
      </c>
      <c r="I95" s="4">
        <f t="shared" si="104"/>
        <v>37802.203341506705</v>
      </c>
      <c r="J95" s="4">
        <f t="shared" si="105"/>
        <v>11382.724430013806</v>
      </c>
      <c r="K95" s="4">
        <f t="shared" si="76"/>
        <v>62677.267419447693</v>
      </c>
      <c r="L95" s="4">
        <f t="shared" si="77"/>
        <v>11126.143267643809</v>
      </c>
      <c r="M95" s="4">
        <f t="shared" si="78"/>
        <v>1867.4307561963653</v>
      </c>
      <c r="N95" s="11">
        <f t="shared" si="106"/>
        <v>1.615548112159737E-2</v>
      </c>
      <c r="O95" s="11">
        <f t="shared" si="107"/>
        <v>2.4411054610081084E-2</v>
      </c>
      <c r="P95" s="11">
        <f t="shared" si="108"/>
        <v>1.847273121648052E-2</v>
      </c>
      <c r="Q95" s="4">
        <f t="shared" si="109"/>
        <v>6368.4984532419894</v>
      </c>
      <c r="R95" s="4">
        <f t="shared" si="110"/>
        <v>12931.152157275215</v>
      </c>
      <c r="S95" s="4">
        <f t="shared" si="111"/>
        <v>4205.4605742961521</v>
      </c>
      <c r="T95" s="4">
        <f t="shared" si="112"/>
        <v>80.98218579658473</v>
      </c>
      <c r="U95" s="4">
        <f t="shared" si="113"/>
        <v>342.07403310475422</v>
      </c>
      <c r="V95" s="4">
        <f t="shared" si="114"/>
        <v>369.4599302788402</v>
      </c>
      <c r="W95" s="11">
        <f t="shared" si="115"/>
        <v>-1.219247815263802E-2</v>
      </c>
      <c r="X95" s="11">
        <f t="shared" si="116"/>
        <v>-1.3228699347321071E-2</v>
      </c>
      <c r="Y95" s="11">
        <f t="shared" si="117"/>
        <v>-1.2203590333800474E-2</v>
      </c>
      <c r="Z95" s="4">
        <f t="shared" si="134"/>
        <v>7683.2573558144531</v>
      </c>
      <c r="AA95" s="4">
        <f t="shared" si="118"/>
        <v>15155.353458175347</v>
      </c>
      <c r="AB95" s="4">
        <f t="shared" si="119"/>
        <v>6752.6283272758055</v>
      </c>
      <c r="AC95" s="12">
        <f t="shared" si="120"/>
        <v>2.1890071678246952</v>
      </c>
      <c r="AD95" s="12">
        <f t="shared" si="121"/>
        <v>3.3364134764390583</v>
      </c>
      <c r="AE95" s="12">
        <f t="shared" si="122"/>
        <v>1.7120242257571325</v>
      </c>
      <c r="AF95" s="11">
        <f t="shared" si="123"/>
        <v>-2.9039671966837322E-3</v>
      </c>
      <c r="AG95" s="11">
        <f t="shared" si="124"/>
        <v>2.0567434751257441E-3</v>
      </c>
      <c r="AH95" s="11">
        <f t="shared" si="125"/>
        <v>8.257041531207765E-4</v>
      </c>
      <c r="AI95" s="1">
        <f t="shared" si="83"/>
        <v>131657.1710445387</v>
      </c>
      <c r="AJ95" s="1">
        <f t="shared" si="84"/>
        <v>58558.817407107068</v>
      </c>
      <c r="AK95" s="1">
        <f t="shared" si="85"/>
        <v>17673.074388884626</v>
      </c>
      <c r="AL95" s="17">
        <f t="shared" si="160"/>
        <v>24.581233548631655</v>
      </c>
      <c r="AM95" s="17">
        <f t="shared" si="160"/>
        <v>6.4778395680698484</v>
      </c>
      <c r="AN95" s="17">
        <f t="shared" si="160"/>
        <v>1.5000811723503522</v>
      </c>
      <c r="AO95" s="7">
        <f t="shared" si="162"/>
        <v>1.234998839876167E-2</v>
      </c>
      <c r="AP95" s="7">
        <f t="shared" si="162"/>
        <v>1.9018054075341056E-2</v>
      </c>
      <c r="AQ95" s="7">
        <f t="shared" si="162"/>
        <v>1.3766029931028167E-2</v>
      </c>
      <c r="AR95" s="1">
        <f t="shared" si="127"/>
        <v>78640.733027862632</v>
      </c>
      <c r="AS95" s="1">
        <f t="shared" si="128"/>
        <v>37802.203341506705</v>
      </c>
      <c r="AT95" s="1">
        <f t="shared" si="129"/>
        <v>11382.724430013806</v>
      </c>
      <c r="AU95" s="1">
        <f t="shared" si="89"/>
        <v>15728.146605572527</v>
      </c>
      <c r="AV95" s="1">
        <f t="shared" si="90"/>
        <v>7560.4406683013412</v>
      </c>
      <c r="AW95" s="1">
        <f t="shared" si="91"/>
        <v>2276.5448860027614</v>
      </c>
      <c r="AX95" s="1">
        <f t="shared" si="143"/>
        <v>50141.813935558159</v>
      </c>
      <c r="AY95" s="1">
        <f t="shared" si="144"/>
        <v>8900.9146141150468</v>
      </c>
      <c r="AZ95" s="1">
        <f t="shared" si="145"/>
        <v>1493.9446049570922</v>
      </c>
      <c r="BA95" s="1">
        <f t="shared" si="146"/>
        <v>10.8226105484723</v>
      </c>
      <c r="BB95" s="1">
        <f t="shared" si="147"/>
        <v>9.0939093160711089</v>
      </c>
      <c r="BC95" s="1">
        <f t="shared" si="148"/>
        <v>7.309175286663371</v>
      </c>
      <c r="BD95" s="1">
        <f t="shared" si="149"/>
        <v>37779.06116991851</v>
      </c>
      <c r="BE95">
        <f t="shared" si="135"/>
        <v>0.44605544733121549</v>
      </c>
      <c r="BF95">
        <f t="shared" si="136"/>
        <v>0.64396964061591089</v>
      </c>
      <c r="BG95">
        <f t="shared" si="137"/>
        <v>5.0936644772301656E-2</v>
      </c>
      <c r="BH95">
        <f t="shared" si="150"/>
        <v>0.45725366492658731</v>
      </c>
      <c r="BI95">
        <f t="shared" si="151"/>
        <v>1.989654620938508E-2</v>
      </c>
      <c r="BJ95">
        <f t="shared" si="151"/>
        <v>4.1469689803498549E-2</v>
      </c>
      <c r="BK95">
        <f t="shared" si="151"/>
        <v>2.5945417806596459E-4</v>
      </c>
      <c r="BL95">
        <f t="shared" si="140"/>
        <v>1564.6789786287843</v>
      </c>
      <c r="BM95">
        <f t="shared" si="141"/>
        <v>1567.6456464610594</v>
      </c>
      <c r="BN95">
        <f t="shared" si="142"/>
        <v>2.9532954111406076</v>
      </c>
      <c r="BO95">
        <f t="shared" si="131"/>
        <v>551.58715602308257</v>
      </c>
      <c r="BP95">
        <f t="shared" si="132"/>
        <v>321.25243884942734</v>
      </c>
      <c r="BQ95">
        <f t="shared" si="133"/>
        <v>17.172507140386905</v>
      </c>
      <c r="BR95" s="7">
        <f t="shared" si="158"/>
        <v>2.0939955277778255E-2</v>
      </c>
      <c r="BS95" s="7">
        <f t="shared" si="138"/>
        <v>0.42434636230138367</v>
      </c>
      <c r="BT95" s="7">
        <f t="shared" si="139"/>
        <v>0.20499833010883867</v>
      </c>
      <c r="BU95" s="8">
        <f>MAX((BU$3*climate!$I205+BU$4*climate!$I205^2+BU$5*climate!$I205^6)*(K95/K$66)^$BW$1,-99)</f>
        <v>2.5369376693454879</v>
      </c>
      <c r="BV95" s="8">
        <f>MAX((BV$3*climate!$I205+BV$4*climate!$I205^2+BV$5*climate!$I205^6)*(L95/L$66)^$BW$1,-99)</f>
        <v>1.3399261000874154</v>
      </c>
      <c r="BW95" s="8">
        <f>MAX((BW$3*climate!$I205+BW$4*climate!$I205^2+BW$5*climate!$I205^6)*(M95/M$66)^$BW$1,-99)</f>
        <v>0.64118757005132865</v>
      </c>
      <c r="BX95" s="8">
        <f>MAX((BX$3*climate!$M205+BX$4*climate!$M205^2+BX$5*climate!$M205^6)*(K95/K$66)^$BW$1,-99)</f>
        <v>2.5369395549261351</v>
      </c>
      <c r="BY95" s="8">
        <f>MAX((BY$3*climate!$M205+BY$4*climate!$M205^2+BY$5*climate!$M205^6)*(L95/L$66)^$BW$1,-99)</f>
        <v>1.3399269214196772</v>
      </c>
      <c r="BZ95" s="8">
        <f>MAX((BZ$3*climate!$M205+BZ$4*climate!$M205^2+BZ$5*climate!$M205^6)*(M95/M$66)^$BW$1,-99)</f>
        <v>0.64118775006315354</v>
      </c>
      <c r="CA95" s="8">
        <f t="shared" si="152"/>
        <v>-1.5033246927396696E-3</v>
      </c>
      <c r="CB95" s="8">
        <f t="shared" si="153"/>
        <v>-6.3793036472192409E-4</v>
      </c>
      <c r="CC95" s="8">
        <f t="shared" si="154"/>
        <v>-3.0817905162301522E-4</v>
      </c>
      <c r="CD95" s="8">
        <f>MAX((CD$3*climate!$I205+CD$4*climate!$I205^2+CD$5*climate!$I205^6)*(K95/K$66)^$BW$1,-99)</f>
        <v>0.21749213156156788</v>
      </c>
      <c r="CE95" s="8">
        <f>MAX((CE$3*climate!$I205+CE$4*climate!$I205^2+CE$5*climate!$I205^6)*(L95/L$66)^$BW$1,-99)</f>
        <v>9.3806451483850251E-2</v>
      </c>
      <c r="CF95" s="8">
        <f>MAX((CF$3*climate!$I205+CF$4*climate!$I205^2+CF$5*climate!$I205^6)*(M95/M$66)^$BW$1,-99)</f>
        <v>2.4447060609379921E-2</v>
      </c>
      <c r="CG95" s="8">
        <f>MAX((CG$3*climate!$M205+CG$4*climate!$M205^2+CG$5*climate!$M205^6)*(K95/K$66)^$BW$1,-99)</f>
        <v>0.21749263025899707</v>
      </c>
      <c r="CH95" s="8">
        <f>MAX((CH$3*climate!$M205+CH$4*climate!$M205^2+CH$5*climate!$M205^6)*(L95/L$66)^$BW$1,-99)</f>
        <v>9.3806664729644482E-2</v>
      </c>
      <c r="CI95" s="8">
        <f>MAX((CI$3*climate!$M205+CI$4*climate!$M205^2+CI$5*climate!$M205^6)*(M95/M$66)^$BW$1,-99)</f>
        <v>2.4447113516572992E-2</v>
      </c>
      <c r="CJ95" s="8">
        <f t="shared" si="155"/>
        <v>-3.3984529209599637E-5</v>
      </c>
      <c r="CK95" s="8">
        <f t="shared" si="156"/>
        <v>-1.4421211344618724E-5</v>
      </c>
      <c r="CL95" s="8">
        <f t="shared" si="157"/>
        <v>-6.966771737502976E-6</v>
      </c>
    </row>
    <row r="96" spans="1:90">
      <c r="A96">
        <f t="shared" si="92"/>
        <v>2050</v>
      </c>
      <c r="B96" s="4">
        <f t="shared" si="97"/>
        <v>1256.265803759906</v>
      </c>
      <c r="C96" s="4">
        <f t="shared" si="98"/>
        <v>3406.1397225379133</v>
      </c>
      <c r="D96" s="4">
        <f t="shared" si="99"/>
        <v>6129.2113363678527</v>
      </c>
      <c r="E96" s="11">
        <f t="shared" si="100"/>
        <v>1.2534815039106143E-3</v>
      </c>
      <c r="F96" s="11">
        <f t="shared" si="101"/>
        <v>2.51295407848215E-3</v>
      </c>
      <c r="G96" s="11">
        <f t="shared" si="102"/>
        <v>5.5481735620714432E-3</v>
      </c>
      <c r="H96" s="4">
        <f t="shared" si="103"/>
        <v>79998.184255285858</v>
      </c>
      <c r="I96" s="4">
        <f t="shared" si="104"/>
        <v>38813.826582392256</v>
      </c>
      <c r="J96" s="4">
        <f t="shared" si="105"/>
        <v>11654.960109919717</v>
      </c>
      <c r="K96" s="4">
        <f t="shared" si="76"/>
        <v>63679.345577868553</v>
      </c>
      <c r="L96" s="4">
        <f t="shared" si="77"/>
        <v>11395.253789962582</v>
      </c>
      <c r="M96" s="4">
        <f t="shared" si="78"/>
        <v>1901.5431954131968</v>
      </c>
      <c r="N96" s="11">
        <f t="shared" si="106"/>
        <v>1.5987904381899343E-2</v>
      </c>
      <c r="O96" s="11">
        <f t="shared" si="107"/>
        <v>2.4187224255989959E-2</v>
      </c>
      <c r="P96" s="11">
        <f t="shared" si="108"/>
        <v>1.8267043692860918E-2</v>
      </c>
      <c r="Q96" s="4">
        <f t="shared" si="109"/>
        <v>6399.43973108303</v>
      </c>
      <c r="R96" s="4">
        <f t="shared" si="110"/>
        <v>13101.56208319974</v>
      </c>
      <c r="S96" s="4">
        <f t="shared" si="111"/>
        <v>4253.491592344667</v>
      </c>
      <c r="T96" s="4">
        <f t="shared" si="112"/>
        <v>79.994812265506994</v>
      </c>
      <c r="U96" s="4">
        <f t="shared" si="113"/>
        <v>337.54883856628589</v>
      </c>
      <c r="V96" s="4">
        <f t="shared" si="114"/>
        <v>364.95119264496276</v>
      </c>
      <c r="W96" s="11">
        <f t="shared" si="115"/>
        <v>-1.219247815263802E-2</v>
      </c>
      <c r="X96" s="11">
        <f t="shared" si="116"/>
        <v>-1.3228699347321071E-2</v>
      </c>
      <c r="Y96" s="11">
        <f t="shared" si="117"/>
        <v>-1.2203590333800474E-2</v>
      </c>
      <c r="Z96" s="4">
        <f t="shared" si="134"/>
        <v>7699.9430953012316</v>
      </c>
      <c r="AA96" s="4">
        <f t="shared" si="118"/>
        <v>15392.048968974126</v>
      </c>
      <c r="AB96" s="4">
        <f t="shared" si="119"/>
        <v>6838.7562929977521</v>
      </c>
      <c r="AC96" s="12">
        <f t="shared" si="120"/>
        <v>2.1826503628160268</v>
      </c>
      <c r="AD96" s="12">
        <f t="shared" si="121"/>
        <v>3.3432756230870457</v>
      </c>
      <c r="AE96" s="12">
        <f t="shared" si="122"/>
        <v>1.7134378512705837</v>
      </c>
      <c r="AF96" s="11">
        <f t="shared" si="123"/>
        <v>-2.9039671966837322E-3</v>
      </c>
      <c r="AG96" s="11">
        <f t="shared" si="124"/>
        <v>2.0567434751257441E-3</v>
      </c>
      <c r="AH96" s="11">
        <f t="shared" si="125"/>
        <v>8.257041531207765E-4</v>
      </c>
      <c r="AI96" s="1">
        <f t="shared" si="83"/>
        <v>134219.60054565736</v>
      </c>
      <c r="AJ96" s="1">
        <f t="shared" si="84"/>
        <v>60263.376334697707</v>
      </c>
      <c r="AK96" s="1">
        <f t="shared" si="85"/>
        <v>18182.311835998928</v>
      </c>
      <c r="AL96" s="17">
        <f t="shared" si="160"/>
        <v>24.881775718292978</v>
      </c>
      <c r="AM96" s="17">
        <f t="shared" si="160"/>
        <v>6.599803512234816</v>
      </c>
      <c r="AN96" s="17">
        <f t="shared" si="160"/>
        <v>1.5205248330447234</v>
      </c>
      <c r="AO96" s="7">
        <f t="shared" si="162"/>
        <v>1.2226488514774054E-2</v>
      </c>
      <c r="AP96" s="7">
        <f t="shared" si="162"/>
        <v>1.8827873534587643E-2</v>
      </c>
      <c r="AQ96" s="7">
        <f t="shared" si="162"/>
        <v>1.3628369631717886E-2</v>
      </c>
      <c r="AR96" s="1">
        <f t="shared" si="127"/>
        <v>79998.184255285858</v>
      </c>
      <c r="AS96" s="1">
        <f t="shared" si="128"/>
        <v>38813.826582392256</v>
      </c>
      <c r="AT96" s="1">
        <f t="shared" si="129"/>
        <v>11654.960109919717</v>
      </c>
      <c r="AU96" s="1">
        <f t="shared" si="89"/>
        <v>15999.636851057172</v>
      </c>
      <c r="AV96" s="1">
        <f t="shared" si="90"/>
        <v>7762.7653164784515</v>
      </c>
      <c r="AW96" s="1">
        <f t="shared" si="91"/>
        <v>2330.9920219839437</v>
      </c>
      <c r="AX96" s="1">
        <f t="shared" si="143"/>
        <v>50943.47646229485</v>
      </c>
      <c r="AY96" s="1">
        <f t="shared" si="144"/>
        <v>9116.2030319700661</v>
      </c>
      <c r="AZ96" s="1">
        <f t="shared" si="145"/>
        <v>1521.2345563305573</v>
      </c>
      <c r="BA96" s="1">
        <f t="shared" si="146"/>
        <v>10.838471992421798</v>
      </c>
      <c r="BB96" s="1">
        <f t="shared" si="147"/>
        <v>9.1178086621634176</v>
      </c>
      <c r="BC96" s="1">
        <f t="shared" si="148"/>
        <v>7.3272774922900128</v>
      </c>
      <c r="BD96" s="1">
        <f t="shared" si="149"/>
        <v>36906.995155877885</v>
      </c>
      <c r="BE96">
        <f t="shared" si="135"/>
        <v>0.44605544733121549</v>
      </c>
      <c r="BF96">
        <f t="shared" si="136"/>
        <v>0.64396964061591089</v>
      </c>
      <c r="BG96">
        <f t="shared" si="137"/>
        <v>5.0936644772301656E-2</v>
      </c>
      <c r="BH96">
        <f t="shared" si="150"/>
        <v>0.45755478417047957</v>
      </c>
      <c r="BI96">
        <f t="shared" si="151"/>
        <v>1.989654620938508E-2</v>
      </c>
      <c r="BJ96">
        <f t="shared" si="151"/>
        <v>4.1469689803498549E-2</v>
      </c>
      <c r="BK96">
        <f t="shared" si="151"/>
        <v>2.5945417806596459E-4</v>
      </c>
      <c r="BL96">
        <f t="shared" si="140"/>
        <v>1591.6875697021969</v>
      </c>
      <c r="BM96">
        <f t="shared" si="141"/>
        <v>1609.5973484585932</v>
      </c>
      <c r="BN96">
        <f t="shared" si="142"/>
        <v>3.0239280957108243</v>
      </c>
      <c r="BO96">
        <f t="shared" si="131"/>
        <v>563.13736640200284</v>
      </c>
      <c r="BP96">
        <f t="shared" si="132"/>
        <v>324.77711064425409</v>
      </c>
      <c r="BQ96">
        <f t="shared" si="133"/>
        <v>17.361769816601992</v>
      </c>
      <c r="BR96" s="7">
        <f t="shared" si="158"/>
        <v>2.0663379572589236E-2</v>
      </c>
      <c r="BS96" s="7">
        <f t="shared" si="138"/>
        <v>0.41198675951590646</v>
      </c>
      <c r="BT96" s="7">
        <f t="shared" si="139"/>
        <v>0.19506188634216948</v>
      </c>
      <c r="BU96" s="8">
        <f>MAX((BU$3*climate!$I206+BU$4*climate!$I206^2+BU$5*climate!$I206^6)*(K96/K$66)^$BW$1,-99)</f>
        <v>2.5469887671031017</v>
      </c>
      <c r="BV96" s="8">
        <f>MAX((BV$3*climate!$I206+BV$4*climate!$I206^2+BV$5*climate!$I206^6)*(L96/L$66)^$BW$1,-99)</f>
        <v>1.3406417388283556</v>
      </c>
      <c r="BW96" s="8">
        <f>MAX((BW$3*climate!$I206+BW$4*climate!$I206^2+BW$5*climate!$I206^6)*(M96/M$66)^$BW$1,-99)</f>
        <v>0.64014778217587154</v>
      </c>
      <c r="BX96" s="8">
        <f>MAX((BX$3*climate!$M206+BX$4*climate!$M206^2+BX$5*climate!$M206^6)*(K96/K$66)^$BW$1,-99)</f>
        <v>2.5469906361573185</v>
      </c>
      <c r="BY96" s="8">
        <f>MAX((BY$3*climate!$M206+BY$4*climate!$M206^2+BY$5*climate!$M206^6)*(L96/L$66)^$BW$1,-99)</f>
        <v>1.3406425445441776</v>
      </c>
      <c r="BZ96" s="8">
        <f>MAX((BZ$3*climate!$M206+BZ$4*climate!$M206^2+BZ$5*climate!$M206^6)*(M96/M$66)^$BW$1,-99)</f>
        <v>0.6401479489698767</v>
      </c>
      <c r="CA96" s="8">
        <f t="shared" si="152"/>
        <v>-1.514649210898262E-3</v>
      </c>
      <c r="CB96" s="8">
        <f t="shared" si="153"/>
        <v>-6.2401542020129976E-4</v>
      </c>
      <c r="CC96" s="8">
        <f t="shared" si="154"/>
        <v>-2.9545033222449347E-4</v>
      </c>
      <c r="CD96" s="8">
        <f>MAX((CD$3*climate!$I206+CD$4*climate!$I206^2+CD$5*climate!$I206^6)*(K96/K$66)^$BW$1,-99)</f>
        <v>0.22201368741485525</v>
      </c>
      <c r="CE96" s="8">
        <f>MAX((CE$3*climate!$I206+CE$4*climate!$I206^2+CE$5*climate!$I206^6)*(L96/L$66)^$BW$1,-99)</f>
        <v>9.554375768803032E-2</v>
      </c>
      <c r="CF96" s="8">
        <f>MAX((CF$3*climate!$I206+CF$4*climate!$I206^2+CF$5*climate!$I206^6)*(M96/M$66)^$BW$1,-99)</f>
        <v>2.490606653420702E-2</v>
      </c>
      <c r="CG96" s="8">
        <f>MAX((CG$3*climate!$M206+CG$4*climate!$M206^2+CG$5*climate!$M206^6)*(K96/K$66)^$BW$1,-99)</f>
        <v>0.22201419459455868</v>
      </c>
      <c r="CH96" s="8">
        <f>MAX((CH$3*climate!$M206+CH$4*climate!$M206^2+CH$5*climate!$M206^6)*(L96/L$66)^$BW$1,-99)</f>
        <v>9.5543973981526462E-2</v>
      </c>
      <c r="CI96" s="8">
        <f>MAX((CI$3*climate!$M206+CI$4*climate!$M206^2+CI$5*climate!$M206^6)*(M96/M$66)^$BW$1,-99)</f>
        <v>2.4906120065349407E-2</v>
      </c>
      <c r="CJ96" s="8">
        <f t="shared" si="155"/>
        <v>-3.4733602089968669E-5</v>
      </c>
      <c r="CK96" s="8">
        <f t="shared" si="156"/>
        <v>-1.4309784171361109E-5</v>
      </c>
      <c r="CL96" s="8">
        <f t="shared" si="157"/>
        <v>-6.7752019431276088E-6</v>
      </c>
    </row>
    <row r="97" spans="1:90">
      <c r="A97">
        <f t="shared" si="92"/>
        <v>2051</v>
      </c>
      <c r="B97" s="4">
        <f t="shared" si="97"/>
        <v>1257.7617744114639</v>
      </c>
      <c r="C97" s="4">
        <f t="shared" si="98"/>
        <v>3414.2712216101636</v>
      </c>
      <c r="D97" s="4">
        <f t="shared" si="99"/>
        <v>6161.5169682459982</v>
      </c>
      <c r="E97" s="11">
        <f t="shared" si="100"/>
        <v>1.1908074287150835E-3</v>
      </c>
      <c r="F97" s="11">
        <f t="shared" si="101"/>
        <v>2.3873063745580422E-3</v>
      </c>
      <c r="G97" s="11">
        <f t="shared" si="102"/>
        <v>5.270764883967871E-3</v>
      </c>
      <c r="H97" s="4">
        <f t="shared" si="103"/>
        <v>81360.67887621143</v>
      </c>
      <c r="I97" s="4">
        <f t="shared" si="104"/>
        <v>39838.779986831818</v>
      </c>
      <c r="J97" s="4">
        <f t="shared" si="105"/>
        <v>11928.029880026463</v>
      </c>
      <c r="K97" s="4">
        <f t="shared" si="76"/>
        <v>64686.87515510001</v>
      </c>
      <c r="L97" s="4">
        <f t="shared" si="77"/>
        <v>11668.311449505738</v>
      </c>
      <c r="M97" s="4">
        <f t="shared" si="78"/>
        <v>1935.8917522257543</v>
      </c>
      <c r="N97" s="11">
        <f t="shared" si="106"/>
        <v>1.5821921034025577E-2</v>
      </c>
      <c r="O97" s="11">
        <f t="shared" si="107"/>
        <v>2.3962402643781022E-2</v>
      </c>
      <c r="P97" s="11">
        <f t="shared" si="108"/>
        <v>1.8063516461477969E-2</v>
      </c>
      <c r="Q97" s="4">
        <f t="shared" si="109"/>
        <v>6429.078314694093</v>
      </c>
      <c r="R97" s="4">
        <f t="shared" si="110"/>
        <v>13269.640531335672</v>
      </c>
      <c r="S97" s="4">
        <f t="shared" si="111"/>
        <v>4300.0246868498152</v>
      </c>
      <c r="T97" s="4">
        <f t="shared" si="112"/>
        <v>79.019477264635427</v>
      </c>
      <c r="U97" s="4">
        <f t="shared" si="113"/>
        <v>333.08350646585507</v>
      </c>
      <c r="V97" s="4">
        <f t="shared" si="114"/>
        <v>360.49747779809172</v>
      </c>
      <c r="W97" s="11">
        <f t="shared" si="115"/>
        <v>-1.219247815263802E-2</v>
      </c>
      <c r="X97" s="11">
        <f t="shared" si="116"/>
        <v>-1.3228699347321071E-2</v>
      </c>
      <c r="Y97" s="11">
        <f t="shared" si="117"/>
        <v>-1.2203590333800474E-2</v>
      </c>
      <c r="Z97" s="4">
        <f t="shared" si="134"/>
        <v>7714.8841620756175</v>
      </c>
      <c r="AA97" s="4">
        <f t="shared" si="118"/>
        <v>15626.963889212457</v>
      </c>
      <c r="AB97" s="4">
        <f t="shared" si="119"/>
        <v>6922.5737470576623</v>
      </c>
      <c r="AC97" s="12">
        <f t="shared" si="120"/>
        <v>2.176312017760579</v>
      </c>
      <c r="AD97" s="12">
        <f t="shared" si="121"/>
        <v>3.3501518834103772</v>
      </c>
      <c r="AE97" s="12">
        <f t="shared" si="122"/>
        <v>1.7148526440204921</v>
      </c>
      <c r="AF97" s="11">
        <f t="shared" si="123"/>
        <v>-2.9039671966837322E-3</v>
      </c>
      <c r="AG97" s="11">
        <f t="shared" si="124"/>
        <v>2.0567434751257441E-3</v>
      </c>
      <c r="AH97" s="11">
        <f t="shared" si="125"/>
        <v>8.257041531207765E-4</v>
      </c>
      <c r="AI97" s="1">
        <f t="shared" si="83"/>
        <v>136797.27734214879</v>
      </c>
      <c r="AJ97" s="1">
        <f t="shared" si="84"/>
        <v>61999.804017706389</v>
      </c>
      <c r="AK97" s="1">
        <f t="shared" si="85"/>
        <v>18695.07267438298</v>
      </c>
      <c r="AL97" s="17">
        <f t="shared" si="160"/>
        <v>25.182950295889402</v>
      </c>
      <c r="AM97" s="17">
        <f t="shared" si="160"/>
        <v>6.7228211754574856</v>
      </c>
      <c r="AN97" s="17">
        <f t="shared" si="160"/>
        <v>1.5410398847590736</v>
      </c>
      <c r="AO97" s="7">
        <f t="shared" si="162"/>
        <v>1.2104223629626314E-2</v>
      </c>
      <c r="AP97" s="7">
        <f t="shared" si="162"/>
        <v>1.8639594799241765E-2</v>
      </c>
      <c r="AQ97" s="7">
        <f t="shared" si="162"/>
        <v>1.3492085935400707E-2</v>
      </c>
      <c r="AR97" s="1">
        <f t="shared" si="127"/>
        <v>81360.67887621143</v>
      </c>
      <c r="AS97" s="1">
        <f t="shared" si="128"/>
        <v>39838.779986831818</v>
      </c>
      <c r="AT97" s="1">
        <f t="shared" si="129"/>
        <v>11928.029880026463</v>
      </c>
      <c r="AU97" s="1">
        <f t="shared" si="89"/>
        <v>16272.135775242286</v>
      </c>
      <c r="AV97" s="1">
        <f t="shared" si="90"/>
        <v>7967.7559973663638</v>
      </c>
      <c r="AW97" s="1">
        <f t="shared" si="91"/>
        <v>2385.6059760052926</v>
      </c>
      <c r="AX97" s="1">
        <f t="shared" si="143"/>
        <v>51749.500124080012</v>
      </c>
      <c r="AY97" s="1">
        <f t="shared" si="144"/>
        <v>9334.6491596045907</v>
      </c>
      <c r="AZ97" s="1">
        <f t="shared" si="145"/>
        <v>1548.7134017806034</v>
      </c>
      <c r="BA97" s="1">
        <f t="shared" si="146"/>
        <v>10.854170051642896</v>
      </c>
      <c r="BB97" s="1">
        <f t="shared" si="147"/>
        <v>9.1414884719384961</v>
      </c>
      <c r="BC97" s="1">
        <f t="shared" si="148"/>
        <v>7.3451798018525842</v>
      </c>
      <c r="BD97" s="1">
        <f t="shared" si="149"/>
        <v>36047.213982054353</v>
      </c>
      <c r="BE97">
        <f t="shared" si="135"/>
        <v>0.44605544733121549</v>
      </c>
      <c r="BF97">
        <f t="shared" si="136"/>
        <v>0.64396964061591089</v>
      </c>
      <c r="BG97">
        <f t="shared" si="137"/>
        <v>5.0936644772301656E-2</v>
      </c>
      <c r="BH97">
        <f t="shared" si="150"/>
        <v>0.45786994372046746</v>
      </c>
      <c r="BI97">
        <f t="shared" si="151"/>
        <v>1.989654620938508E-2</v>
      </c>
      <c r="BJ97">
        <f t="shared" si="151"/>
        <v>4.1469689803498549E-2</v>
      </c>
      <c r="BK97">
        <f t="shared" si="151"/>
        <v>2.5945417806596459E-4</v>
      </c>
      <c r="BL97">
        <f t="shared" si="140"/>
        <v>1618.7965068874812</v>
      </c>
      <c r="BM97">
        <f t="shared" si="141"/>
        <v>1652.1018482037416</v>
      </c>
      <c r="BN97">
        <f t="shared" si="142"/>
        <v>3.094777188468532</v>
      </c>
      <c r="BO97">
        <f t="shared" si="131"/>
        <v>574.7736875554757</v>
      </c>
      <c r="BP97">
        <f t="shared" si="132"/>
        <v>328.34228084965969</v>
      </c>
      <c r="BQ97">
        <f t="shared" si="133"/>
        <v>17.553408400756965</v>
      </c>
      <c r="BR97" s="7">
        <f t="shared" si="158"/>
        <v>2.0392270749816754E-2</v>
      </c>
      <c r="BS97" s="7">
        <f t="shared" si="138"/>
        <v>0.39998714516107425</v>
      </c>
      <c r="BT97" s="7">
        <f t="shared" si="139"/>
        <v>0.18565592951523713</v>
      </c>
      <c r="BU97" s="8">
        <f>MAX((BU$3*climate!$I207+BU$4*climate!$I207^2+BU$5*climate!$I207^6)*(K97/K$66)^$BW$1,-99)</f>
        <v>2.5566156221628193</v>
      </c>
      <c r="BV97" s="8">
        <f>MAX((BV$3*climate!$I207+BV$4*climate!$I207^2+BV$5*climate!$I207^6)*(L97/L$66)^$BW$1,-99)</f>
        <v>1.3411262822515528</v>
      </c>
      <c r="BW97" s="8">
        <f>MAX((BW$3*climate!$I207+BW$4*climate!$I207^2+BW$5*climate!$I207^6)*(M97/M$66)^$BW$1,-99)</f>
        <v>0.63897620833318458</v>
      </c>
      <c r="BX97" s="8">
        <f>MAX((BX$3*climate!$M207+BX$4*climate!$M207^2+BX$5*climate!$M207^6)*(K97/K$66)^$BW$1,-99)</f>
        <v>2.556617473042154</v>
      </c>
      <c r="BY97" s="8">
        <f>MAX((BY$3*climate!$M207+BY$4*climate!$M207^2+BY$5*climate!$M207^6)*(L97/L$66)^$BW$1,-99)</f>
        <v>1.3411270716937955</v>
      </c>
      <c r="BZ97" s="8">
        <f>MAX((BZ$3*climate!$M207+BZ$4*climate!$M207^2+BZ$5*climate!$M207^6)*(M97/M$66)^$BW$1,-99)</f>
        <v>0.63897636174711181</v>
      </c>
      <c r="CA97" s="8">
        <f t="shared" si="152"/>
        <v>-1.5241872509600485E-3</v>
      </c>
      <c r="CB97" s="8">
        <f t="shared" si="153"/>
        <v>-6.096553072024156E-4</v>
      </c>
      <c r="CC97" s="8">
        <f t="shared" si="154"/>
        <v>-2.8297440083226182E-4</v>
      </c>
      <c r="CD97" s="8">
        <f>MAX((CD$3*climate!$I207+CD$4*climate!$I207^2+CD$5*climate!$I207^6)*(K97/K$66)^$BW$1,-99)</f>
        <v>0.22653176161419869</v>
      </c>
      <c r="CE97" s="8">
        <f>MAX((CE$3*climate!$I207+CE$4*climate!$I207^2+CE$5*climate!$I207^6)*(L97/L$66)^$BW$1,-99)</f>
        <v>9.7272089795632566E-2</v>
      </c>
      <c r="CF97" s="8">
        <f>MAX((CF$3*climate!$I207+CF$4*climate!$I207^2+CF$5*climate!$I207^6)*(M97/M$66)^$BW$1,-99)</f>
        <v>2.5361842873319936E-2</v>
      </c>
      <c r="CG97" s="8">
        <f>MAX((CG$3*climate!$M207+CG$4*climate!$M207^2+CG$5*climate!$M207^6)*(K97/K$66)^$BW$1,-99)</f>
        <v>0.22653227684376048</v>
      </c>
      <c r="CH97" s="8">
        <f>MAX((CH$3*climate!$M207+CH$4*climate!$M207^2+CH$5*climate!$M207^6)*(L97/L$66)^$BW$1,-99)</f>
        <v>9.7272308933434207E-2</v>
      </c>
      <c r="CI97" s="8">
        <f>MAX((CI$3*climate!$M207+CI$4*climate!$M207^2+CI$5*climate!$M207^6)*(M97/M$66)^$BW$1,-99)</f>
        <v>2.53618969666131E-2</v>
      </c>
      <c r="CJ97" s="8">
        <f t="shared" si="155"/>
        <v>-3.5450536988100085E-5</v>
      </c>
      <c r="CK97" s="8">
        <f t="shared" si="156"/>
        <v>-1.4179759084297221E-5</v>
      </c>
      <c r="CL97" s="8">
        <f t="shared" si="157"/>
        <v>-6.5816023963400164E-6</v>
      </c>
    </row>
    <row r="98" spans="1:90">
      <c r="A98">
        <f t="shared" si="92"/>
        <v>2052</v>
      </c>
      <c r="B98" s="4">
        <f t="shared" si="97"/>
        <v>1259.1846388727608</v>
      </c>
      <c r="C98" s="4">
        <f t="shared" si="98"/>
        <v>3422.0145874893929</v>
      </c>
      <c r="D98" s="4">
        <f t="shared" si="99"/>
        <v>6192.369080150791</v>
      </c>
      <c r="E98" s="11">
        <f t="shared" si="100"/>
        <v>1.1312670572793293E-3</v>
      </c>
      <c r="F98" s="11">
        <f t="shared" si="101"/>
        <v>2.2679410558301399E-3</v>
      </c>
      <c r="G98" s="11">
        <f t="shared" si="102"/>
        <v>5.007226639769477E-3</v>
      </c>
      <c r="H98" s="4">
        <f t="shared" si="103"/>
        <v>82728.069659533809</v>
      </c>
      <c r="I98" s="4">
        <f t="shared" si="104"/>
        <v>40876.929540280697</v>
      </c>
      <c r="J98" s="4">
        <f t="shared" si="105"/>
        <v>12201.883925764001</v>
      </c>
      <c r="K98" s="4">
        <f t="shared" si="76"/>
        <v>65699.713215683048</v>
      </c>
      <c r="L98" s="4">
        <f t="shared" si="77"/>
        <v>11945.282083169204</v>
      </c>
      <c r="M98" s="4">
        <f t="shared" si="78"/>
        <v>1970.4710374703427</v>
      </c>
      <c r="N98" s="11">
        <f t="shared" si="106"/>
        <v>1.5657551213511978E-2</v>
      </c>
      <c r="O98" s="11">
        <f t="shared" si="107"/>
        <v>2.3736993554041463E-2</v>
      </c>
      <c r="P98" s="11">
        <f t="shared" si="108"/>
        <v>1.7862199787168631E-2</v>
      </c>
      <c r="Q98" s="4">
        <f t="shared" si="109"/>
        <v>6457.4250192946483</v>
      </c>
      <c r="R98" s="4">
        <f t="shared" si="110"/>
        <v>13435.316581322666</v>
      </c>
      <c r="S98" s="4">
        <f t="shared" si="111"/>
        <v>4345.0678564166128</v>
      </c>
      <c r="T98" s="4">
        <f t="shared" si="112"/>
        <v>78.056034014453488</v>
      </c>
      <c r="U98" s="4">
        <f t="shared" si="113"/>
        <v>328.67724490126682</v>
      </c>
      <c r="V98" s="4">
        <f t="shared" si="114"/>
        <v>356.09811426267549</v>
      </c>
      <c r="W98" s="11">
        <f t="shared" si="115"/>
        <v>-1.219247815263802E-2</v>
      </c>
      <c r="X98" s="11">
        <f t="shared" si="116"/>
        <v>-1.3228699347321071E-2</v>
      </c>
      <c r="Y98" s="11">
        <f t="shared" si="117"/>
        <v>-1.2203590333800474E-2</v>
      </c>
      <c r="Z98" s="4">
        <f t="shared" si="134"/>
        <v>7728.1076078057149</v>
      </c>
      <c r="AA98" s="4">
        <f t="shared" si="118"/>
        <v>15859.993414390416</v>
      </c>
      <c r="AB98" s="4">
        <f t="shared" si="119"/>
        <v>7004.0850661503246</v>
      </c>
      <c r="AC98" s="12">
        <f t="shared" si="120"/>
        <v>2.1699920790512537</v>
      </c>
      <c r="AD98" s="12">
        <f t="shared" si="121"/>
        <v>3.3570422864372618</v>
      </c>
      <c r="AE98" s="12">
        <f t="shared" si="122"/>
        <v>1.7162686049706499</v>
      </c>
      <c r="AF98" s="11">
        <f t="shared" si="123"/>
        <v>-2.9039671966837322E-3</v>
      </c>
      <c r="AG98" s="11">
        <f t="shared" si="124"/>
        <v>2.0567434751257441E-3</v>
      </c>
      <c r="AH98" s="11">
        <f t="shared" si="125"/>
        <v>8.257041531207765E-4</v>
      </c>
      <c r="AI98" s="1">
        <f t="shared" si="83"/>
        <v>139389.6853831762</v>
      </c>
      <c r="AJ98" s="1">
        <f t="shared" si="84"/>
        <v>63767.579613302114</v>
      </c>
      <c r="AK98" s="1">
        <f t="shared" si="85"/>
        <v>19211.171382949975</v>
      </c>
      <c r="AL98" s="17">
        <f t="shared" si="160"/>
        <v>25.484722157304258</v>
      </c>
      <c r="AM98" s="17">
        <f t="shared" si="160"/>
        <v>6.8468787314495918</v>
      </c>
      <c r="AN98" s="17">
        <f t="shared" si="160"/>
        <v>1.5616238088885726</v>
      </c>
      <c r="AO98" s="7">
        <f t="shared" si="162"/>
        <v>1.198318139333005E-2</v>
      </c>
      <c r="AP98" s="7">
        <f t="shared" si="162"/>
        <v>1.8453198851249349E-2</v>
      </c>
      <c r="AQ98" s="7">
        <f t="shared" si="162"/>
        <v>1.3357165076046701E-2</v>
      </c>
      <c r="AR98" s="1">
        <f t="shared" si="127"/>
        <v>82728.069659533809</v>
      </c>
      <c r="AS98" s="1">
        <f t="shared" si="128"/>
        <v>40876.929540280697</v>
      </c>
      <c r="AT98" s="1">
        <f t="shared" si="129"/>
        <v>12201.883925764001</v>
      </c>
      <c r="AU98" s="1">
        <f t="shared" si="89"/>
        <v>16545.613931906762</v>
      </c>
      <c r="AV98" s="1">
        <f t="shared" si="90"/>
        <v>8175.3859080561397</v>
      </c>
      <c r="AW98" s="1">
        <f t="shared" si="91"/>
        <v>2440.3767851528005</v>
      </c>
      <c r="AX98" s="1">
        <f t="shared" si="143"/>
        <v>52559.77057254644</v>
      </c>
      <c r="AY98" s="1">
        <f t="shared" si="144"/>
        <v>9556.2256665353634</v>
      </c>
      <c r="AZ98" s="1">
        <f t="shared" si="145"/>
        <v>1576.3768299762742</v>
      </c>
      <c r="BA98" s="1">
        <f t="shared" si="146"/>
        <v>10.869706288090869</v>
      </c>
      <c r="BB98" s="1">
        <f t="shared" si="147"/>
        <v>9.164948123333815</v>
      </c>
      <c r="BC98" s="1">
        <f t="shared" si="148"/>
        <v>7.3628843471515992</v>
      </c>
      <c r="BD98" s="1">
        <f t="shared" si="149"/>
        <v>35200.131153286493</v>
      </c>
      <c r="BE98">
        <f t="shared" si="135"/>
        <v>0.44605544733121549</v>
      </c>
      <c r="BF98">
        <f t="shared" si="136"/>
        <v>0.64396964061591089</v>
      </c>
      <c r="BG98">
        <f t="shared" si="137"/>
        <v>5.0936644772301656E-2</v>
      </c>
      <c r="BH98">
        <f t="shared" si="150"/>
        <v>0.45819815909031664</v>
      </c>
      <c r="BI98">
        <f t="shared" si="151"/>
        <v>1.989654620938508E-2</v>
      </c>
      <c r="BJ98">
        <f t="shared" si="151"/>
        <v>4.1469689803498549E-2</v>
      </c>
      <c r="BK98">
        <f t="shared" si="151"/>
        <v>2.5945417806596459E-4</v>
      </c>
      <c r="BL98">
        <f t="shared" si="140"/>
        <v>1646.0028607941422</v>
      </c>
      <c r="BM98">
        <f t="shared" si="141"/>
        <v>1695.1535881549071</v>
      </c>
      <c r="BN98">
        <f t="shared" si="142"/>
        <v>3.1658297648154043</v>
      </c>
      <c r="BO98">
        <f t="shared" si="131"/>
        <v>586.49462821197756</v>
      </c>
      <c r="BP98">
        <f t="shared" si="132"/>
        <v>331.94845593885418</v>
      </c>
      <c r="BQ98">
        <f t="shared" si="133"/>
        <v>17.747443704909429</v>
      </c>
      <c r="BR98" s="7">
        <f t="shared" si="158"/>
        <v>2.012652989856889E-2</v>
      </c>
      <c r="BS98" s="7">
        <f t="shared" si="138"/>
        <v>0.3883370341369653</v>
      </c>
      <c r="BT98" s="7">
        <f t="shared" si="139"/>
        <v>0.17674913904565165</v>
      </c>
      <c r="BU98" s="8">
        <f>MAX((BU$3*climate!$I208+BU$4*climate!$I208^2+BU$5*climate!$I208^6)*(K98/K$66)^$BW$1,-99)</f>
        <v>2.5658422286215212</v>
      </c>
      <c r="BV98" s="8">
        <f>MAX((BV$3*climate!$I208+BV$4*climate!$I208^2+BV$5*climate!$I208^6)*(L98/L$66)^$BW$1,-99)</f>
        <v>1.3413942310992046</v>
      </c>
      <c r="BW98" s="8">
        <f>MAX((BW$3*climate!$I208+BW$4*climate!$I208^2+BW$5*climate!$I208^6)*(M98/M$66)^$BW$1,-99)</f>
        <v>0.63767845456321359</v>
      </c>
      <c r="BX98" s="8">
        <f>MAX((BX$3*climate!$M208+BX$4*climate!$M208^2+BX$5*climate!$M208^6)*(K98/K$66)^$BW$1,-99)</f>
        <v>2.5658440598225978</v>
      </c>
      <c r="BY98" s="8">
        <f>MAX((BY$3*climate!$M208+BY$4*climate!$M208^2+BY$5*climate!$M208^6)*(L98/L$66)^$BW$1,-99)</f>
        <v>1.3413950036894915</v>
      </c>
      <c r="BZ98" s="8">
        <f>MAX((BZ$3*climate!$M208+BZ$4*climate!$M208^2+BZ$5*climate!$M208^6)*(M98/M$66)^$BW$1,-99)</f>
        <v>0.63767859446905972</v>
      </c>
      <c r="CA98" s="8">
        <f t="shared" si="152"/>
        <v>-1.5319884511662588E-3</v>
      </c>
      <c r="CB98" s="8">
        <f t="shared" si="153"/>
        <v>-5.9492785145798808E-4</v>
      </c>
      <c r="CC98" s="8">
        <f t="shared" si="154"/>
        <v>-2.707776397715176E-4</v>
      </c>
      <c r="CD98" s="8">
        <f>MAX((CD$3*climate!$I208+CD$4*climate!$I208^2+CD$5*climate!$I208^6)*(K98/K$66)^$BW$1,-99)</f>
        <v>0.2310489170235408</v>
      </c>
      <c r="CE98" s="8">
        <f>MAX((CE$3*climate!$I208+CE$4*climate!$I208^2+CE$5*climate!$I208^6)*(L98/L$66)^$BW$1,-99)</f>
        <v>9.8992655154706247E-2</v>
      </c>
      <c r="CF98" s="8">
        <f>MAX((CF$3*climate!$I208+CF$4*climate!$I208^2+CF$5*climate!$I208^6)*(M98/M$66)^$BW$1,-99)</f>
        <v>2.581459142000022E-2</v>
      </c>
      <c r="CG98" s="8">
        <f>MAX((CG$3*climate!$M208+CG$4*climate!$M208^2+CG$5*climate!$M208^6)*(K98/K$66)^$BW$1,-99)</f>
        <v>0.23104943988544749</v>
      </c>
      <c r="CH98" s="8">
        <f>MAX((CH$3*climate!$M208+CH$4*climate!$M208^2+CH$5*climate!$M208^6)*(L98/L$66)^$BW$1,-99)</f>
        <v>9.8992876941187677E-2</v>
      </c>
      <c r="CI98" s="8">
        <f>MAX((CI$3*climate!$M208+CI$4*climate!$M208^2+CI$5*climate!$M208^6)*(M98/M$66)^$BW$1,-99)</f>
        <v>2.5814646015332725E-2</v>
      </c>
      <c r="CJ98" s="8">
        <f t="shared" si="155"/>
        <v>-3.6135619822585156E-5</v>
      </c>
      <c r="CK98" s="8">
        <f t="shared" si="156"/>
        <v>-1.4032799428603651E-5</v>
      </c>
      <c r="CL98" s="8">
        <f t="shared" si="157"/>
        <v>-6.3869396925229101E-6</v>
      </c>
    </row>
    <row r="99" spans="1:90">
      <c r="A99">
        <f t="shared" si="92"/>
        <v>2053</v>
      </c>
      <c r="B99" s="4">
        <f t="shared" si="97"/>
        <v>1260.5378892687004</v>
      </c>
      <c r="C99" s="4">
        <f t="shared" si="98"/>
        <v>3429.3874684971788</v>
      </c>
      <c r="D99" s="4">
        <f t="shared" si="99"/>
        <v>6221.8253458011359</v>
      </c>
      <c r="E99" s="11">
        <f t="shared" si="100"/>
        <v>1.0747037044153628E-3</v>
      </c>
      <c r="F99" s="11">
        <f t="shared" si="101"/>
        <v>2.1545440030386327E-3</v>
      </c>
      <c r="G99" s="11">
        <f t="shared" si="102"/>
        <v>4.7568653077810028E-3</v>
      </c>
      <c r="H99" s="4">
        <f t="shared" si="103"/>
        <v>84100.211143339198</v>
      </c>
      <c r="I99" s="4">
        <f t="shared" si="104"/>
        <v>41928.143227035034</v>
      </c>
      <c r="J99" s="4">
        <f t="shared" si="105"/>
        <v>12476.475345103683</v>
      </c>
      <c r="K99" s="4">
        <f t="shared" si="76"/>
        <v>66717.717776916514</v>
      </c>
      <c r="L99" s="4">
        <f t="shared" si="77"/>
        <v>12226.131812807005</v>
      </c>
      <c r="M99" s="4">
        <f t="shared" si="78"/>
        <v>2005.2757272467577</v>
      </c>
      <c r="N99" s="11">
        <f t="shared" si="106"/>
        <v>1.5494809815858712E-2</v>
      </c>
      <c r="O99" s="11">
        <f t="shared" si="107"/>
        <v>2.3511351819268889E-2</v>
      </c>
      <c r="P99" s="11">
        <f t="shared" si="108"/>
        <v>1.766313186774715E-2</v>
      </c>
      <c r="Q99" s="4">
        <f t="shared" si="109"/>
        <v>6484.491065924055</v>
      </c>
      <c r="R99" s="4">
        <f t="shared" si="110"/>
        <v>13598.524187842753</v>
      </c>
      <c r="S99" s="4">
        <f t="shared" si="111"/>
        <v>4388.6306297389765</v>
      </c>
      <c r="T99" s="4">
        <f t="shared" si="112"/>
        <v>77.104337525050695</v>
      </c>
      <c r="U99" s="4">
        <f t="shared" si="113"/>
        <v>324.32927244616212</v>
      </c>
      <c r="V99" s="4">
        <f t="shared" si="114"/>
        <v>351.75243875757491</v>
      </c>
      <c r="W99" s="11">
        <f t="shared" si="115"/>
        <v>-1.219247815263802E-2</v>
      </c>
      <c r="X99" s="11">
        <f t="shared" si="116"/>
        <v>-1.3228699347321071E-2</v>
      </c>
      <c r="Y99" s="11">
        <f t="shared" si="117"/>
        <v>-1.2203590333800474E-2</v>
      </c>
      <c r="Z99" s="4">
        <f t="shared" si="134"/>
        <v>7739.6407924149589</v>
      </c>
      <c r="AA99" s="4">
        <f t="shared" si="118"/>
        <v>16091.038124906419</v>
      </c>
      <c r="AB99" s="4">
        <f t="shared" si="119"/>
        <v>7083.2974093995535</v>
      </c>
      <c r="AC99" s="12">
        <f t="shared" si="120"/>
        <v>2.1636904932366252</v>
      </c>
      <c r="AD99" s="12">
        <f t="shared" si="121"/>
        <v>3.3639468612556129</v>
      </c>
      <c r="AE99" s="12">
        <f t="shared" si="122"/>
        <v>1.7176857350856449</v>
      </c>
      <c r="AF99" s="11">
        <f t="shared" si="123"/>
        <v>-2.9039671966837322E-3</v>
      </c>
      <c r="AG99" s="11">
        <f t="shared" si="124"/>
        <v>2.0567434751257441E-3</v>
      </c>
      <c r="AH99" s="11">
        <f t="shared" si="125"/>
        <v>8.257041531207765E-4</v>
      </c>
      <c r="AI99" s="1">
        <f t="shared" si="83"/>
        <v>141996.33077676536</v>
      </c>
      <c r="AJ99" s="1">
        <f t="shared" si="84"/>
        <v>65566.207560028051</v>
      </c>
      <c r="AK99" s="1">
        <f t="shared" si="85"/>
        <v>19730.431029807776</v>
      </c>
      <c r="AL99" s="17">
        <f t="shared" ref="AL99:AN114" si="163">AL98*(1+AO99)</f>
        <v>25.787056325190157</v>
      </c>
      <c r="AM99" s="17">
        <f t="shared" si="163"/>
        <v>6.9719620780440019</v>
      </c>
      <c r="AN99" s="17">
        <f t="shared" si="163"/>
        <v>1.5822740872205618</v>
      </c>
      <c r="AO99" s="7">
        <f t="shared" si="162"/>
        <v>1.186334957939675E-2</v>
      </c>
      <c r="AP99" s="7">
        <f t="shared" si="162"/>
        <v>1.8268666862736857E-2</v>
      </c>
      <c r="AQ99" s="7">
        <f t="shared" si="162"/>
        <v>1.3223593425286234E-2</v>
      </c>
      <c r="AR99" s="1">
        <f t="shared" si="127"/>
        <v>84100.211143339198</v>
      </c>
      <c r="AS99" s="1">
        <f t="shared" si="128"/>
        <v>41928.143227035034</v>
      </c>
      <c r="AT99" s="1">
        <f t="shared" si="129"/>
        <v>12476.475345103683</v>
      </c>
      <c r="AU99" s="1">
        <f t="shared" si="89"/>
        <v>16820.04222866784</v>
      </c>
      <c r="AV99" s="1">
        <f t="shared" si="90"/>
        <v>8385.6286454070068</v>
      </c>
      <c r="AW99" s="1">
        <f t="shared" si="91"/>
        <v>2495.2950690207367</v>
      </c>
      <c r="AX99" s="1">
        <f t="shared" si="143"/>
        <v>53374.17422153322</v>
      </c>
      <c r="AY99" s="1">
        <f t="shared" si="144"/>
        <v>9780.9054502456038</v>
      </c>
      <c r="AZ99" s="1">
        <f t="shared" si="145"/>
        <v>1604.2205817974063</v>
      </c>
      <c r="BA99" s="1">
        <f t="shared" si="146"/>
        <v>10.885082279151915</v>
      </c>
      <c r="BB99" s="1">
        <f t="shared" si="147"/>
        <v>9.1881873405681347</v>
      </c>
      <c r="BC99" s="1">
        <f t="shared" si="148"/>
        <v>7.3803932987952949</v>
      </c>
      <c r="BD99" s="1">
        <f t="shared" si="149"/>
        <v>34366.104983607525</v>
      </c>
      <c r="BE99">
        <f t="shared" si="135"/>
        <v>0.44605544733121549</v>
      </c>
      <c r="BF99">
        <f t="shared" si="136"/>
        <v>0.64396964061591089</v>
      </c>
      <c r="BG99">
        <f t="shared" si="137"/>
        <v>5.0936644772301656E-2</v>
      </c>
      <c r="BH99">
        <f t="shared" si="150"/>
        <v>0.45853850143448094</v>
      </c>
      <c r="BI99">
        <f t="shared" si="151"/>
        <v>1.989654620938508E-2</v>
      </c>
      <c r="BJ99">
        <f t="shared" si="151"/>
        <v>4.1469689803498549E-2</v>
      </c>
      <c r="BK99">
        <f t="shared" si="151"/>
        <v>2.5945417806596459E-4</v>
      </c>
      <c r="BL99">
        <f t="shared" si="140"/>
        <v>1673.3037372324904</v>
      </c>
      <c r="BM99">
        <f t="shared" si="141"/>
        <v>1738.7470936618015</v>
      </c>
      <c r="BN99">
        <f t="shared" si="142"/>
        <v>3.237073655824148</v>
      </c>
      <c r="BO99">
        <f t="shared" si="131"/>
        <v>598.29872988203601</v>
      </c>
      <c r="BP99">
        <f t="shared" si="132"/>
        <v>335.59613886954503</v>
      </c>
      <c r="BQ99">
        <f t="shared" si="133"/>
        <v>17.943896915032905</v>
      </c>
      <c r="BR99" s="7">
        <f t="shared" si="158"/>
        <v>1.9866051909936289E-2</v>
      </c>
      <c r="BS99" s="7">
        <f t="shared" si="138"/>
        <v>0.37702624673491775</v>
      </c>
      <c r="BT99" s="7">
        <f t="shared" si="139"/>
        <v>0.1683122309677518</v>
      </c>
      <c r="BU99" s="8">
        <f>MAX((BU$3*climate!$I209+BU$4*climate!$I209^2+BU$5*climate!$I209^6)*(K99/K$66)^$BW$1,-99)</f>
        <v>2.5746903648952819</v>
      </c>
      <c r="BV99" s="8">
        <f>MAX((BV$3*climate!$I209+BV$4*climate!$I209^2+BV$5*climate!$I209^6)*(L99/L$66)^$BW$1,-99)</f>
        <v>1.3414586762256024</v>
      </c>
      <c r="BW99" s="8">
        <f>MAX((BW$3*climate!$I209+BW$4*climate!$I209^2+BW$5*climate!$I209^6)*(M99/M$66)^$BW$1,-99)</f>
        <v>0.63625951911975054</v>
      </c>
      <c r="BX99" s="8">
        <f>MAX((BX$3*climate!$M209+BX$4*climate!$M209^2+BX$5*climate!$M209^6)*(K99/K$66)^$BW$1,-99)</f>
        <v>2.5746921750496976</v>
      </c>
      <c r="BY99" s="8">
        <f>MAX((BY$3*climate!$M209+BY$4*climate!$M209^2+BY$5*climate!$M209^6)*(L99/L$66)^$BW$1,-99)</f>
        <v>1.3414594314579829</v>
      </c>
      <c r="BZ99" s="8">
        <f>MAX((BZ$3*climate!$M209+BZ$4*climate!$M209^2+BZ$5*climate!$M209^6)*(M99/M$66)^$BW$1,-99)</f>
        <v>0.63625964542065772</v>
      </c>
      <c r="CA99" s="8">
        <f t="shared" si="152"/>
        <v>-1.5381015871632658E-3</v>
      </c>
      <c r="CB99" s="8">
        <f t="shared" si="153"/>
        <v>-5.79904668505186E-4</v>
      </c>
      <c r="CC99" s="8">
        <f t="shared" si="154"/>
        <v>-2.5888130959048923E-4</v>
      </c>
      <c r="CD99" s="8">
        <f>MAX((CD$3*climate!$I209+CD$4*climate!$I209^2+CD$5*climate!$I209^6)*(K99/K$66)^$BW$1,-99)</f>
        <v>0.23556755059873685</v>
      </c>
      <c r="CE99" s="8">
        <f>MAX((CE$3*climate!$I209+CE$4*climate!$I209^2+CE$5*climate!$I209^6)*(L99/L$66)^$BW$1,-99)</f>
        <v>0.10070657341450737</v>
      </c>
      <c r="CF99" s="8">
        <f>MAX((CF$3*climate!$I209+CF$4*climate!$I209^2+CF$5*climate!$I209^6)*(M99/M$66)^$BW$1,-99)</f>
        <v>2.6264489204754486E-2</v>
      </c>
      <c r="CG99" s="8">
        <f>MAX((CG$3*climate!$M209+CG$4*climate!$M209^2+CG$5*climate!$M209^6)*(K99/K$66)^$BW$1,-99)</f>
        <v>0.23556808069005666</v>
      </c>
      <c r="CH99" s="8">
        <f>MAX((CH$3*climate!$M209+CH$4*climate!$M209^2+CH$5*climate!$M209^6)*(L99/L$66)^$BW$1,-99)</f>
        <v>0.10070679766158505</v>
      </c>
      <c r="CI99" s="8">
        <f>MAX((CI$3*climate!$M209+CI$4*climate!$M209^2+CI$5*climate!$M209^6)*(M99/M$66)^$BW$1,-99)</f>
        <v>2.6264544243647426E-2</v>
      </c>
      <c r="CJ99" s="8">
        <f t="shared" si="155"/>
        <v>-3.6789177988233211E-5</v>
      </c>
      <c r="CK99" s="8">
        <f t="shared" si="156"/>
        <v>-1.3870485697366419E-5</v>
      </c>
      <c r="CL99" s="8">
        <f t="shared" si="157"/>
        <v>-6.1920686226692385E-6</v>
      </c>
    </row>
    <row r="100" spans="1:90">
      <c r="A100">
        <f t="shared" si="92"/>
        <v>2054</v>
      </c>
      <c r="B100" s="4">
        <f t="shared" si="97"/>
        <v>1261.8248587708958</v>
      </c>
      <c r="C100" s="4">
        <f t="shared" si="98"/>
        <v>3436.4067963913076</v>
      </c>
      <c r="D100" s="4">
        <f t="shared" si="99"/>
        <v>6249.9419116827239</v>
      </c>
      <c r="E100" s="11">
        <f t="shared" si="100"/>
        <v>1.0209685191945946E-3</v>
      </c>
      <c r="F100" s="11">
        <f t="shared" si="101"/>
        <v>2.046816802886701E-3</v>
      </c>
      <c r="G100" s="11">
        <f t="shared" si="102"/>
        <v>4.5190220423919521E-3</v>
      </c>
      <c r="H100" s="4">
        <f t="shared" si="103"/>
        <v>85476.959410625772</v>
      </c>
      <c r="I100" s="4">
        <f t="shared" si="104"/>
        <v>42992.290704460676</v>
      </c>
      <c r="J100" s="4">
        <f t="shared" si="105"/>
        <v>12751.759956204196</v>
      </c>
      <c r="K100" s="4">
        <f t="shared" si="76"/>
        <v>67740.747708747949</v>
      </c>
      <c r="L100" s="4">
        <f t="shared" si="77"/>
        <v>12510.826933996406</v>
      </c>
      <c r="M100" s="4">
        <f t="shared" si="78"/>
        <v>2040.300555812835</v>
      </c>
      <c r="N100" s="11">
        <f t="shared" si="106"/>
        <v>1.5333706936021541E-2</v>
      </c>
      <c r="O100" s="11">
        <f t="shared" si="107"/>
        <v>2.3285788632769311E-2</v>
      </c>
      <c r="P100" s="11">
        <f t="shared" si="108"/>
        <v>1.7466340458908602E-2</v>
      </c>
      <c r="Q100" s="4">
        <f t="shared" si="109"/>
        <v>6510.2880420186621</v>
      </c>
      <c r="R100" s="4">
        <f t="shared" si="110"/>
        <v>13759.20190065966</v>
      </c>
      <c r="S100" s="4">
        <f t="shared" si="111"/>
        <v>4430.7239142486414</v>
      </c>
      <c r="T100" s="4">
        <f t="shared" si="112"/>
        <v>76.164244574302884</v>
      </c>
      <c r="U100" s="4">
        <f t="shared" si="113"/>
        <v>320.03881801143643</v>
      </c>
      <c r="V100" s="4">
        <f t="shared" si="114"/>
        <v>347.45979609606223</v>
      </c>
      <c r="W100" s="11">
        <f t="shared" si="115"/>
        <v>-1.219247815263802E-2</v>
      </c>
      <c r="X100" s="11">
        <f t="shared" si="116"/>
        <v>-1.3228699347321071E-2</v>
      </c>
      <c r="Y100" s="11">
        <f t="shared" si="117"/>
        <v>-1.2203590333800474E-2</v>
      </c>
      <c r="Z100" s="4">
        <f t="shared" si="134"/>
        <v>7749.5113279036304</v>
      </c>
      <c r="AA100" s="4">
        <f t="shared" si="118"/>
        <v>16320.003689676993</v>
      </c>
      <c r="AB100" s="4">
        <f t="shared" si="119"/>
        <v>7160.220465592929</v>
      </c>
      <c r="AC100" s="12">
        <f t="shared" si="120"/>
        <v>2.1574072070204897</v>
      </c>
      <c r="AD100" s="12">
        <f t="shared" si="121"/>
        <v>3.37086563701317</v>
      </c>
      <c r="AE100" s="12">
        <f t="shared" si="122"/>
        <v>1.7191040353308615</v>
      </c>
      <c r="AF100" s="11">
        <f t="shared" si="123"/>
        <v>-2.9039671966837322E-3</v>
      </c>
      <c r="AG100" s="11">
        <f t="shared" si="124"/>
        <v>2.0567434751257441E-3</v>
      </c>
      <c r="AH100" s="11">
        <f t="shared" si="125"/>
        <v>8.257041531207765E-4</v>
      </c>
      <c r="AI100" s="1">
        <f t="shared" si="83"/>
        <v>144616.73992775666</v>
      </c>
      <c r="AJ100" s="1">
        <f t="shared" si="84"/>
        <v>67395.21544943226</v>
      </c>
      <c r="AK100" s="1">
        <f t="shared" si="85"/>
        <v>20252.682995847736</v>
      </c>
      <c r="AL100" s="17">
        <f t="shared" si="163"/>
        <v>26.089917980361392</v>
      </c>
      <c r="AM100" s="17">
        <f t="shared" si="163"/>
        <v>7.0980568461015885</v>
      </c>
      <c r="AN100" s="17">
        <f t="shared" si="163"/>
        <v>1.6029882029451648</v>
      </c>
      <c r="AO100" s="7">
        <f t="shared" si="162"/>
        <v>1.1744716083602781E-2</v>
      </c>
      <c r="AP100" s="7">
        <f t="shared" si="162"/>
        <v>1.8085980194109487E-2</v>
      </c>
      <c r="AQ100" s="7">
        <f t="shared" si="162"/>
        <v>1.3091357491033372E-2</v>
      </c>
      <c r="AR100" s="1">
        <f t="shared" si="127"/>
        <v>85476.959410625772</v>
      </c>
      <c r="AS100" s="1">
        <f t="shared" si="128"/>
        <v>42992.290704460676</v>
      </c>
      <c r="AT100" s="1">
        <f t="shared" si="129"/>
        <v>12751.759956204196</v>
      </c>
      <c r="AU100" s="1">
        <f t="shared" si="89"/>
        <v>17095.391882125154</v>
      </c>
      <c r="AV100" s="1">
        <f t="shared" si="90"/>
        <v>8598.4581408921349</v>
      </c>
      <c r="AW100" s="1">
        <f t="shared" si="91"/>
        <v>2550.3519912408392</v>
      </c>
      <c r="AX100" s="1">
        <f t="shared" si="143"/>
        <v>54192.598166998359</v>
      </c>
      <c r="AY100" s="1">
        <f t="shared" si="144"/>
        <v>10008.661547197125</v>
      </c>
      <c r="AZ100" s="1">
        <f t="shared" si="145"/>
        <v>1632.2404446502683</v>
      </c>
      <c r="BA100" s="1">
        <f t="shared" si="146"/>
        <v>10.900299612917332</v>
      </c>
      <c r="BB100" s="1">
        <f t="shared" si="147"/>
        <v>9.2112061518003596</v>
      </c>
      <c r="BC100" s="1">
        <f t="shared" si="148"/>
        <v>7.3977088559526667</v>
      </c>
      <c r="BD100" s="1">
        <f t="shared" si="149"/>
        <v>33545.44215812497</v>
      </c>
      <c r="BE100">
        <f t="shared" si="135"/>
        <v>0.44605544733121549</v>
      </c>
      <c r="BF100">
        <f t="shared" si="136"/>
        <v>0.64396964061591089</v>
      </c>
      <c r="BG100">
        <f t="shared" si="137"/>
        <v>5.0936644772301656E-2</v>
      </c>
      <c r="BH100">
        <f t="shared" si="150"/>
        <v>0.45889009424773286</v>
      </c>
      <c r="BI100">
        <f t="shared" si="151"/>
        <v>1.989654620938508E-2</v>
      </c>
      <c r="BJ100">
        <f t="shared" si="151"/>
        <v>4.1469689803498549E-2</v>
      </c>
      <c r="BK100">
        <f t="shared" si="151"/>
        <v>2.5945417806596459E-4</v>
      </c>
      <c r="BL100">
        <f t="shared" si="140"/>
        <v>1700.6962727512484</v>
      </c>
      <c r="BM100">
        <f t="shared" si="141"/>
        <v>1782.8769594558185</v>
      </c>
      <c r="BN100">
        <f t="shared" si="142"/>
        <v>3.3084973983314403</v>
      </c>
      <c r="BO100">
        <f t="shared" si="131"/>
        <v>610.18456350752149</v>
      </c>
      <c r="BP100">
        <f t="shared" si="132"/>
        <v>339.28583008493507</v>
      </c>
      <c r="BQ100">
        <f t="shared" si="133"/>
        <v>18.142789603533451</v>
      </c>
      <c r="BR100" s="7">
        <f t="shared" si="158"/>
        <v>1.9610726654026411E-2</v>
      </c>
      <c r="BS100" s="7">
        <f t="shared" si="138"/>
        <v>0.3660448997426386</v>
      </c>
      <c r="BT100" s="7">
        <f t="shared" si="139"/>
        <v>0.16031781450743643</v>
      </c>
      <c r="BU100" s="8">
        <f>MAX((BU$3*climate!$I210+BU$4*climate!$I210^2+BU$5*climate!$I210^6)*(K100/K$66)^$BW$1,-99)</f>
        <v>2.5831798037766314</v>
      </c>
      <c r="BV100" s="8">
        <f>MAX((BV$3*climate!$I210+BV$4*climate!$I210^2+BV$5*climate!$I210^6)*(L100/L$66)^$BW$1,-99)</f>
        <v>1.3413314391350923</v>
      </c>
      <c r="BW100" s="8">
        <f>MAX((BW$3*climate!$I210+BW$4*climate!$I210^2+BW$5*climate!$I210^6)*(M100/M$66)^$BW$1,-99)</f>
        <v>0.63472385742872506</v>
      </c>
      <c r="BX100" s="8">
        <f>MAX((BX$3*climate!$M210+BX$4*climate!$M210^2+BX$5*climate!$M210^6)*(K100/K$66)^$BW$1,-99)</f>
        <v>2.5831815916415999</v>
      </c>
      <c r="BY100" s="8">
        <f>MAX((BY$3*climate!$M210+BY$4*climate!$M210^2+BY$5*climate!$M210^6)*(L100/L$66)^$BW$1,-99)</f>
        <v>1.3413321765702215</v>
      </c>
      <c r="BZ100" s="8">
        <f>MAX((BZ$3*climate!$M210+BZ$4*climate!$M210^2+BZ$5*climate!$M210^6)*(M100/M$66)^$BW$1,-99)</f>
        <v>0.63472397005615722</v>
      </c>
      <c r="CA100" s="8">
        <f t="shared" si="152"/>
        <v>-1.5425745932493764E-3</v>
      </c>
      <c r="CB100" s="8">
        <f t="shared" si="153"/>
        <v>-5.6465156233150948E-4</v>
      </c>
      <c r="CC100" s="8">
        <f t="shared" si="154"/>
        <v>-2.4730218750443773E-4</v>
      </c>
      <c r="CD100" s="8">
        <f>MAX((CD$3*climate!$I210+CD$4*climate!$I210^2+CD$5*climate!$I210^6)*(K100/K$66)^$BW$1,-99)</f>
        <v>0.24008990112253281</v>
      </c>
      <c r="CE100" s="8">
        <f>MAX((CE$3*climate!$I210+CE$4*climate!$I210^2+CE$5*climate!$I210^6)*(L100/L$66)^$BW$1,-99)</f>
        <v>0.10241488094835864</v>
      </c>
      <c r="CF100" s="8">
        <f>MAX((CF$3*climate!$I210+CF$4*climate!$I210^2+CF$5*climate!$I210^6)*(M100/M$66)^$BW$1,-99)</f>
        <v>2.6711689428474905E-2</v>
      </c>
      <c r="CG100" s="8">
        <f>MAX((CG$3*climate!$M210+CG$4*climate!$M210^2+CG$5*climate!$M210^6)*(K100/K$66)^$BW$1,-99)</f>
        <v>0.24009043805455987</v>
      </c>
      <c r="CH100" s="8">
        <f>MAX((CH$3*climate!$M210+CH$4*climate!$M210^2+CH$5*climate!$M210^6)*(L100/L$66)^$BW$1,-99)</f>
        <v>0.1024151074752508</v>
      </c>
      <c r="CI100" s="8">
        <f>MAX((CI$3*climate!$M210+CI$4*climate!$M210^2+CI$5*climate!$M210^6)*(M100/M$66)^$BW$1,-99)</f>
        <v>2.6711744854024291E-2</v>
      </c>
      <c r="CJ100" s="8">
        <f t="shared" si="155"/>
        <v>-3.7411574622848109E-5</v>
      </c>
      <c r="CK100" s="8">
        <f t="shared" si="156"/>
        <v>-1.3694316082034678E-5</v>
      </c>
      <c r="CL100" s="8">
        <f t="shared" si="157"/>
        <v>-5.9977418808168791E-6</v>
      </c>
    </row>
    <row r="101" spans="1:90">
      <c r="A101">
        <f t="shared" si="92"/>
        <v>2055</v>
      </c>
      <c r="B101" s="4">
        <f t="shared" si="97"/>
        <v>1263.048728055561</v>
      </c>
      <c r="C101" s="4">
        <f t="shared" si="98"/>
        <v>3443.0888068050945</v>
      </c>
      <c r="D101" s="4">
        <f t="shared" si="99"/>
        <v>6276.7733556821595</v>
      </c>
      <c r="E101" s="11">
        <f t="shared" si="100"/>
        <v>9.699200932348648E-4</v>
      </c>
      <c r="F101" s="11">
        <f t="shared" si="101"/>
        <v>1.9444759627423658E-3</v>
      </c>
      <c r="G101" s="11">
        <f t="shared" si="102"/>
        <v>4.2930709402723543E-3</v>
      </c>
      <c r="H101" s="4">
        <f t="shared" si="103"/>
        <v>86858.171876178734</v>
      </c>
      <c r="I101" s="4">
        <f t="shared" si="104"/>
        <v>44069.242989262493</v>
      </c>
      <c r="J101" s="4">
        <f t="shared" si="105"/>
        <v>13027.696112291913</v>
      </c>
      <c r="K101" s="4">
        <f t="shared" si="76"/>
        <v>68768.66263892701</v>
      </c>
      <c r="L101" s="4">
        <f t="shared" si="77"/>
        <v>12799.333813917845</v>
      </c>
      <c r="M101" s="4">
        <f t="shared" si="78"/>
        <v>2075.5403093371792</v>
      </c>
      <c r="N101" s="11">
        <f t="shared" si="106"/>
        <v>1.5174248365231957E-2</v>
      </c>
      <c r="O101" s="11">
        <f t="shared" si="107"/>
        <v>2.3060576366655816E-2</v>
      </c>
      <c r="P101" s="11">
        <f t="shared" si="108"/>
        <v>1.7271844299579175E-2</v>
      </c>
      <c r="Q101" s="4">
        <f t="shared" si="109"/>
        <v>6534.827864776039</v>
      </c>
      <c r="R101" s="4">
        <f t="shared" si="110"/>
        <v>13917.292601755869</v>
      </c>
      <c r="S101" s="4">
        <f t="shared" si="111"/>
        <v>4471.3598550268543</v>
      </c>
      <c r="T101" s="4">
        <f t="shared" si="112"/>
        <v>75.235613686318516</v>
      </c>
      <c r="U101" s="4">
        <f t="shared" si="113"/>
        <v>315.80512070849113</v>
      </c>
      <c r="V101" s="4">
        <f t="shared" si="114"/>
        <v>343.21953908704006</v>
      </c>
      <c r="W101" s="11">
        <f t="shared" si="115"/>
        <v>-1.219247815263802E-2</v>
      </c>
      <c r="X101" s="11">
        <f t="shared" si="116"/>
        <v>-1.3228699347321071E-2</v>
      </c>
      <c r="Y101" s="11">
        <f t="shared" si="117"/>
        <v>-1.2203590333800474E-2</v>
      </c>
      <c r="Z101" s="4">
        <f t="shared" si="134"/>
        <v>7757.7470258183448</v>
      </c>
      <c r="AA101" s="4">
        <f t="shared" si="118"/>
        <v>16546.800585806421</v>
      </c>
      <c r="AB101" s="4">
        <f t="shared" si="119"/>
        <v>7234.8662164245497</v>
      </c>
      <c r="AC101" s="12">
        <f t="shared" si="120"/>
        <v>2.1511421672614133</v>
      </c>
      <c r="AD101" s="12">
        <f t="shared" si="121"/>
        <v>3.3777986429176226</v>
      </c>
      <c r="AE101" s="12">
        <f t="shared" si="122"/>
        <v>1.7205235066724809</v>
      </c>
      <c r="AF101" s="11">
        <f t="shared" si="123"/>
        <v>-2.9039671966837322E-3</v>
      </c>
      <c r="AG101" s="11">
        <f t="shared" si="124"/>
        <v>2.0567434751257441E-3</v>
      </c>
      <c r="AH101" s="11">
        <f t="shared" si="125"/>
        <v>8.257041531207765E-4</v>
      </c>
      <c r="AI101" s="1">
        <f t="shared" si="83"/>
        <v>147250.45781710616</v>
      </c>
      <c r="AJ101" s="1">
        <f t="shared" si="84"/>
        <v>69254.152045381168</v>
      </c>
      <c r="AK101" s="1">
        <f t="shared" si="85"/>
        <v>20777.766687503805</v>
      </c>
      <c r="AL101" s="17">
        <f t="shared" si="163"/>
        <v>26.393272472891983</v>
      </c>
      <c r="AM101" s="17">
        <f t="shared" si="163"/>
        <v>7.2251484084814921</v>
      </c>
      <c r="AN101" s="17">
        <f t="shared" si="163"/>
        <v>1.6237636416476424</v>
      </c>
      <c r="AO101" s="7">
        <f t="shared" si="162"/>
        <v>1.1627268922766753E-2</v>
      </c>
      <c r="AP101" s="7">
        <f t="shared" si="162"/>
        <v>1.7905120392168392E-2</v>
      </c>
      <c r="AQ101" s="7">
        <f t="shared" si="162"/>
        <v>1.2960443916123037E-2</v>
      </c>
      <c r="AR101" s="1">
        <f t="shared" si="127"/>
        <v>86858.171876178734</v>
      </c>
      <c r="AS101" s="1">
        <f t="shared" si="128"/>
        <v>44069.242989262493</v>
      </c>
      <c r="AT101" s="1">
        <f t="shared" si="129"/>
        <v>13027.696112291913</v>
      </c>
      <c r="AU101" s="1">
        <f t="shared" si="89"/>
        <v>17371.634375235746</v>
      </c>
      <c r="AV101" s="1">
        <f t="shared" si="90"/>
        <v>8813.8485978524986</v>
      </c>
      <c r="AW101" s="1">
        <f t="shared" si="91"/>
        <v>2605.5392224583829</v>
      </c>
      <c r="AX101" s="1">
        <f t="shared" si="143"/>
        <v>55014.930111141599</v>
      </c>
      <c r="AY101" s="1">
        <f t="shared" si="144"/>
        <v>10239.467051134277</v>
      </c>
      <c r="AZ101" s="1">
        <f t="shared" si="145"/>
        <v>1660.4322474697433</v>
      </c>
      <c r="BA101" s="1">
        <f t="shared" si="146"/>
        <v>10.915359883943152</v>
      </c>
      <c r="BB101" s="1">
        <f t="shared" si="147"/>
        <v>9.2340048514514024</v>
      </c>
      <c r="BC101" s="1">
        <f t="shared" si="148"/>
        <v>7.4148332374969996</v>
      </c>
      <c r="BD101" s="1">
        <f t="shared" si="149"/>
        <v>32738.401169016008</v>
      </c>
      <c r="BE101">
        <f t="shared" si="135"/>
        <v>0.44605544733121549</v>
      </c>
      <c r="BF101">
        <f t="shared" si="136"/>
        <v>0.64396964061591089</v>
      </c>
      <c r="BG101">
        <f t="shared" si="137"/>
        <v>5.0936644772301656E-2</v>
      </c>
      <c r="BH101">
        <f t="shared" si="150"/>
        <v>0.45925211026046864</v>
      </c>
      <c r="BI101">
        <f t="shared" si="151"/>
        <v>1.989654620938508E-2</v>
      </c>
      <c r="BJ101">
        <f t="shared" si="151"/>
        <v>4.1469689803498549E-2</v>
      </c>
      <c r="BK101">
        <f t="shared" si="151"/>
        <v>2.5945417806596459E-4</v>
      </c>
      <c r="BL101">
        <f t="shared" si="140"/>
        <v>1728.1776303971017</v>
      </c>
      <c r="BM101">
        <f t="shared" si="141"/>
        <v>1827.5378366397188</v>
      </c>
      <c r="BN101">
        <f t="shared" si="142"/>
        <v>3.3800901869078603</v>
      </c>
      <c r="BO101">
        <f t="shared" si="131"/>
        <v>622.15072619097396</v>
      </c>
      <c r="BP101">
        <f t="shared" si="132"/>
        <v>343.01802844416812</v>
      </c>
      <c r="BQ101">
        <f t="shared" si="133"/>
        <v>18.344143740124373</v>
      </c>
      <c r="BR101" s="7">
        <f t="shared" si="158"/>
        <v>1.9360440100678167E-2</v>
      </c>
      <c r="BS101" s="7">
        <f t="shared" si="138"/>
        <v>0.35538339780838696</v>
      </c>
      <c r="BT101" s="7">
        <f t="shared" si="139"/>
        <v>0.15274025925640194</v>
      </c>
      <c r="BU101" s="8">
        <f>MAX((BU$3*climate!$I211+BU$4*climate!$I211^2+BU$5*climate!$I211^6)*(K101/K$66)^$BW$1,-99)</f>
        <v>2.59132849465432</v>
      </c>
      <c r="BV101" s="8">
        <f>MAX((BV$3*climate!$I211+BV$4*climate!$I211^2+BV$5*climate!$I211^6)*(L101/L$66)^$BW$1,-99)</f>
        <v>1.341023195170175</v>
      </c>
      <c r="BW101" s="8">
        <f>MAX((BW$3*climate!$I211+BW$4*climate!$I211^2+BW$5*climate!$I211^6)*(M101/M$66)^$BW$1,-99)</f>
        <v>0.63307543948690981</v>
      </c>
      <c r="BX101" s="8">
        <f>MAX((BX$3*climate!$M211+BX$4*climate!$M211^2+BX$5*climate!$M211^6)*(K101/K$66)^$BW$1,-99)</f>
        <v>2.5913302591039944</v>
      </c>
      <c r="BY101" s="8">
        <f>MAX((BY$3*climate!$M211+BY$4*climate!$M211^2+BY$5*climate!$M211^6)*(L101/L$66)^$BW$1,-99)</f>
        <v>1.3410239144299692</v>
      </c>
      <c r="BZ101" s="8">
        <f>MAX((BZ$3*climate!$M211+BZ$4*climate!$M211^2+BZ$5*climate!$M211^6)*(M101/M$66)^$BW$1,-99)</f>
        <v>0.6330755383980875</v>
      </c>
      <c r="CA101" s="8">
        <f t="shared" si="152"/>
        <v>-1.5454545784825786E-3</v>
      </c>
      <c r="CB101" s="8">
        <f t="shared" si="153"/>
        <v>-5.4922889925966719E-4</v>
      </c>
      <c r="CC101" s="8">
        <f t="shared" si="154"/>
        <v>-2.3605313298642245E-4</v>
      </c>
      <c r="CD101" s="8">
        <f>MAX((CD$3*climate!$I211+CD$4*climate!$I211^2+CD$5*climate!$I211^6)*(K101/K$66)^$BW$1,-99)</f>
        <v>0.24461805470507111</v>
      </c>
      <c r="CE101" s="8">
        <f>MAX((CE$3*climate!$I211+CE$4*climate!$I211^2+CE$5*climate!$I211^6)*(L101/L$66)^$BW$1,-99)</f>
        <v>0.10411853427738932</v>
      </c>
      <c r="CF101" s="8">
        <f>MAX((CF$3*climate!$I211+CF$4*climate!$I211^2+CF$5*climate!$I211^6)*(M101/M$66)^$BW$1,-99)</f>
        <v>2.715632215322266E-2</v>
      </c>
      <c r="CG101" s="8">
        <f>MAX((CG$3*climate!$M211+CG$4*climate!$M211^2+CG$5*climate!$M211^6)*(K101/K$66)^$BW$1,-99)</f>
        <v>0.24461859810294267</v>
      </c>
      <c r="CH101" s="8">
        <f>MAX((CH$3*climate!$M211+CH$4*climate!$M211^2+CH$5*climate!$M211^6)*(L101/L$66)^$BW$1,-99)</f>
        <v>0.10411876291036773</v>
      </c>
      <c r="CI101" s="8">
        <f>MAX((CI$3*climate!$M211+CI$4*climate!$M211^2+CI$5*climate!$M211^6)*(M101/M$66)^$BW$1,-99)</f>
        <v>2.7156377910039761E-2</v>
      </c>
      <c r="CJ101" s="8">
        <f t="shared" si="155"/>
        <v>-3.8003203463641167E-5</v>
      </c>
      <c r="CK101" s="8">
        <f t="shared" si="156"/>
        <v>-1.3505707574512257E-5</v>
      </c>
      <c r="CL101" s="8">
        <f t="shared" si="157"/>
        <v>-5.8046191496103442E-6</v>
      </c>
    </row>
    <row r="102" spans="1:90">
      <c r="A102">
        <f t="shared" si="92"/>
        <v>2056</v>
      </c>
      <c r="B102" s="4">
        <f t="shared" si="97"/>
        <v>1264.2125315786329</v>
      </c>
      <c r="C102" s="4">
        <f t="shared" si="98"/>
        <v>3449.4490600563936</v>
      </c>
      <c r="D102" s="4">
        <f t="shared" si="99"/>
        <v>6302.3726573095164</v>
      </c>
      <c r="E102" s="11">
        <f t="shared" si="100"/>
        <v>9.214240885731215E-4</v>
      </c>
      <c r="F102" s="11">
        <f t="shared" si="101"/>
        <v>1.8472521646052474E-3</v>
      </c>
      <c r="G102" s="11">
        <f t="shared" si="102"/>
        <v>4.0784173932587363E-3</v>
      </c>
      <c r="H102" s="4">
        <f t="shared" si="103"/>
        <v>88243.707088812967</v>
      </c>
      <c r="I102" s="4">
        <f t="shared" si="104"/>
        <v>45158.872158219361</v>
      </c>
      <c r="J102" s="4">
        <f t="shared" si="105"/>
        <v>13304.244524115864</v>
      </c>
      <c r="K102" s="4">
        <f t="shared" si="76"/>
        <v>69801.322866672024</v>
      </c>
      <c r="L102" s="4">
        <f t="shared" si="77"/>
        <v>13091.618798243993</v>
      </c>
      <c r="M102" s="4">
        <f t="shared" si="78"/>
        <v>2110.9898204266847</v>
      </c>
      <c r="N102" s="11">
        <f t="shared" si="106"/>
        <v>1.5016436093385321E-2</v>
      </c>
      <c r="O102" s="11">
        <f t="shared" si="107"/>
        <v>2.2835952915637003E-2</v>
      </c>
      <c r="P102" s="11">
        <f t="shared" si="108"/>
        <v>1.7079654357966323E-2</v>
      </c>
      <c r="Q102" s="4">
        <f t="shared" si="109"/>
        <v>6558.1227474769112</v>
      </c>
      <c r="R102" s="4">
        <f t="shared" si="110"/>
        <v>14072.743259462295</v>
      </c>
      <c r="S102" s="4">
        <f t="shared" si="111"/>
        <v>4510.5517035945259</v>
      </c>
      <c r="T102" s="4">
        <f t="shared" si="112"/>
        <v>74.318305110147762</v>
      </c>
      <c r="U102" s="4">
        <f t="shared" si="113"/>
        <v>311.62742971429407</v>
      </c>
      <c r="V102" s="4">
        <f t="shared" si="114"/>
        <v>339.03102843746598</v>
      </c>
      <c r="W102" s="11">
        <f t="shared" si="115"/>
        <v>-1.219247815263802E-2</v>
      </c>
      <c r="X102" s="11">
        <f t="shared" si="116"/>
        <v>-1.3228699347321071E-2</v>
      </c>
      <c r="Y102" s="11">
        <f t="shared" si="117"/>
        <v>-1.2203590333800474E-2</v>
      </c>
      <c r="Z102" s="4">
        <f t="shared" si="134"/>
        <v>7764.3758489048796</v>
      </c>
      <c r="AA102" s="4">
        <f t="shared" si="118"/>
        <v>16771.343835061372</v>
      </c>
      <c r="AB102" s="4">
        <f t="shared" si="119"/>
        <v>7307.2487153108368</v>
      </c>
      <c r="AC102" s="12">
        <f t="shared" si="120"/>
        <v>2.144895320972283</v>
      </c>
      <c r="AD102" s="12">
        <f t="shared" si="121"/>
        <v>3.3847459082367322</v>
      </c>
      <c r="AE102" s="12">
        <f t="shared" si="122"/>
        <v>1.7219441500774824</v>
      </c>
      <c r="AF102" s="11">
        <f t="shared" si="123"/>
        <v>-2.9039671966837322E-3</v>
      </c>
      <c r="AG102" s="11">
        <f t="shared" si="124"/>
        <v>2.0567434751257441E-3</v>
      </c>
      <c r="AH102" s="11">
        <f t="shared" si="125"/>
        <v>8.257041531207765E-4</v>
      </c>
      <c r="AI102" s="1">
        <f t="shared" si="83"/>
        <v>149897.04641063127</v>
      </c>
      <c r="AJ102" s="1">
        <f t="shared" si="84"/>
        <v>71142.585438695562</v>
      </c>
      <c r="AK102" s="1">
        <f t="shared" si="85"/>
        <v>21305.529241211807</v>
      </c>
      <c r="AL102" s="17">
        <f t="shared" si="163"/>
        <v>26.697085332918213</v>
      </c>
      <c r="AM102" s="17">
        <f t="shared" si="163"/>
        <v>7.353221889065586</v>
      </c>
      <c r="AN102" s="17">
        <f t="shared" si="163"/>
        <v>1.6445978922821503</v>
      </c>
      <c r="AO102" s="7">
        <f t="shared" si="162"/>
        <v>1.1510996233539086E-2</v>
      </c>
      <c r="AP102" s="7">
        <f t="shared" si="162"/>
        <v>1.7726069188246707E-2</v>
      </c>
      <c r="AQ102" s="7">
        <f t="shared" si="162"/>
        <v>1.2830839476961807E-2</v>
      </c>
      <c r="AR102" s="1">
        <f t="shared" si="127"/>
        <v>88243.707088812967</v>
      </c>
      <c r="AS102" s="1">
        <f t="shared" si="128"/>
        <v>45158.872158219361</v>
      </c>
      <c r="AT102" s="1">
        <f t="shared" si="129"/>
        <v>13304.244524115864</v>
      </c>
      <c r="AU102" s="1">
        <f t="shared" si="89"/>
        <v>17648.741417762594</v>
      </c>
      <c r="AV102" s="1">
        <f t="shared" si="90"/>
        <v>9031.774431643873</v>
      </c>
      <c r="AW102" s="1">
        <f t="shared" si="91"/>
        <v>2660.8489048231731</v>
      </c>
      <c r="AX102" s="1">
        <f t="shared" si="143"/>
        <v>55841.058293337628</v>
      </c>
      <c r="AY102" s="1">
        <f t="shared" si="144"/>
        <v>10473.295038595197</v>
      </c>
      <c r="AZ102" s="1">
        <f t="shared" si="145"/>
        <v>1688.7918563413477</v>
      </c>
      <c r="BA102" s="1">
        <f t="shared" si="146"/>
        <v>10.930264689501248</v>
      </c>
      <c r="BB102" s="1">
        <f t="shared" si="147"/>
        <v>9.2565839667307941</v>
      </c>
      <c r="BC102" s="1">
        <f t="shared" si="148"/>
        <v>7.4317686743655367</v>
      </c>
      <c r="BD102" s="1">
        <f t="shared" si="149"/>
        <v>31945.195618906389</v>
      </c>
      <c r="BE102">
        <f t="shared" si="135"/>
        <v>0.44605544733121549</v>
      </c>
      <c r="BF102">
        <f t="shared" si="136"/>
        <v>0.64396964061591089</v>
      </c>
      <c r="BG102">
        <f t="shared" si="137"/>
        <v>5.0936644772301656E-2</v>
      </c>
      <c r="BH102">
        <f t="shared" si="150"/>
        <v>0.45962376852555648</v>
      </c>
      <c r="BI102">
        <f t="shared" si="151"/>
        <v>1.989654620938508E-2</v>
      </c>
      <c r="BJ102">
        <f t="shared" si="151"/>
        <v>4.1469689803498549E-2</v>
      </c>
      <c r="BK102">
        <f t="shared" si="151"/>
        <v>2.5945417806596459E-4</v>
      </c>
      <c r="BL102">
        <f t="shared" si="140"/>
        <v>1755.744995780009</v>
      </c>
      <c r="BM102">
        <f t="shared" si="141"/>
        <v>1872.724420277204</v>
      </c>
      <c r="BN102">
        <f t="shared" si="142"/>
        <v>3.4518418277930918</v>
      </c>
      <c r="BO102">
        <f t="shared" si="131"/>
        <v>634.19583805898776</v>
      </c>
      <c r="BP102">
        <f t="shared" si="132"/>
        <v>346.79323207903178</v>
      </c>
      <c r="BQ102">
        <f t="shared" si="133"/>
        <v>18.54798170120592</v>
      </c>
      <c r="BR102" s="7">
        <f t="shared" si="158"/>
        <v>1.9115075350403465E-2</v>
      </c>
      <c r="BS102" s="7">
        <f t="shared" si="138"/>
        <v>0.34503242505668635</v>
      </c>
      <c r="BT102" s="7">
        <f t="shared" si="139"/>
        <v>0.14555557215569101</v>
      </c>
      <c r="BU102" s="8">
        <f>MAX((BU$3*climate!$I212+BU$4*climate!$I212^2+BU$5*climate!$I212^6)*(K102/K$66)^$BW$1,-99)</f>
        <v>2.5991527248280701</v>
      </c>
      <c r="BV102" s="8">
        <f>MAX((BV$3*climate!$I212+BV$4*climate!$I212^2+BV$5*climate!$I212^6)*(L102/L$66)^$BW$1,-99)</f>
        <v>1.3405435830526589</v>
      </c>
      <c r="BW102" s="8">
        <f>MAX((BW$3*climate!$I212+BW$4*climate!$I212^2+BW$5*climate!$I212^6)*(M102/M$66)^$BW$1,-99)</f>
        <v>0.63131780111829627</v>
      </c>
      <c r="BX102" s="8">
        <f>MAX((BX$3*climate!$M212+BX$4*climate!$M212^2+BX$5*climate!$M212^6)*(K102/K$66)^$BW$1,-99)</f>
        <v>2.5991544648455132</v>
      </c>
      <c r="BY102" s="8">
        <f>MAX((BY$3*climate!$M212+BY$4*climate!$M212^2+BY$5*climate!$M212^6)*(L102/L$66)^$BW$1,-99)</f>
        <v>1.3405442838153929</v>
      </c>
      <c r="BZ102" s="8">
        <f>MAX((BZ$3*climate!$M212+BZ$4*climate!$M212^2+BZ$5*climate!$M212^6)*(M102/M$66)^$BW$1,-99)</f>
        <v>0.63131788629386854</v>
      </c>
      <c r="CA102" s="8">
        <f t="shared" si="152"/>
        <v>-1.5467878621207723E-3</v>
      </c>
      <c r="CB102" s="8">
        <f t="shared" si="153"/>
        <v>-5.3369196711577753E-4</v>
      </c>
      <c r="CC102" s="8">
        <f t="shared" si="154"/>
        <v>-2.2514359227446712E-4</v>
      </c>
      <c r="CD102" s="8">
        <f>MAX((CD$3*climate!$I212+CD$4*climate!$I212^2+CD$5*climate!$I212^6)*(K102/K$66)^$BW$1,-99)</f>
        <v>0.24915394909756144</v>
      </c>
      <c r="CE102" s="8">
        <f>MAX((CE$3*climate!$I212+CE$4*climate!$I212^2+CE$5*climate!$I212^6)*(L102/L$66)^$BW$1,-99)</f>
        <v>0.10581841294861416</v>
      </c>
      <c r="CF102" s="8">
        <f>MAX((CF$3*climate!$I212+CF$4*climate!$I212^2+CF$5*climate!$I212^6)*(M102/M$66)^$BW$1,-99)</f>
        <v>2.7598494866834897E-2</v>
      </c>
      <c r="CG102" s="8">
        <f>MAX((CG$3*climate!$M212+CG$4*climate!$M212^2+CG$5*climate!$M212^6)*(K102/K$66)^$BW$1,-99)</f>
        <v>0.24915449859985425</v>
      </c>
      <c r="CH102" s="8">
        <f>MAX((CH$3*climate!$M212+CH$4*climate!$M212^2+CH$5*climate!$M212^6)*(L102/L$66)^$BW$1,-99)</f>
        <v>0.10581864352075064</v>
      </c>
      <c r="CI102" s="8">
        <f>MAX((CI$3*climate!$M212+CI$4*climate!$M212^2+CI$5*climate!$M212^6)*(M102/M$66)^$BW$1,-99)</f>
        <v>2.7598550900985352E-2</v>
      </c>
      <c r="CJ102" s="8">
        <f t="shared" si="155"/>
        <v>-3.8564484190430275E-5</v>
      </c>
      <c r="CK102" s="8">
        <f t="shared" si="156"/>
        <v>-1.3305997501284399E-5</v>
      </c>
      <c r="CL102" s="8">
        <f t="shared" si="157"/>
        <v>-5.6132755612271792E-6</v>
      </c>
    </row>
    <row r="103" spans="1:90">
      <c r="A103">
        <f t="shared" si="92"/>
        <v>2057</v>
      </c>
      <c r="B103" s="4">
        <f t="shared" si="97"/>
        <v>1265.3191636643219</v>
      </c>
      <c r="C103" s="4">
        <f t="shared" si="98"/>
        <v>3455.5024621871344</v>
      </c>
      <c r="D103" s="4">
        <f t="shared" si="99"/>
        <v>6326.791178260667</v>
      </c>
      <c r="E103" s="11">
        <f t="shared" si="100"/>
        <v>8.7535288414446535E-4</v>
      </c>
      <c r="F103" s="11">
        <f t="shared" si="101"/>
        <v>1.7548895563749849E-3</v>
      </c>
      <c r="G103" s="11">
        <f t="shared" si="102"/>
        <v>3.8744965235957994E-3</v>
      </c>
      <c r="H103" s="4">
        <f t="shared" si="103"/>
        <v>89633.424550934447</v>
      </c>
      <c r="I103" s="4">
        <f t="shared" si="104"/>
        <v>46261.051064888496</v>
      </c>
      <c r="J103" s="4">
        <f t="shared" si="105"/>
        <v>13581.368090183832</v>
      </c>
      <c r="K103" s="4">
        <f t="shared" si="76"/>
        <v>70838.589286326023</v>
      </c>
      <c r="L103" s="4">
        <f t="shared" si="77"/>
        <v>13387.648126752574</v>
      </c>
      <c r="M103" s="4">
        <f t="shared" si="78"/>
        <v>2146.6439633491364</v>
      </c>
      <c r="N103" s="11">
        <f t="shared" si="106"/>
        <v>1.4860268789393727E-2</v>
      </c>
      <c r="O103" s="11">
        <f t="shared" si="107"/>
        <v>2.2612125595063093E-2</v>
      </c>
      <c r="P103" s="11">
        <f t="shared" si="108"/>
        <v>1.688977491859478E-2</v>
      </c>
      <c r="Q103" s="4">
        <f t="shared" si="109"/>
        <v>6580.1851687444232</v>
      </c>
      <c r="R103" s="4">
        <f t="shared" si="110"/>
        <v>14225.504699147185</v>
      </c>
      <c r="S103" s="4">
        <f t="shared" si="111"/>
        <v>4548.313696159511</v>
      </c>
      <c r="T103" s="4">
        <f t="shared" si="112"/>
        <v>73.412180798751194</v>
      </c>
      <c r="U103" s="4">
        <f t="shared" si="113"/>
        <v>307.50500413822522</v>
      </c>
      <c r="V103" s="4">
        <f t="shared" si="114"/>
        <v>334.89363265596808</v>
      </c>
      <c r="W103" s="11">
        <f t="shared" si="115"/>
        <v>-1.219247815263802E-2</v>
      </c>
      <c r="X103" s="11">
        <f t="shared" si="116"/>
        <v>-1.3228699347321071E-2</v>
      </c>
      <c r="Y103" s="11">
        <f t="shared" si="117"/>
        <v>-1.2203590333800474E-2</v>
      </c>
      <c r="Z103" s="4">
        <f t="shared" si="134"/>
        <v>7769.4258670704057</v>
      </c>
      <c r="AA103" s="4">
        <f t="shared" si="118"/>
        <v>16993.552757292</v>
      </c>
      <c r="AB103" s="4">
        <f t="shared" si="119"/>
        <v>7377.3838812442627</v>
      </c>
      <c r="AC103" s="12">
        <f t="shared" si="120"/>
        <v>2.1386666153198592</v>
      </c>
      <c r="AD103" s="12">
        <f t="shared" si="121"/>
        <v>3.3917074622984567</v>
      </c>
      <c r="AE103" s="12">
        <f t="shared" si="122"/>
        <v>1.7233659665136434</v>
      </c>
      <c r="AF103" s="11">
        <f t="shared" si="123"/>
        <v>-2.9039671966837322E-3</v>
      </c>
      <c r="AG103" s="11">
        <f t="shared" si="124"/>
        <v>2.0567434751257441E-3</v>
      </c>
      <c r="AH103" s="11">
        <f t="shared" si="125"/>
        <v>8.257041531207765E-4</v>
      </c>
      <c r="AI103" s="1">
        <f t="shared" si="83"/>
        <v>152556.08318733075</v>
      </c>
      <c r="AJ103" s="1">
        <f t="shared" si="84"/>
        <v>73060.101326469885</v>
      </c>
      <c r="AK103" s="1">
        <f t="shared" si="85"/>
        <v>21835.825221913801</v>
      </c>
      <c r="AL103" s="17">
        <f t="shared" si="163"/>
        <v>27.001322281144773</v>
      </c>
      <c r="AM103" s="17">
        <f t="shared" si="163"/>
        <v>7.4822621718280713</v>
      </c>
      <c r="AN103" s="17">
        <f t="shared" si="163"/>
        <v>1.6654884481265722</v>
      </c>
      <c r="AO103" s="7">
        <f t="shared" si="162"/>
        <v>1.1395886271203696E-2</v>
      </c>
      <c r="AP103" s="7">
        <f t="shared" si="162"/>
        <v>1.754880849636424E-2</v>
      </c>
      <c r="AQ103" s="7">
        <f t="shared" si="162"/>
        <v>1.2702531082192188E-2</v>
      </c>
      <c r="AR103" s="1">
        <f t="shared" si="127"/>
        <v>89633.424550934447</v>
      </c>
      <c r="AS103" s="1">
        <f t="shared" si="128"/>
        <v>46261.051064888496</v>
      </c>
      <c r="AT103" s="1">
        <f t="shared" si="129"/>
        <v>13581.368090183832</v>
      </c>
      <c r="AU103" s="1">
        <f t="shared" si="89"/>
        <v>17926.68491018689</v>
      </c>
      <c r="AV103" s="1">
        <f t="shared" si="90"/>
        <v>9252.2102129776995</v>
      </c>
      <c r="AW103" s="1">
        <f t="shared" si="91"/>
        <v>2716.2736180367665</v>
      </c>
      <c r="AX103" s="1">
        <f t="shared" si="143"/>
        <v>56670.871429060833</v>
      </c>
      <c r="AY103" s="1">
        <f t="shared" si="144"/>
        <v>10710.118501402059</v>
      </c>
      <c r="AZ103" s="1">
        <f t="shared" si="145"/>
        <v>1717.3151706793092</v>
      </c>
      <c r="BA103" s="1">
        <f t="shared" si="146"/>
        <v>10.945015626300789</v>
      </c>
      <c r="BB103" s="1">
        <f t="shared" si="147"/>
        <v>9.2789442279372647</v>
      </c>
      <c r="BC103" s="1">
        <f t="shared" si="148"/>
        <v>7.4485174029805581</v>
      </c>
      <c r="BD103" s="1">
        <f t="shared" si="149"/>
        <v>31165.997386915154</v>
      </c>
      <c r="BE103">
        <f t="shared" si="135"/>
        <v>0.44605544733121549</v>
      </c>
      <c r="BF103">
        <f t="shared" si="136"/>
        <v>0.64396964061591089</v>
      </c>
      <c r="BG103">
        <f t="shared" si="137"/>
        <v>5.0936644772301656E-2</v>
      </c>
      <c r="BH103">
        <f t="shared" si="150"/>
        <v>0.46000433168955102</v>
      </c>
      <c r="BI103">
        <f t="shared" si="151"/>
        <v>1.989654620938508E-2</v>
      </c>
      <c r="BJ103">
        <f t="shared" si="151"/>
        <v>4.1469689803498549E-2</v>
      </c>
      <c r="BK103">
        <f t="shared" si="151"/>
        <v>2.5945417806596459E-4</v>
      </c>
      <c r="BL103">
        <f t="shared" si="140"/>
        <v>1783.3955734830984</v>
      </c>
      <c r="BM103">
        <f t="shared" si="141"/>
        <v>1918.4314376447321</v>
      </c>
      <c r="BN103">
        <f t="shared" si="142"/>
        <v>3.5237426948499655</v>
      </c>
      <c r="BO103">
        <f t="shared" si="131"/>
        <v>646.31853929039755</v>
      </c>
      <c r="BP103">
        <f t="shared" si="132"/>
        <v>350.61193917778297</v>
      </c>
      <c r="BQ103">
        <f t="shared" si="133"/>
        <v>18.754326277918736</v>
      </c>
      <c r="BR103" s="7">
        <f t="shared" si="158"/>
        <v>1.8874513561673467E-2</v>
      </c>
      <c r="BS103" s="7">
        <f t="shared" si="138"/>
        <v>0.33498293694823916</v>
      </c>
      <c r="BT103" s="7">
        <f t="shared" si="139"/>
        <v>0.13874128355945661</v>
      </c>
      <c r="BU103" s="8">
        <f>MAX((BU$3*climate!$I213+BU$4*climate!$I213^2+BU$5*climate!$I213^6)*(K103/K$66)^$BW$1,-99)</f>
        <v>2.6066672643769651</v>
      </c>
      <c r="BV103" s="8">
        <f>MAX((BV$3*climate!$I213+BV$4*climate!$I213^2+BV$5*climate!$I213^6)*(L103/L$66)^$BW$1,-99)</f>
        <v>1.3399013032487366</v>
      </c>
      <c r="BW103" s="8">
        <f>MAX((BW$3*climate!$I213+BW$4*climate!$I213^2+BW$5*climate!$I213^6)*(M103/M$66)^$BW$1,-99)</f>
        <v>0.62945409006619779</v>
      </c>
      <c r="BX103" s="8">
        <f>MAX((BX$3*climate!$M213+BX$4*climate!$M213^2+BX$5*climate!$M213^6)*(K103/K$66)^$BW$1,-99)</f>
        <v>2.6066689790467032</v>
      </c>
      <c r="BY103" s="8">
        <f>MAX((BY$3*climate!$M213+BY$4*climate!$M213^2+BY$5*climate!$M213^6)*(L103/L$66)^$BW$1,-99)</f>
        <v>1.3399019852445393</v>
      </c>
      <c r="BZ103" s="8">
        <f>MAX((BZ$3*climate!$M213+BZ$4*climate!$M213^2+BZ$5*climate!$M213^6)*(M103/M$66)^$BW$1,-99)</f>
        <v>0.62945416150812705</v>
      </c>
      <c r="CA103" s="8">
        <f t="shared" si="152"/>
        <v>-1.546619997466737E-3</v>
      </c>
      <c r="CB103" s="8">
        <f t="shared" si="153"/>
        <v>-5.1809130909428579E-4</v>
      </c>
      <c r="CC103" s="8">
        <f t="shared" si="154"/>
        <v>-2.1458004362725862E-4</v>
      </c>
      <c r="CD103" s="8">
        <f>MAX((CD$3*climate!$I213+CD$4*climate!$I213^2+CD$5*climate!$I213^6)*(K103/K$66)^$BW$1,-99)</f>
        <v>0.25369937742679244</v>
      </c>
      <c r="CE103" s="8">
        <f>MAX((CE$3*climate!$I213+CE$4*climate!$I213^2+CE$5*climate!$I213^6)*(L103/L$66)^$BW$1,-99)</f>
        <v>0.10751532212825257</v>
      </c>
      <c r="CF103" s="8">
        <f>MAX((CF$3*climate!$I213+CF$4*climate!$I213^2+CF$5*climate!$I213^6)*(M103/M$66)^$BW$1,-99)</f>
        <v>2.8038292988362589E-2</v>
      </c>
      <c r="CG103" s="8">
        <f>MAX((CG$3*climate!$M213+CG$4*climate!$M213^2+CG$5*climate!$M213^6)*(K103/K$66)^$BW$1,-99)</f>
        <v>0.25369993268510455</v>
      </c>
      <c r="CH103" s="8">
        <f>MAX((CH$3*climate!$M213+CH$4*climate!$M213^2+CH$5*climate!$M213^6)*(L103/L$66)^$BW$1,-99)</f>
        <v>0.10751555447916333</v>
      </c>
      <c r="CI103" s="8">
        <f>MAX((CI$3*climate!$M213+CI$4*climate!$M213^2+CI$5*climate!$M213^6)*(M103/M$66)^$BW$1,-99)</f>
        <v>2.8038349247305066E-2</v>
      </c>
      <c r="CJ103" s="8">
        <f t="shared" si="155"/>
        <v>-3.9095858287482458E-5</v>
      </c>
      <c r="CK103" s="8">
        <f t="shared" si="156"/>
        <v>-1.309644543165303E-5</v>
      </c>
      <c r="CL103" s="8">
        <f t="shared" si="157"/>
        <v>-5.4242095606639354E-6</v>
      </c>
    </row>
    <row r="104" spans="1:90">
      <c r="A104">
        <f t="shared" si="92"/>
        <v>2058</v>
      </c>
      <c r="B104" s="4">
        <f t="shared" si="97"/>
        <v>1266.3713844046349</v>
      </c>
      <c r="C104" s="4">
        <f t="shared" si="98"/>
        <v>3461.2632861109082</v>
      </c>
      <c r="D104" s="4">
        <f t="shared" si="99"/>
        <v>6350.0786521650707</v>
      </c>
      <c r="E104" s="11">
        <f t="shared" si="100"/>
        <v>8.3158523993724209E-4</v>
      </c>
      <c r="F104" s="11">
        <f t="shared" si="101"/>
        <v>1.6671450785562356E-3</v>
      </c>
      <c r="G104" s="11">
        <f t="shared" si="102"/>
        <v>3.6807716974160093E-3</v>
      </c>
      <c r="H104" s="4">
        <f t="shared" si="103"/>
        <v>91027.18455603937</v>
      </c>
      <c r="I104" s="4">
        <f t="shared" si="104"/>
        <v>47375.653073138266</v>
      </c>
      <c r="J104" s="4">
        <f t="shared" si="105"/>
        <v>13859.031734885377</v>
      </c>
      <c r="K104" s="4">
        <f t="shared" si="76"/>
        <v>71880.323321451549</v>
      </c>
      <c r="L104" s="4">
        <f t="shared" si="77"/>
        <v>13687.387857272706</v>
      </c>
      <c r="M104" s="4">
        <f t="shared" si="78"/>
        <v>2182.497649877158</v>
      </c>
      <c r="N104" s="11">
        <f t="shared" si="106"/>
        <v>1.4705742246148956E-2</v>
      </c>
      <c r="O104" s="11">
        <f t="shared" si="107"/>
        <v>2.2389274627046873E-2</v>
      </c>
      <c r="P104" s="11">
        <f t="shared" si="108"/>
        <v>1.6702204529568832E-2</v>
      </c>
      <c r="Q104" s="4">
        <f t="shared" si="109"/>
        <v>6601.0278446165212</v>
      </c>
      <c r="R104" s="4">
        <f t="shared" si="110"/>
        <v>14375.531389823733</v>
      </c>
      <c r="S104" s="4">
        <f t="shared" si="111"/>
        <v>4584.6609408784761</v>
      </c>
      <c r="T104" s="4">
        <f t="shared" si="112"/>
        <v>72.517104388224908</v>
      </c>
      <c r="U104" s="4">
        <f t="shared" si="113"/>
        <v>303.43711289068392</v>
      </c>
      <c r="V104" s="4">
        <f t="shared" si="114"/>
        <v>330.80672795763638</v>
      </c>
      <c r="W104" s="11">
        <f t="shared" si="115"/>
        <v>-1.219247815263802E-2</v>
      </c>
      <c r="X104" s="11">
        <f t="shared" si="116"/>
        <v>-1.3228699347321071E-2</v>
      </c>
      <c r="Y104" s="11">
        <f t="shared" si="117"/>
        <v>-1.2203590333800474E-2</v>
      </c>
      <c r="Z104" s="4">
        <f t="shared" si="134"/>
        <v>7772.9252175517995</v>
      </c>
      <c r="AA104" s="4">
        <f t="shared" si="118"/>
        <v>17213.350740544087</v>
      </c>
      <c r="AB104" s="4">
        <f t="shared" si="119"/>
        <v>7445.289307085447</v>
      </c>
      <c r="AC104" s="12">
        <f t="shared" si="120"/>
        <v>2.1324559976243278</v>
      </c>
      <c r="AD104" s="12">
        <f t="shared" si="121"/>
        <v>3.3986833344910745</v>
      </c>
      <c r="AE104" s="12">
        <f t="shared" si="122"/>
        <v>1.7247889569495407</v>
      </c>
      <c r="AF104" s="11">
        <f t="shared" si="123"/>
        <v>-2.9039671966837322E-3</v>
      </c>
      <c r="AG104" s="11">
        <f t="shared" si="124"/>
        <v>2.0567434751257441E-3</v>
      </c>
      <c r="AH104" s="11">
        <f t="shared" si="125"/>
        <v>8.257041531207765E-4</v>
      </c>
      <c r="AI104" s="1">
        <f t="shared" si="83"/>
        <v>155227.15977878455</v>
      </c>
      <c r="AJ104" s="1">
        <f t="shared" si="84"/>
        <v>75006.301406800601</v>
      </c>
      <c r="AK104" s="1">
        <f t="shared" si="85"/>
        <v>22368.516317759189</v>
      </c>
      <c r="AL104" s="17">
        <f t="shared" si="163"/>
        <v>27.305949239053938</v>
      </c>
      <c r="AM104" s="17">
        <f t="shared" si="163"/>
        <v>7.6122539099413427</v>
      </c>
      <c r="AN104" s="17">
        <f t="shared" si="163"/>
        <v>1.6864328077181385</v>
      </c>
      <c r="AO104" s="7">
        <f t="shared" si="162"/>
        <v>1.128192740849166E-2</v>
      </c>
      <c r="AP104" s="7">
        <f t="shared" si="162"/>
        <v>1.7373320411400599E-2</v>
      </c>
      <c r="AQ104" s="7">
        <f t="shared" si="162"/>
        <v>1.2575505771370267E-2</v>
      </c>
      <c r="AR104" s="1">
        <f t="shared" si="127"/>
        <v>91027.18455603937</v>
      </c>
      <c r="AS104" s="1">
        <f t="shared" si="128"/>
        <v>47375.653073138266</v>
      </c>
      <c r="AT104" s="1">
        <f t="shared" si="129"/>
        <v>13859.031734885377</v>
      </c>
      <c r="AU104" s="1">
        <f t="shared" si="89"/>
        <v>18205.436911207875</v>
      </c>
      <c r="AV104" s="1">
        <f t="shared" si="90"/>
        <v>9475.1306146276529</v>
      </c>
      <c r="AW104" s="1">
        <f t="shared" si="91"/>
        <v>2771.8063469770755</v>
      </c>
      <c r="AX104" s="1">
        <f t="shared" si="143"/>
        <v>57504.258657161248</v>
      </c>
      <c r="AY104" s="1">
        <f t="shared" si="144"/>
        <v>10949.910285818163</v>
      </c>
      <c r="AZ104" s="1">
        <f t="shared" si="145"/>
        <v>1745.9981199017263</v>
      </c>
      <c r="BA104" s="1">
        <f t="shared" si="146"/>
        <v>10.959614287645673</v>
      </c>
      <c r="BB104" s="1">
        <f t="shared" si="147"/>
        <v>9.301086542135117</v>
      </c>
      <c r="BC104" s="1">
        <f t="shared" si="148"/>
        <v>7.4650816595958327</v>
      </c>
      <c r="BD104" s="1">
        <f t="shared" si="149"/>
        <v>30400.939654416627</v>
      </c>
      <c r="BE104">
        <f t="shared" si="135"/>
        <v>0.44605544733121549</v>
      </c>
      <c r="BF104">
        <f t="shared" si="136"/>
        <v>0.64396964061591089</v>
      </c>
      <c r="BG104">
        <f t="shared" si="137"/>
        <v>5.0936644772301656E-2</v>
      </c>
      <c r="BH104">
        <f t="shared" si="150"/>
        <v>0.4603931034393598</v>
      </c>
      <c r="BI104">
        <f t="shared" si="151"/>
        <v>1.989654620938508E-2</v>
      </c>
      <c r="BJ104">
        <f t="shared" si="151"/>
        <v>4.1469689803498549E-2</v>
      </c>
      <c r="BK104">
        <f t="shared" si="151"/>
        <v>2.5945417806596459E-4</v>
      </c>
      <c r="BL104">
        <f t="shared" si="140"/>
        <v>1811.1265838294612</v>
      </c>
      <c r="BM104">
        <f t="shared" si="141"/>
        <v>1964.6536371812067</v>
      </c>
      <c r="BN104">
        <f t="shared" si="142"/>
        <v>3.5957836875648046</v>
      </c>
      <c r="BO104">
        <f t="shared" si="131"/>
        <v>658.51748732539511</v>
      </c>
      <c r="BP104">
        <f t="shared" si="132"/>
        <v>354.47464869920611</v>
      </c>
      <c r="BQ104">
        <f t="shared" si="133"/>
        <v>18.963200683043929</v>
      </c>
      <c r="BR104" s="7">
        <f t="shared" si="158"/>
        <v>1.8638634771889206E-2</v>
      </c>
      <c r="BS104" s="7">
        <f t="shared" si="138"/>
        <v>0.3252261523769312</v>
      </c>
      <c r="BT104" s="7">
        <f t="shared" si="139"/>
        <v>0.13227634170300456</v>
      </c>
      <c r="BU104" s="8">
        <f>MAX((BU$3*climate!$I214+BU$4*climate!$I214^2+BU$5*climate!$I214^6)*(K104/K$66)^$BW$1,-99)</f>
        <v>2.6138854975412795</v>
      </c>
      <c r="BV104" s="8">
        <f>MAX((BV$3*climate!$I214+BV$4*climate!$I214^2+BV$5*climate!$I214^6)*(L104/L$66)^$BW$1,-99)</f>
        <v>1.3391042068783299</v>
      </c>
      <c r="BW104" s="8">
        <f>MAX((BW$3*climate!$I214+BW$4*climate!$I214^2+BW$5*climate!$I214^6)*(M104/M$66)^$BW$1,-99)</f>
        <v>0.62748710763039373</v>
      </c>
      <c r="BX104" s="8">
        <f>MAX((BX$3*climate!$M214+BX$4*climate!$M214^2+BX$5*climate!$M214^6)*(K104/K$66)^$BW$1,-99)</f>
        <v>2.6138871860424024</v>
      </c>
      <c r="BY104" s="8">
        <f>MAX((BY$3*climate!$M214+BY$4*climate!$M214^2+BY$5*climate!$M214^6)*(L104/L$66)^$BW$1,-99)</f>
        <v>1.3391048698850485</v>
      </c>
      <c r="BZ104" s="8">
        <f>MAX((BZ$3*climate!$M214+BZ$4*climate!$M214^2+BZ$5*climate!$M214^6)*(M104/M$66)^$BW$1,-99)</f>
        <v>0.6274871653600339</v>
      </c>
      <c r="CA104" s="8">
        <f t="shared" si="152"/>
        <v>-1.5449958025446492E-3</v>
      </c>
      <c r="CB104" s="8">
        <f t="shared" si="153"/>
        <v>-5.0247304030010518E-4</v>
      </c>
      <c r="CC104" s="8">
        <f t="shared" si="154"/>
        <v>-2.0436639270710378E-4</v>
      </c>
      <c r="CD104" s="8">
        <f>MAX((CD$3*climate!$I214+CD$4*climate!$I214^2+CD$5*climate!$I214^6)*(K104/K$66)^$BW$1,-99)</f>
        <v>0.25825599169344821</v>
      </c>
      <c r="CE104" s="8">
        <f>MAX((CE$3*climate!$I214+CE$4*climate!$I214^2+CE$5*climate!$I214^6)*(L104/L$66)^$BW$1,-99)</f>
        <v>0.10920999505613227</v>
      </c>
      <c r="CF104" s="8">
        <f>MAX((CF$3*climate!$I214+CF$4*climate!$I214^2+CF$5*climate!$I214^6)*(M104/M$66)^$BW$1,-99)</f>
        <v>2.8475780351919902E-2</v>
      </c>
      <c r="CG104" s="8">
        <f>MAX((CG$3*climate!$M214+CG$4*climate!$M214^2+CG$5*climate!$M214^6)*(K104/K$66)^$BW$1,-99)</f>
        <v>0.25825655237197132</v>
      </c>
      <c r="CH104" s="8">
        <f>MAX((CH$3*climate!$M214+CH$4*climate!$M214^2+CH$5*climate!$M214^6)*(L104/L$66)^$BW$1,-99)</f>
        <v>0.10921022903172217</v>
      </c>
      <c r="CI104" s="8">
        <f>MAX((CI$3*climate!$M214+CI$4*climate!$M214^2+CI$5*climate!$M214^6)*(M104/M$66)^$BW$1,-99)</f>
        <v>2.8475836784444902E-2</v>
      </c>
      <c r="CJ104" s="8">
        <f t="shared" si="155"/>
        <v>-3.9597785360870094E-5</v>
      </c>
      <c r="CK104" s="8">
        <f t="shared" si="156"/>
        <v>-1.2878235375563352E-5</v>
      </c>
      <c r="CL104" s="8">
        <f t="shared" si="157"/>
        <v>-5.2378501870766845E-6</v>
      </c>
    </row>
    <row r="105" spans="1:90">
      <c r="A105">
        <f t="shared" si="92"/>
        <v>2059</v>
      </c>
      <c r="B105" s="4">
        <f t="shared" si="97"/>
        <v>1267.3718253686072</v>
      </c>
      <c r="C105" s="4">
        <f t="shared" si="98"/>
        <v>3466.7451927612838</v>
      </c>
      <c r="D105" s="4">
        <f t="shared" si="99"/>
        <v>6372.2831824553632</v>
      </c>
      <c r="E105" s="11">
        <f t="shared" si="100"/>
        <v>7.9000597794037992E-4</v>
      </c>
      <c r="F105" s="11">
        <f t="shared" si="101"/>
        <v>1.5837878246284238E-3</v>
      </c>
      <c r="G105" s="11">
        <f t="shared" si="102"/>
        <v>3.4967331125452085E-3</v>
      </c>
      <c r="H105" s="4">
        <f t="shared" si="103"/>
        <v>92424.848043990918</v>
      </c>
      <c r="I105" s="4">
        <f t="shared" si="104"/>
        <v>48502.551807920667</v>
      </c>
      <c r="J105" s="4">
        <f t="shared" si="105"/>
        <v>14137.202254529167</v>
      </c>
      <c r="K105" s="4">
        <f t="shared" si="76"/>
        <v>72926.386869228154</v>
      </c>
      <c r="L105" s="4">
        <f t="shared" si="77"/>
        <v>13990.803797520546</v>
      </c>
      <c r="M105" s="4">
        <f t="shared" si="78"/>
        <v>2218.5458256865841</v>
      </c>
      <c r="N105" s="11">
        <f t="shared" si="106"/>
        <v>1.4552849784753574E-2</v>
      </c>
      <c r="O105" s="11">
        <f t="shared" si="107"/>
        <v>2.2167556250451526E-2</v>
      </c>
      <c r="P105" s="11">
        <f t="shared" si="108"/>
        <v>1.6516936827609019E-2</v>
      </c>
      <c r="Q105" s="4">
        <f t="shared" si="109"/>
        <v>6620.663703254143</v>
      </c>
      <c r="R105" s="4">
        <f t="shared" si="110"/>
        <v>14522.781245912749</v>
      </c>
      <c r="S105" s="4">
        <f t="shared" si="111"/>
        <v>4619.6093136804066</v>
      </c>
      <c r="T105" s="4">
        <f t="shared" si="112"/>
        <v>71.632941177278909</v>
      </c>
      <c r="U105" s="4">
        <f t="shared" si="113"/>
        <v>299.42303455343392</v>
      </c>
      <c r="V105" s="4">
        <f t="shared" si="114"/>
        <v>326.76969816997644</v>
      </c>
      <c r="W105" s="11">
        <f t="shared" si="115"/>
        <v>-1.219247815263802E-2</v>
      </c>
      <c r="X105" s="11">
        <f t="shared" si="116"/>
        <v>-1.3228699347321071E-2</v>
      </c>
      <c r="Y105" s="11">
        <f t="shared" si="117"/>
        <v>-1.2203590333800474E-2</v>
      </c>
      <c r="Z105" s="4">
        <f t="shared" si="134"/>
        <v>7774.9020690658144</v>
      </c>
      <c r="AA105" s="4">
        <f t="shared" si="118"/>
        <v>17430.665027349129</v>
      </c>
      <c r="AB105" s="4">
        <f t="shared" si="119"/>
        <v>7510.9840816550459</v>
      </c>
      <c r="AC105" s="12">
        <f t="shared" si="120"/>
        <v>2.1262634153588551</v>
      </c>
      <c r="AD105" s="12">
        <f t="shared" si="121"/>
        <v>3.4056735542633074</v>
      </c>
      <c r="AE105" s="12">
        <f t="shared" si="122"/>
        <v>1.7262131223545507</v>
      </c>
      <c r="AF105" s="11">
        <f t="shared" si="123"/>
        <v>-2.9039671966837322E-3</v>
      </c>
      <c r="AG105" s="11">
        <f t="shared" si="124"/>
        <v>2.0567434751257441E-3</v>
      </c>
      <c r="AH105" s="11">
        <f t="shared" si="125"/>
        <v>8.257041531207765E-4</v>
      </c>
      <c r="AI105" s="1">
        <f t="shared" si="83"/>
        <v>157909.88071211398</v>
      </c>
      <c r="AJ105" s="1">
        <f t="shared" si="84"/>
        <v>76980.801880748186</v>
      </c>
      <c r="AK105" s="1">
        <f t="shared" si="85"/>
        <v>22903.471032960348</v>
      </c>
      <c r="AL105" s="17">
        <f t="shared" si="163"/>
        <v>27.610932338817552</v>
      </c>
      <c r="AM105" s="17">
        <f t="shared" si="163"/>
        <v>7.7431815349093869</v>
      </c>
      <c r="AN105" s="17">
        <f t="shared" si="163"/>
        <v>1.7074284757695612</v>
      </c>
      <c r="AO105" s="7">
        <f t="shared" si="162"/>
        <v>1.1169108134406743E-2</v>
      </c>
      <c r="AP105" s="7">
        <f t="shared" si="162"/>
        <v>1.7199587207286593E-2</v>
      </c>
      <c r="AQ105" s="7">
        <f t="shared" si="162"/>
        <v>1.2449750713656563E-2</v>
      </c>
      <c r="AR105" s="1">
        <f t="shared" si="127"/>
        <v>92424.848043990918</v>
      </c>
      <c r="AS105" s="1">
        <f t="shared" si="128"/>
        <v>48502.551807920667</v>
      </c>
      <c r="AT105" s="1">
        <f t="shared" si="129"/>
        <v>14137.202254529167</v>
      </c>
      <c r="AU105" s="1">
        <f t="shared" si="89"/>
        <v>18484.969608798183</v>
      </c>
      <c r="AV105" s="1">
        <f t="shared" si="90"/>
        <v>9700.5103615841344</v>
      </c>
      <c r="AW105" s="1">
        <f t="shared" si="91"/>
        <v>2827.4404509058336</v>
      </c>
      <c r="AX105" s="1">
        <f t="shared" si="143"/>
        <v>58341.109495382523</v>
      </c>
      <c r="AY105" s="1">
        <f t="shared" si="144"/>
        <v>11192.643038016437</v>
      </c>
      <c r="AZ105" s="1">
        <f t="shared" si="145"/>
        <v>1774.8366605492674</v>
      </c>
      <c r="BA105" s="1">
        <f t="shared" si="146"/>
        <v>10.974062260988264</v>
      </c>
      <c r="BB105" s="1">
        <f t="shared" si="147"/>
        <v>9.3230119698428346</v>
      </c>
      <c r="BC105" s="1">
        <f t="shared" si="148"/>
        <v>7.4814636754494463</v>
      </c>
      <c r="BD105" s="1">
        <f t="shared" si="149"/>
        <v>29650.119789104163</v>
      </c>
      <c r="BE105">
        <f t="shared" si="135"/>
        <v>0.44605544733121549</v>
      </c>
      <c r="BF105">
        <f t="shared" si="136"/>
        <v>0.64396964061591089</v>
      </c>
      <c r="BG105">
        <f t="shared" si="137"/>
        <v>5.0936644772301656E-2</v>
      </c>
      <c r="BH105">
        <f t="shared" si="150"/>
        <v>0.46078942611453133</v>
      </c>
      <c r="BI105">
        <f t="shared" si="151"/>
        <v>1.989654620938508E-2</v>
      </c>
      <c r="BJ105">
        <f t="shared" si="151"/>
        <v>4.1469689803498549E-2</v>
      </c>
      <c r="BK105">
        <f t="shared" si="151"/>
        <v>2.5945417806596459E-4</v>
      </c>
      <c r="BL105">
        <f t="shared" si="140"/>
        <v>1838.9352600026596</v>
      </c>
      <c r="BM105">
        <f t="shared" si="141"/>
        <v>2011.3857781525878</v>
      </c>
      <c r="BN105">
        <f t="shared" si="142"/>
        <v>3.6679561911011667</v>
      </c>
      <c r="BO105">
        <f t="shared" si="131"/>
        <v>670.79135426255527</v>
      </c>
      <c r="BP105">
        <f t="shared" si="132"/>
        <v>358.38186102129913</v>
      </c>
      <c r="BQ105">
        <f t="shared" si="133"/>
        <v>19.174628556913675</v>
      </c>
      <c r="BR105" s="7">
        <f t="shared" si="158"/>
        <v>1.8407318615511814E-2</v>
      </c>
      <c r="BS105" s="7">
        <f t="shared" si="138"/>
        <v>0.31575354599702055</v>
      </c>
      <c r="BT105" s="7">
        <f t="shared" si="139"/>
        <v>0.12614101494723079</v>
      </c>
      <c r="BU105" s="8">
        <f>MAX((BU$3*climate!$I215+BU$4*climate!$I215^2+BU$5*climate!$I215^6)*(K105/K$66)^$BW$1,-99)</f>
        <v>2.6208195426608762</v>
      </c>
      <c r="BV105" s="8">
        <f>MAX((BV$3*climate!$I215+BV$4*climate!$I215^2+BV$5*climate!$I215^6)*(L105/L$66)^$BW$1,-99)</f>
        <v>1.3381593764241422</v>
      </c>
      <c r="BW105" s="8">
        <f>MAX((BW$3*climate!$I215+BW$4*climate!$I215^2+BW$5*climate!$I215^6)*(M105/M$66)^$BW$1,-99)</f>
        <v>0.62541934638977992</v>
      </c>
      <c r="BX105" s="8">
        <f>MAX((BX$3*climate!$M215+BX$4*climate!$M215^2+BX$5*climate!$M215^6)*(K105/K$66)^$BW$1,-99)</f>
        <v>2.6208212042606305</v>
      </c>
      <c r="BY105" s="8">
        <f>MAX((BY$3*climate!$M215+BY$4*climate!$M215^2+BY$5*climate!$M215^6)*(L105/L$66)^$BW$1,-99)</f>
        <v>1.3381600202635404</v>
      </c>
      <c r="BZ105" s="8">
        <f>MAX((BZ$3*climate!$M215+BZ$4*climate!$M215^2+BZ$5*climate!$M215^6)*(M105/M$66)^$BW$1,-99)</f>
        <v>0.62541939044612826</v>
      </c>
      <c r="CA105" s="8">
        <f t="shared" si="152"/>
        <v>-1.5419593830204449E-3</v>
      </c>
      <c r="CB105" s="8">
        <f t="shared" si="153"/>
        <v>-4.8687914297208346E-4</v>
      </c>
      <c r="CC105" s="8">
        <f t="shared" si="154"/>
        <v>-1.9450432158160471E-4</v>
      </c>
      <c r="CD105" s="8">
        <f>MAX((CD$3*climate!$I215+CD$4*climate!$I215^2+CD$5*climate!$I215^6)*(K105/K$66)^$BW$1,-99)</f>
        <v>0.26282530621928835</v>
      </c>
      <c r="CE105" s="8">
        <f>MAX((CE$3*climate!$I215+CE$4*climate!$I215^2+CE$5*climate!$I215^6)*(L105/L$66)^$BW$1,-99)</f>
        <v>0.11090309543897049</v>
      </c>
      <c r="CF105" s="8">
        <f>MAX((CF$3*climate!$I215+CF$4*climate!$I215^2+CF$5*climate!$I215^6)*(M105/M$66)^$BW$1,-99)</f>
        <v>2.8910999689091929E-2</v>
      </c>
      <c r="CG105" s="8">
        <f>MAX((CG$3*climate!$M215+CG$4*climate!$M215^2+CG$5*climate!$M215^6)*(K105/K$66)^$BW$1,-99)</f>
        <v>0.26282587199437524</v>
      </c>
      <c r="CH105" s="8">
        <f>MAX((CH$3*climate!$M215+CH$4*climate!$M215^2+CH$5*climate!$M215^6)*(L105/L$66)^$BW$1,-99)</f>
        <v>0.11090333089117949</v>
      </c>
      <c r="CI105" s="8">
        <f>MAX((CI$3*climate!$M215+CI$4*climate!$M215^2+CI$5*climate!$M215^6)*(M105/M$66)^$BW$1,-99)</f>
        <v>2.8911056245261364E-2</v>
      </c>
      <c r="CJ105" s="8">
        <f t="shared" si="155"/>
        <v>-4.0070739890567252E-5</v>
      </c>
      <c r="CK105" s="8">
        <f t="shared" si="156"/>
        <v>-1.2652478211170873E-5</v>
      </c>
      <c r="CL105" s="8">
        <f t="shared" si="157"/>
        <v>-5.0545637994826406E-6</v>
      </c>
    </row>
    <row r="106" spans="1:90">
      <c r="A106">
        <f t="shared" si="92"/>
        <v>2060</v>
      </c>
      <c r="B106" s="4">
        <f t="shared" si="97"/>
        <v>1268.322995121006</v>
      </c>
      <c r="C106" s="4">
        <f t="shared" si="98"/>
        <v>3471.9612521472991</v>
      </c>
      <c r="D106" s="4">
        <f t="shared" si="99"/>
        <v>6393.4512473816394</v>
      </c>
      <c r="E106" s="11">
        <f t="shared" si="100"/>
        <v>7.5050567904336087E-4</v>
      </c>
      <c r="F106" s="11">
        <f t="shared" si="101"/>
        <v>1.5045984333970025E-3</v>
      </c>
      <c r="G106" s="11">
        <f t="shared" si="102"/>
        <v>3.3218964569179479E-3</v>
      </c>
      <c r="H106" s="4">
        <f t="shared" si="103"/>
        <v>93826.276473466089</v>
      </c>
      <c r="I106" s="4">
        <f t="shared" si="104"/>
        <v>49641.620923369141</v>
      </c>
      <c r="J106" s="4">
        <f t="shared" si="105"/>
        <v>14415.848171258758</v>
      </c>
      <c r="K106" s="4">
        <f t="shared" si="76"/>
        <v>73976.642254691964</v>
      </c>
      <c r="L106" s="4">
        <f t="shared" si="77"/>
        <v>14297.861444354357</v>
      </c>
      <c r="M106" s="4">
        <f t="shared" si="78"/>
        <v>2254.7834672490221</v>
      </c>
      <c r="N106" s="11">
        <f t="shared" si="106"/>
        <v>1.4401582617100228E-2</v>
      </c>
      <c r="O106" s="11">
        <f t="shared" si="107"/>
        <v>2.1947105489981134E-2</v>
      </c>
      <c r="P106" s="11">
        <f t="shared" si="108"/>
        <v>1.6333961256456586E-2</v>
      </c>
      <c r="Q106" s="4">
        <f t="shared" si="109"/>
        <v>6639.1058620844551</v>
      </c>
      <c r="R106" s="4">
        <f t="shared" si="110"/>
        <v>14667.215443325897</v>
      </c>
      <c r="S106" s="4">
        <f t="shared" si="111"/>
        <v>4653.1753621955586</v>
      </c>
      <c r="T106" s="4">
        <f t="shared" si="112"/>
        <v>70.759558106965727</v>
      </c>
      <c r="U106" s="4">
        <f t="shared" si="113"/>
        <v>295.46205725166402</v>
      </c>
      <c r="V106" s="4">
        <f t="shared" si="114"/>
        <v>322.78193464001043</v>
      </c>
      <c r="W106" s="11">
        <f t="shared" si="115"/>
        <v>-1.219247815263802E-2</v>
      </c>
      <c r="X106" s="11">
        <f t="shared" si="116"/>
        <v>-1.3228699347321071E-2</v>
      </c>
      <c r="Y106" s="11">
        <f t="shared" si="117"/>
        <v>-1.2203590333800474E-2</v>
      </c>
      <c r="Z106" s="4">
        <f t="shared" si="134"/>
        <v>7775.3845896588709</v>
      </c>
      <c r="AA106" s="4">
        <f t="shared" si="118"/>
        <v>17645.426516519325</v>
      </c>
      <c r="AB106" s="4">
        <f t="shared" si="119"/>
        <v>7574.48862496532</v>
      </c>
      <c r="AC106" s="12">
        <f t="shared" si="120"/>
        <v>2.1200888161491442</v>
      </c>
      <c r="AD106" s="12">
        <f t="shared" si="121"/>
        <v>3.4126781511244468</v>
      </c>
      <c r="AE106" s="12">
        <f t="shared" si="122"/>
        <v>1.7276384636988504</v>
      </c>
      <c r="AF106" s="11">
        <f t="shared" si="123"/>
        <v>-2.9039671966837322E-3</v>
      </c>
      <c r="AG106" s="11">
        <f t="shared" si="124"/>
        <v>2.0567434751257441E-3</v>
      </c>
      <c r="AH106" s="11">
        <f t="shared" si="125"/>
        <v>8.257041531207765E-4</v>
      </c>
      <c r="AI106" s="1">
        <f t="shared" si="83"/>
        <v>160603.86224970079</v>
      </c>
      <c r="AJ106" s="1">
        <f t="shared" si="84"/>
        <v>78983.232054257503</v>
      </c>
      <c r="AK106" s="1">
        <f t="shared" si="85"/>
        <v>23440.564380570147</v>
      </c>
      <c r="AL106" s="17">
        <f t="shared" si="163"/>
        <v>27.916237932911752</v>
      </c>
      <c r="AM106" s="17">
        <f t="shared" si="163"/>
        <v>7.8750292657201975</v>
      </c>
      <c r="AN106" s="17">
        <f t="shared" si="163"/>
        <v>1.7284729640654435</v>
      </c>
      <c r="AO106" s="7">
        <f t="shared" ref="AO106:AQ121" si="164">AO$5*AO105</f>
        <v>1.1057417053062676E-2</v>
      </c>
      <c r="AP106" s="7">
        <f t="shared" si="164"/>
        <v>1.7027591335213726E-2</v>
      </c>
      <c r="AQ106" s="7">
        <f t="shared" si="164"/>
        <v>1.2325253206519997E-2</v>
      </c>
      <c r="AR106" s="1">
        <f t="shared" si="127"/>
        <v>93826.276473466089</v>
      </c>
      <c r="AS106" s="1">
        <f t="shared" si="128"/>
        <v>49641.620923369141</v>
      </c>
      <c r="AT106" s="1">
        <f t="shared" si="129"/>
        <v>14415.848171258758</v>
      </c>
      <c r="AU106" s="1">
        <f t="shared" si="89"/>
        <v>18765.255294693219</v>
      </c>
      <c r="AV106" s="1">
        <f t="shared" si="90"/>
        <v>9928.3241846738292</v>
      </c>
      <c r="AW106" s="1">
        <f t="shared" si="91"/>
        <v>2883.1696342517516</v>
      </c>
      <c r="AX106" s="1">
        <f t="shared" si="143"/>
        <v>59181.313803753583</v>
      </c>
      <c r="AY106" s="1">
        <f t="shared" si="144"/>
        <v>11438.289155483484</v>
      </c>
      <c r="AZ106" s="1">
        <f t="shared" si="145"/>
        <v>1803.8267737992178</v>
      </c>
      <c r="BA106" s="1">
        <f t="shared" si="146"/>
        <v>10.988361125838798</v>
      </c>
      <c r="BB106" s="1">
        <f t="shared" si="147"/>
        <v>9.3447217044043214</v>
      </c>
      <c r="BC106" s="1">
        <f t="shared" si="148"/>
        <v>7.4976656726191333</v>
      </c>
      <c r="BD106" s="1">
        <f t="shared" si="149"/>
        <v>28913.602087253417</v>
      </c>
      <c r="BE106">
        <f t="shared" si="135"/>
        <v>0.44605544733121549</v>
      </c>
      <c r="BF106">
        <f t="shared" si="136"/>
        <v>0.64396964061591089</v>
      </c>
      <c r="BG106">
        <f t="shared" si="137"/>
        <v>5.0936644772301656E-2</v>
      </c>
      <c r="BH106">
        <f t="shared" si="150"/>
        <v>0.46119267847500345</v>
      </c>
      <c r="BI106">
        <f t="shared" si="151"/>
        <v>1.989654620938508E-2</v>
      </c>
      <c r="BJ106">
        <f t="shared" si="151"/>
        <v>4.1469689803498549E-2</v>
      </c>
      <c r="BK106">
        <f t="shared" si="151"/>
        <v>2.5945417806596459E-4</v>
      </c>
      <c r="BL106">
        <f t="shared" si="140"/>
        <v>1866.8188455088582</v>
      </c>
      <c r="BM106">
        <f t="shared" si="141"/>
        <v>2058.6226210349814</v>
      </c>
      <c r="BN106">
        <f t="shared" si="142"/>
        <v>3.7402520383976796</v>
      </c>
      <c r="BO106">
        <f t="shared" si="131"/>
        <v>683.13882444499677</v>
      </c>
      <c r="BP106">
        <f t="shared" si="132"/>
        <v>362.33407852947892</v>
      </c>
      <c r="BQ106">
        <f t="shared" si="133"/>
        <v>19.388633972480324</v>
      </c>
      <c r="BR106" s="7">
        <f t="shared" si="158"/>
        <v>1.818044494589488E-2</v>
      </c>
      <c r="BS106" s="7">
        <f t="shared" si="138"/>
        <v>0.30655684077380635</v>
      </c>
      <c r="BT106" s="7">
        <f t="shared" si="139"/>
        <v>0.12031680121597012</v>
      </c>
      <c r="BU106" s="8">
        <f>MAX((BU$3*climate!$I216+BU$4*climate!$I216^2+BU$5*climate!$I216^6)*(K106/K$66)^$BW$1,-99)</f>
        <v>2.6274803621448539</v>
      </c>
      <c r="BV106" s="8">
        <f>MAX((BV$3*climate!$I216+BV$4*climate!$I216^2+BV$5*climate!$I216^6)*(L106/L$66)^$BW$1,-99)</f>
        <v>1.3370731992011491</v>
      </c>
      <c r="BW106" s="8">
        <f>MAX((BW$3*climate!$I216+BW$4*climate!$I216^2+BW$5*climate!$I216^6)*(M106/M$66)^$BW$1,-99)</f>
        <v>0.62325302444113628</v>
      </c>
      <c r="BX106" s="8">
        <f>MAX((BX$3*climate!$M216+BX$4*climate!$M216^2+BX$5*climate!$M216^6)*(K106/K$66)^$BW$1,-99)</f>
        <v>2.6274819961926958</v>
      </c>
      <c r="BY106" s="8">
        <f>MAX((BY$3*climate!$M216+BY$4*climate!$M216^2+BY$5*climate!$M216^6)*(L106/L$66)^$BW$1,-99)</f>
        <v>1.3370738237354072</v>
      </c>
      <c r="BZ106" s="8">
        <f>MAX((BZ$3*climate!$M216+BZ$4*climate!$M216^2+BZ$5*climate!$M216^6)*(M106/M$66)^$BW$1,-99)</f>
        <v>0.62325305487924143</v>
      </c>
      <c r="CA106" s="8">
        <f t="shared" si="152"/>
        <v>-1.5375541568977333E-3</v>
      </c>
      <c r="CB106" s="8">
        <f t="shared" si="153"/>
        <v>-4.713477448572025E-4</v>
      </c>
      <c r="CC106" s="8">
        <f t="shared" si="154"/>
        <v>-1.8499359785425311E-4</v>
      </c>
      <c r="CD106" s="8">
        <f>MAX((CD$3*climate!$I216+CD$4*climate!$I216^2+CD$5*climate!$I216^6)*(K106/K$66)^$BW$1,-99)</f>
        <v>0.26740870113524229</v>
      </c>
      <c r="CE106" s="8">
        <f>MAX((CE$3*climate!$I216+CE$4*climate!$I216^2+CE$5*climate!$I216^6)*(L106/L$66)^$BW$1,-99)</f>
        <v>0.11259521982068686</v>
      </c>
      <c r="CF106" s="8">
        <f>MAX((CF$3*climate!$I216+CF$4*climate!$I216^2+CF$5*climate!$I216^6)*(M106/M$66)^$BW$1,-99)</f>
        <v>2.9343973119865422E-2</v>
      </c>
      <c r="CG106" s="8">
        <f>MAX((CG$3*climate!$M216+CG$4*climate!$M216^2+CG$5*climate!$M216^6)*(K106/K$66)^$BW$1,-99)</f>
        <v>0.26740927169497286</v>
      </c>
      <c r="CH106" s="8">
        <f>MAX((CH$3*climate!$M216+CH$4*climate!$M216^2+CH$5*climate!$M216^6)*(L106/L$66)^$BW$1,-99)</f>
        <v>0.11259545660723964</v>
      </c>
      <c r="CI106" s="8">
        <f>MAX((CI$3*climate!$M216+CI$4*climate!$M216^2+CI$5*climate!$M216^6)*(M106/M$66)^$BW$1,-99)</f>
        <v>2.934402975095322E-2</v>
      </c>
      <c r="CJ106" s="8">
        <f t="shared" si="155"/>
        <v>-4.0515208343924328E-5</v>
      </c>
      <c r="CK106" s="8">
        <f t="shared" si="156"/>
        <v>-1.2420214273206001E-5</v>
      </c>
      <c r="CL106" s="8">
        <f t="shared" si="157"/>
        <v>-4.874660268539557E-6</v>
      </c>
    </row>
    <row r="107" spans="1:90">
      <c r="A107">
        <f t="shared" si="92"/>
        <v>2061</v>
      </c>
      <c r="B107" s="4">
        <f t="shared" si="97"/>
        <v>1269.2272845511707</v>
      </c>
      <c r="C107" s="4">
        <f t="shared" si="98"/>
        <v>3476.9239642350558</v>
      </c>
      <c r="D107" s="4">
        <f t="shared" si="99"/>
        <v>6413.627711275486</v>
      </c>
      <c r="E107" s="11">
        <f t="shared" si="100"/>
        <v>7.1298039509119283E-4</v>
      </c>
      <c r="F107" s="11">
        <f t="shared" si="101"/>
        <v>1.4293685117271523E-3</v>
      </c>
      <c r="G107" s="11">
        <f t="shared" si="102"/>
        <v>3.1558016340720503E-3</v>
      </c>
      <c r="H107" s="4">
        <f t="shared" si="103"/>
        <v>95231.331710728598</v>
      </c>
      <c r="I107" s="4">
        <f t="shared" si="104"/>
        <v>50792.733888082592</v>
      </c>
      <c r="J107" s="4">
        <f t="shared" si="105"/>
        <v>14694.93959476189</v>
      </c>
      <c r="K107" s="4">
        <f t="shared" si="76"/>
        <v>75030.952194196405</v>
      </c>
      <c r="L107" s="4">
        <f t="shared" si="77"/>
        <v>14608.525929975953</v>
      </c>
      <c r="M107" s="4">
        <f t="shared" si="78"/>
        <v>2291.2055791650382</v>
      </c>
      <c r="N107" s="11">
        <f t="shared" si="106"/>
        <v>1.4251930168371008E-2</v>
      </c>
      <c r="O107" s="11">
        <f t="shared" si="107"/>
        <v>2.1728038618269219E-2</v>
      </c>
      <c r="P107" s="11">
        <f t="shared" si="108"/>
        <v>1.6153263692523678E-2</v>
      </c>
      <c r="Q107" s="4">
        <f t="shared" si="109"/>
        <v>6656.3676071727632</v>
      </c>
      <c r="R107" s="4">
        <f t="shared" si="110"/>
        <v>14808.798249004338</v>
      </c>
      <c r="S107" s="4">
        <f t="shared" si="111"/>
        <v>4685.3762173367795</v>
      </c>
      <c r="T107" s="4">
        <f t="shared" si="112"/>
        <v>69.896823740656231</v>
      </c>
      <c r="U107" s="4">
        <f t="shared" si="113"/>
        <v>291.55347852774077</v>
      </c>
      <c r="V107" s="4">
        <f t="shared" si="114"/>
        <v>318.84283614251217</v>
      </c>
      <c r="W107" s="11">
        <f t="shared" si="115"/>
        <v>-1.219247815263802E-2</v>
      </c>
      <c r="X107" s="11">
        <f t="shared" si="116"/>
        <v>-1.3228699347321071E-2</v>
      </c>
      <c r="Y107" s="11">
        <f t="shared" si="117"/>
        <v>-1.2203590333800474E-2</v>
      </c>
      <c r="Z107" s="4">
        <f t="shared" si="134"/>
        <v>7774.4009179523546</v>
      </c>
      <c r="AA107" s="4">
        <f t="shared" si="118"/>
        <v>17857.569579674877</v>
      </c>
      <c r="AB107" s="4">
        <f t="shared" si="119"/>
        <v>7635.824535921287</v>
      </c>
      <c r="AC107" s="12">
        <f t="shared" si="120"/>
        <v>2.1139321477729909</v>
      </c>
      <c r="AD107" s="12">
        <f t="shared" si="121"/>
        <v>3.4196971546444761</v>
      </c>
      <c r="AE107" s="12">
        <f t="shared" si="122"/>
        <v>1.7290649819534178</v>
      </c>
      <c r="AF107" s="11">
        <f t="shared" si="123"/>
        <v>-2.9039671966837322E-3</v>
      </c>
      <c r="AG107" s="11">
        <f t="shared" si="124"/>
        <v>2.0567434751257441E-3</v>
      </c>
      <c r="AH107" s="11">
        <f t="shared" si="125"/>
        <v>8.257041531207765E-4</v>
      </c>
      <c r="AI107" s="1">
        <f t="shared" si="83"/>
        <v>163308.73131942394</v>
      </c>
      <c r="AJ107" s="1">
        <f t="shared" si="84"/>
        <v>81013.233033505574</v>
      </c>
      <c r="AK107" s="1">
        <f t="shared" si="85"/>
        <v>23979.677576764887</v>
      </c>
      <c r="AL107" s="17">
        <f t="shared" si="163"/>
        <v>28.22183260343472</v>
      </c>
      <c r="AM107" s="17">
        <f t="shared" si="163"/>
        <v>8.0077811180088343</v>
      </c>
      <c r="AN107" s="17">
        <f t="shared" si="163"/>
        <v>1.7495637923387468</v>
      </c>
      <c r="AO107" s="7">
        <f t="shared" si="164"/>
        <v>1.0946842882532049E-2</v>
      </c>
      <c r="AP107" s="7">
        <f t="shared" si="164"/>
        <v>1.6857315421861589E-2</v>
      </c>
      <c r="AQ107" s="7">
        <f t="shared" si="164"/>
        <v>1.2202000674454797E-2</v>
      </c>
      <c r="AR107" s="1">
        <f t="shared" si="127"/>
        <v>95231.331710728598</v>
      </c>
      <c r="AS107" s="1">
        <f t="shared" si="128"/>
        <v>50792.733888082592</v>
      </c>
      <c r="AT107" s="1">
        <f t="shared" si="129"/>
        <v>14694.93959476189</v>
      </c>
      <c r="AU107" s="1">
        <f t="shared" si="89"/>
        <v>19046.266342145722</v>
      </c>
      <c r="AV107" s="1">
        <f t="shared" si="90"/>
        <v>10158.546777616519</v>
      </c>
      <c r="AW107" s="1">
        <f t="shared" si="91"/>
        <v>2938.9879189523781</v>
      </c>
      <c r="AX107" s="1">
        <f t="shared" si="143"/>
        <v>60024.761755357118</v>
      </c>
      <c r="AY107" s="1">
        <f t="shared" si="144"/>
        <v>11686.820743980763</v>
      </c>
      <c r="AZ107" s="1">
        <f t="shared" si="145"/>
        <v>1832.9644633320308</v>
      </c>
      <c r="BA107" s="1">
        <f t="shared" si="146"/>
        <v>11.002512451991317</v>
      </c>
      <c r="BB107" s="1">
        <f t="shared" si="147"/>
        <v>9.3662170537459435</v>
      </c>
      <c r="BC107" s="1">
        <f t="shared" si="148"/>
        <v>7.5136898604897588</v>
      </c>
      <c r="BD107" s="1">
        <f t="shared" si="149"/>
        <v>28191.420375196489</v>
      </c>
      <c r="BE107">
        <f t="shared" si="135"/>
        <v>0.44605544733121549</v>
      </c>
      <c r="BF107">
        <f t="shared" si="136"/>
        <v>0.64396964061591089</v>
      </c>
      <c r="BG107">
        <f t="shared" si="137"/>
        <v>5.0936644772301656E-2</v>
      </c>
      <c r="BH107">
        <f t="shared" si="150"/>
        <v>0.46160227361416872</v>
      </c>
      <c r="BI107">
        <f t="shared" si="151"/>
        <v>1.989654620938508E-2</v>
      </c>
      <c r="BJ107">
        <f t="shared" si="151"/>
        <v>4.1469689803498549E-2</v>
      </c>
      <c r="BK107">
        <f t="shared" si="151"/>
        <v>2.5945417806596459E-4</v>
      </c>
      <c r="BL107">
        <f t="shared" si="140"/>
        <v>1894.7745919637903</v>
      </c>
      <c r="BM107">
        <f t="shared" si="141"/>
        <v>2106.3589186104341</v>
      </c>
      <c r="BN107">
        <f t="shared" si="142"/>
        <v>3.8126634742879451</v>
      </c>
      <c r="BO107">
        <f t="shared" si="131"/>
        <v>695.55859223322238</v>
      </c>
      <c r="BP107">
        <f t="shared" si="132"/>
        <v>366.331806149442</v>
      </c>
      <c r="BQ107">
        <f t="shared" si="133"/>
        <v>19.605241439679222</v>
      </c>
      <c r="BR107" s="7">
        <f t="shared" si="158"/>
        <v>1.7957894368906047E-2</v>
      </c>
      <c r="BS107" s="7">
        <f t="shared" si="138"/>
        <v>0.29762800075126827</v>
      </c>
      <c r="BT107" s="7">
        <f t="shared" si="139"/>
        <v>0.11478634408427706</v>
      </c>
      <c r="BU107" s="8">
        <f>MAX((BU$3*climate!$I217+BU$4*climate!$I217^2+BU$5*climate!$I217^6)*(K107/K$66)^$BW$1,-99)</f>
        <v>2.6338778635877675</v>
      </c>
      <c r="BV107" s="8">
        <f>MAX((BV$3*climate!$I217+BV$4*climate!$I217^2+BV$5*climate!$I217^6)*(L107/L$66)^$BW$1,-99)</f>
        <v>1.3358514343544317</v>
      </c>
      <c r="BW107" s="8">
        <f>MAX((BW$3*climate!$I217+BW$4*climate!$I217^2+BW$5*climate!$I217^6)*(M107/M$66)^$BW$1,-99)</f>
        <v>0.62099011651000857</v>
      </c>
      <c r="BX107" s="8">
        <f>MAX((BX$3*climate!$M217+BX$4*climate!$M217^2+BX$5*climate!$M217^6)*(K107/K$66)^$BW$1,-99)</f>
        <v>2.6338794695098309</v>
      </c>
      <c r="BY107" s="8">
        <f>MAX((BY$3*climate!$M217+BY$4*climate!$M217^2+BY$5*climate!$M217^6)*(L107/L$66)^$BW$1,-99)</f>
        <v>1.3358520394829256</v>
      </c>
      <c r="BZ107" s="8">
        <f>MAX((BZ$3*climate!$M217+BZ$4*climate!$M217^2+BZ$5*climate!$M217^6)*(M107/M$66)^$BW$1,-99)</f>
        <v>0.62099013339951858</v>
      </c>
      <c r="CA107" s="8">
        <f t="shared" si="152"/>
        <v>-1.5318228704399993E-3</v>
      </c>
      <c r="CB107" s="8">
        <f t="shared" si="153"/>
        <v>-4.5591337843412606E-4</v>
      </c>
      <c r="CC107" s="8">
        <f t="shared" si="154"/>
        <v>-1.7583234708249071E-4</v>
      </c>
      <c r="CD107" s="8">
        <f>MAX((CD$3*climate!$I217+CD$4*climate!$I217^2+CD$5*climate!$I217^6)*(K107/K$66)^$BW$1,-99)</f>
        <v>0.27200742594871002</v>
      </c>
      <c r="CE107" s="8">
        <f>MAX((CE$3*climate!$I217+CE$4*climate!$I217^2+CE$5*climate!$I217^6)*(L107/L$66)^$BW$1,-99)</f>
        <v>0.11428689994532697</v>
      </c>
      <c r="CF107" s="8">
        <f>MAX((CF$3*climate!$I217+CF$4*climate!$I217^2+CF$5*climate!$I217^6)*(M107/M$66)^$BW$1,-99)</f>
        <v>2.9774702656223652E-2</v>
      </c>
      <c r="CG107" s="8">
        <f>MAX((CG$3*climate!$M217+CG$4*climate!$M217^2+CG$5*climate!$M217^6)*(K107/K$66)^$BW$1,-99)</f>
        <v>0.27200800099245964</v>
      </c>
      <c r="CH107" s="8">
        <f>MAX((CH$3*climate!$M217+CH$4*climate!$M217^2+CH$5*climate!$M217^6)*(L107/L$66)^$BW$1,-99)</f>
        <v>0.11428713792948769</v>
      </c>
      <c r="CI107" s="8">
        <f>MAX((CI$3*climate!$M217+CI$4*climate!$M217^2+CI$5*climate!$M217^6)*(M107/M$66)^$BW$1,-99)</f>
        <v>2.9774759314657923E-2</v>
      </c>
      <c r="CJ107" s="8">
        <f t="shared" si="155"/>
        <v>-4.0931686681057134E-5</v>
      </c>
      <c r="CK107" s="8">
        <f t="shared" si="156"/>
        <v>-1.218241607426035E-5</v>
      </c>
      <c r="CL107" s="8">
        <f t="shared" si="157"/>
        <v>-4.6983986713216444E-6</v>
      </c>
    </row>
    <row r="108" spans="1:90">
      <c r="A108">
        <f t="shared" si="92"/>
        <v>2062</v>
      </c>
      <c r="B108" s="4">
        <f t="shared" si="97"/>
        <v>1270.0869720134303</v>
      </c>
      <c r="C108" s="4">
        <f t="shared" si="98"/>
        <v>3481.6452795855957</v>
      </c>
      <c r="D108" s="4">
        <f t="shared" si="99"/>
        <v>6432.8558412464799</v>
      </c>
      <c r="E108" s="11">
        <f t="shared" si="100"/>
        <v>6.7733137533663318E-4</v>
      </c>
      <c r="F108" s="11">
        <f t="shared" si="101"/>
        <v>1.3579000861407946E-3</v>
      </c>
      <c r="G108" s="11">
        <f t="shared" si="102"/>
        <v>2.9980115523684475E-3</v>
      </c>
      <c r="H108" s="4">
        <f t="shared" si="103"/>
        <v>96639.875933762378</v>
      </c>
      <c r="I108" s="4">
        <f t="shared" si="104"/>
        <v>51955.763787285337</v>
      </c>
      <c r="J108" s="4">
        <f t="shared" si="105"/>
        <v>14974.448091646142</v>
      </c>
      <c r="K108" s="4">
        <f t="shared" si="76"/>
        <v>76089.179767399793</v>
      </c>
      <c r="L108" s="4">
        <f t="shared" si="77"/>
        <v>14922.761974611438</v>
      </c>
      <c r="M108" s="4">
        <f t="shared" si="78"/>
        <v>2327.8071918901542</v>
      </c>
      <c r="N108" s="11">
        <f t="shared" si="106"/>
        <v>1.4103880362126731E-2</v>
      </c>
      <c r="O108" s="11">
        <f t="shared" si="107"/>
        <v>2.1510455342430346E-2</v>
      </c>
      <c r="P108" s="11">
        <f t="shared" si="108"/>
        <v>1.5974826989751945E-2</v>
      </c>
      <c r="Q108" s="4">
        <f t="shared" si="109"/>
        <v>6672.4623746204643</v>
      </c>
      <c r="R108" s="4">
        <f t="shared" si="110"/>
        <v>14947.496863039198</v>
      </c>
      <c r="S108" s="4">
        <f t="shared" si="111"/>
        <v>4716.229512086361</v>
      </c>
      <c r="T108" s="4">
        <f t="shared" si="112"/>
        <v>69.044608244259493</v>
      </c>
      <c r="U108" s="4">
        <f t="shared" si="113"/>
        <v>287.69660521663167</v>
      </c>
      <c r="V108" s="4">
        <f t="shared" si="114"/>
        <v>314.95180878936191</v>
      </c>
      <c r="W108" s="11">
        <f t="shared" si="115"/>
        <v>-1.219247815263802E-2</v>
      </c>
      <c r="X108" s="11">
        <f t="shared" si="116"/>
        <v>-1.3228699347321071E-2</v>
      </c>
      <c r="Y108" s="11">
        <f t="shared" si="117"/>
        <v>-1.2203590333800474E-2</v>
      </c>
      <c r="Z108" s="4">
        <f t="shared" si="134"/>
        <v>7771.9791374790793</v>
      </c>
      <c r="AA108" s="4">
        <f t="shared" si="118"/>
        <v>18067.031891679064</v>
      </c>
      <c r="AB108" s="4">
        <f t="shared" si="119"/>
        <v>7695.014451821814</v>
      </c>
      <c r="AC108" s="12">
        <f t="shared" si="120"/>
        <v>2.1077933581598431</v>
      </c>
      <c r="AD108" s="12">
        <f t="shared" si="121"/>
        <v>3.426730594454197</v>
      </c>
      <c r="AE108" s="12">
        <f t="shared" si="122"/>
        <v>1.7304926780900325</v>
      </c>
      <c r="AF108" s="11">
        <f t="shared" si="123"/>
        <v>-2.9039671966837322E-3</v>
      </c>
      <c r="AG108" s="11">
        <f t="shared" si="124"/>
        <v>2.0567434751257441E-3</v>
      </c>
      <c r="AH108" s="11">
        <f t="shared" si="125"/>
        <v>8.257041531207765E-4</v>
      </c>
      <c r="AI108" s="1">
        <f t="shared" si="83"/>
        <v>166024.12452962727</v>
      </c>
      <c r="AJ108" s="1">
        <f t="shared" si="84"/>
        <v>83070.456507771538</v>
      </c>
      <c r="AK108" s="1">
        <f t="shared" si="85"/>
        <v>24520.697738040777</v>
      </c>
      <c r="AL108" s="17">
        <f t="shared" si="163"/>
        <v>28.527683171127968</v>
      </c>
      <c r="AM108" s="17">
        <f t="shared" si="163"/>
        <v>8.1414209132229818</v>
      </c>
      <c r="AN108" s="17">
        <f t="shared" si="163"/>
        <v>1.7706984891271249</v>
      </c>
      <c r="AO108" s="7">
        <f t="shared" si="164"/>
        <v>1.0837374453706729E-2</v>
      </c>
      <c r="AP108" s="7">
        <f t="shared" si="164"/>
        <v>1.6688742267642973E-2</v>
      </c>
      <c r="AQ108" s="7">
        <f t="shared" si="164"/>
        <v>1.2079980667710249E-2</v>
      </c>
      <c r="AR108" s="1">
        <f t="shared" si="127"/>
        <v>96639.875933762378</v>
      </c>
      <c r="AS108" s="1">
        <f t="shared" si="128"/>
        <v>51955.763787285337</v>
      </c>
      <c r="AT108" s="1">
        <f t="shared" si="129"/>
        <v>14974.448091646142</v>
      </c>
      <c r="AU108" s="1">
        <f t="shared" si="89"/>
        <v>19327.975186752476</v>
      </c>
      <c r="AV108" s="1">
        <f t="shared" si="90"/>
        <v>10391.152757457068</v>
      </c>
      <c r="AW108" s="1">
        <f t="shared" si="91"/>
        <v>2994.8896183292286</v>
      </c>
      <c r="AX108" s="1">
        <f t="shared" si="143"/>
        <v>60871.343813919833</v>
      </c>
      <c r="AY108" s="1">
        <f t="shared" si="144"/>
        <v>11938.20957968915</v>
      </c>
      <c r="AZ108" s="1">
        <f t="shared" si="145"/>
        <v>1862.2457535121227</v>
      </c>
      <c r="BA108" s="1">
        <f t="shared" si="146"/>
        <v>11.016517798029559</v>
      </c>
      <c r="BB108" s="1">
        <f t="shared" si="147"/>
        <v>9.3874994242529297</v>
      </c>
      <c r="BC108" s="1">
        <f t="shared" si="148"/>
        <v>7.5295384327542143</v>
      </c>
      <c r="BD108" s="1">
        <f t="shared" si="149"/>
        <v>27483.580471949488</v>
      </c>
      <c r="BE108">
        <f t="shared" si="135"/>
        <v>0.44605544733121549</v>
      </c>
      <c r="BF108">
        <f t="shared" si="136"/>
        <v>0.64396964061591089</v>
      </c>
      <c r="BG108">
        <f t="shared" si="137"/>
        <v>5.0936644772301656E-2</v>
      </c>
      <c r="BH108">
        <f t="shared" si="150"/>
        <v>0.46201765700737729</v>
      </c>
      <c r="BI108">
        <f t="shared" si="151"/>
        <v>1.989654620938508E-2</v>
      </c>
      <c r="BJ108">
        <f t="shared" si="151"/>
        <v>4.1469689803498549E-2</v>
      </c>
      <c r="BK108">
        <f t="shared" si="151"/>
        <v>2.5945417806596459E-4</v>
      </c>
      <c r="BL108">
        <f t="shared" si="140"/>
        <v>1922.7997571853443</v>
      </c>
      <c r="BM108">
        <f t="shared" si="141"/>
        <v>2154.5894077625658</v>
      </c>
      <c r="BN108">
        <f t="shared" si="142"/>
        <v>3.8851831216095016</v>
      </c>
      <c r="BO108">
        <f t="shared" si="131"/>
        <v>708.04935995993162</v>
      </c>
      <c r="BP108">
        <f t="shared" si="132"/>
        <v>370.37555182965781</v>
      </c>
      <c r="BQ108">
        <f t="shared" si="133"/>
        <v>19.824475909200341</v>
      </c>
      <c r="BR108" s="7">
        <f t="shared" si="158"/>
        <v>1.7739548696726226E-2</v>
      </c>
      <c r="BS108" s="7">
        <f t="shared" si="138"/>
        <v>0.28895922403035756</v>
      </c>
      <c r="BT108" s="7">
        <f t="shared" si="139"/>
        <v>0.10953335501461429</v>
      </c>
      <c r="BU108" s="8">
        <f>MAX((BU$3*climate!$I218+BU$4*climate!$I218^2+BU$5*climate!$I218^6)*(K108/K$66)^$BW$1,-99)</f>
        <v>2.6400209929145606</v>
      </c>
      <c r="BV108" s="8">
        <f>MAX((BV$3*climate!$I218+BV$4*climate!$I218^2+BV$5*climate!$I218^6)*(L108/L$66)^$BW$1,-99)</f>
        <v>1.3344992740222388</v>
      </c>
      <c r="BW108" s="8">
        <f>MAX((BW$3*climate!$I218+BW$4*climate!$I218^2+BW$5*climate!$I218^6)*(M108/M$66)^$BW$1,-99)</f>
        <v>0.6186323822365194</v>
      </c>
      <c r="BX108" s="8">
        <f>MAX((BX$3*climate!$M218+BX$4*climate!$M218^2+BX$5*climate!$M218^6)*(K108/K$66)^$BW$1,-99)</f>
        <v>2.6400225702085134</v>
      </c>
      <c r="BY108" s="8">
        <f>MAX((BY$3*climate!$M218+BY$4*climate!$M218^2+BY$5*climate!$M218^6)*(L108/L$66)^$BW$1,-99)</f>
        <v>1.3344998596785691</v>
      </c>
      <c r="BZ108" s="8">
        <f>MAX((BZ$3*climate!$M218+BZ$4*climate!$M218^2+BZ$5*climate!$M218^6)*(M108/M$66)^$BW$1,-99)</f>
        <v>0.61863238566035594</v>
      </c>
      <c r="CA108" s="8">
        <f t="shared" si="152"/>
        <v>-1.5248076197052357E-3</v>
      </c>
      <c r="CB108" s="8">
        <f t="shared" si="153"/>
        <v>-4.4060722658560144E-4</v>
      </c>
      <c r="CC108" s="8">
        <f t="shared" si="154"/>
        <v>-1.6701729433816256E-4</v>
      </c>
      <c r="CD108" s="8">
        <f>MAX((CD$3*climate!$I218+CD$4*climate!$I218^2+CD$5*climate!$I218^6)*(K108/K$66)^$BW$1,-99)</f>
        <v>0.27662260319821691</v>
      </c>
      <c r="CE108" s="8">
        <f>MAX((CE$3*climate!$I218+CE$4*climate!$I218^2+CE$5*climate!$I218^6)*(L108/L$66)^$BW$1,-99)</f>
        <v>0.11597860511578971</v>
      </c>
      <c r="CF108" s="8">
        <f>MAX((CF$3*climate!$I218+CF$4*climate!$I218^2+CF$5*climate!$I218^6)*(M108/M$66)^$BW$1,-99)</f>
        <v>3.0203170719329583E-2</v>
      </c>
      <c r="CG108" s="8">
        <f>MAX((CG$3*climate!$M218+CG$4*climate!$M218^2+CG$5*climate!$M218^6)*(K108/K$66)^$BW$1,-99)</f>
        <v>0.27662318243622996</v>
      </c>
      <c r="CH108" s="8">
        <f>MAX((CH$3*climate!$M218+CH$4*climate!$M218^2+CH$5*climate!$M218^6)*(L108/L$66)^$BW$1,-99)</f>
        <v>0.11597884416612277</v>
      </c>
      <c r="CI108" s="8">
        <f>MAX((CI$3*climate!$M218+CI$4*climate!$M218^2+CI$5*climate!$M218^6)*(M108/M$66)^$BW$1,-99)</f>
        <v>3.0203227358636526E-2</v>
      </c>
      <c r="CJ108" s="8">
        <f t="shared" si="155"/>
        <v>-4.1320678190006673E-5</v>
      </c>
      <c r="CK108" s="8">
        <f t="shared" si="156"/>
        <v>-1.1939991106192447E-5</v>
      </c>
      <c r="CL108" s="8">
        <f t="shared" si="157"/>
        <v>-4.5259925136306311E-6</v>
      </c>
    </row>
    <row r="109" spans="1:90">
      <c r="A109">
        <f t="shared" si="92"/>
        <v>2063</v>
      </c>
      <c r="B109" s="4">
        <f t="shared" si="97"/>
        <v>1270.9042282812038</v>
      </c>
      <c r="C109" s="4">
        <f t="shared" si="98"/>
        <v>3486.1366196894041</v>
      </c>
      <c r="D109" s="4">
        <f t="shared" si="99"/>
        <v>6451.1773285669187</v>
      </c>
      <c r="E109" s="11">
        <f t="shared" si="100"/>
        <v>6.4346480656980146E-4</v>
      </c>
      <c r="F109" s="11">
        <f t="shared" si="101"/>
        <v>1.2900050818337547E-3</v>
      </c>
      <c r="G109" s="11">
        <f t="shared" si="102"/>
        <v>2.8481109747500251E-3</v>
      </c>
      <c r="H109" s="4">
        <f t="shared" si="103"/>
        <v>98051.771550757097</v>
      </c>
      <c r="I109" s="4">
        <f t="shared" si="104"/>
        <v>53130.583141439201</v>
      </c>
      <c r="J109" s="4">
        <f t="shared" si="105"/>
        <v>15254.346562321629</v>
      </c>
      <c r="K109" s="4">
        <f t="shared" si="76"/>
        <v>77151.188397070859</v>
      </c>
      <c r="L109" s="4">
        <f t="shared" si="77"/>
        <v>15240.533845220572</v>
      </c>
      <c r="M109" s="4">
        <f t="shared" si="78"/>
        <v>2364.5833598113586</v>
      </c>
      <c r="N109" s="11">
        <f t="shared" si="106"/>
        <v>1.3957419871229559E-2</v>
      </c>
      <c r="O109" s="11">
        <f t="shared" si="107"/>
        <v>2.1294440744265009E-2</v>
      </c>
      <c r="P109" s="11">
        <f t="shared" si="108"/>
        <v>1.5798631454241097E-2</v>
      </c>
      <c r="Q109" s="4">
        <f t="shared" si="109"/>
        <v>6687.4037337958662</v>
      </c>
      <c r="R109" s="4">
        <f t="shared" si="110"/>
        <v>15083.281272512178</v>
      </c>
      <c r="S109" s="4">
        <f t="shared" si="111"/>
        <v>4745.7533070517902</v>
      </c>
      <c r="T109" s="4">
        <f t="shared" si="112"/>
        <v>68.202783366683903</v>
      </c>
      <c r="U109" s="4">
        <f t="shared" si="113"/>
        <v>283.89075332297591</v>
      </c>
      <c r="V109" s="4">
        <f t="shared" si="114"/>
        <v>311.10826594000707</v>
      </c>
      <c r="W109" s="11">
        <f t="shared" si="115"/>
        <v>-1.219247815263802E-2</v>
      </c>
      <c r="X109" s="11">
        <f t="shared" si="116"/>
        <v>-1.3228699347321071E-2</v>
      </c>
      <c r="Y109" s="11">
        <f t="shared" si="117"/>
        <v>-1.2203590333800474E-2</v>
      </c>
      <c r="Z109" s="4">
        <f t="shared" si="134"/>
        <v>7768.1472538171747</v>
      </c>
      <c r="AA109" s="4">
        <f t="shared" si="118"/>
        <v>18273.754274130788</v>
      </c>
      <c r="AB109" s="4">
        <f t="shared" si="119"/>
        <v>7752.0819189965914</v>
      </c>
      <c r="AC109" s="12">
        <f t="shared" si="120"/>
        <v>2.1016723953903593</v>
      </c>
      <c r="AD109" s="12">
        <f t="shared" si="121"/>
        <v>3.4337785002453542</v>
      </c>
      <c r="AE109" s="12">
        <f t="shared" si="122"/>
        <v>1.7319215530812766</v>
      </c>
      <c r="AF109" s="11">
        <f t="shared" si="123"/>
        <v>-2.9039671966837322E-3</v>
      </c>
      <c r="AG109" s="11">
        <f t="shared" si="124"/>
        <v>2.0567434751257441E-3</v>
      </c>
      <c r="AH109" s="11">
        <f t="shared" si="125"/>
        <v>8.257041531207765E-4</v>
      </c>
      <c r="AI109" s="1">
        <f t="shared" si="83"/>
        <v>168749.68726341703</v>
      </c>
      <c r="AJ109" s="1">
        <f t="shared" si="84"/>
        <v>85154.563614451457</v>
      </c>
      <c r="AK109" s="1">
        <f t="shared" si="85"/>
        <v>25063.517582565928</v>
      </c>
      <c r="AL109" s="17">
        <f t="shared" si="163"/>
        <v>28.833756704101965</v>
      </c>
      <c r="AM109" s="17">
        <f t="shared" si="163"/>
        <v>8.2759322877830268</v>
      </c>
      <c r="AN109" s="17">
        <f t="shared" si="163"/>
        <v>1.7918745926089543</v>
      </c>
      <c r="AO109" s="7">
        <f t="shared" si="164"/>
        <v>1.0729000709169661E-2</v>
      </c>
      <c r="AP109" s="7">
        <f t="shared" si="164"/>
        <v>1.6521854844966544E-2</v>
      </c>
      <c r="AQ109" s="7">
        <f t="shared" si="164"/>
        <v>1.1959180861033146E-2</v>
      </c>
      <c r="AR109" s="1">
        <f t="shared" si="127"/>
        <v>98051.771550757097</v>
      </c>
      <c r="AS109" s="1">
        <f t="shared" si="128"/>
        <v>53130.583141439201</v>
      </c>
      <c r="AT109" s="1">
        <f t="shared" si="129"/>
        <v>15254.346562321629</v>
      </c>
      <c r="AU109" s="1">
        <f t="shared" si="89"/>
        <v>19610.354310151419</v>
      </c>
      <c r="AV109" s="1">
        <f t="shared" si="90"/>
        <v>10626.11662828784</v>
      </c>
      <c r="AW109" s="1">
        <f t="shared" si="91"/>
        <v>3050.869312464326</v>
      </c>
      <c r="AX109" s="1">
        <f t="shared" si="143"/>
        <v>61720.950717656677</v>
      </c>
      <c r="AY109" s="1">
        <f t="shared" si="144"/>
        <v>12192.427076176458</v>
      </c>
      <c r="AZ109" s="1">
        <f t="shared" si="145"/>
        <v>1891.6666878490869</v>
      </c>
      <c r="BA109" s="1">
        <f t="shared" si="146"/>
        <v>11.030378710079406</v>
      </c>
      <c r="BB109" s="1">
        <f t="shared" si="147"/>
        <v>9.4085703065268671</v>
      </c>
      <c r="BC109" s="1">
        <f t="shared" si="148"/>
        <v>7.5452135648792487</v>
      </c>
      <c r="BD109" s="1">
        <f t="shared" si="149"/>
        <v>26790.062515706471</v>
      </c>
      <c r="BE109">
        <f t="shared" si="135"/>
        <v>0.44605544733121549</v>
      </c>
      <c r="BF109">
        <f t="shared" si="136"/>
        <v>0.64396964061591089</v>
      </c>
      <c r="BG109">
        <f t="shared" si="137"/>
        <v>5.0936644772301656E-2</v>
      </c>
      <c r="BH109">
        <f t="shared" si="150"/>
        <v>0.46243830468640151</v>
      </c>
      <c r="BI109">
        <f t="shared" si="151"/>
        <v>1.989654620938508E-2</v>
      </c>
      <c r="BJ109">
        <f t="shared" si="151"/>
        <v>4.1469689803498549E-2</v>
      </c>
      <c r="BK109">
        <f t="shared" si="151"/>
        <v>2.5945417806596459E-4</v>
      </c>
      <c r="BL109">
        <f t="shared" si="140"/>
        <v>1950.8916035717079</v>
      </c>
      <c r="BM109">
        <f t="shared" si="141"/>
        <v>2203.308801954473</v>
      </c>
      <c r="BN109">
        <f t="shared" si="142"/>
        <v>3.9578039492605308</v>
      </c>
      <c r="BO109">
        <f t="shared" si="131"/>
        <v>720.60983606062666</v>
      </c>
      <c r="BP109">
        <f t="shared" si="132"/>
        <v>374.46582697833537</v>
      </c>
      <c r="BQ109">
        <f t="shared" si="133"/>
        <v>20.046362775772401</v>
      </c>
      <c r="BR109" s="7">
        <f t="shared" si="158"/>
        <v>1.7525291330201309E-2</v>
      </c>
      <c r="BS109" s="7">
        <f t="shared" si="138"/>
        <v>0.28054293595180346</v>
      </c>
      <c r="BT109" s="7">
        <f t="shared" si="139"/>
        <v>0.10454254127455802</v>
      </c>
      <c r="BU109" s="8">
        <f>MAX((BU$3*climate!$I219+BU$4*climate!$I219^2+BU$5*climate!$I219^6)*(K109/K$66)^$BW$1,-99)</f>
        <v>2.645917820280014</v>
      </c>
      <c r="BV109" s="8">
        <f>MAX((BV$3*climate!$I219+BV$4*climate!$I219^2+BV$5*climate!$I219^6)*(L109/L$66)^$BW$1,-99)</f>
        <v>1.333021399207903</v>
      </c>
      <c r="BW109" s="8">
        <f>MAX((BW$3*climate!$I219+BW$4*climate!$I219^2+BW$5*climate!$I219^6)*(M109/M$66)^$BW$1,-99)</f>
        <v>0.61618139189911958</v>
      </c>
      <c r="BX109" s="8">
        <f>MAX((BX$3*climate!$M219+BX$4*climate!$M219^2+BX$5*climate!$M219^6)*(K109/K$66)^$BW$1,-99)</f>
        <v>2.645919368510262</v>
      </c>
      <c r="BY109" s="8">
        <f>MAX((BY$3*climate!$M219+BY$4*climate!$M219^2+BY$5*climate!$M219^6)*(L109/L$66)^$BW$1,-99)</f>
        <v>1.3330219653571553</v>
      </c>
      <c r="BZ109" s="8">
        <f>MAX((BZ$3*climate!$M219+BZ$4*climate!$M219^2+BZ$5*climate!$M219^6)*(M109/M$66)^$BW$1,-99)</f>
        <v>0.61618138195226668</v>
      </c>
      <c r="CA109" s="8">
        <f t="shared" si="152"/>
        <v>-1.5165498584408519E-3</v>
      </c>
      <c r="CB109" s="8">
        <f t="shared" si="153"/>
        <v>-4.2545734980428852E-4</v>
      </c>
      <c r="CC109" s="8">
        <f t="shared" si="154"/>
        <v>-1.5854397617097788E-4</v>
      </c>
      <c r="CD109" s="8">
        <f>MAX((CD$3*climate!$I219+CD$4*climate!$I219^2+CD$5*climate!$I219^6)*(K109/K$66)^$BW$1,-99)</f>
        <v>0.28125523218750698</v>
      </c>
      <c r="CE109" s="8">
        <f>MAX((CE$3*climate!$I219+CE$4*climate!$I219^2+CE$5*climate!$I219^6)*(L109/L$66)^$BW$1,-99)</f>
        <v>0.11767074454516901</v>
      </c>
      <c r="CF109" s="8">
        <f>MAX((CF$3*climate!$I219+CF$4*climate!$I219^2+CF$5*climate!$I219^6)*(M109/M$66)^$BW$1,-99)</f>
        <v>3.0629340669543391E-2</v>
      </c>
      <c r="CG109" s="8">
        <f>MAX((CG$3*climate!$M219+CG$4*climate!$M219^2+CG$5*climate!$M219^6)*(K109/K$66)^$BW$1,-99)</f>
        <v>0.28125581534047611</v>
      </c>
      <c r="CH109" s="8">
        <f>MAX((CH$3*climate!$M219+CH$4*climate!$M219^2+CH$5*climate!$M219^6)*(L109/L$66)^$BW$1,-99)</f>
        <v>0.11767098453530617</v>
      </c>
      <c r="CI109" s="8">
        <f>MAX((CI$3*climate!$M219+CI$4*climate!$M219^2+CI$5*climate!$M219^6)*(M109/M$66)^$BW$1,-99)</f>
        <v>3.0629397244293179E-2</v>
      </c>
      <c r="CJ109" s="8">
        <f t="shared" si="155"/>
        <v>-4.1682691490735553E-5</v>
      </c>
      <c r="CK109" s="8">
        <f t="shared" si="156"/>
        <v>-1.1693784649184207E-5</v>
      </c>
      <c r="CL109" s="8">
        <f t="shared" si="157"/>
        <v>-4.3576144956048901E-6</v>
      </c>
    </row>
    <row r="110" spans="1:90">
      <c r="A110">
        <f t="shared" si="92"/>
        <v>2064</v>
      </c>
      <c r="B110" s="4">
        <f t="shared" si="97"/>
        <v>1271.6811213174526</v>
      </c>
      <c r="C110" s="4">
        <f t="shared" si="98"/>
        <v>3490.4088969470022</v>
      </c>
      <c r="D110" s="4">
        <f t="shared" si="99"/>
        <v>6468.632314068991</v>
      </c>
      <c r="E110" s="11">
        <f t="shared" si="100"/>
        <v>6.1129156624131135E-4</v>
      </c>
      <c r="F110" s="11">
        <f t="shared" si="101"/>
        <v>1.2255048277420668E-3</v>
      </c>
      <c r="G110" s="11">
        <f t="shared" si="102"/>
        <v>2.7057054260125235E-3</v>
      </c>
      <c r="H110" s="4">
        <f t="shared" si="103"/>
        <v>99466.881131931223</v>
      </c>
      <c r="I110" s="4">
        <f t="shared" si="104"/>
        <v>54317.063740799364</v>
      </c>
      <c r="J110" s="4">
        <f t="shared" si="105"/>
        <v>15534.609125204846</v>
      </c>
      <c r="K110" s="4">
        <f t="shared" si="76"/>
        <v>78216.841836013293</v>
      </c>
      <c r="L110" s="4">
        <f t="shared" si="77"/>
        <v>15561.805319803512</v>
      </c>
      <c r="M110" s="4">
        <f t="shared" si="78"/>
        <v>2401.5291596366906</v>
      </c>
      <c r="N110" s="11">
        <f t="shared" si="106"/>
        <v>1.3812534337875437E-2</v>
      </c>
      <c r="O110" s="11">
        <f t="shared" si="107"/>
        <v>2.1080067000651015E-2</v>
      </c>
      <c r="P110" s="11">
        <f t="shared" si="108"/>
        <v>1.5624655257778342E-2</v>
      </c>
      <c r="Q110" s="4">
        <f t="shared" si="109"/>
        <v>6701.2053722164055</v>
      </c>
      <c r="R110" s="4">
        <f t="shared" si="110"/>
        <v>15216.124116217077</v>
      </c>
      <c r="S110" s="4">
        <f t="shared" si="111"/>
        <v>4773.9660223660194</v>
      </c>
      <c r="T110" s="4">
        <f t="shared" si="112"/>
        <v>67.371222420536512</v>
      </c>
      <c r="U110" s="4">
        <f t="shared" si="113"/>
        <v>280.13524789978175</v>
      </c>
      <c r="V110" s="4">
        <f t="shared" si="114"/>
        <v>307.31162811301618</v>
      </c>
      <c r="W110" s="11">
        <f t="shared" si="115"/>
        <v>-1.219247815263802E-2</v>
      </c>
      <c r="X110" s="11">
        <f t="shared" si="116"/>
        <v>-1.3228699347321071E-2</v>
      </c>
      <c r="Y110" s="11">
        <f t="shared" si="117"/>
        <v>-1.2203590333800474E-2</v>
      </c>
      <c r="Z110" s="4">
        <f t="shared" si="134"/>
        <v>7762.9331742448185</v>
      </c>
      <c r="AA110" s="4">
        <f t="shared" si="118"/>
        <v>18477.680551063135</v>
      </c>
      <c r="AB110" s="4">
        <f t="shared" si="119"/>
        <v>7807.0512739271044</v>
      </c>
      <c r="AC110" s="12">
        <f t="shared" si="120"/>
        <v>2.09556920769597</v>
      </c>
      <c r="AD110" s="12">
        <f t="shared" si="121"/>
        <v>3.4408409017707609</v>
      </c>
      <c r="AE110" s="12">
        <f t="shared" si="122"/>
        <v>1.7333516079005351</v>
      </c>
      <c r="AF110" s="11">
        <f t="shared" si="123"/>
        <v>-2.9039671966837322E-3</v>
      </c>
      <c r="AG110" s="11">
        <f t="shared" si="124"/>
        <v>2.0567434751257441E-3</v>
      </c>
      <c r="AH110" s="11">
        <f t="shared" si="125"/>
        <v>8.257041531207765E-4</v>
      </c>
      <c r="AI110" s="1">
        <f t="shared" si="83"/>
        <v>171485.07284722675</v>
      </c>
      <c r="AJ110" s="1">
        <f t="shared" si="84"/>
        <v>87265.22388129415</v>
      </c>
      <c r="AK110" s="1">
        <f t="shared" si="85"/>
        <v>25608.035136773662</v>
      </c>
      <c r="AL110" s="17">
        <f t="shared" si="163"/>
        <v>29.14002052626704</v>
      </c>
      <c r="AM110" s="17">
        <f t="shared" si="163"/>
        <v>8.4112987022288941</v>
      </c>
      <c r="AN110" s="17">
        <f t="shared" si="163"/>
        <v>1.8130896514189219</v>
      </c>
      <c r="AO110" s="7">
        <f t="shared" si="164"/>
        <v>1.0621710702077965E-2</v>
      </c>
      <c r="AP110" s="7">
        <f t="shared" si="164"/>
        <v>1.6356636296516878E-2</v>
      </c>
      <c r="AQ110" s="7">
        <f t="shared" si="164"/>
        <v>1.1839589052422814E-2</v>
      </c>
      <c r="AR110" s="1">
        <f t="shared" si="127"/>
        <v>99466.881131931223</v>
      </c>
      <c r="AS110" s="1">
        <f t="shared" si="128"/>
        <v>54317.063740799364</v>
      </c>
      <c r="AT110" s="1">
        <f t="shared" si="129"/>
        <v>15534.609125204846</v>
      </c>
      <c r="AU110" s="1">
        <f t="shared" si="89"/>
        <v>19893.376226386245</v>
      </c>
      <c r="AV110" s="1">
        <f t="shared" si="90"/>
        <v>10863.412748159873</v>
      </c>
      <c r="AW110" s="1">
        <f t="shared" si="91"/>
        <v>3106.9218250409695</v>
      </c>
      <c r="AX110" s="1">
        <f t="shared" si="143"/>
        <v>62573.473468810633</v>
      </c>
      <c r="AY110" s="1">
        <f t="shared" si="144"/>
        <v>12449.444255842809</v>
      </c>
      <c r="AZ110" s="1">
        <f t="shared" si="145"/>
        <v>1921.2233277093526</v>
      </c>
      <c r="BA110" s="1">
        <f t="shared" si="146"/>
        <v>11.044096720777647</v>
      </c>
      <c r="BB110" s="1">
        <f t="shared" si="147"/>
        <v>9.4294312628116295</v>
      </c>
      <c r="BC110" s="1">
        <f t="shared" si="148"/>
        <v>7.5607174119766611</v>
      </c>
      <c r="BD110" s="1">
        <f t="shared" si="149"/>
        <v>26110.823157538525</v>
      </c>
      <c r="BE110">
        <f t="shared" si="135"/>
        <v>0.44605544733121549</v>
      </c>
      <c r="BF110">
        <f t="shared" si="136"/>
        <v>0.64396964061591089</v>
      </c>
      <c r="BG110">
        <f t="shared" si="137"/>
        <v>5.0936644772301656E-2</v>
      </c>
      <c r="BH110">
        <f t="shared" si="150"/>
        <v>0.46286372153089123</v>
      </c>
      <c r="BI110">
        <f t="shared" si="151"/>
        <v>1.989654620938508E-2</v>
      </c>
      <c r="BJ110">
        <f t="shared" si="151"/>
        <v>4.1469689803498549E-2</v>
      </c>
      <c r="BK110">
        <f t="shared" si="151"/>
        <v>2.5945417806596459E-4</v>
      </c>
      <c r="BL110">
        <f t="shared" si="140"/>
        <v>1979.0473967448825</v>
      </c>
      <c r="BM110">
        <f t="shared" si="141"/>
        <v>2252.5117843678081</v>
      </c>
      <c r="BN110">
        <f t="shared" si="142"/>
        <v>4.0305192421560569</v>
      </c>
      <c r="BO110">
        <f t="shared" si="131"/>
        <v>733.23873337299779</v>
      </c>
      <c r="BP110">
        <f t="shared" si="132"/>
        <v>378.60314685937743</v>
      </c>
      <c r="BQ110">
        <f t="shared" si="133"/>
        <v>20.270927881048358</v>
      </c>
      <c r="BR110" s="7">
        <f t="shared" si="158"/>
        <v>1.7315007577628716E-2</v>
      </c>
      <c r="BS110" s="7">
        <f t="shared" si="138"/>
        <v>0.27237178247747906</v>
      </c>
      <c r="BT110" s="7">
        <f t="shared" si="139"/>
        <v>9.9799539104019661E-2</v>
      </c>
      <c r="BU110" s="8">
        <f>MAX((BU$3*climate!$I220+BU$4*climate!$I220^2+BU$5*climate!$I220^6)*(K110/K$66)^$BW$1,-99)</f>
        <v>2.6515756193392774</v>
      </c>
      <c r="BV110" s="8">
        <f>MAX((BV$3*climate!$I220+BV$4*climate!$I220^2+BV$5*climate!$I220^6)*(L110/L$66)^$BW$1,-99)</f>
        <v>1.3314220308347393</v>
      </c>
      <c r="BW110" s="8">
        <f>MAX((BW$3*climate!$I220+BW$4*climate!$I220^2+BW$5*climate!$I220^6)*(M110/M$66)^$BW$1,-99)</f>
        <v>0.61363854980807464</v>
      </c>
      <c r="BX110" s="8">
        <f>MAX((BX$3*climate!$M220+BX$4*climate!$M220^2+BX$5*climate!$M220^6)*(K110/K$66)^$BW$1,-99)</f>
        <v>2.6515771381324975</v>
      </c>
      <c r="BY110" s="8">
        <f>MAX((BY$3*climate!$M220+BY$4*climate!$M220^2+BY$5*climate!$M220^6)*(L110/L$66)^$BW$1,-99)</f>
        <v>1.3314225774709518</v>
      </c>
      <c r="BZ110" s="8">
        <f>MAX((BZ$3*climate!$M220+BZ$4*climate!$M220^2+BZ$5*climate!$M220^6)*(M110/M$66)^$BW$1,-99)</f>
        <v>0.61363852659646834</v>
      </c>
      <c r="CA110" s="8">
        <f t="shared" si="152"/>
        <v>-1.5070904145447117E-3</v>
      </c>
      <c r="CB110" s="8">
        <f t="shared" si="153"/>
        <v>-4.1048890256426598E-4</v>
      </c>
      <c r="CC110" s="8">
        <f t="shared" si="154"/>
        <v>-1.5040692875964816E-4</v>
      </c>
      <c r="CD110" s="8">
        <f>MAX((CD$3*climate!$I220+CD$4*climate!$I220^2+CD$5*climate!$I220^6)*(K110/K$66)^$BW$1,-99)</f>
        <v>0.28590619278338614</v>
      </c>
      <c r="CE110" s="8">
        <f>MAX((CE$3*climate!$I220+CE$4*climate!$I220^2+CE$5*climate!$I220^6)*(L110/L$66)^$BW$1,-99)</f>
        <v>0.11936366969462704</v>
      </c>
      <c r="CF110" s="8">
        <f>MAX((CF$3*climate!$I220+CF$4*climate!$I220^2+CF$5*climate!$I220^6)*(M110/M$66)^$BW$1,-99)</f>
        <v>3.1053157347738992E-2</v>
      </c>
      <c r="CG110" s="8">
        <f>MAX((CG$3*climate!$M220+CG$4*climate!$M220^2+CG$5*climate!$M220^6)*(K110/K$66)^$BW$1,-99)</f>
        <v>0.28590677958204169</v>
      </c>
      <c r="CH110" s="8">
        <f>MAX((CH$3*climate!$M220+CH$4*climate!$M220^2+CH$5*climate!$M220^6)*(L110/L$66)^$BW$1,-99)</f>
        <v>0.1193639105030424</v>
      </c>
      <c r="CI110" s="8">
        <f>MAX((CI$3*climate!$M220+CI$4*climate!$M220^2+CI$5*climate!$M220^6)*(M110/M$66)^$BW$1,-99)</f>
        <v>3.1053213813493897E-2</v>
      </c>
      <c r="CJ110" s="8">
        <f t="shared" si="155"/>
        <v>-4.2018238983604136E-5</v>
      </c>
      <c r="CK110" s="8">
        <f t="shared" si="156"/>
        <v>-1.1444582648528956E-5</v>
      </c>
      <c r="CL110" s="8">
        <f t="shared" si="157"/>
        <v>-4.1934008845262444E-6</v>
      </c>
    </row>
    <row r="111" spans="1:90">
      <c r="A111">
        <f t="shared" si="92"/>
        <v>2065</v>
      </c>
      <c r="B111" s="4">
        <f t="shared" si="97"/>
        <v>1272.4196208646417</v>
      </c>
      <c r="C111" s="4">
        <f t="shared" si="98"/>
        <v>3494.4725342533047</v>
      </c>
      <c r="D111" s="4">
        <f t="shared" si="99"/>
        <v>6485.2594169424947</v>
      </c>
      <c r="E111" s="11">
        <f t="shared" si="100"/>
        <v>5.8072698792924573E-4</v>
      </c>
      <c r="F111" s="11">
        <f t="shared" si="101"/>
        <v>1.1642295863549634E-3</v>
      </c>
      <c r="G111" s="11">
        <f t="shared" si="102"/>
        <v>2.5704201547118973E-3</v>
      </c>
      <c r="H111" s="4">
        <f t="shared" si="103"/>
        <v>100885.06735370496</v>
      </c>
      <c r="I111" s="4">
        <f t="shared" si="104"/>
        <v>55515.076495347232</v>
      </c>
      <c r="J111" s="4">
        <f t="shared" si="105"/>
        <v>15815.21100803548</v>
      </c>
      <c r="K111" s="4">
        <f t="shared" si="76"/>
        <v>79286.00416044431</v>
      </c>
      <c r="L111" s="4">
        <f t="shared" si="77"/>
        <v>15886.539656895497</v>
      </c>
      <c r="M111" s="4">
        <f t="shared" si="78"/>
        <v>2438.6396890645328</v>
      </c>
      <c r="N111" s="11">
        <f t="shared" si="106"/>
        <v>1.3669208566009283E-2</v>
      </c>
      <c r="O111" s="11">
        <f t="shared" si="107"/>
        <v>2.0867394908143266E-2</v>
      </c>
      <c r="P111" s="11">
        <f t="shared" si="108"/>
        <v>1.5452874798095984E-2</v>
      </c>
      <c r="Q111" s="4">
        <f t="shared" si="109"/>
        <v>6713.8810819141781</v>
      </c>
      <c r="R111" s="4">
        <f t="shared" si="110"/>
        <v>15346.000559453043</v>
      </c>
      <c r="S111" s="4">
        <f t="shared" si="111"/>
        <v>4800.8863755215179</v>
      </c>
      <c r="T111" s="4">
        <f t="shared" si="112"/>
        <v>66.549800263057605</v>
      </c>
      <c r="U111" s="4">
        <f t="shared" si="113"/>
        <v>276.42942292872829</v>
      </c>
      <c r="V111" s="4">
        <f t="shared" si="114"/>
        <v>303.56132289871169</v>
      </c>
      <c r="W111" s="11">
        <f t="shared" si="115"/>
        <v>-1.219247815263802E-2</v>
      </c>
      <c r="X111" s="11">
        <f t="shared" si="116"/>
        <v>-1.3228699347321071E-2</v>
      </c>
      <c r="Y111" s="11">
        <f t="shared" si="117"/>
        <v>-1.2203590333800474E-2</v>
      </c>
      <c r="Z111" s="4">
        <f t="shared" si="134"/>
        <v>7756.3646896585369</v>
      </c>
      <c r="AA111" s="4">
        <f t="shared" si="118"/>
        <v>18678.757416008444</v>
      </c>
      <c r="AB111" s="4">
        <f t="shared" si="119"/>
        <v>7859.9475342153564</v>
      </c>
      <c r="AC111" s="12">
        <f t="shared" si="120"/>
        <v>2.0894837434584406</v>
      </c>
      <c r="AD111" s="12">
        <f t="shared" si="121"/>
        <v>3.4479178288444237</v>
      </c>
      <c r="AE111" s="12">
        <f t="shared" si="122"/>
        <v>1.7347828435219972</v>
      </c>
      <c r="AF111" s="11">
        <f t="shared" si="123"/>
        <v>-2.9039671966837322E-3</v>
      </c>
      <c r="AG111" s="11">
        <f t="shared" si="124"/>
        <v>2.0567434751257441E-3</v>
      </c>
      <c r="AH111" s="11">
        <f t="shared" si="125"/>
        <v>8.257041531207765E-4</v>
      </c>
      <c r="AI111" s="1">
        <f t="shared" si="83"/>
        <v>174229.94178889034</v>
      </c>
      <c r="AJ111" s="1">
        <f t="shared" si="84"/>
        <v>89402.114241324613</v>
      </c>
      <c r="AK111" s="1">
        <f t="shared" si="85"/>
        <v>26154.153448137266</v>
      </c>
      <c r="AL111" s="17">
        <f t="shared" si="163"/>
        <v>29.446442225470832</v>
      </c>
      <c r="AM111" s="17">
        <f t="shared" si="163"/>
        <v>8.5475034503460794</v>
      </c>
      <c r="AN111" s="17">
        <f t="shared" si="163"/>
        <v>1.8343412254430425</v>
      </c>
      <c r="AO111" s="7">
        <f t="shared" si="164"/>
        <v>1.0515493595057185E-2</v>
      </c>
      <c r="AP111" s="7">
        <f t="shared" si="164"/>
        <v>1.6193069933551709E-2</v>
      </c>
      <c r="AQ111" s="7">
        <f t="shared" si="164"/>
        <v>1.1721193161898586E-2</v>
      </c>
      <c r="AR111" s="1">
        <f t="shared" si="127"/>
        <v>100885.06735370496</v>
      </c>
      <c r="AS111" s="1">
        <f t="shared" si="128"/>
        <v>55515.076495347232</v>
      </c>
      <c r="AT111" s="1">
        <f t="shared" si="129"/>
        <v>15815.21100803548</v>
      </c>
      <c r="AU111" s="1">
        <f t="shared" si="89"/>
        <v>20177.013470740992</v>
      </c>
      <c r="AV111" s="1">
        <f t="shared" si="90"/>
        <v>11103.015299069448</v>
      </c>
      <c r="AW111" s="1">
        <f t="shared" si="91"/>
        <v>3163.0422016070961</v>
      </c>
      <c r="AX111" s="1">
        <f t="shared" si="143"/>
        <v>63428.803328355447</v>
      </c>
      <c r="AY111" s="1">
        <f t="shared" si="144"/>
        <v>12709.231725516396</v>
      </c>
      <c r="AZ111" s="1">
        <f t="shared" si="145"/>
        <v>1950.9117512516266</v>
      </c>
      <c r="BA111" s="1">
        <f t="shared" si="146"/>
        <v>11.057673348430042</v>
      </c>
      <c r="BB111" s="1">
        <f t="shared" si="147"/>
        <v>9.4500839158983485</v>
      </c>
      <c r="BC111" s="1">
        <f t="shared" si="148"/>
        <v>7.5760521070278815</v>
      </c>
      <c r="BD111" s="1">
        <f t="shared" si="149"/>
        <v>25445.797626136547</v>
      </c>
      <c r="BE111">
        <f t="shared" si="135"/>
        <v>0.44605544733121549</v>
      </c>
      <c r="BF111">
        <f t="shared" si="136"/>
        <v>0.64396964061591089</v>
      </c>
      <c r="BG111">
        <f t="shared" si="137"/>
        <v>5.0936644772301656E-2</v>
      </c>
      <c r="BH111">
        <f t="shared" si="150"/>
        <v>0.46329343966837883</v>
      </c>
      <c r="BI111">
        <f t="shared" si="151"/>
        <v>1.989654620938508E-2</v>
      </c>
      <c r="BJ111">
        <f t="shared" si="151"/>
        <v>4.1469689803498549E-2</v>
      </c>
      <c r="BK111">
        <f t="shared" si="151"/>
        <v>2.5945417806596459E-4</v>
      </c>
      <c r="BL111">
        <f t="shared" si="140"/>
        <v>2007.2644044399169</v>
      </c>
      <c r="BM111">
        <f t="shared" si="141"/>
        <v>2302.1930016795432</v>
      </c>
      <c r="BN111">
        <f t="shared" si="142"/>
        <v>4.103322573029641</v>
      </c>
      <c r="BO111">
        <f t="shared" si="131"/>
        <v>745.93476759756209</v>
      </c>
      <c r="BP111">
        <f t="shared" si="132"/>
        <v>382.78803095150596</v>
      </c>
      <c r="BQ111">
        <f t="shared" si="133"/>
        <v>20.498197516167444</v>
      </c>
      <c r="BR111" s="7">
        <f t="shared" si="158"/>
        <v>1.7108584917324476E-2</v>
      </c>
      <c r="BS111" s="7">
        <f t="shared" si="138"/>
        <v>0.26443862376454275</v>
      </c>
      <c r="BT111" s="7">
        <f t="shared" si="139"/>
        <v>9.529085173223048E-2</v>
      </c>
      <c r="BU111" s="8">
        <f>MAX((BU$3*climate!$I221+BU$4*climate!$I221^2+BU$5*climate!$I221^6)*(K111/K$66)^$BW$1,-99)</f>
        <v>2.6570009404264709</v>
      </c>
      <c r="BV111" s="8">
        <f>MAX((BV$3*climate!$I221+BV$4*climate!$I221^2+BV$5*climate!$I221^6)*(L111/L$66)^$BW$1,-99)</f>
        <v>1.3297049764038116</v>
      </c>
      <c r="BW111" s="8">
        <f>MAX((BW$3*climate!$I221+BW$4*climate!$I221^2+BW$5*climate!$I221^6)*(M111/M$66)^$BW$1,-99)</f>
        <v>0.61100511557509274</v>
      </c>
      <c r="BX111" s="8">
        <f>MAX((BX$3*climate!$M221+BX$4*climate!$M221^2+BX$5*climate!$M221^6)*(K111/K$66)^$BW$1,-99)</f>
        <v>2.6570024294674366</v>
      </c>
      <c r="BY111" s="8">
        <f>MAX((BY$3*climate!$M221+BY$4*climate!$M221^2+BY$5*climate!$M221^6)*(L111/L$66)^$BW$1,-99)</f>
        <v>1.3297055035476344</v>
      </c>
      <c r="BZ111" s="8">
        <f>MAX((BZ$3*climate!$M221+BZ$4*climate!$M221^2+BZ$5*climate!$M221^6)*(M111/M$66)^$BW$1,-99)</f>
        <v>0.61100507921460301</v>
      </c>
      <c r="CA111" s="8">
        <f t="shared" si="152"/>
        <v>-1.4964694929367459E-3</v>
      </c>
      <c r="CB111" s="8">
        <f t="shared" si="153"/>
        <v>-3.9572433321781621E-4</v>
      </c>
      <c r="CC111" s="8">
        <f t="shared" si="154"/>
        <v>-1.4259985257324159E-4</v>
      </c>
      <c r="CD111" s="8">
        <f>MAX((CD$3*climate!$I221+CD$4*climate!$I221^2+CD$5*climate!$I221^6)*(K111/K$66)^$BW$1,-99)</f>
        <v>0.29057624925864928</v>
      </c>
      <c r="CE111" s="8">
        <f>MAX((CE$3*climate!$I221+CE$4*climate!$I221^2+CE$5*climate!$I221^6)*(L111/L$66)^$BW$1,-99)</f>
        <v>0.12105767659079843</v>
      </c>
      <c r="CF111" s="8">
        <f>MAX((CF$3*climate!$I221+CF$4*climate!$I221^2+CF$5*climate!$I221^6)*(M111/M$66)^$BW$1,-99)</f>
        <v>3.1474547626113784E-2</v>
      </c>
      <c r="CG111" s="8">
        <f>MAX((CG$3*climate!$M221+CG$4*climate!$M221^2+CG$5*climate!$M221^6)*(K111/K$66)^$BW$1,-99)</f>
        <v>0.29057683944335849</v>
      </c>
      <c r="CH111" s="8">
        <f>MAX((CH$3*climate!$M221+CH$4*climate!$M221^2+CH$5*climate!$M221^6)*(L111/L$66)^$BW$1,-99)</f>
        <v>0.12105791810059079</v>
      </c>
      <c r="CI111" s="8">
        <f>MAX((CI$3*climate!$M221+CI$4*climate!$M221^2+CI$5*climate!$M221^6)*(M111/M$66)^$BW$1,-99)</f>
        <v>3.1474603939378544E-2</v>
      </c>
      <c r="CJ111" s="8">
        <f t="shared" si="155"/>
        <v>-4.232783539578614E-5</v>
      </c>
      <c r="CK111" s="8">
        <f t="shared" si="156"/>
        <v>-1.1193114538993786E-5</v>
      </c>
      <c r="CL111" s="8">
        <f t="shared" si="157"/>
        <v>-4.033455486846114E-6</v>
      </c>
    </row>
    <row r="112" spans="1:90">
      <c r="A112">
        <f t="shared" si="92"/>
        <v>2066</v>
      </c>
      <c r="B112" s="4">
        <f t="shared" si="97"/>
        <v>1273.1216028577583</v>
      </c>
      <c r="C112" s="4">
        <f t="shared" si="98"/>
        <v>3498.3374841507334</v>
      </c>
      <c r="D112" s="4">
        <f t="shared" si="99"/>
        <v>6501.0957663806466</v>
      </c>
      <c r="E112" s="11">
        <f t="shared" si="100"/>
        <v>5.5169063853278337E-4</v>
      </c>
      <c r="F112" s="11">
        <f t="shared" si="101"/>
        <v>1.1060181070372151E-3</v>
      </c>
      <c r="G112" s="11">
        <f t="shared" si="102"/>
        <v>2.4418991469763022E-3</v>
      </c>
      <c r="H112" s="4">
        <f t="shared" si="103"/>
        <v>102306.19295426812</v>
      </c>
      <c r="I112" s="4">
        <f t="shared" si="104"/>
        <v>56724.491299497909</v>
      </c>
      <c r="J112" s="4">
        <f t="shared" si="105"/>
        <v>16096.12844608243</v>
      </c>
      <c r="K112" s="4">
        <f t="shared" si="76"/>
        <v>80358.539769196315</v>
      </c>
      <c r="L112" s="4">
        <f t="shared" si="77"/>
        <v>16214.699569863975</v>
      </c>
      <c r="M112" s="4">
        <f t="shared" si="78"/>
        <v>2475.9100657032195</v>
      </c>
      <c r="N112" s="11">
        <f t="shared" si="106"/>
        <v>1.3527426689099009E-2</v>
      </c>
      <c r="O112" s="11">
        <f t="shared" si="107"/>
        <v>2.0656475233487459E-2</v>
      </c>
      <c r="P112" s="11">
        <f t="shared" si="108"/>
        <v>1.5283265012792313E-2</v>
      </c>
      <c r="Q112" s="4">
        <f t="shared" si="109"/>
        <v>6725.4447471297735</v>
      </c>
      <c r="R112" s="4">
        <f t="shared" si="110"/>
        <v>15472.888178116962</v>
      </c>
      <c r="S112" s="4">
        <f t="shared" si="111"/>
        <v>4826.5333247430108</v>
      </c>
      <c r="T112" s="4">
        <f t="shared" si="112"/>
        <v>65.738393277287855</v>
      </c>
      <c r="U112" s="4">
        <f t="shared" si="113"/>
        <v>272.77262120205069</v>
      </c>
      <c r="V112" s="4">
        <f t="shared" si="114"/>
        <v>299.8567848728693</v>
      </c>
      <c r="W112" s="11">
        <f t="shared" si="115"/>
        <v>-1.219247815263802E-2</v>
      </c>
      <c r="X112" s="11">
        <f t="shared" si="116"/>
        <v>-1.3228699347321071E-2</v>
      </c>
      <c r="Y112" s="11">
        <f t="shared" si="117"/>
        <v>-1.2203590333800474E-2</v>
      </c>
      <c r="Z112" s="4">
        <f t="shared" si="134"/>
        <v>7748.4694585187071</v>
      </c>
      <c r="AA112" s="4">
        <f t="shared" si="118"/>
        <v>18876.934309611974</v>
      </c>
      <c r="AB112" s="4">
        <f t="shared" si="119"/>
        <v>7910.796298782182</v>
      </c>
      <c r="AC112" s="12">
        <f t="shared" si="120"/>
        <v>2.0834159512094335</v>
      </c>
      <c r="AD112" s="12">
        <f t="shared" si="121"/>
        <v>3.4550093113416693</v>
      </c>
      <c r="AE112" s="12">
        <f t="shared" si="122"/>
        <v>1.736215260920656</v>
      </c>
      <c r="AF112" s="11">
        <f t="shared" si="123"/>
        <v>-2.9039671966837322E-3</v>
      </c>
      <c r="AG112" s="11">
        <f t="shared" si="124"/>
        <v>2.0567434751257441E-3</v>
      </c>
      <c r="AH112" s="11">
        <f t="shared" si="125"/>
        <v>8.257041531207765E-4</v>
      </c>
      <c r="AI112" s="1">
        <f t="shared" si="83"/>
        <v>176983.9610807423</v>
      </c>
      <c r="AJ112" s="1">
        <f t="shared" si="84"/>
        <v>91564.918116261601</v>
      </c>
      <c r="AK112" s="1">
        <f t="shared" si="85"/>
        <v>26701.780304930635</v>
      </c>
      <c r="AL112" s="17">
        <f t="shared" si="163"/>
        <v>29.752989661343801</v>
      </c>
      <c r="AM112" s="17">
        <f t="shared" si="163"/>
        <v>8.6845296682635222</v>
      </c>
      <c r="AN112" s="17">
        <f t="shared" si="163"/>
        <v>1.8556268865930114</v>
      </c>
      <c r="AO112" s="7">
        <f t="shared" si="164"/>
        <v>1.0410338659106613E-2</v>
      </c>
      <c r="AP112" s="7">
        <f t="shared" si="164"/>
        <v>1.6031139234216191E-2</v>
      </c>
      <c r="AQ112" s="7">
        <f t="shared" si="164"/>
        <v>1.16039812302796E-2</v>
      </c>
      <c r="AR112" s="1">
        <f t="shared" si="127"/>
        <v>102306.19295426812</v>
      </c>
      <c r="AS112" s="1">
        <f t="shared" si="128"/>
        <v>56724.491299497909</v>
      </c>
      <c r="AT112" s="1">
        <f t="shared" si="129"/>
        <v>16096.12844608243</v>
      </c>
      <c r="AU112" s="1">
        <f t="shared" si="89"/>
        <v>20461.238590853623</v>
      </c>
      <c r="AV112" s="1">
        <f t="shared" si="90"/>
        <v>11344.898259899583</v>
      </c>
      <c r="AW112" s="1">
        <f t="shared" si="91"/>
        <v>3219.225689216486</v>
      </c>
      <c r="AX112" s="1">
        <f t="shared" si="143"/>
        <v>64286.831815357044</v>
      </c>
      <c r="AY112" s="1">
        <f t="shared" si="144"/>
        <v>12971.759655891179</v>
      </c>
      <c r="AZ112" s="1">
        <f t="shared" si="145"/>
        <v>1980.7280525625756</v>
      </c>
      <c r="BA112" s="1">
        <f t="shared" si="146"/>
        <v>11.071110096334536</v>
      </c>
      <c r="BB112" s="1">
        <f t="shared" si="147"/>
        <v>9.4705299393409152</v>
      </c>
      <c r="BC112" s="1">
        <f t="shared" si="148"/>
        <v>7.5912197594167168</v>
      </c>
      <c r="BD112" s="1">
        <f t="shared" si="149"/>
        <v>24794.901667825059</v>
      </c>
      <c r="BE112">
        <f t="shared" si="135"/>
        <v>0.44605544733121549</v>
      </c>
      <c r="BF112">
        <f t="shared" si="136"/>
        <v>0.64396964061591089</v>
      </c>
      <c r="BG112">
        <f t="shared" si="137"/>
        <v>5.0936644772301656E-2</v>
      </c>
      <c r="BH112">
        <f t="shared" si="150"/>
        <v>0.46372701697495988</v>
      </c>
      <c r="BI112">
        <f t="shared" si="151"/>
        <v>1.989654620938508E-2</v>
      </c>
      <c r="BJ112">
        <f t="shared" si="151"/>
        <v>4.1469689803498549E-2</v>
      </c>
      <c r="BK112">
        <f t="shared" si="151"/>
        <v>2.5945417806596459E-4</v>
      </c>
      <c r="BL112">
        <f t="shared" si="140"/>
        <v>2035.5398956208619</v>
      </c>
      <c r="BM112">
        <f t="shared" si="141"/>
        <v>2352.3470584514307</v>
      </c>
      <c r="BN112">
        <f t="shared" si="142"/>
        <v>4.1762077760225083</v>
      </c>
      <c r="BO112">
        <f t="shared" si="131"/>
        <v>758.69665591178966</v>
      </c>
      <c r="BP112">
        <f t="shared" si="132"/>
        <v>387.02100327443378</v>
      </c>
      <c r="BQ112">
        <f t="shared" si="133"/>
        <v>20.728198424061471</v>
      </c>
      <c r="BR112" s="7">
        <f t="shared" si="158"/>
        <v>1.6905913210682355E-2</v>
      </c>
      <c r="BS112" s="7">
        <f t="shared" si="138"/>
        <v>0.25673652792674051</v>
      </c>
      <c r="BT112" s="7">
        <f t="shared" si="139"/>
        <v>9.1003791874893533E-2</v>
      </c>
      <c r="BU112" s="8">
        <f>MAX((BU$3*climate!$I222+BU$4*climate!$I222^2+BU$5*climate!$I222^6)*(K112/K$66)^$BW$1,-99)</f>
        <v>2.6621996781174673</v>
      </c>
      <c r="BV112" s="8">
        <f>MAX((BV$3*climate!$I222+BV$4*climate!$I222^2+BV$5*climate!$I222^6)*(L112/L$66)^$BW$1,-99)</f>
        <v>1.3278736726303486</v>
      </c>
      <c r="BW112" s="8">
        <f>MAX((BW$3*climate!$I222+BW$4*climate!$I222^2+BW$5*climate!$I222^6)*(M112/M$66)^$BW$1,-99)</f>
        <v>0.60828222344415095</v>
      </c>
      <c r="BX112" s="8">
        <f>MAX((BX$3*climate!$M222+BX$4*climate!$M222^2+BX$5*climate!$M222^6)*(K112/K$66)^$BW$1,-99)</f>
        <v>2.662201137145157</v>
      </c>
      <c r="BY112" s="8">
        <f>MAX((BY$3*climate!$M222+BY$4*climate!$M222^2+BY$5*climate!$M222^6)*(L112/L$66)^$BW$1,-99)</f>
        <v>1.3278741803268799</v>
      </c>
      <c r="BZ112" s="8">
        <f>MAX((BZ$3*climate!$M222+BZ$4*climate!$M222^2+BZ$5*climate!$M222^6)*(M112/M$66)^$BW$1,-99)</f>
        <v>0.60828217405964857</v>
      </c>
      <c r="CA112" s="8">
        <f t="shared" si="152"/>
        <v>-1.4847266906238359E-3</v>
      </c>
      <c r="CB112" s="8">
        <f t="shared" si="153"/>
        <v>-3.8118357547092346E-4</v>
      </c>
      <c r="CC112" s="8">
        <f t="shared" si="154"/>
        <v>-1.35115758744631E-4</v>
      </c>
      <c r="CD112" s="8">
        <f>MAX((CD$3*climate!$I222+CD$4*climate!$I222^2+CD$5*climate!$I222^6)*(K112/K$66)^$BW$1,-99)</f>
        <v>0.29526605416113472</v>
      </c>
      <c r="CE112" s="8">
        <f>MAX((CE$3*climate!$I222+CE$4*climate!$I222^2+CE$5*climate!$I222^6)*(L112/L$66)^$BW$1,-99)</f>
        <v>0.12275300811587796</v>
      </c>
      <c r="CF112" s="8">
        <f>MAX((CF$3*climate!$I222+CF$4*climate!$I222^2+CF$5*climate!$I222^6)*(M112/M$66)^$BW$1,-99)</f>
        <v>3.1893420966693203E-2</v>
      </c>
      <c r="CG112" s="8">
        <f>MAX((CG$3*climate!$M222+CG$4*climate!$M222^2+CG$5*climate!$M222^6)*(K112/K$66)^$BW$1,-99)</f>
        <v>0.29526664748151177</v>
      </c>
      <c r="CH112" s="8">
        <f>MAX((CH$3*climate!$M222+CH$4*climate!$M222^2+CH$5*climate!$M222^6)*(L112/L$66)^$BW$1,-99)</f>
        <v>0.12275325021456174</v>
      </c>
      <c r="CI112" s="8">
        <f>MAX((CI$3*climate!$M222+CI$4*climate!$M222^2+CI$5*climate!$M222^6)*(M112/M$66)^$BW$1,-99)</f>
        <v>3.1893477084867783E-2</v>
      </c>
      <c r="CJ112" s="8">
        <f t="shared" si="155"/>
        <v>-4.2611996529371421E-5</v>
      </c>
      <c r="CK112" s="8">
        <f t="shared" si="156"/>
        <v>-1.0940056036977135E-5</v>
      </c>
      <c r="CL112" s="8">
        <f t="shared" si="157"/>
        <v>-3.8778532635326026E-6</v>
      </c>
    </row>
    <row r="113" spans="1:90">
      <c r="A113">
        <f t="shared" si="92"/>
        <v>2067</v>
      </c>
      <c r="B113" s="4">
        <f t="shared" si="97"/>
        <v>1273.7888536642681</v>
      </c>
      <c r="C113" s="4">
        <f t="shared" si="98"/>
        <v>3502.0132475226314</v>
      </c>
      <c r="D113" s="4">
        <f t="shared" si="99"/>
        <v>6516.1770355766657</v>
      </c>
      <c r="E113" s="11">
        <f t="shared" si="100"/>
        <v>5.2410610660614415E-4</v>
      </c>
      <c r="F113" s="11">
        <f t="shared" si="101"/>
        <v>1.0507172016853542E-3</v>
      </c>
      <c r="G113" s="11">
        <f t="shared" si="102"/>
        <v>2.3198041896274869E-3</v>
      </c>
      <c r="H113" s="4">
        <f t="shared" si="103"/>
        <v>103730.12069963357</v>
      </c>
      <c r="I113" s="4">
        <f t="shared" si="104"/>
        <v>57945.176910956128</v>
      </c>
      <c r="J113" s="4">
        <f t="shared" si="105"/>
        <v>16377.338587001557</v>
      </c>
      <c r="K113" s="4">
        <f t="shared" si="76"/>
        <v>81434.3133881541</v>
      </c>
      <c r="L113" s="4">
        <f t="shared" si="77"/>
        <v>16546.247205645861</v>
      </c>
      <c r="M113" s="4">
        <f t="shared" si="78"/>
        <v>2513.3354262147059</v>
      </c>
      <c r="N113" s="11">
        <f t="shared" si="106"/>
        <v>1.3387172316067453E-2</v>
      </c>
      <c r="O113" s="11">
        <f t="shared" si="107"/>
        <v>2.0447349909466617E-2</v>
      </c>
      <c r="P113" s="11">
        <f t="shared" si="108"/>
        <v>1.5115799652786199E-2</v>
      </c>
      <c r="Q113" s="4">
        <f t="shared" si="109"/>
        <v>6735.910333192468</v>
      </c>
      <c r="R113" s="4">
        <f t="shared" si="110"/>
        <v>15596.76685136093</v>
      </c>
      <c r="S113" s="4">
        <f t="shared" si="111"/>
        <v>4850.9260175196787</v>
      </c>
      <c r="T113" s="4">
        <f t="shared" si="112"/>
        <v>64.936879353465002</v>
      </c>
      <c r="U113" s="4">
        <f t="shared" si="113"/>
        <v>269.16419420598805</v>
      </c>
      <c r="V113" s="4">
        <f t="shared" si="114"/>
        <v>296.19745551147025</v>
      </c>
      <c r="W113" s="11">
        <f t="shared" si="115"/>
        <v>-1.219247815263802E-2</v>
      </c>
      <c r="X113" s="11">
        <f t="shared" si="116"/>
        <v>-1.3228699347321071E-2</v>
      </c>
      <c r="Y113" s="11">
        <f t="shared" si="117"/>
        <v>-1.2203590333800474E-2</v>
      </c>
      <c r="Z113" s="4">
        <f t="shared" si="134"/>
        <v>7739.2749926058677</v>
      </c>
      <c r="AA113" s="4">
        <f t="shared" si="118"/>
        <v>19072.163307006456</v>
      </c>
      <c r="AB113" s="4">
        <f t="shared" si="119"/>
        <v>7959.6236566985108</v>
      </c>
      <c r="AC113" s="12">
        <f t="shared" si="120"/>
        <v>2.0773657796300737</v>
      </c>
      <c r="AD113" s="12">
        <f t="shared" si="121"/>
        <v>3.46211537919927</v>
      </c>
      <c r="AE113" s="12">
        <f t="shared" si="122"/>
        <v>1.73764886107231</v>
      </c>
      <c r="AF113" s="11">
        <f t="shared" si="123"/>
        <v>-2.9039671966837322E-3</v>
      </c>
      <c r="AG113" s="11">
        <f t="shared" si="124"/>
        <v>2.0567434751257441E-3</v>
      </c>
      <c r="AH113" s="11">
        <f t="shared" si="125"/>
        <v>8.257041531207765E-4</v>
      </c>
      <c r="AI113" s="1">
        <f t="shared" si="83"/>
        <v>179746.80356352171</v>
      </c>
      <c r="AJ113" s="1">
        <f t="shared" si="84"/>
        <v>93753.324564535025</v>
      </c>
      <c r="AK113" s="1">
        <f t="shared" si="85"/>
        <v>27250.827963654061</v>
      </c>
      <c r="AL113" s="17">
        <f t="shared" si="163"/>
        <v>30.059630972854336</v>
      </c>
      <c r="AM113" s="17">
        <f t="shared" si="163"/>
        <v>8.8223603435161788</v>
      </c>
      <c r="AN113" s="17">
        <f t="shared" si="163"/>
        <v>1.8769442195598145</v>
      </c>
      <c r="AO113" s="7">
        <f t="shared" si="164"/>
        <v>1.0306235272515547E-2</v>
      </c>
      <c r="AP113" s="7">
        <f t="shared" si="164"/>
        <v>1.5870827841874029E-2</v>
      </c>
      <c r="AQ113" s="7">
        <f t="shared" si="164"/>
        <v>1.1487941417976804E-2</v>
      </c>
      <c r="AR113" s="1">
        <f t="shared" si="127"/>
        <v>103730.12069963357</v>
      </c>
      <c r="AS113" s="1">
        <f t="shared" si="128"/>
        <v>57945.176910956128</v>
      </c>
      <c r="AT113" s="1">
        <f t="shared" si="129"/>
        <v>16377.338587001557</v>
      </c>
      <c r="AU113" s="1">
        <f t="shared" si="89"/>
        <v>20746.024139926714</v>
      </c>
      <c r="AV113" s="1">
        <f t="shared" si="90"/>
        <v>11589.035382191227</v>
      </c>
      <c r="AW113" s="1">
        <f t="shared" si="91"/>
        <v>3275.4677174003118</v>
      </c>
      <c r="AX113" s="1">
        <f t="shared" si="143"/>
        <v>65147.45071052327</v>
      </c>
      <c r="AY113" s="1">
        <f t="shared" si="144"/>
        <v>13236.997764516689</v>
      </c>
      <c r="AZ113" s="1">
        <f t="shared" si="145"/>
        <v>2010.6683409717646</v>
      </c>
      <c r="BA113" s="1">
        <f t="shared" si="146"/>
        <v>11.084408452248244</v>
      </c>
      <c r="BB113" s="1">
        <f t="shared" si="147"/>
        <v>9.4907710488323396</v>
      </c>
      <c r="BC113" s="1">
        <f t="shared" si="148"/>
        <v>7.6062224537307568</v>
      </c>
      <c r="BD113" s="1">
        <f t="shared" si="149"/>
        <v>24158.033366366653</v>
      </c>
      <c r="BE113">
        <f t="shared" si="135"/>
        <v>0.44605544733121549</v>
      </c>
      <c r="BF113">
        <f t="shared" si="136"/>
        <v>0.64396964061591089</v>
      </c>
      <c r="BG113">
        <f t="shared" si="137"/>
        <v>5.0936644772301656E-2</v>
      </c>
      <c r="BH113">
        <f t="shared" si="150"/>
        <v>0.46416403566932785</v>
      </c>
      <c r="BI113">
        <f t="shared" si="151"/>
        <v>1.989654620938508E-2</v>
      </c>
      <c r="BJ113">
        <f t="shared" si="151"/>
        <v>4.1469689803498549E-2</v>
      </c>
      <c r="BK113">
        <f t="shared" si="151"/>
        <v>2.5945417806596459E-4</v>
      </c>
      <c r="BL113">
        <f t="shared" si="140"/>
        <v>2063.871139805351</v>
      </c>
      <c r="BM113">
        <f t="shared" si="141"/>
        <v>2402.9685121061971</v>
      </c>
      <c r="BN113">
        <f t="shared" si="142"/>
        <v>4.2491689219984945</v>
      </c>
      <c r="BO113">
        <f t="shared" si="131"/>
        <v>771.52311572986935</v>
      </c>
      <c r="BP113">
        <f t="shared" si="132"/>
        <v>391.30259268559826</v>
      </c>
      <c r="BQ113">
        <f t="shared" si="133"/>
        <v>20.96095780156066</v>
      </c>
      <c r="BR113" s="7">
        <f t="shared" si="158"/>
        <v>1.6706884871806604E-2</v>
      </c>
      <c r="BS113" s="7">
        <f t="shared" si="138"/>
        <v>0.24925876497741797</v>
      </c>
      <c r="BT113" s="7">
        <f t="shared" si="139"/>
        <v>8.6926428370053224E-2</v>
      </c>
      <c r="BU113" s="8">
        <f>MAX((BU$3*climate!$I223+BU$4*climate!$I223^2+BU$5*climate!$I223^6)*(K113/K$66)^$BW$1,-99)</f>
        <v>2.6671771336046253</v>
      </c>
      <c r="BV113" s="8">
        <f>MAX((BV$3*climate!$I223+BV$4*climate!$I223^2+BV$5*climate!$I223^6)*(L113/L$66)^$BW$1,-99)</f>
        <v>1.3259312243976267</v>
      </c>
      <c r="BW113" s="8">
        <f>MAX((BW$3*climate!$I223+BW$4*climate!$I223^2+BW$5*climate!$I223^6)*(M113/M$66)^$BW$1,-99)</f>
        <v>0.60547089985027791</v>
      </c>
      <c r="BX113" s="8">
        <f>MAX((BX$3*climate!$M223+BX$4*climate!$M223^2+BX$5*climate!$M223^6)*(K113/K$66)^$BW$1,-99)</f>
        <v>2.6671785624085778</v>
      </c>
      <c r="BY113" s="8">
        <f>MAX((BY$3*climate!$M223+BY$4*climate!$M223^2+BY$5*climate!$M223^6)*(L113/L$66)^$BW$1,-99)</f>
        <v>1.3259317127144037</v>
      </c>
      <c r="BZ113" s="8">
        <f>MAX((BZ$3*climate!$M223+BZ$4*climate!$M223^2+BZ$5*climate!$M223^6)*(M113/M$66)^$BW$1,-99)</f>
        <v>0.60547083757477316</v>
      </c>
      <c r="CA113" s="8">
        <f t="shared" si="152"/>
        <v>-1.4719009942043648E-3</v>
      </c>
      <c r="CB113" s="8">
        <f t="shared" si="153"/>
        <v>-3.6688422398441364E-4</v>
      </c>
      <c r="CC113" s="8">
        <f t="shared" si="154"/>
        <v>-1.2794709634051583E-4</v>
      </c>
      <c r="CD113" s="8">
        <f>MAX((CD$3*climate!$I223+CD$4*climate!$I223^2+CD$5*climate!$I223^6)*(K113/K$66)^$BW$1,-99)</f>
        <v>0.29997615219108242</v>
      </c>
      <c r="CE113" s="8">
        <f>MAX((CE$3*climate!$I223+CE$4*climate!$I223^2+CE$5*climate!$I223^6)*(L113/L$66)^$BW$1,-99)</f>
        <v>0.12444985626424029</v>
      </c>
      <c r="CF113" s="8">
        <f>MAX((CF$3*climate!$I223+CF$4*climate!$I223^2+CF$5*climate!$I223^6)*(M113/M$66)^$BW$1,-99)</f>
        <v>3.2309669985882389E-2</v>
      </c>
      <c r="CG113" s="8">
        <f>MAX((CG$3*climate!$M223+CG$4*climate!$M223^2+CG$5*climate!$M223^6)*(K113/K$66)^$BW$1,-99)</f>
        <v>0.29997674840561128</v>
      </c>
      <c r="CH113" s="8">
        <f>MAX((CH$3*climate!$M223+CH$4*climate!$M223^2+CH$5*climate!$M223^6)*(L113/L$66)^$BW$1,-99)</f>
        <v>0.12445009884354453</v>
      </c>
      <c r="CI113" s="8">
        <f>MAX((CI$3*climate!$M223+CI$4*climate!$M223^2+CI$5*climate!$M223^6)*(M113/M$66)^$BW$1,-99)</f>
        <v>3.2309725867217254E-2</v>
      </c>
      <c r="CJ113" s="8">
        <f t="shared" si="155"/>
        <v>-4.2871238269278043E-5</v>
      </c>
      <c r="CK113" s="8">
        <f t="shared" si="156"/>
        <v>-1.0686031904052863E-5</v>
      </c>
      <c r="CL113" s="8">
        <f t="shared" si="157"/>
        <v>-3.7266436225498824E-6</v>
      </c>
    </row>
    <row r="114" spans="1:90">
      <c r="A114">
        <f t="shared" si="92"/>
        <v>2068</v>
      </c>
      <c r="B114" s="4">
        <f t="shared" si="97"/>
        <v>1274.4230741551637</v>
      </c>
      <c r="C114" s="4">
        <f t="shared" si="98"/>
        <v>3505.5088918043484</v>
      </c>
      <c r="D114" s="4">
        <f t="shared" si="99"/>
        <v>6530.5374776247763</v>
      </c>
      <c r="E114" s="11">
        <f t="shared" si="100"/>
        <v>4.9790080127583693E-4</v>
      </c>
      <c r="F114" s="11">
        <f t="shared" si="101"/>
        <v>9.981813416010865E-4</v>
      </c>
      <c r="G114" s="11">
        <f t="shared" si="102"/>
        <v>2.2038139801461125E-3</v>
      </c>
      <c r="H114" s="4">
        <f t="shared" si="103"/>
        <v>105156.71335931266</v>
      </c>
      <c r="I114" s="4">
        <f t="shared" si="104"/>
        <v>59177.000843083639</v>
      </c>
      <c r="J114" s="4">
        <f t="shared" si="105"/>
        <v>16658.81940209867</v>
      </c>
      <c r="K114" s="4">
        <f t="shared" si="76"/>
        <v>82513.190079379885</v>
      </c>
      <c r="L114" s="4">
        <f t="shared" si="77"/>
        <v>16881.144127586045</v>
      </c>
      <c r="M114" s="4">
        <f t="shared" si="78"/>
        <v>2550.9109256590095</v>
      </c>
      <c r="N114" s="11">
        <f t="shared" si="106"/>
        <v>1.3248428657872457E-2</v>
      </c>
      <c r="O114" s="11">
        <f t="shared" si="107"/>
        <v>2.0240053093484089E-2</v>
      </c>
      <c r="P114" s="11">
        <f t="shared" si="108"/>
        <v>1.4950451520470365E-2</v>
      </c>
      <c r="Q114" s="4">
        <f t="shared" si="109"/>
        <v>6745.2918764572587</v>
      </c>
      <c r="R114" s="4">
        <f t="shared" si="110"/>
        <v>15717.618662121604</v>
      </c>
      <c r="S114" s="4">
        <f t="shared" si="111"/>
        <v>4874.0837439344914</v>
      </c>
      <c r="T114" s="4">
        <f t="shared" si="112"/>
        <v>64.145137870647389</v>
      </c>
      <c r="U114" s="4">
        <f t="shared" si="113"/>
        <v>265.60350200577312</v>
      </c>
      <c r="V114" s="4">
        <f t="shared" si="114"/>
        <v>292.58278310649416</v>
      </c>
      <c r="W114" s="11">
        <f t="shared" si="115"/>
        <v>-1.219247815263802E-2</v>
      </c>
      <c r="X114" s="11">
        <f t="shared" si="116"/>
        <v>-1.3228699347321071E-2</v>
      </c>
      <c r="Y114" s="11">
        <f t="shared" si="117"/>
        <v>-1.2203590333800474E-2</v>
      </c>
      <c r="Z114" s="4">
        <f t="shared" si="134"/>
        <v>7728.808644391077</v>
      </c>
      <c r="AA114" s="4">
        <f t="shared" si="118"/>
        <v>19264.399014193215</v>
      </c>
      <c r="AB114" s="4">
        <f t="shared" si="119"/>
        <v>8006.4561040749995</v>
      </c>
      <c r="AC114" s="12">
        <f t="shared" si="120"/>
        <v>2.0713331775505148</v>
      </c>
      <c r="AD114" s="12">
        <f t="shared" si="121"/>
        <v>3.4692360624155705</v>
      </c>
      <c r="AE114" s="12">
        <f t="shared" si="122"/>
        <v>1.7390836449535629</v>
      </c>
      <c r="AF114" s="11">
        <f t="shared" si="123"/>
        <v>-2.9039671966837322E-3</v>
      </c>
      <c r="AG114" s="11">
        <f t="shared" si="124"/>
        <v>2.0567434751257441E-3</v>
      </c>
      <c r="AH114" s="11">
        <f t="shared" si="125"/>
        <v>8.257041531207765E-4</v>
      </c>
      <c r="AI114" s="1">
        <f t="shared" si="83"/>
        <v>182518.14734709627</v>
      </c>
      <c r="AJ114" s="1">
        <f t="shared" si="84"/>
        <v>95967.027490272754</v>
      </c>
      <c r="AK114" s="1">
        <f t="shared" si="85"/>
        <v>27801.212884688968</v>
      </c>
      <c r="AL114" s="17">
        <f t="shared" si="163"/>
        <v>30.366334585575459</v>
      </c>
      <c r="AM114" s="17">
        <f t="shared" si="163"/>
        <v>8.9609783240653922</v>
      </c>
      <c r="AN114" s="17">
        <f t="shared" si="163"/>
        <v>1.8982908225465367</v>
      </c>
      <c r="AO114" s="7">
        <f t="shared" si="164"/>
        <v>1.0203172919790391E-2</v>
      </c>
      <c r="AP114" s="7">
        <f t="shared" si="164"/>
        <v>1.5712119563455289E-2</v>
      </c>
      <c r="AQ114" s="7">
        <f t="shared" si="164"/>
        <v>1.1373062003797035E-2</v>
      </c>
      <c r="AR114" s="1">
        <f t="shared" si="127"/>
        <v>105156.71335931266</v>
      </c>
      <c r="AS114" s="1">
        <f t="shared" si="128"/>
        <v>59177.000843083639</v>
      </c>
      <c r="AT114" s="1">
        <f t="shared" si="129"/>
        <v>16658.81940209867</v>
      </c>
      <c r="AU114" s="1">
        <f t="shared" si="89"/>
        <v>21031.342671862534</v>
      </c>
      <c r="AV114" s="1">
        <f t="shared" si="90"/>
        <v>11835.400168616728</v>
      </c>
      <c r="AW114" s="1">
        <f t="shared" si="91"/>
        <v>3331.7638804197341</v>
      </c>
      <c r="AX114" s="1">
        <f t="shared" si="143"/>
        <v>66010.552063503914</v>
      </c>
      <c r="AY114" s="1">
        <f t="shared" si="144"/>
        <v>13504.915302068835</v>
      </c>
      <c r="AZ114" s="1">
        <f t="shared" si="145"/>
        <v>2040.7287405272077</v>
      </c>
      <c r="BA114" s="1">
        <f t="shared" si="146"/>
        <v>11.097569887979217</v>
      </c>
      <c r="BB114" s="1">
        <f t="shared" si="147"/>
        <v>9.5108089946090359</v>
      </c>
      <c r="BC114" s="1">
        <f t="shared" si="148"/>
        <v>7.6210622487969664</v>
      </c>
      <c r="BD114" s="1">
        <f t="shared" si="149"/>
        <v>23535.074847285767</v>
      </c>
      <c r="BE114">
        <f t="shared" si="135"/>
        <v>0.44605544733121549</v>
      </c>
      <c r="BF114">
        <f t="shared" si="136"/>
        <v>0.64396964061591089</v>
      </c>
      <c r="BG114">
        <f t="shared" si="137"/>
        <v>5.0936644772301656E-2</v>
      </c>
      <c r="BH114">
        <f t="shared" si="150"/>
        <v>0.46460410099338384</v>
      </c>
      <c r="BI114">
        <f t="shared" si="151"/>
        <v>1.989654620938508E-2</v>
      </c>
      <c r="BJ114">
        <f t="shared" si="151"/>
        <v>4.1469689803498549E-2</v>
      </c>
      <c r="BK114">
        <f t="shared" si="151"/>
        <v>2.5945417806596459E-4</v>
      </c>
      <c r="BL114">
        <f t="shared" si="140"/>
        <v>2092.2554065806257</v>
      </c>
      <c r="BM114">
        <f t="shared" si="141"/>
        <v>2454.0518684640506</v>
      </c>
      <c r="BN114">
        <f t="shared" si="142"/>
        <v>4.3222002955208545</v>
      </c>
      <c r="BO114">
        <f t="shared" si="131"/>
        <v>784.41286360030574</v>
      </c>
      <c r="BP114">
        <f t="shared" si="132"/>
        <v>395.63333315066291</v>
      </c>
      <c r="BQ114">
        <f t="shared" si="133"/>
        <v>21.196503301348223</v>
      </c>
      <c r="BR114" s="7">
        <f t="shared" si="158"/>
        <v>1.6511394999179974E-2</v>
      </c>
      <c r="BS114" s="7">
        <f t="shared" si="138"/>
        <v>0.24199880094894949</v>
      </c>
      <c r="BT114" s="7">
        <f t="shared" si="139"/>
        <v>8.3047536637441119E-2</v>
      </c>
      <c r="BU114" s="8">
        <f>MAX((BU$3*climate!$I224+BU$4*climate!$I224^2+BU$5*climate!$I224^6)*(K114/K$66)^$BW$1,-99)</f>
        <v>2.6719380722712405</v>
      </c>
      <c r="BV114" s="8">
        <f>MAX((BV$3*climate!$I224+BV$4*climate!$I224^2+BV$5*climate!$I224^6)*(L114/L$66)^$BW$1,-99)</f>
        <v>1.3238804403352837</v>
      </c>
      <c r="BW114" s="8">
        <f>MAX((BW$3*climate!$I224+BW$4*climate!$I224^2+BW$5*climate!$I224^6)*(M114/M$66)^$BW$1,-99)</f>
        <v>0.60257207935707413</v>
      </c>
      <c r="BX114" s="8">
        <f>MAX((BX$3*climate!$M224+BX$4*climate!$M224^2+BX$5*climate!$M224^6)*(K114/K$66)^$BW$1,-99)</f>
        <v>2.6719394706881459</v>
      </c>
      <c r="BY114" s="8">
        <f>MAX((BY$3*climate!$M224+BY$4*climate!$M224^2+BY$5*climate!$M224^6)*(L114/L$66)^$BW$1,-99)</f>
        <v>1.323880909360426</v>
      </c>
      <c r="BZ114" s="8">
        <f>MAX((BZ$3*climate!$M224+BZ$4*climate!$M224^2+BZ$5*climate!$M224^6)*(M114/M$66)^$BW$1,-99)</f>
        <v>0.60257200433092606</v>
      </c>
      <c r="CA114" s="8">
        <f t="shared" si="152"/>
        <v>-1.4580307862520992E-3</v>
      </c>
      <c r="CB114" s="8">
        <f t="shared" si="153"/>
        <v>-3.5284170201966208E-4</v>
      </c>
      <c r="CC114" s="8">
        <f t="shared" si="154"/>
        <v>-1.2108586513978828E-4</v>
      </c>
      <c r="CD114" s="8">
        <f>MAX((CD$3*climate!$I224+CD$4*climate!$I224^2+CD$5*climate!$I224^6)*(K114/K$66)^$BW$1,-99)</f>
        <v>0.30470698407080382</v>
      </c>
      <c r="CE114" s="8">
        <f>MAX((CE$3*climate!$I224+CE$4*climate!$I224^2+CE$5*climate!$I224^6)*(L114/L$66)^$BW$1,-99)</f>
        <v>0.12614836436036742</v>
      </c>
      <c r="CF114" s="8">
        <f>MAX((CF$3*climate!$I224+CF$4*climate!$I224^2+CF$5*climate!$I224^6)*(M114/M$66)^$BW$1,-99)</f>
        <v>3.2723171023630516E-2</v>
      </c>
      <c r="CG114" s="8">
        <f>MAX((CG$3*climate!$M224+CG$4*climate!$M224^2+CG$5*climate!$M224^6)*(K114/K$66)^$BW$1,-99)</f>
        <v>0.30470758294647415</v>
      </c>
      <c r="CH114" s="8">
        <f>MAX((CH$3*climate!$M224+CH$4*climate!$M224^2+CH$5*climate!$M224^6)*(L114/L$66)^$BW$1,-99)</f>
        <v>0.12614860731604349</v>
      </c>
      <c r="CI114" s="8">
        <f>MAX((CI$3*climate!$M224+CI$4*climate!$M224^2+CI$5*climate!$M224^6)*(M114/M$66)^$BW$1,-99)</f>
        <v>3.2723226627184299E-2</v>
      </c>
      <c r="CJ114" s="8">
        <f t="shared" si="155"/>
        <v>-4.3106075716952019E-5</v>
      </c>
      <c r="CK114" s="8">
        <f t="shared" si="156"/>
        <v>-1.0431618637117017E-5</v>
      </c>
      <c r="CL114" s="8">
        <f t="shared" si="157"/>
        <v>-3.5798534023998838E-6</v>
      </c>
    </row>
    <row r="115" spans="1:90">
      <c r="A115">
        <f t="shared" si="92"/>
        <v>2069</v>
      </c>
      <c r="B115" s="4">
        <f t="shared" si="97"/>
        <v>1275.0258836114608</v>
      </c>
      <c r="C115" s="4">
        <f t="shared" si="98"/>
        <v>3508.8330686945337</v>
      </c>
      <c r="D115" s="4">
        <f t="shared" si="99"/>
        <v>6544.2099629262812</v>
      </c>
      <c r="E115" s="11">
        <f t="shared" si="100"/>
        <v>4.7300576121204503E-4</v>
      </c>
      <c r="F115" s="11">
        <f t="shared" si="101"/>
        <v>9.482722745210321E-4</v>
      </c>
      <c r="G115" s="11">
        <f t="shared" si="102"/>
        <v>2.0936232811388069E-3</v>
      </c>
      <c r="H115" s="4">
        <f t="shared" si="103"/>
        <v>106585.83369079889</v>
      </c>
      <c r="I115" s="4">
        <f t="shared" si="104"/>
        <v>60419.829270137787</v>
      </c>
      <c r="J115" s="4">
        <f t="shared" si="105"/>
        <v>16940.549603744901</v>
      </c>
      <c r="K115" s="4">
        <f t="shared" si="76"/>
        <v>83595.03525442064</v>
      </c>
      <c r="L115" s="4">
        <f t="shared" si="77"/>
        <v>17219.351302060393</v>
      </c>
      <c r="M115" s="4">
        <f t="shared" si="78"/>
        <v>2588.6317370186939</v>
      </c>
      <c r="N115" s="11">
        <f t="shared" si="106"/>
        <v>1.3111178637015275E-2</v>
      </c>
      <c r="O115" s="11">
        <f t="shared" si="107"/>
        <v>2.0034612104381733E-2</v>
      </c>
      <c r="P115" s="11">
        <f t="shared" si="108"/>
        <v>1.4787192677039318E-2</v>
      </c>
      <c r="Q115" s="4">
        <f t="shared" si="109"/>
        <v>6753.6034751809912</v>
      </c>
      <c r="R115" s="4">
        <f t="shared" si="110"/>
        <v>15835.427804869336</v>
      </c>
      <c r="S115" s="4">
        <f t="shared" si="111"/>
        <v>4896.0258944455127</v>
      </c>
      <c r="T115" s="4">
        <f t="shared" si="112"/>
        <v>63.363049678561566</v>
      </c>
      <c r="U115" s="4">
        <f t="shared" si="113"/>
        <v>262.08991313214318</v>
      </c>
      <c r="V115" s="4">
        <f t="shared" si="114"/>
        <v>289.01222268273932</v>
      </c>
      <c r="W115" s="11">
        <f t="shared" si="115"/>
        <v>-1.219247815263802E-2</v>
      </c>
      <c r="X115" s="11">
        <f t="shared" si="116"/>
        <v>-1.3228699347321071E-2</v>
      </c>
      <c r="Y115" s="11">
        <f t="shared" si="117"/>
        <v>-1.2203590333800474E-2</v>
      </c>
      <c r="Z115" s="4">
        <f t="shared" si="134"/>
        <v>7717.0975958418639</v>
      </c>
      <c r="AA115" s="4">
        <f t="shared" si="118"/>
        <v>19453.598472712405</v>
      </c>
      <c r="AB115" s="4">
        <f t="shared" si="119"/>
        <v>8051.3204684594302</v>
      </c>
      <c r="AC115" s="12">
        <f t="shared" si="120"/>
        <v>2.0653180939495055</v>
      </c>
      <c r="AD115" s="12">
        <f t="shared" si="121"/>
        <v>3.4763713910506144</v>
      </c>
      <c r="AE115" s="12">
        <f t="shared" si="122"/>
        <v>1.7405196135418255</v>
      </c>
      <c r="AF115" s="11">
        <f t="shared" si="123"/>
        <v>-2.9039671966837322E-3</v>
      </c>
      <c r="AG115" s="11">
        <f t="shared" si="124"/>
        <v>2.0567434751257441E-3</v>
      </c>
      <c r="AH115" s="11">
        <f t="shared" si="125"/>
        <v>8.257041531207765E-4</v>
      </c>
      <c r="AI115" s="1">
        <f t="shared" si="83"/>
        <v>185297.67528424918</v>
      </c>
      <c r="AJ115" s="1">
        <f t="shared" si="84"/>
        <v>98205.724909862212</v>
      </c>
      <c r="AK115" s="1">
        <f t="shared" si="85"/>
        <v>28352.855476639805</v>
      </c>
      <c r="AL115" s="17">
        <f t="shared" ref="AL115:AN130" si="165">AL114*(1+AO115)</f>
        <v>30.673069218665127</v>
      </c>
      <c r="AM115" s="17">
        <f t="shared" si="165"/>
        <v>9.1003663272703061</v>
      </c>
      <c r="AN115" s="17">
        <f t="shared" si="165"/>
        <v>1.9196643079803366</v>
      </c>
      <c r="AO115" s="7">
        <f t="shared" si="164"/>
        <v>1.0101141190592487E-2</v>
      </c>
      <c r="AP115" s="7">
        <f t="shared" si="164"/>
        <v>1.5554998367820736E-2</v>
      </c>
      <c r="AQ115" s="7">
        <f t="shared" si="164"/>
        <v>1.1259331383759065E-2</v>
      </c>
      <c r="AR115" s="1">
        <f t="shared" si="127"/>
        <v>106585.83369079889</v>
      </c>
      <c r="AS115" s="1">
        <f t="shared" si="128"/>
        <v>60419.829270137787</v>
      </c>
      <c r="AT115" s="1">
        <f t="shared" si="129"/>
        <v>16940.549603744901</v>
      </c>
      <c r="AU115" s="1">
        <f t="shared" si="89"/>
        <v>21317.16673815978</v>
      </c>
      <c r="AV115" s="1">
        <f t="shared" si="90"/>
        <v>12083.965854027558</v>
      </c>
      <c r="AW115" s="1">
        <f t="shared" si="91"/>
        <v>3388.1099207489806</v>
      </c>
      <c r="AX115" s="1">
        <f t="shared" si="143"/>
        <v>66876.028203536509</v>
      </c>
      <c r="AY115" s="1">
        <f t="shared" si="144"/>
        <v>13775.481041648316</v>
      </c>
      <c r="AZ115" s="1">
        <f t="shared" si="145"/>
        <v>2070.9053896149553</v>
      </c>
      <c r="BA115" s="1">
        <f t="shared" si="146"/>
        <v>11.110595859086267</v>
      </c>
      <c r="BB115" s="1">
        <f t="shared" si="147"/>
        <v>9.5306455547651581</v>
      </c>
      <c r="BC115" s="1">
        <f t="shared" si="148"/>
        <v>7.635741176921333</v>
      </c>
      <c r="BD115" s="1">
        <f t="shared" si="149"/>
        <v>22925.893871577879</v>
      </c>
      <c r="BE115">
        <f t="shared" si="135"/>
        <v>0.44605544733121549</v>
      </c>
      <c r="BF115">
        <f t="shared" si="136"/>
        <v>0.64396964061591089</v>
      </c>
      <c r="BG115">
        <f t="shared" si="137"/>
        <v>5.0936644772301656E-2</v>
      </c>
      <c r="BH115">
        <f t="shared" si="150"/>
        <v>0.46504683997316015</v>
      </c>
      <c r="BI115">
        <f t="shared" si="151"/>
        <v>1.989654620938508E-2</v>
      </c>
      <c r="BJ115">
        <f t="shared" si="151"/>
        <v>4.1469689803498549E-2</v>
      </c>
      <c r="BK115">
        <f t="shared" si="151"/>
        <v>2.5945417806596459E-4</v>
      </c>
      <c r="BL115">
        <f t="shared" si="140"/>
        <v>2120.6899652948132</v>
      </c>
      <c r="BM115">
        <f t="shared" si="141"/>
        <v>2505.5915778129561</v>
      </c>
      <c r="BN115">
        <f t="shared" si="142"/>
        <v>4.3952963734253352</v>
      </c>
      <c r="BO115">
        <f t="shared" si="131"/>
        <v>797.36461423364824</v>
      </c>
      <c r="BP115">
        <f t="shared" si="132"/>
        <v>400.0137639906817</v>
      </c>
      <c r="BQ115">
        <f t="shared" si="133"/>
        <v>21.434863033805414</v>
      </c>
      <c r="BR115" s="7">
        <f t="shared" si="158"/>
        <v>1.6319341474278382E-2</v>
      </c>
      <c r="BS115" s="7">
        <f t="shared" si="138"/>
        <v>0.2349502921834461</v>
      </c>
      <c r="BT115" s="7">
        <f t="shared" si="139"/>
        <v>7.9356552670414249E-2</v>
      </c>
      <c r="BU115" s="8">
        <f>MAX((BU$3*climate!$I225+BU$4*climate!$I225^2+BU$5*climate!$I225^6)*(K115/K$66)^$BW$1,-99)</f>
        <v>2.6764867768195062</v>
      </c>
      <c r="BV115" s="8">
        <f>MAX((BV$3*climate!$I225+BV$4*climate!$I225^2+BV$5*climate!$I225^6)*(L115/L$66)^$BW$1,-99)</f>
        <v>1.3217238653011827</v>
      </c>
      <c r="BW115" s="8">
        <f>MAX((BW$3*climate!$I225+BW$4*climate!$I225^2+BW$5*climate!$I225^6)*(M115/M$66)^$BW$1,-99)</f>
        <v>0.59958661910966371</v>
      </c>
      <c r="BX115" s="8">
        <f>MAX((BX$3*climate!$M225+BX$4*climate!$M225^2+BX$5*climate!$M225^6)*(K115/K$66)^$BW$1,-99)</f>
        <v>2.6764881447300137</v>
      </c>
      <c r="BY115" s="8">
        <f>MAX((BY$3*climate!$M225+BY$4*climate!$M225^2+BY$5*climate!$M225^6)*(L115/L$66)^$BW$1,-99)</f>
        <v>1.321724315141664</v>
      </c>
      <c r="BZ115" s="8">
        <f>MAX((BZ$3*climate!$M225+BZ$4*climate!$M225^2+BZ$5*climate!$M225^6)*(M115/M$66)^$BW$1,-99)</f>
        <v>0.59958653147984908</v>
      </c>
      <c r="CA115" s="8">
        <f t="shared" si="152"/>
        <v>-1.4431538463831289E-3</v>
      </c>
      <c r="CB115" s="8">
        <f t="shared" si="153"/>
        <v>-3.3906941787338022E-4</v>
      </c>
      <c r="CC115" s="8">
        <f t="shared" si="154"/>
        <v>-1.1452371422201369E-4</v>
      </c>
      <c r="CD115" s="8">
        <f>MAX((CD$3*climate!$I225+CD$4*climate!$I225^2+CD$5*climate!$I225^6)*(K115/K$66)^$BW$1,-99)</f>
        <v>0.30945889039274932</v>
      </c>
      <c r="CE115" s="8">
        <f>MAX((CE$3*climate!$I225+CE$4*climate!$I225^2+CE$5*climate!$I225^6)*(L115/L$66)^$BW$1,-99)</f>
        <v>0.12784862923384646</v>
      </c>
      <c r="CF115" s="8">
        <f>MAX((CF$3*climate!$I225+CF$4*climate!$I225^2+CF$5*climate!$I225^6)*(M115/M$66)^$BW$1,-99)</f>
        <v>3.3133784716003672E-2</v>
      </c>
      <c r="CG115" s="8">
        <f>MAX((CG$3*climate!$M225+CG$4*climate!$M225^2+CG$5*climate!$M225^6)*(K115/K$66)^$BW$1,-99)</f>
        <v>0.30945949170470483</v>
      </c>
      <c r="CH115" s="8">
        <f>MAX((CH$3*climate!$M225+CH$4*climate!$M225^2+CH$5*climate!$M225^6)*(L115/L$66)^$BW$1,-99)</f>
        <v>0.12784887246548415</v>
      </c>
      <c r="CI115" s="8">
        <f>MAX((CI$3*climate!$M225+CI$4*climate!$M225^2+CI$5*climate!$M225^6)*(M115/M$66)^$BW$1,-99)</f>
        <v>3.3133840001603417E-2</v>
      </c>
      <c r="CJ115" s="8">
        <f t="shared" si="155"/>
        <v>-4.3317022403096399E-5</v>
      </c>
      <c r="CK115" s="8">
        <f t="shared" si="156"/>
        <v>-1.0177347070124379E-5</v>
      </c>
      <c r="CL115" s="8">
        <f t="shared" si="157"/>
        <v>-3.4374895698568334E-6</v>
      </c>
    </row>
    <row r="116" spans="1:90">
      <c r="A116">
        <f t="shared" si="92"/>
        <v>2070</v>
      </c>
      <c r="B116" s="4">
        <f t="shared" si="97"/>
        <v>1275.5988234706715</v>
      </c>
      <c r="C116" s="4">
        <f t="shared" si="98"/>
        <v>3511.9940313537513</v>
      </c>
      <c r="D116" s="4">
        <f t="shared" si="99"/>
        <v>6557.2260177445714</v>
      </c>
      <c r="E116" s="11">
        <f t="shared" si="100"/>
        <v>4.4935547315144275E-4</v>
      </c>
      <c r="F116" s="11">
        <f t="shared" si="101"/>
        <v>9.0085866079498041E-4</v>
      </c>
      <c r="G116" s="11">
        <f t="shared" si="102"/>
        <v>1.9889421170818664E-3</v>
      </c>
      <c r="H116" s="4">
        <f t="shared" si="103"/>
        <v>108017.34443209137</v>
      </c>
      <c r="I116" s="4">
        <f t="shared" si="104"/>
        <v>61673.5269447459</v>
      </c>
      <c r="J116" s="4">
        <f t="shared" si="105"/>
        <v>17222.508568687248</v>
      </c>
      <c r="K116" s="4">
        <f t="shared" si="76"/>
        <v>84679.714691328962</v>
      </c>
      <c r="L116" s="4">
        <f t="shared" si="77"/>
        <v>17560.829088588427</v>
      </c>
      <c r="M116" s="4">
        <f t="shared" si="78"/>
        <v>2626.4930508848183</v>
      </c>
      <c r="N116" s="11">
        <f t="shared" si="106"/>
        <v>1.2975404981971916E-2</v>
      </c>
      <c r="O116" s="11">
        <f t="shared" si="107"/>
        <v>1.983104825134574E-2</v>
      </c>
      <c r="P116" s="11">
        <f t="shared" si="108"/>
        <v>1.4625994622830651E-2</v>
      </c>
      <c r="Q116" s="4">
        <f t="shared" si="109"/>
        <v>6760.8592812306515</v>
      </c>
      <c r="R116" s="4">
        <f t="shared" si="110"/>
        <v>15950.180499966365</v>
      </c>
      <c r="S116" s="4">
        <f t="shared" si="111"/>
        <v>4916.7719217911217</v>
      </c>
      <c r="T116" s="4">
        <f t="shared" si="112"/>
        <v>62.590497079671188</v>
      </c>
      <c r="U116" s="4">
        <f t="shared" si="113"/>
        <v>258.62280446935256</v>
      </c>
      <c r="V116" s="4">
        <f t="shared" si="114"/>
        <v>285.48523591565805</v>
      </c>
      <c r="W116" s="11">
        <f t="shared" si="115"/>
        <v>-1.219247815263802E-2</v>
      </c>
      <c r="X116" s="11">
        <f t="shared" si="116"/>
        <v>-1.3228699347321071E-2</v>
      </c>
      <c r="Y116" s="11">
        <f t="shared" si="117"/>
        <v>-1.2203590333800474E-2</v>
      </c>
      <c r="Z116" s="4">
        <f t="shared" si="134"/>
        <v>7704.1688485026016</v>
      </c>
      <c r="AA116" s="4">
        <f t="shared" si="118"/>
        <v>19639.721071922966</v>
      </c>
      <c r="AB116" s="4">
        <f t="shared" si="119"/>
        <v>8094.2438402157995</v>
      </c>
      <c r="AC116" s="12">
        <f t="shared" si="120"/>
        <v>2.0593204779539587</v>
      </c>
      <c r="AD116" s="12">
        <f t="shared" si="121"/>
        <v>3.4835213952262718</v>
      </c>
      <c r="AE116" s="12">
        <f t="shared" si="122"/>
        <v>1.7419567678153152</v>
      </c>
      <c r="AF116" s="11">
        <f t="shared" si="123"/>
        <v>-2.9039671966837322E-3</v>
      </c>
      <c r="AG116" s="11">
        <f t="shared" si="124"/>
        <v>2.0567434751257441E-3</v>
      </c>
      <c r="AH116" s="11">
        <f t="shared" si="125"/>
        <v>8.257041531207765E-4</v>
      </c>
      <c r="AI116" s="1">
        <f t="shared" si="83"/>
        <v>188085.07449398405</v>
      </c>
      <c r="AJ116" s="1">
        <f t="shared" si="84"/>
        <v>100469.11827290355</v>
      </c>
      <c r="AK116" s="1">
        <f t="shared" si="85"/>
        <v>28905.679849724802</v>
      </c>
      <c r="AL116" s="17">
        <f t="shared" si="165"/>
        <v>30.979803891562412</v>
      </c>
      <c r="AM116" s="17">
        <f t="shared" si="165"/>
        <v>9.2405069488038922</v>
      </c>
      <c r="AN116" s="17">
        <f t="shared" si="165"/>
        <v>1.9410623032035705</v>
      </c>
      <c r="AO116" s="7">
        <f t="shared" si="164"/>
        <v>1.0000129778686563E-2</v>
      </c>
      <c r="AP116" s="7">
        <f t="shared" si="164"/>
        <v>1.5399448384142528E-2</v>
      </c>
      <c r="AQ116" s="7">
        <f t="shared" si="164"/>
        <v>1.1146738069921475E-2</v>
      </c>
      <c r="AR116" s="1">
        <f t="shared" si="127"/>
        <v>108017.34443209137</v>
      </c>
      <c r="AS116" s="1">
        <f t="shared" si="128"/>
        <v>61673.5269447459</v>
      </c>
      <c r="AT116" s="1">
        <f t="shared" si="129"/>
        <v>17222.508568687248</v>
      </c>
      <c r="AU116" s="1">
        <f t="shared" si="89"/>
        <v>21603.468886418275</v>
      </c>
      <c r="AV116" s="1">
        <f t="shared" si="90"/>
        <v>12334.70538894918</v>
      </c>
      <c r="AW116" s="1">
        <f t="shared" si="91"/>
        <v>3444.5017137374498</v>
      </c>
      <c r="AX116" s="1">
        <f t="shared" si="143"/>
        <v>67743.771753063193</v>
      </c>
      <c r="AY116" s="1">
        <f t="shared" si="144"/>
        <v>14048.663270870744</v>
      </c>
      <c r="AZ116" s="1">
        <f t="shared" si="145"/>
        <v>2101.1944407078545</v>
      </c>
      <c r="BA116" s="1">
        <f t="shared" si="146"/>
        <v>11.123487804672054</v>
      </c>
      <c r="BB116" s="1">
        <f t="shared" si="147"/>
        <v>9.5502825293724207</v>
      </c>
      <c r="BC116" s="1">
        <f t="shared" si="148"/>
        <v>7.6502612433062014</v>
      </c>
      <c r="BD116" s="1">
        <f t="shared" si="149"/>
        <v>22330.345323746089</v>
      </c>
      <c r="BE116">
        <f t="shared" si="135"/>
        <v>0.44605544733121549</v>
      </c>
      <c r="BF116">
        <f t="shared" si="136"/>
        <v>0.64396964061591089</v>
      </c>
      <c r="BG116">
        <f t="shared" si="137"/>
        <v>5.0936644772301656E-2</v>
      </c>
      <c r="BH116">
        <f t="shared" si="150"/>
        <v>0.46549190025428472</v>
      </c>
      <c r="BI116">
        <f t="shared" si="151"/>
        <v>1.989654620938508E-2</v>
      </c>
      <c r="BJ116">
        <f t="shared" si="151"/>
        <v>4.1469689803498549E-2</v>
      </c>
      <c r="BK116">
        <f t="shared" si="151"/>
        <v>2.5945417806596459E-4</v>
      </c>
      <c r="BL116">
        <f t="shared" si="140"/>
        <v>2149.1720849081703</v>
      </c>
      <c r="BM116">
        <f t="shared" si="141"/>
        <v>2557.5820314863222</v>
      </c>
      <c r="BN116">
        <f t="shared" si="142"/>
        <v>4.4684518049227826</v>
      </c>
      <c r="BO116">
        <f t="shared" si="131"/>
        <v>810.37707965283334</v>
      </c>
      <c r="BP116">
        <f t="shared" si="132"/>
        <v>404.44443010854889</v>
      </c>
      <c r="BQ116">
        <f t="shared" si="133"/>
        <v>21.67606556878216</v>
      </c>
      <c r="BR116" s="7">
        <f t="shared" si="158"/>
        <v>1.6130625031486101E-2</v>
      </c>
      <c r="BS116" s="7">
        <f t="shared" si="138"/>
        <v>0.22810707978975348</v>
      </c>
      <c r="BT116" s="7">
        <f t="shared" si="139"/>
        <v>7.5843530292195274E-2</v>
      </c>
      <c r="BU116" s="8">
        <f>MAX((BU$3*climate!$I226+BU$4*climate!$I226^2+BU$5*climate!$I226^6)*(K116/K$66)^$BW$1,-99)</f>
        <v>2.6808270962762513</v>
      </c>
      <c r="BV116" s="8">
        <f>MAX((BV$3*climate!$I226+BV$4*climate!$I226^2+BV$5*climate!$I226^6)*(L116/L$66)^$BW$1,-99)</f>
        <v>1.3194638100211848</v>
      </c>
      <c r="BW116" s="8">
        <f>MAX((BW$3*climate!$I226+BW$4*climate!$I226^2+BW$5*climate!$I226^6)*(M116/M$66)^$BW$1,-99)</f>
        <v>0.59651531192726248</v>
      </c>
      <c r="BX116" s="8">
        <f>MAX((BX$3*climate!$M226+BX$4*climate!$M226^2+BX$5*climate!$M226^6)*(K116/K$66)^$BW$1,-99)</f>
        <v>2.6808284336019779</v>
      </c>
      <c r="BY116" s="8">
        <f>MAX((BY$3*climate!$M226+BY$4*climate!$M226^2+BY$5*climate!$M226^6)*(L116/L$66)^$BW$1,-99)</f>
        <v>1.3194642408012303</v>
      </c>
      <c r="BZ116" s="8">
        <f>MAX((BZ$3*climate!$M226+BZ$4*climate!$M226^2+BZ$5*climate!$M226^6)*(M116/M$66)^$BW$1,-99)</f>
        <v>0.5965152118467022</v>
      </c>
      <c r="CA116" s="8">
        <f t="shared" si="152"/>
        <v>-1.4273073532127681E-3</v>
      </c>
      <c r="CB116" s="8">
        <f t="shared" si="153"/>
        <v>-3.2557891230380675E-4</v>
      </c>
      <c r="CC116" s="8">
        <f t="shared" si="154"/>
        <v>-1.0825202847966564E-4</v>
      </c>
      <c r="CD116" s="8">
        <f>MAX((CD$3*climate!$I226+CD$4*climate!$I226^2+CD$5*climate!$I226^6)*(K116/K$66)^$BW$1,-99)</f>
        <v>0.31423211543415913</v>
      </c>
      <c r="CE116" s="8">
        <f>MAX((CE$3*climate!$I226+CE$4*climate!$I226^2+CE$5*climate!$I226^6)*(L116/L$66)^$BW$1,-99)</f>
        <v>0.12955070334815008</v>
      </c>
      <c r="CF116" s="8">
        <f>MAX((CF$3*climate!$I226+CF$4*climate!$I226^2+CF$5*climate!$I226^6)*(M116/M$66)^$BW$1,-99)</f>
        <v>3.3541356570186122E-2</v>
      </c>
      <c r="CG116" s="8">
        <f>MAX((CG$3*climate!$M226+CG$4*climate!$M226^2+CG$5*climate!$M226^6)*(K116/K$66)^$BW$1,-99)</f>
        <v>0.31423271896535998</v>
      </c>
      <c r="CH116" s="8">
        <f>MAX((CH$3*climate!$M226+CH$4*climate!$M226^2+CH$5*climate!$M226^6)*(L116/L$66)^$BW$1,-99)</f>
        <v>0.12955094675900192</v>
      </c>
      <c r="CI116" s="8">
        <f>MAX((CI$3*climate!$M226+CI$4*climate!$M226^2+CI$5*climate!$M226^6)*(M116/M$66)^$BW$1,-99)</f>
        <v>3.3541411498389885E-2</v>
      </c>
      <c r="CJ116" s="8">
        <f t="shared" si="155"/>
        <v>-4.3504589707494434E-5</v>
      </c>
      <c r="CK116" s="8">
        <f t="shared" si="156"/>
        <v>-9.9237049156279205E-6</v>
      </c>
      <c r="CL116" s="8">
        <f t="shared" si="157"/>
        <v>-3.2995416673298808E-6</v>
      </c>
    </row>
    <row r="117" spans="1:90">
      <c r="A117">
        <f t="shared" si="92"/>
        <v>2071</v>
      </c>
      <c r="B117" s="4">
        <f t="shared" si="97"/>
        <v>1276.1433609179001</v>
      </c>
      <c r="C117" s="4">
        <f t="shared" si="98"/>
        <v>3514.9996510815663</v>
      </c>
      <c r="D117" s="4">
        <f t="shared" si="99"/>
        <v>6569.6158635925931</v>
      </c>
      <c r="E117" s="11">
        <f t="shared" si="100"/>
        <v>4.2688769949387058E-4</v>
      </c>
      <c r="F117" s="11">
        <f t="shared" si="101"/>
        <v>8.558157277552313E-4</v>
      </c>
      <c r="G117" s="11">
        <f t="shared" si="102"/>
        <v>1.889495011227773E-3</v>
      </c>
      <c r="H117" s="4">
        <f t="shared" si="103"/>
        <v>109451.10830153862</v>
      </c>
      <c r="I117" s="4">
        <f t="shared" si="104"/>
        <v>62937.957126989088</v>
      </c>
      <c r="J117" s="4">
        <f t="shared" si="105"/>
        <v>17504.676266995815</v>
      </c>
      <c r="K117" s="4">
        <f t="shared" si="76"/>
        <v>85767.094554966781</v>
      </c>
      <c r="L117" s="4">
        <f t="shared" si="77"/>
        <v>17905.537233161052</v>
      </c>
      <c r="M117" s="4">
        <f t="shared" si="78"/>
        <v>2664.4900752878098</v>
      </c>
      <c r="N117" s="11">
        <f t="shared" si="106"/>
        <v>1.2841090308363556E-2</v>
      </c>
      <c r="O117" s="11">
        <f t="shared" si="107"/>
        <v>1.9629377567180306E-2</v>
      </c>
      <c r="P117" s="11">
        <f t="shared" si="108"/>
        <v>1.4466828454082981E-2</v>
      </c>
      <c r="Q117" s="4">
        <f t="shared" si="109"/>
        <v>6767.0734925272354</v>
      </c>
      <c r="R117" s="4">
        <f t="shared" si="110"/>
        <v>16061.864914063704</v>
      </c>
      <c r="S117" s="4">
        <f t="shared" si="111"/>
        <v>4936.3413067085276</v>
      </c>
      <c r="T117" s="4">
        <f t="shared" si="112"/>
        <v>61.827363811464544</v>
      </c>
      <c r="U117" s="4">
        <f t="shared" si="113"/>
        <v>255.2015611446665</v>
      </c>
      <c r="V117" s="4">
        <f t="shared" si="114"/>
        <v>282.00129105019499</v>
      </c>
      <c r="W117" s="11">
        <f t="shared" si="115"/>
        <v>-1.219247815263802E-2</v>
      </c>
      <c r="X117" s="11">
        <f t="shared" si="116"/>
        <v>-1.3228699347321071E-2</v>
      </c>
      <c r="Y117" s="11">
        <f t="shared" si="117"/>
        <v>-1.2203590333800474E-2</v>
      </c>
      <c r="Z117" s="4">
        <f t="shared" si="134"/>
        <v>7690.0492147038076</v>
      </c>
      <c r="AA117" s="4">
        <f t="shared" si="118"/>
        <v>19822.728468252157</v>
      </c>
      <c r="AB117" s="4">
        <f t="shared" si="119"/>
        <v>8135.2535103837954</v>
      </c>
      <c r="AC117" s="12">
        <f t="shared" si="120"/>
        <v>2.0533402788385211</v>
      </c>
      <c r="AD117" s="12">
        <f t="shared" si="121"/>
        <v>3.4906861051263642</v>
      </c>
      <c r="AE117" s="12">
        <f t="shared" si="122"/>
        <v>1.743395108753057</v>
      </c>
      <c r="AF117" s="11">
        <f t="shared" si="123"/>
        <v>-2.9039671966837322E-3</v>
      </c>
      <c r="AG117" s="11">
        <f t="shared" si="124"/>
        <v>2.0567434751257441E-3</v>
      </c>
      <c r="AH117" s="11">
        <f t="shared" si="125"/>
        <v>8.257041531207765E-4</v>
      </c>
      <c r="AI117" s="1">
        <f t="shared" si="83"/>
        <v>190880.03593100392</v>
      </c>
      <c r="AJ117" s="1">
        <f t="shared" si="84"/>
        <v>102756.91183456237</v>
      </c>
      <c r="AK117" s="1">
        <f t="shared" si="85"/>
        <v>29459.613578489771</v>
      </c>
      <c r="AL117" s="17">
        <f t="shared" si="165"/>
        <v>31.286507930401957</v>
      </c>
      <c r="AM117" s="17">
        <f t="shared" si="165"/>
        <v>9.3813826715072945</v>
      </c>
      <c r="AN117" s="17">
        <f t="shared" si="165"/>
        <v>1.9624824511440673</v>
      </c>
      <c r="AO117" s="7">
        <f t="shared" si="164"/>
        <v>9.9001284808996979E-3</v>
      </c>
      <c r="AP117" s="7">
        <f t="shared" si="164"/>
        <v>1.5245453900301104E-2</v>
      </c>
      <c r="AQ117" s="7">
        <f t="shared" si="164"/>
        <v>1.1035270689222261E-2</v>
      </c>
      <c r="AR117" s="1">
        <f t="shared" si="127"/>
        <v>109451.10830153862</v>
      </c>
      <c r="AS117" s="1">
        <f t="shared" si="128"/>
        <v>62937.957126989088</v>
      </c>
      <c r="AT117" s="1">
        <f t="shared" si="129"/>
        <v>17504.676266995815</v>
      </c>
      <c r="AU117" s="1">
        <f t="shared" si="89"/>
        <v>21890.221660307725</v>
      </c>
      <c r="AV117" s="1">
        <f t="shared" si="90"/>
        <v>12587.591425397819</v>
      </c>
      <c r="AW117" s="1">
        <f t="shared" si="91"/>
        <v>3500.9352533991632</v>
      </c>
      <c r="AX117" s="1">
        <f t="shared" si="143"/>
        <v>68613.675643973416</v>
      </c>
      <c r="AY117" s="1">
        <f t="shared" si="144"/>
        <v>14324.429786528841</v>
      </c>
      <c r="AZ117" s="1">
        <f t="shared" si="145"/>
        <v>2131.5920602302476</v>
      </c>
      <c r="BA117" s="1">
        <f t="shared" si="146"/>
        <v>11.136247147256418</v>
      </c>
      <c r="BB117" s="1">
        <f t="shared" si="147"/>
        <v>9.5697217353127648</v>
      </c>
      <c r="BC117" s="1">
        <f t="shared" si="148"/>
        <v>7.6646244256222245</v>
      </c>
      <c r="BD117" s="1">
        <f t="shared" si="149"/>
        <v>21748.272599131855</v>
      </c>
      <c r="BE117">
        <f t="shared" si="135"/>
        <v>0.44605544733121549</v>
      </c>
      <c r="BF117">
        <f t="shared" si="136"/>
        <v>0.64396964061591089</v>
      </c>
      <c r="BG117">
        <f t="shared" si="137"/>
        <v>5.0936644772301656E-2</v>
      </c>
      <c r="BH117">
        <f t="shared" si="150"/>
        <v>0.46593894900667615</v>
      </c>
      <c r="BI117">
        <f t="shared" si="151"/>
        <v>1.989654620938508E-2</v>
      </c>
      <c r="BJ117">
        <f t="shared" si="151"/>
        <v>4.1469689803498549E-2</v>
      </c>
      <c r="BK117">
        <f t="shared" si="151"/>
        <v>2.5945417806596459E-4</v>
      </c>
      <c r="BL117">
        <f t="shared" si="140"/>
        <v>2177.6990339899739</v>
      </c>
      <c r="BM117">
        <f t="shared" si="141"/>
        <v>2610.017558922128</v>
      </c>
      <c r="BN117">
        <f t="shared" si="142"/>
        <v>4.5416613931641967</v>
      </c>
      <c r="BO117">
        <f t="shared" si="131"/>
        <v>823.44896845882397</v>
      </c>
      <c r="BP117">
        <f t="shared" si="132"/>
        <v>408.92588219708853</v>
      </c>
      <c r="BQ117">
        <f t="shared" si="133"/>
        <v>21.920139937324244</v>
      </c>
      <c r="BR117" s="7">
        <f t="shared" si="158"/>
        <v>1.5945149303210115E-2</v>
      </c>
      <c r="BS117" s="7">
        <f t="shared" si="138"/>
        <v>0.22146318426189657</v>
      </c>
      <c r="BT117" s="7">
        <f t="shared" si="139"/>
        <v>7.2499101429051999E-2</v>
      </c>
      <c r="BU117" s="8">
        <f>MAX((BU$3*climate!$I227+BU$4*climate!$I227^2+BU$5*climate!$I227^6)*(K117/K$66)^$BW$1,-99)</f>
        <v>2.6849624911745895</v>
      </c>
      <c r="BV117" s="8">
        <f>MAX((BV$3*climate!$I227+BV$4*climate!$I227^2+BV$5*climate!$I227^6)*(L117/L$66)^$BW$1,-99)</f>
        <v>1.3171023781191116</v>
      </c>
      <c r="BW117" s="8">
        <f>MAX((BW$3*climate!$I227+BW$4*climate!$I227^2+BW$5*climate!$I227^6)*(M117/M$66)^$BW$1,-99)</f>
        <v>0.59335889814836618</v>
      </c>
      <c r="BX117" s="8">
        <f>MAX((BX$3*climate!$M227+BX$4*climate!$M227^2+BX$5*climate!$M227^6)*(K117/K$66)^$BW$1,-99)</f>
        <v>2.6849637978753136</v>
      </c>
      <c r="BY117" s="8">
        <f>MAX((BY$3*climate!$M227+BY$4*climate!$M227^2+BY$5*climate!$M227^6)*(L117/L$66)^$BW$1,-99)</f>
        <v>1.31710278997871</v>
      </c>
      <c r="BZ117" s="8">
        <f>MAX((BZ$3*climate!$M227+BZ$4*climate!$M227^2+BZ$5*climate!$M227^6)*(M117/M$66)^$BW$1,-99)</f>
        <v>0.59335878577530066</v>
      </c>
      <c r="CA117" s="8">
        <f t="shared" si="152"/>
        <v>-1.4105278833468039E-3</v>
      </c>
      <c r="CB117" s="8">
        <f t="shared" si="153"/>
        <v>-3.1237999653617617E-4</v>
      </c>
      <c r="CC117" s="8">
        <f t="shared" si="154"/>
        <v>-1.0226200408326596E-4</v>
      </c>
      <c r="CD117" s="8">
        <f>MAX((CD$3*climate!$I227+CD$4*climate!$I227^2+CD$5*climate!$I227^6)*(K117/K$66)^$BW$1,-99)</f>
        <v>0.31902681092847046</v>
      </c>
      <c r="CE117" s="8">
        <f>MAX((CE$3*climate!$I227+CE$4*climate!$I227^2+CE$5*climate!$I227^6)*(L117/L$66)^$BW$1,-99)</f>
        <v>0.13125459688077865</v>
      </c>
      <c r="CF117" s="8">
        <f>MAX((CF$3*climate!$I227+CF$4*climate!$I227^2+CF$5*climate!$I227^6)*(M117/M$66)^$BW$1,-99)</f>
        <v>3.3945717541132063E-2</v>
      </c>
      <c r="CG117" s="8">
        <f>MAX((CG$3*climate!$M227+CG$4*climate!$M227^2+CG$5*climate!$M227^6)*(K117/K$66)^$BW$1,-99)</f>
        <v>0.31902741646936933</v>
      </c>
      <c r="CH117" s="8">
        <f>MAX((CH$3*climate!$M227+CH$4*climate!$M227^2+CH$5*climate!$M227^6)*(L117/L$66)^$BW$1,-99)</f>
        <v>0.13125484037759311</v>
      </c>
      <c r="CI117" s="8">
        <f>MAX((CI$3*climate!$M227+CI$4*climate!$M227^2+CI$5*climate!$M227^6)*(M117/M$66)^$BW$1,-99)</f>
        <v>3.3945772073194123E-2</v>
      </c>
      <c r="CJ117" s="8">
        <f t="shared" si="155"/>
        <v>-4.3669286358602661E-5</v>
      </c>
      <c r="CK117" s="8">
        <f t="shared" si="156"/>
        <v>-9.671139211420748E-6</v>
      </c>
      <c r="CL117" s="8">
        <f t="shared" si="157"/>
        <v>-3.165984021046651E-6</v>
      </c>
    </row>
    <row r="118" spans="1:90">
      <c r="A118">
        <f t="shared" si="92"/>
        <v>2072</v>
      </c>
      <c r="B118" s="4">
        <f t="shared" si="97"/>
        <v>1276.6608923262884</v>
      </c>
      <c r="C118" s="4">
        <f t="shared" si="98"/>
        <v>3517.8574334667933</v>
      </c>
      <c r="D118" s="4">
        <f t="shared" si="99"/>
        <v>6581.408457172538</v>
      </c>
      <c r="E118" s="11">
        <f t="shared" si="100"/>
        <v>4.0554331451917705E-4</v>
      </c>
      <c r="F118" s="11">
        <f t="shared" si="101"/>
        <v>8.1302494136746973E-4</v>
      </c>
      <c r="G118" s="11">
        <f t="shared" si="102"/>
        <v>1.7950202606663843E-3</v>
      </c>
      <c r="H118" s="4">
        <f t="shared" si="103"/>
        <v>110886.98800432305</v>
      </c>
      <c r="I118" s="4">
        <f t="shared" si="104"/>
        <v>64212.981524479306</v>
      </c>
      <c r="J118" s="4">
        <f t="shared" si="105"/>
        <v>17787.033196388613</v>
      </c>
      <c r="K118" s="4">
        <f t="shared" si="76"/>
        <v>86857.041420191483</v>
      </c>
      <c r="L118" s="4">
        <f t="shared" si="77"/>
        <v>18253.434864527302</v>
      </c>
      <c r="M118" s="4">
        <f t="shared" si="78"/>
        <v>2702.6180356583068</v>
      </c>
      <c r="N118" s="11">
        <f t="shared" si="106"/>
        <v>1.2708217188424964E-2</v>
      </c>
      <c r="O118" s="11">
        <f t="shared" si="107"/>
        <v>1.9429611456837081E-2</v>
      </c>
      <c r="P118" s="11">
        <f t="shared" si="108"/>
        <v>1.4309664998988003E-2</v>
      </c>
      <c r="Q118" s="4">
        <f t="shared" si="109"/>
        <v>6772.2603461376766</v>
      </c>
      <c r="R118" s="4">
        <f t="shared" si="110"/>
        <v>16170.471086004934</v>
      </c>
      <c r="S118" s="4">
        <f t="shared" si="111"/>
        <v>4954.7535271717479</v>
      </c>
      <c r="T118" s="4">
        <f t="shared" si="112"/>
        <v>61.073535028958062</v>
      </c>
      <c r="U118" s="4">
        <f t="shared" si="113"/>
        <v>251.82557641931672</v>
      </c>
      <c r="V118" s="4">
        <f t="shared" si="114"/>
        <v>278.55986282061559</v>
      </c>
      <c r="W118" s="11">
        <f t="shared" si="115"/>
        <v>-1.219247815263802E-2</v>
      </c>
      <c r="X118" s="11">
        <f t="shared" si="116"/>
        <v>-1.3228699347321071E-2</v>
      </c>
      <c r="Y118" s="11">
        <f t="shared" si="117"/>
        <v>-1.2203590333800474E-2</v>
      </c>
      <c r="Z118" s="4">
        <f t="shared" si="134"/>
        <v>7674.7653097697385</v>
      </c>
      <c r="AA118" s="4">
        <f t="shared" si="118"/>
        <v>20002.584510813242</v>
      </c>
      <c r="AB118" s="4">
        <f t="shared" si="119"/>
        <v>8174.3769145426713</v>
      </c>
      <c r="AC118" s="12">
        <f t="shared" si="120"/>
        <v>2.0473774460251448</v>
      </c>
      <c r="AD118" s="12">
        <f t="shared" si="121"/>
        <v>3.4978655509967949</v>
      </c>
      <c r="AE118" s="12">
        <f t="shared" si="122"/>
        <v>1.7448346373348849</v>
      </c>
      <c r="AF118" s="11">
        <f t="shared" si="123"/>
        <v>-2.9039671966837322E-3</v>
      </c>
      <c r="AG118" s="11">
        <f t="shared" si="124"/>
        <v>2.0567434751257441E-3</v>
      </c>
      <c r="AH118" s="11">
        <f t="shared" si="125"/>
        <v>8.257041531207765E-4</v>
      </c>
      <c r="AI118" s="1">
        <f t="shared" si="83"/>
        <v>193682.25399821126</v>
      </c>
      <c r="AJ118" s="1">
        <f t="shared" si="84"/>
        <v>105068.81207650396</v>
      </c>
      <c r="AK118" s="1">
        <f t="shared" si="85"/>
        <v>30014.587474039956</v>
      </c>
      <c r="AL118" s="17">
        <f t="shared" si="165"/>
        <v>31.593150974149328</v>
      </c>
      <c r="AM118" s="17">
        <f t="shared" si="165"/>
        <v>9.5229758741764474</v>
      </c>
      <c r="AN118" s="17">
        <f t="shared" si="165"/>
        <v>1.9839224109645783</v>
      </c>
      <c r="AO118" s="7">
        <f t="shared" si="164"/>
        <v>9.8011271960907007E-3</v>
      </c>
      <c r="AP118" s="7">
        <f t="shared" si="164"/>
        <v>1.5092999361298093E-2</v>
      </c>
      <c r="AQ118" s="7">
        <f t="shared" si="164"/>
        <v>1.0924917982330038E-2</v>
      </c>
      <c r="AR118" s="1">
        <f t="shared" si="127"/>
        <v>110886.98800432305</v>
      </c>
      <c r="AS118" s="1">
        <f t="shared" si="128"/>
        <v>64212.981524479306</v>
      </c>
      <c r="AT118" s="1">
        <f t="shared" si="129"/>
        <v>17787.033196388613</v>
      </c>
      <c r="AU118" s="1">
        <f t="shared" si="89"/>
        <v>22177.397600864613</v>
      </c>
      <c r="AV118" s="1">
        <f t="shared" si="90"/>
        <v>12842.596304895862</v>
      </c>
      <c r="AW118" s="1">
        <f t="shared" si="91"/>
        <v>3557.4066392777227</v>
      </c>
      <c r="AX118" s="1">
        <f t="shared" si="143"/>
        <v>69485.633136153177</v>
      </c>
      <c r="AY118" s="1">
        <f t="shared" si="144"/>
        <v>14602.747891621844</v>
      </c>
      <c r="AZ118" s="1">
        <f t="shared" si="145"/>
        <v>2162.0944285266455</v>
      </c>
      <c r="BA118" s="1">
        <f t="shared" si="146"/>
        <v>11.148875292718461</v>
      </c>
      <c r="BB118" s="1">
        <f t="shared" si="147"/>
        <v>9.5889650017417392</v>
      </c>
      <c r="BC118" s="1">
        <f t="shared" si="148"/>
        <v>7.6788326737146733</v>
      </c>
      <c r="BD118" s="1">
        <f t="shared" si="149"/>
        <v>21179.508895486968</v>
      </c>
      <c r="BE118">
        <f t="shared" si="135"/>
        <v>0.44605544733121549</v>
      </c>
      <c r="BF118">
        <f t="shared" si="136"/>
        <v>0.64396964061591089</v>
      </c>
      <c r="BG118">
        <f t="shared" si="137"/>
        <v>5.0936644772301656E-2</v>
      </c>
      <c r="BH118">
        <f t="shared" si="150"/>
        <v>0.46638767189358316</v>
      </c>
      <c r="BI118">
        <f t="shared" si="151"/>
        <v>1.989654620938508E-2</v>
      </c>
      <c r="BJ118">
        <f t="shared" si="151"/>
        <v>4.1469689803498549E-2</v>
      </c>
      <c r="BK118">
        <f t="shared" si="151"/>
        <v>2.5945417806596459E-4</v>
      </c>
      <c r="BL118">
        <f t="shared" si="140"/>
        <v>2206.2680808475425</v>
      </c>
      <c r="BM118">
        <f t="shared" si="141"/>
        <v>2662.8924251779404</v>
      </c>
      <c r="BN118">
        <f t="shared" si="142"/>
        <v>4.6149200782010347</v>
      </c>
      <c r="BO118">
        <f t="shared" si="131"/>
        <v>836.57898520447429</v>
      </c>
      <c r="BP118">
        <f t="shared" si="132"/>
        <v>413.45867693088286</v>
      </c>
      <c r="BQ118">
        <f t="shared" si="133"/>
        <v>22.167115633382128</v>
      </c>
      <c r="BR118" s="7">
        <f t="shared" si="158"/>
        <v>1.5762820843600256E-2</v>
      </c>
      <c r="BS118" s="7">
        <f t="shared" si="138"/>
        <v>0.2150128002542685</v>
      </c>
      <c r="BT118" s="7">
        <f t="shared" si="139"/>
        <v>6.9314439172407455E-2</v>
      </c>
      <c r="BU118" s="8">
        <f>MAX((BU$3*climate!$I228+BU$4*climate!$I228^2+BU$5*climate!$I228^6)*(K118/K$66)^$BW$1,-99)</f>
        <v>2.6888960751863205</v>
      </c>
      <c r="BV118" s="8">
        <f>MAX((BV$3*climate!$I228+BV$4*climate!$I228^2+BV$5*climate!$I228^6)*(L118/L$66)^$BW$1,-99)</f>
        <v>1.3146414907492563</v>
      </c>
      <c r="BW118" s="8">
        <f>MAX((BW$3*climate!$I228+BW$4*climate!$I228^2+BW$5*climate!$I228^6)*(M118/M$66)^$BW$1,-99)</f>
        <v>0.5901180763315429</v>
      </c>
      <c r="BX118" s="8">
        <f>MAX((BX$3*climate!$M228+BX$4*climate!$M228^2+BX$5*climate!$M228^6)*(K118/K$66)^$BW$1,-99)</f>
        <v>2.6888973512573502</v>
      </c>
      <c r="BY118" s="8">
        <f>MAX((BY$3*climate!$M228+BY$4*climate!$M228^2+BY$5*climate!$M228^6)*(L118/L$66)^$BW$1,-99)</f>
        <v>1.3146418838427743</v>
      </c>
      <c r="BZ118" s="8">
        <f>MAX((BZ$3*climate!$M228+BZ$4*climate!$M228^2+BZ$5*climate!$M228^6)*(M118/M$66)^$BW$1,-99)</f>
        <v>0.59011795182895554</v>
      </c>
      <c r="CA118" s="8">
        <f t="shared" si="152"/>
        <v>-1.3928514131232713E-3</v>
      </c>
      <c r="CB118" s="8">
        <f t="shared" si="153"/>
        <v>-2.9948088267374955E-4</v>
      </c>
      <c r="CC118" s="8">
        <f t="shared" si="154"/>
        <v>-9.6544714551134763E-5</v>
      </c>
      <c r="CD118" s="8">
        <f>MAX((CD$3*climate!$I228+CD$4*climate!$I228^2+CD$5*climate!$I228^6)*(K118/K$66)^$BW$1,-99)</f>
        <v>0.32384303978546319</v>
      </c>
      <c r="CE118" s="8">
        <f>MAX((CE$3*climate!$I228+CE$4*climate!$I228^2+CE$5*climate!$I228^6)*(L118/L$66)^$BW$1,-99)</f>
        <v>0.13296027975310931</v>
      </c>
      <c r="CF118" s="8">
        <f>MAX((CF$3*climate!$I228+CF$4*climate!$I228^2+CF$5*climate!$I228^6)*(M118/M$66)^$BW$1,-99)</f>
        <v>3.4346684609268839E-2</v>
      </c>
      <c r="CG118" s="8">
        <f>MAX((CG$3*climate!$M228+CG$4*climate!$M228^2+CG$5*climate!$M228^6)*(K118/K$66)^$BW$1,-99)</f>
        <v>0.32384364713369457</v>
      </c>
      <c r="CH118" s="8">
        <f>MAX((CH$3*climate!$M228+CH$4*climate!$M228^2+CH$5*climate!$M228^6)*(L118/L$66)^$BW$1,-99)</f>
        <v>0.13296052324597171</v>
      </c>
      <c r="CI118" s="8">
        <f>MAX((CI$3*climate!$M228+CI$4*climate!$M228^2+CI$5*climate!$M228^6)*(M118/M$66)^$BW$1,-99)</f>
        <v>3.4346738707107138E-2</v>
      </c>
      <c r="CJ118" s="8">
        <f t="shared" si="155"/>
        <v>-4.3811617987566696E-5</v>
      </c>
      <c r="CK118" s="8">
        <f t="shared" si="156"/>
        <v>-9.4200586671769951E-6</v>
      </c>
      <c r="CL118" s="8">
        <f t="shared" si="157"/>
        <v>-3.0367777300439443E-6</v>
      </c>
    </row>
    <row r="119" spans="1:90">
      <c r="A119">
        <f t="shared" si="92"/>
        <v>2073</v>
      </c>
      <c r="B119" s="4">
        <f t="shared" si="97"/>
        <v>1277.1527465515899</v>
      </c>
      <c r="C119" s="4">
        <f t="shared" si="98"/>
        <v>3520.5745340086974</v>
      </c>
      <c r="D119" s="4">
        <f t="shared" si="99"/>
        <v>6592.631530620667</v>
      </c>
      <c r="E119" s="11">
        <f t="shared" si="100"/>
        <v>3.8526614879321819E-4</v>
      </c>
      <c r="F119" s="11">
        <f t="shared" si="101"/>
        <v>7.7237369429909622E-4</v>
      </c>
      <c r="G119" s="11">
        <f t="shared" si="102"/>
        <v>1.705269247633065E-3</v>
      </c>
      <c r="H119" s="4">
        <f t="shared" si="103"/>
        <v>112324.84624495599</v>
      </c>
      <c r="I119" s="4">
        <f t="shared" si="104"/>
        <v>65498.460242833244</v>
      </c>
      <c r="J119" s="4">
        <f t="shared" si="105"/>
        <v>18069.560321677804</v>
      </c>
      <c r="K119" s="4">
        <f t="shared" si="76"/>
        <v>87949.422297561236</v>
      </c>
      <c r="L119" s="4">
        <f t="shared" si="77"/>
        <v>18604.48049320334</v>
      </c>
      <c r="M119" s="4">
        <f t="shared" si="78"/>
        <v>2740.8721749047354</v>
      </c>
      <c r="N119" s="11">
        <f t="shared" si="106"/>
        <v>1.2576768210249112E-2</v>
      </c>
      <c r="O119" s="11">
        <f t="shared" si="107"/>
        <v>1.9231757270969263E-2</v>
      </c>
      <c r="P119" s="11">
        <f t="shared" si="108"/>
        <v>1.415447493567501E-2</v>
      </c>
      <c r="Q119" s="4">
        <f t="shared" si="109"/>
        <v>6776.4341119364208</v>
      </c>
      <c r="R119" s="4">
        <f t="shared" si="110"/>
        <v>16275.990857744164</v>
      </c>
      <c r="S119" s="4">
        <f t="shared" si="111"/>
        <v>4972.0280308723886</v>
      </c>
      <c r="T119" s="4">
        <f t="shared" si="112"/>
        <v>60.32889728741312</v>
      </c>
      <c r="U119" s="4">
        <f t="shared" si="113"/>
        <v>248.49425158089974</v>
      </c>
      <c r="V119" s="4">
        <f t="shared" si="114"/>
        <v>275.16043237131316</v>
      </c>
      <c r="W119" s="11">
        <f t="shared" si="115"/>
        <v>-1.219247815263802E-2</v>
      </c>
      <c r="X119" s="11">
        <f t="shared" si="116"/>
        <v>-1.3228699347321071E-2</v>
      </c>
      <c r="Y119" s="11">
        <f t="shared" si="117"/>
        <v>-1.2203590333800474E-2</v>
      </c>
      <c r="Z119" s="4">
        <f t="shared" si="134"/>
        <v>7658.3435451066289</v>
      </c>
      <c r="AA119" s="4">
        <f t="shared" si="118"/>
        <v>20179.255172827325</v>
      </c>
      <c r="AB119" s="4">
        <f t="shared" si="119"/>
        <v>8211.6415822282052</v>
      </c>
      <c r="AC119" s="12">
        <f t="shared" si="120"/>
        <v>2.0414319290826577</v>
      </c>
      <c r="AD119" s="12">
        <f t="shared" si="121"/>
        <v>3.5050597631456748</v>
      </c>
      <c r="AE119" s="12">
        <f t="shared" si="122"/>
        <v>1.7462753545414413</v>
      </c>
      <c r="AF119" s="11">
        <f t="shared" si="123"/>
        <v>-2.9039671966837322E-3</v>
      </c>
      <c r="AG119" s="11">
        <f t="shared" si="124"/>
        <v>2.0567434751257441E-3</v>
      </c>
      <c r="AH119" s="11">
        <f t="shared" si="125"/>
        <v>8.257041531207765E-4</v>
      </c>
      <c r="AI119" s="1">
        <f t="shared" si="83"/>
        <v>196491.42619925475</v>
      </c>
      <c r="AJ119" s="1">
        <f t="shared" si="84"/>
        <v>107404.52717374943</v>
      </c>
      <c r="AK119" s="1">
        <f t="shared" si="85"/>
        <v>30570.535365913685</v>
      </c>
      <c r="AL119" s="17">
        <f t="shared" si="165"/>
        <v>31.899702980460034</v>
      </c>
      <c r="AM119" s="17">
        <f t="shared" si="165"/>
        <v>9.6652688402751838</v>
      </c>
      <c r="AN119" s="17">
        <f t="shared" si="165"/>
        <v>2.005379858691442</v>
      </c>
      <c r="AO119" s="7">
        <f t="shared" si="164"/>
        <v>9.7031159241297935E-3</v>
      </c>
      <c r="AP119" s="7">
        <f t="shared" si="164"/>
        <v>1.4942069367685112E-2</v>
      </c>
      <c r="AQ119" s="7">
        <f t="shared" si="164"/>
        <v>1.0815668802506737E-2</v>
      </c>
      <c r="AR119" s="1">
        <f t="shared" si="127"/>
        <v>112324.84624495599</v>
      </c>
      <c r="AS119" s="1">
        <f t="shared" si="128"/>
        <v>65498.460242833244</v>
      </c>
      <c r="AT119" s="1">
        <f t="shared" si="129"/>
        <v>18069.560321677804</v>
      </c>
      <c r="AU119" s="1">
        <f t="shared" si="89"/>
        <v>22464.969248991198</v>
      </c>
      <c r="AV119" s="1">
        <f t="shared" si="90"/>
        <v>13099.692048566649</v>
      </c>
      <c r="AW119" s="1">
        <f t="shared" si="91"/>
        <v>3613.9120643355609</v>
      </c>
      <c r="AX119" s="1">
        <f t="shared" si="143"/>
        <v>70359.537838049</v>
      </c>
      <c r="AY119" s="1">
        <f t="shared" si="144"/>
        <v>14883.584394562671</v>
      </c>
      <c r="AZ119" s="1">
        <f t="shared" si="145"/>
        <v>2192.6977399237885</v>
      </c>
      <c r="BA119" s="1">
        <f t="shared" si="146"/>
        <v>11.16137363029736</v>
      </c>
      <c r="BB119" s="1">
        <f t="shared" si="147"/>
        <v>9.6080141661098946</v>
      </c>
      <c r="BC119" s="1">
        <f t="shared" si="148"/>
        <v>7.692887909426414</v>
      </c>
      <c r="BD119" s="1">
        <f t="shared" si="149"/>
        <v>20623.878413678995</v>
      </c>
      <c r="BE119">
        <f t="shared" si="135"/>
        <v>0.44605544733121549</v>
      </c>
      <c r="BF119">
        <f t="shared" si="136"/>
        <v>0.64396964061591089</v>
      </c>
      <c r="BG119">
        <f t="shared" si="137"/>
        <v>5.0936644772301656E-2</v>
      </c>
      <c r="BH119">
        <f t="shared" si="150"/>
        <v>0.46683777210047767</v>
      </c>
      <c r="BI119">
        <f t="shared" si="151"/>
        <v>1.989654620938508E-2</v>
      </c>
      <c r="BJ119">
        <f t="shared" si="151"/>
        <v>4.1469689803498549E-2</v>
      </c>
      <c r="BK119">
        <f t="shared" si="151"/>
        <v>2.5945417806596459E-4</v>
      </c>
      <c r="BL119">
        <f t="shared" si="140"/>
        <v>2234.876493774841</v>
      </c>
      <c r="BM119">
        <f t="shared" si="141"/>
        <v>2716.2008288770767</v>
      </c>
      <c r="BN119">
        <f t="shared" si="142"/>
        <v>4.6882229212742814</v>
      </c>
      <c r="BO119">
        <f t="shared" si="131"/>
        <v>849.76582986977337</v>
      </c>
      <c r="BP119">
        <f t="shared" si="132"/>
        <v>418.04337714376732</v>
      </c>
      <c r="BQ119">
        <f t="shared" si="133"/>
        <v>22.417022615525084</v>
      </c>
      <c r="BR119" s="7">
        <f t="shared" si="158"/>
        <v>1.558354913398996E-2</v>
      </c>
      <c r="BS119" s="7">
        <f t="shared" si="138"/>
        <v>0.20875029150899854</v>
      </c>
      <c r="BT119" s="7">
        <f t="shared" si="139"/>
        <v>6.6281223419754579E-2</v>
      </c>
      <c r="BU119" s="8">
        <f>MAX((BU$3*climate!$I229+BU$4*climate!$I229^2+BU$5*climate!$I229^6)*(K119/K$66)^$BW$1,-99)</f>
        <v>2.6926306534588011</v>
      </c>
      <c r="BV119" s="8">
        <f>MAX((BV$3*climate!$I229+BV$4*climate!$I229^2+BV$5*climate!$I229^6)*(L119/L$66)^$BW$1,-99)</f>
        <v>1.3120829090258159</v>
      </c>
      <c r="BW119" s="8">
        <f>MAX((BW$3*climate!$I229+BW$4*climate!$I229^2+BW$5*climate!$I229^6)*(M119/M$66)^$BW$1,-99)</f>
        <v>0.58679351290580639</v>
      </c>
      <c r="BX119" s="8">
        <f>MAX((BX$3*climate!$M229+BX$4*climate!$M229^2+BX$5*climate!$M229^6)*(K119/K$66)^$BW$1,-99)</f>
        <v>2.6926318989284992</v>
      </c>
      <c r="BY119" s="8">
        <f>MAX((BY$3*climate!$M229+BY$4*climate!$M229^2+BY$5*climate!$M229^6)*(L119/L$66)^$BW$1,-99)</f>
        <v>1.3120832835207084</v>
      </c>
      <c r="BZ119" s="8">
        <f>MAX((BZ$3*climate!$M229+BZ$4*climate!$M229^2+BZ$5*climate!$M229^6)*(M119/M$66)^$BW$1,-99)</f>
        <v>0.58679337644088692</v>
      </c>
      <c r="CA119" s="8">
        <f t="shared" si="152"/>
        <v>-1.3743133124098027E-3</v>
      </c>
      <c r="CB119" s="8">
        <f t="shared" si="153"/>
        <v>-2.8688830459024371E-4</v>
      </c>
      <c r="CC119" s="8">
        <f t="shared" si="154"/>
        <v>-9.1091167708577114E-5</v>
      </c>
      <c r="CD119" s="8">
        <f>MAX((CD$3*climate!$I229+CD$4*climate!$I229^2+CD$5*climate!$I229^6)*(K119/K$66)^$BW$1,-99)</f>
        <v>0.32868077975373045</v>
      </c>
      <c r="CE119" s="8">
        <f>MAX((CE$3*climate!$I229+CE$4*climate!$I229^2+CE$5*climate!$I229^6)*(L119/L$66)^$BW$1,-99)</f>
        <v>0.13466768360894943</v>
      </c>
      <c r="CF119" s="8">
        <f>MAX((CF$3*climate!$I229+CF$4*climate!$I229^2+CF$5*climate!$I229^6)*(M119/M$66)^$BW$1,-99)</f>
        <v>3.4744061358801315E-2</v>
      </c>
      <c r="CG119" s="8">
        <f>MAX((CG$3*climate!$M229+CG$4*climate!$M229^2+CG$5*climate!$M229^6)*(K119/K$66)^$BW$1,-99)</f>
        <v>0.3286813887138143</v>
      </c>
      <c r="CH119" s="8">
        <f>MAX((CH$3*climate!$M229+CH$4*climate!$M229^2+CH$5*climate!$M229^6)*(L119/L$66)^$BW$1,-99)</f>
        <v>0.13466792701113095</v>
      </c>
      <c r="CI119" s="8">
        <f>MAX((CI$3*climate!$M229+CI$4*climate!$M229^2+CI$5*climate!$M229^6)*(M119/M$66)^$BW$1,-99)</f>
        <v>3.4744114984967392E-2</v>
      </c>
      <c r="CJ119" s="8">
        <f t="shared" si="155"/>
        <v>-4.3932086859924003E-5</v>
      </c>
      <c r="CK119" s="8">
        <f t="shared" si="156"/>
        <v>-9.1708359386077809E-6</v>
      </c>
      <c r="CL119" s="8">
        <f t="shared" si="157"/>
        <v>-2.9118724644586871E-6</v>
      </c>
    </row>
    <row r="120" spans="1:90">
      <c r="A120">
        <f t="shared" si="92"/>
        <v>2074</v>
      </c>
      <c r="B120" s="4">
        <f t="shared" si="97"/>
        <v>1277.6201880856702</v>
      </c>
      <c r="C120" s="4">
        <f t="shared" si="98"/>
        <v>3523.1577732096403</v>
      </c>
      <c r="D120" s="4">
        <f t="shared" si="99"/>
        <v>6603.3116318403027</v>
      </c>
      <c r="E120" s="11">
        <f t="shared" si="100"/>
        <v>3.6600284135355728E-4</v>
      </c>
      <c r="F120" s="11">
        <f t="shared" si="101"/>
        <v>7.3375500958414142E-4</v>
      </c>
      <c r="G120" s="11">
        <f t="shared" si="102"/>
        <v>1.6200057852514117E-3</v>
      </c>
      <c r="H120" s="4">
        <f t="shared" si="103"/>
        <v>113764.54574518696</v>
      </c>
      <c r="I120" s="4">
        <f t="shared" si="104"/>
        <v>66794.251745959496</v>
      </c>
      <c r="J120" s="4">
        <f t="shared" si="105"/>
        <v>18352.239019082492</v>
      </c>
      <c r="K120" s="4">
        <f t="shared" si="76"/>
        <v>89044.1046612192</v>
      </c>
      <c r="L120" s="4">
        <f t="shared" si="77"/>
        <v>18958.632012982234</v>
      </c>
      <c r="M120" s="4">
        <f t="shared" si="78"/>
        <v>2779.2477535953935</v>
      </c>
      <c r="N120" s="11">
        <f t="shared" si="106"/>
        <v>1.2446726027992572E-2</v>
      </c>
      <c r="O120" s="11">
        <f t="shared" si="107"/>
        <v>1.9035818813015082E-2</v>
      </c>
      <c r="P120" s="11">
        <f t="shared" si="108"/>
        <v>1.4001228894226614E-2</v>
      </c>
      <c r="Q120" s="4">
        <f t="shared" si="109"/>
        <v>6779.6090867657622</v>
      </c>
      <c r="R120" s="4">
        <f t="shared" si="110"/>
        <v>16378.417809820276</v>
      </c>
      <c r="S120" s="4">
        <f t="shared" si="111"/>
        <v>4988.1842106824452</v>
      </c>
      <c r="T120" s="4">
        <f t="shared" si="112"/>
        <v>59.59333852526359</v>
      </c>
      <c r="U120" s="4">
        <f t="shared" si="113"/>
        <v>245.20699583719846</v>
      </c>
      <c r="V120" s="4">
        <f t="shared" si="114"/>
        <v>271.80248717858223</v>
      </c>
      <c r="W120" s="11">
        <f t="shared" si="115"/>
        <v>-1.219247815263802E-2</v>
      </c>
      <c r="X120" s="11">
        <f t="shared" si="116"/>
        <v>-1.3228699347321071E-2</v>
      </c>
      <c r="Y120" s="11">
        <f t="shared" si="117"/>
        <v>-1.2203590333800474E-2</v>
      </c>
      <c r="Z120" s="4">
        <f t="shared" si="134"/>
        <v>7640.8101220668013</v>
      </c>
      <c r="AA120" s="4">
        <f t="shared" si="118"/>
        <v>20352.708488324031</v>
      </c>
      <c r="AB120" s="4">
        <f t="shared" si="119"/>
        <v>8247.0750914766832</v>
      </c>
      <c r="AC120" s="12">
        <f t="shared" si="120"/>
        <v>2.0355036777263389</v>
      </c>
      <c r="AD120" s="12">
        <f t="shared" si="121"/>
        <v>3.5122687719434507</v>
      </c>
      <c r="AE120" s="12">
        <f t="shared" si="122"/>
        <v>1.7477172613541787</v>
      </c>
      <c r="AF120" s="11">
        <f t="shared" si="123"/>
        <v>-2.9039671966837322E-3</v>
      </c>
      <c r="AG120" s="11">
        <f t="shared" si="124"/>
        <v>2.0567434751257441E-3</v>
      </c>
      <c r="AH120" s="11">
        <f t="shared" si="125"/>
        <v>8.257041531207765E-4</v>
      </c>
      <c r="AI120" s="1">
        <f t="shared" si="83"/>
        <v>199307.25282832049</v>
      </c>
      <c r="AJ120" s="1">
        <f t="shared" si="84"/>
        <v>109763.76650494114</v>
      </c>
      <c r="AK120" s="1">
        <f t="shared" si="85"/>
        <v>31127.393893657878</v>
      </c>
      <c r="AL120" s="17">
        <f t="shared" si="165"/>
        <v>32.206134231265096</v>
      </c>
      <c r="AM120" s="17">
        <f t="shared" si="165"/>
        <v>9.8082437665692126</v>
      </c>
      <c r="AN120" s="17">
        <f t="shared" si="165"/>
        <v>2.0268524878225183</v>
      </c>
      <c r="AO120" s="7">
        <f t="shared" si="164"/>
        <v>9.6060847648884954E-3</v>
      </c>
      <c r="AP120" s="7">
        <f t="shared" si="164"/>
        <v>1.4792648674008261E-2</v>
      </c>
      <c r="AQ120" s="7">
        <f t="shared" si="164"/>
        <v>1.070751211448167E-2</v>
      </c>
      <c r="AR120" s="1">
        <f t="shared" si="127"/>
        <v>113764.54574518696</v>
      </c>
      <c r="AS120" s="1">
        <f t="shared" si="128"/>
        <v>66794.251745959496</v>
      </c>
      <c r="AT120" s="1">
        <f t="shared" si="129"/>
        <v>18352.239019082492</v>
      </c>
      <c r="AU120" s="1">
        <f t="shared" si="89"/>
        <v>22752.909149037394</v>
      </c>
      <c r="AV120" s="1">
        <f t="shared" si="90"/>
        <v>13358.8503491919</v>
      </c>
      <c r="AW120" s="1">
        <f t="shared" si="91"/>
        <v>3670.4478038164984</v>
      </c>
      <c r="AX120" s="1">
        <f t="shared" si="143"/>
        <v>71235.283728975352</v>
      </c>
      <c r="AY120" s="1">
        <f t="shared" si="144"/>
        <v>15166.905610385789</v>
      </c>
      <c r="AZ120" s="1">
        <f t="shared" si="145"/>
        <v>2223.3982028763148</v>
      </c>
      <c r="BA120" s="1">
        <f t="shared" si="146"/>
        <v>11.173743532642984</v>
      </c>
      <c r="BB120" s="1">
        <f t="shared" si="147"/>
        <v>9.6268710706777618</v>
      </c>
      <c r="BC120" s="1">
        <f t="shared" si="148"/>
        <v>7.7067920265219163</v>
      </c>
      <c r="BD120" s="1">
        <f t="shared" si="149"/>
        <v>20081.197472336738</v>
      </c>
      <c r="BE120">
        <f t="shared" si="135"/>
        <v>0.44605544733121549</v>
      </c>
      <c r="BF120">
        <f t="shared" si="136"/>
        <v>0.64396964061591089</v>
      </c>
      <c r="BG120">
        <f t="shared" si="137"/>
        <v>5.0936644772301656E-2</v>
      </c>
      <c r="BH120">
        <f t="shared" si="150"/>
        <v>0.46728896941967552</v>
      </c>
      <c r="BI120">
        <f t="shared" si="151"/>
        <v>1.989654620938508E-2</v>
      </c>
      <c r="BJ120">
        <f t="shared" si="151"/>
        <v>4.1469689803498549E-2</v>
      </c>
      <c r="BK120">
        <f t="shared" si="151"/>
        <v>2.5945417806596459E-4</v>
      </c>
      <c r="BL120">
        <f t="shared" si="140"/>
        <v>2263.5215414088152</v>
      </c>
      <c r="BM120">
        <f t="shared" si="141"/>
        <v>2769.9369005617318</v>
      </c>
      <c r="BN120">
        <f t="shared" si="142"/>
        <v>4.7615650903661724</v>
      </c>
      <c r="BO120">
        <f t="shared" si="131"/>
        <v>863.00819743193472</v>
      </c>
      <c r="BP120">
        <f t="shared" si="132"/>
        <v>422.68055199365961</v>
      </c>
      <c r="BQ120">
        <f t="shared" si="133"/>
        <v>22.669891308677229</v>
      </c>
      <c r="BR120" s="7">
        <f t="shared" si="158"/>
        <v>1.5407246572676447E-2</v>
      </c>
      <c r="BS120" s="7">
        <f t="shared" si="138"/>
        <v>0.20267018593106653</v>
      </c>
      <c r="BT120" s="7">
        <f t="shared" si="139"/>
        <v>6.33916089007448E-2</v>
      </c>
      <c r="BU120" s="8">
        <f>MAX((BU$3*climate!$I230+BU$4*climate!$I230^2+BU$5*climate!$I230^6)*(K120/K$66)^$BW$1,-99)</f>
        <v>2.6961687578909705</v>
      </c>
      <c r="BV120" s="8">
        <f>MAX((BV$3*climate!$I230+BV$4*climate!$I230^2+BV$5*climate!$I230^6)*(L120/L$66)^$BW$1,-99)</f>
        <v>1.3094282544273548</v>
      </c>
      <c r="BW120" s="8">
        <f>MAX((BW$3*climate!$I230+BW$4*climate!$I230^2+BW$5*climate!$I230^6)*(M120/M$66)^$BW$1,-99)</f>
        <v>0.58338585085643813</v>
      </c>
      <c r="BX120" s="8">
        <f>MAX((BX$3*climate!$M230+BX$4*climate!$M230^2+BX$5*climate!$M230^6)*(K120/K$66)^$BW$1,-99)</f>
        <v>2.6961699728184314</v>
      </c>
      <c r="BY120" s="8">
        <f>MAX((BY$3*climate!$M230+BY$4*climate!$M230^2+BY$5*climate!$M230^6)*(L120/L$66)^$BW$1,-99)</f>
        <v>1.309428610502966</v>
      </c>
      <c r="BZ120" s="8">
        <f>MAX((BZ$3*climate!$M230+BZ$4*climate!$M230^2+BZ$5*climate!$M230^6)*(M120/M$66)^$BW$1,-99)</f>
        <v>0.58338570260008615</v>
      </c>
      <c r="CA120" s="8">
        <f t="shared" si="152"/>
        <v>-1.354948346903044E-3</v>
      </c>
      <c r="CB120" s="8">
        <f t="shared" si="153"/>
        <v>-2.7460763339383115E-4</v>
      </c>
      <c r="CC120" s="8">
        <f t="shared" si="154"/>
        <v>-8.5892355687588456E-5</v>
      </c>
      <c r="CD120" s="8">
        <f>MAX((CD$3*climate!$I230+CD$4*climate!$I230^2+CD$5*climate!$I230^6)*(K120/K$66)^$BW$1,-99)</f>
        <v>0.3335399270204692</v>
      </c>
      <c r="CE120" s="8">
        <f>MAX((CE$3*climate!$I230+CE$4*climate!$I230^2+CE$5*climate!$I230^6)*(L120/L$66)^$BW$1,-99)</f>
        <v>0.13637670374134814</v>
      </c>
      <c r="CF120" s="8">
        <f>MAX((CF$3*climate!$I230+CF$4*climate!$I230^2+CF$5*climate!$I230^6)*(M120/M$66)^$BW$1,-99)</f>
        <v>3.5137638556292261E-2</v>
      </c>
      <c r="CG120" s="8">
        <f>MAX((CG$3*climate!$M230+CG$4*climate!$M230^2+CG$5*climate!$M230^6)*(K120/K$66)^$BW$1,-99)</f>
        <v>0.33354053740352702</v>
      </c>
      <c r="CH120" s="8">
        <f>MAX((CH$3*climate!$M230+CH$4*climate!$M230^2+CH$5*climate!$M230^6)*(L120/L$66)^$BW$1,-99)</f>
        <v>0.13637694696916286</v>
      </c>
      <c r="CI120" s="8">
        <f>MAX((CI$3*climate!$M230+CI$4*climate!$M230^2+CI$5*climate!$M230^6)*(M120/M$66)^$BW$1,-99)</f>
        <v>3.5137691673943386E-2</v>
      </c>
      <c r="CJ120" s="8">
        <f t="shared" si="155"/>
        <v>-4.4031191538515387E-5</v>
      </c>
      <c r="CK120" s="8">
        <f t="shared" si="156"/>
        <v>-8.9238097758773165E-6</v>
      </c>
      <c r="CL120" s="8">
        <f t="shared" si="157"/>
        <v>-2.791208073443351E-6</v>
      </c>
    </row>
    <row r="121" spans="1:90">
      <c r="A121">
        <f t="shared" si="92"/>
        <v>2075</v>
      </c>
      <c r="B121" s="4">
        <f t="shared" si="97"/>
        <v>1278.0644200737297</v>
      </c>
      <c r="C121" s="4">
        <f t="shared" si="98"/>
        <v>3525.6136511420054</v>
      </c>
      <c r="D121" s="4">
        <f t="shared" si="99"/>
        <v>6613.4741647334313</v>
      </c>
      <c r="E121" s="11">
        <f t="shared" si="100"/>
        <v>3.4770269928587939E-4</v>
      </c>
      <c r="F121" s="11">
        <f t="shared" si="101"/>
        <v>6.9706725910493434E-4</v>
      </c>
      <c r="G121" s="11">
        <f t="shared" si="102"/>
        <v>1.5390054959888411E-3</v>
      </c>
      <c r="H121" s="4">
        <f t="shared" si="103"/>
        <v>115205.94926677304</v>
      </c>
      <c r="I121" s="4">
        <f t="shared" si="104"/>
        <v>68100.212825595765</v>
      </c>
      <c r="J121" s="4">
        <f t="shared" si="105"/>
        <v>18635.05102515906</v>
      </c>
      <c r="K121" s="4">
        <f t="shared" ref="K121:K184" si="166">H121/B121*1000</f>
        <v>90140.956478646796</v>
      </c>
      <c r="L121" s="4">
        <f t="shared" ref="L121:L184" si="167">I121/C121*1000</f>
        <v>19315.846704739459</v>
      </c>
      <c r="M121" s="4">
        <f t="shared" ref="M121:M184" si="168">J121/D121*1000</f>
        <v>2817.7400502342753</v>
      </c>
      <c r="N121" s="11">
        <f t="shared" si="106"/>
        <v>1.2318073404193663E-2</v>
      </c>
      <c r="O121" s="11">
        <f t="shared" si="107"/>
        <v>1.8841796787480103E-2</v>
      </c>
      <c r="P121" s="11">
        <f t="shared" si="108"/>
        <v>1.3849897544789158E-2</v>
      </c>
      <c r="Q121" s="4">
        <f t="shared" si="109"/>
        <v>6781.7995890315733</v>
      </c>
      <c r="R121" s="4">
        <f t="shared" si="110"/>
        <v>16477.747200964681</v>
      </c>
      <c r="S121" s="4">
        <f t="shared" si="111"/>
        <v>5003.2413828547296</v>
      </c>
      <c r="T121" s="4">
        <f t="shared" si="112"/>
        <v>58.866748047251555</v>
      </c>
      <c r="U121" s="4">
        <f t="shared" si="113"/>
        <v>241.96322621140837</v>
      </c>
      <c r="V121" s="4">
        <f t="shared" si="114"/>
        <v>268.48552097334675</v>
      </c>
      <c r="W121" s="11">
        <f t="shared" si="115"/>
        <v>-1.219247815263802E-2</v>
      </c>
      <c r="X121" s="11">
        <f t="shared" si="116"/>
        <v>-1.3228699347321071E-2</v>
      </c>
      <c r="Y121" s="11">
        <f t="shared" si="117"/>
        <v>-1.2203590333800474E-2</v>
      </c>
      <c r="Z121" s="4">
        <f t="shared" si="134"/>
        <v>7622.1910264944436</v>
      </c>
      <c r="AA121" s="4">
        <f t="shared" si="118"/>
        <v>20522.914493630087</v>
      </c>
      <c r="AB121" s="4">
        <f t="shared" si="119"/>
        <v>8280.7050280934327</v>
      </c>
      <c r="AC121" s="12">
        <f t="shared" si="120"/>
        <v>2.0295926418174925</v>
      </c>
      <c r="AD121" s="12">
        <f t="shared" si="121"/>
        <v>3.5194926078230333</v>
      </c>
      <c r="AE121" s="12">
        <f t="shared" si="122"/>
        <v>1.7491603587553597</v>
      </c>
      <c r="AF121" s="11">
        <f t="shared" si="123"/>
        <v>-2.9039671966837322E-3</v>
      </c>
      <c r="AG121" s="11">
        <f t="shared" si="124"/>
        <v>2.0567434751257441E-3</v>
      </c>
      <c r="AH121" s="11">
        <f t="shared" si="125"/>
        <v>8.257041531207765E-4</v>
      </c>
      <c r="AI121" s="1">
        <f t="shared" ref="AI121:AI184" si="169">(1-$AI$5)*AI120+AU120</f>
        <v>202129.43669452582</v>
      </c>
      <c r="AJ121" s="1">
        <f t="shared" ref="AJ121:AJ184" si="170">(1-$AI$5)*AJ120+AV120</f>
        <v>112146.24020363892</v>
      </c>
      <c r="AK121" s="1">
        <f t="shared" ref="AK121:AK184" si="171">(1-$AI$5)*AK120+AW120</f>
        <v>31685.102308108591</v>
      </c>
      <c r="AL121" s="17">
        <f t="shared" si="165"/>
        <v>32.512415338086257</v>
      </c>
      <c r="AM121" s="17">
        <f t="shared" si="165"/>
        <v>9.9518827716756224</v>
      </c>
      <c r="AN121" s="17">
        <f t="shared" si="165"/>
        <v>2.0483380099144686</v>
      </c>
      <c r="AO121" s="7">
        <f t="shared" si="164"/>
        <v>9.51002391723961E-3</v>
      </c>
      <c r="AP121" s="7">
        <f t="shared" si="164"/>
        <v>1.4644722187268179E-2</v>
      </c>
      <c r="AQ121" s="7">
        <f t="shared" si="164"/>
        <v>1.0600436993336853E-2</v>
      </c>
      <c r="AR121" s="1">
        <f t="shared" si="127"/>
        <v>115205.94926677304</v>
      </c>
      <c r="AS121" s="1">
        <f t="shared" si="128"/>
        <v>68100.212825595765</v>
      </c>
      <c r="AT121" s="1">
        <f t="shared" si="129"/>
        <v>18635.05102515906</v>
      </c>
      <c r="AU121" s="1">
        <f t="shared" ref="AU121:AU184" si="172">$AU$5*AR121</f>
        <v>23041.189853354608</v>
      </c>
      <c r="AV121" s="1">
        <f t="shared" ref="AV121:AV184" si="173">$AU$5*AS121</f>
        <v>13620.042565119154</v>
      </c>
      <c r="AW121" s="1">
        <f t="shared" ref="AW121:AW184" si="174">$AU$5*AT121</f>
        <v>3727.0102050318123</v>
      </c>
      <c r="AX121" s="1">
        <f t="shared" si="143"/>
        <v>72112.765182917443</v>
      </c>
      <c r="AY121" s="1">
        <f t="shared" si="144"/>
        <v>15452.677363791568</v>
      </c>
      <c r="AZ121" s="1">
        <f t="shared" si="145"/>
        <v>2254.1920401874204</v>
      </c>
      <c r="BA121" s="1">
        <f t="shared" si="146"/>
        <v>11.1859863559086</v>
      </c>
      <c r="BB121" s="1">
        <f t="shared" si="147"/>
        <v>9.6455375594673338</v>
      </c>
      <c r="BC121" s="1">
        <f t="shared" si="148"/>
        <v>7.7205468906986567</v>
      </c>
      <c r="BD121" s="1">
        <f t="shared" si="149"/>
        <v>19551.275541133236</v>
      </c>
      <c r="BE121">
        <f t="shared" si="135"/>
        <v>0.44605544733121549</v>
      </c>
      <c r="BF121">
        <f t="shared" si="136"/>
        <v>0.64396964061591089</v>
      </c>
      <c r="BG121">
        <f t="shared" si="137"/>
        <v>5.0936644772301656E-2</v>
      </c>
      <c r="BH121">
        <f t="shared" si="150"/>
        <v>0.46774099938689562</v>
      </c>
      <c r="BI121">
        <f t="shared" si="151"/>
        <v>1.989654620938508E-2</v>
      </c>
      <c r="BJ121">
        <f t="shared" si="151"/>
        <v>4.1469689803498549E-2</v>
      </c>
      <c r="BK121">
        <f t="shared" si="151"/>
        <v>2.5945417806596459E-4</v>
      </c>
      <c r="BL121">
        <f t="shared" si="140"/>
        <v>2292.2004931824231</v>
      </c>
      <c r="BM121">
        <f t="shared" si="141"/>
        <v>2824.0947014296898</v>
      </c>
      <c r="BN121">
        <f t="shared" si="142"/>
        <v>4.8349418469499552</v>
      </c>
      <c r="BO121">
        <f t="shared" si="131"/>
        <v>876.30477752400952</v>
      </c>
      <c r="BP121">
        <f t="shared" si="132"/>
        <v>427.37077711625733</v>
      </c>
      <c r="BQ121">
        <f t="shared" si="133"/>
        <v>22.925752605893521</v>
      </c>
      <c r="BR121" s="7">
        <f t="shared" si="158"/>
        <v>1.5233828451460152E-2</v>
      </c>
      <c r="BS121" s="7">
        <f t="shared" si="138"/>
        <v>0.19676717080686071</v>
      </c>
      <c r="BT121" s="7">
        <f t="shared" si="139"/>
        <v>6.0638195410039022E-2</v>
      </c>
      <c r="BU121" s="8">
        <f>MAX((BU$3*climate!$I231+BU$4*climate!$I231^2+BU$5*climate!$I231^6)*(K121/K$66)^$BW$1,-99)</f>
        <v>2.6995126795657924</v>
      </c>
      <c r="BV121" s="8">
        <f>MAX((BV$3*climate!$I231+BV$4*climate!$I231^2+BV$5*climate!$I231^6)*(L121/L$66)^$BW$1,-99)</f>
        <v>1.3066790273395883</v>
      </c>
      <c r="BW121" s="8">
        <f>MAX((BW$3*climate!$I231+BW$4*climate!$I231^2+BW$5*climate!$I231^6)*(M121/M$66)^$BW$1,-99)</f>
        <v>0.5798957175248054</v>
      </c>
      <c r="BX121" s="8">
        <f>MAX((BX$3*climate!$M231+BX$4*climate!$M231^2+BX$5*climate!$M231^6)*(K121/K$66)^$BW$1,-99)</f>
        <v>2.6995138640386536</v>
      </c>
      <c r="BY121" s="8">
        <f>MAX((BY$3*climate!$M231+BY$4*climate!$M231^2+BY$5*climate!$M231^6)*(L121/L$66)^$BW$1,-99)</f>
        <v>1.3066793651860316</v>
      </c>
      <c r="BZ121" s="8">
        <f>MAX((BZ$3*climate!$M231+BZ$4*climate!$M231^2+BZ$5*climate!$M231^6)*(M121/M$66)^$BW$1,-99)</f>
        <v>0.57989555765116851</v>
      </c>
      <c r="CA121" s="8">
        <f t="shared" si="152"/>
        <v>-1.3347906696589203E-3</v>
      </c>
      <c r="CB121" s="8">
        <f t="shared" si="153"/>
        <v>-2.6264298368818077E-4</v>
      </c>
      <c r="CC121" s="8">
        <f t="shared" si="154"/>
        <v>-8.0939297458274448E-5</v>
      </c>
      <c r="CD121" s="8">
        <f>MAX((CD$3*climate!$I231+CD$4*climate!$I231^2+CD$5*climate!$I231^6)*(K121/K$66)^$BW$1,-99)</f>
        <v>0.33842029974479254</v>
      </c>
      <c r="CE121" s="8">
        <f>MAX((CE$3*climate!$I231+CE$4*climate!$I231^2+CE$5*climate!$I231^6)*(L121/L$66)^$BW$1,-99)</f>
        <v>0.13808720096767402</v>
      </c>
      <c r="CF121" s="8">
        <f>MAX((CF$3*climate!$I231+CF$4*climate!$I231^2+CF$5*climate!$I231^6)*(M121/M$66)^$BW$1,-99)</f>
        <v>3.5527194729291618E-2</v>
      </c>
      <c r="CG121" s="8">
        <f>MAX((CG$3*climate!$M231+CG$4*climate!$M231^2+CG$5*climate!$M231^6)*(K121/K$66)^$BW$1,-99)</f>
        <v>0.33842091136827684</v>
      </c>
      <c r="CH121" s="8">
        <f>MAX((CH$3*climate!$M231+CH$4*climate!$M231^2+CH$5*climate!$M231^6)*(L121/L$66)^$BW$1,-99)</f>
        <v>0.13808744394034314</v>
      </c>
      <c r="CI121" s="8">
        <f>MAX((CI$3*climate!$M231+CI$4*climate!$M231^2+CI$5*climate!$M231^6)*(M121/M$66)^$BW$1,-99)</f>
        <v>3.5527247302165173E-2</v>
      </c>
      <c r="CJ121" s="8">
        <f t="shared" si="155"/>
        <v>-4.4109426710747412E-5</v>
      </c>
      <c r="CK121" s="8">
        <f t="shared" si="156"/>
        <v>-8.6792870997863405E-6</v>
      </c>
      <c r="CL121" s="8">
        <f t="shared" si="157"/>
        <v>-2.6747160363110963E-6</v>
      </c>
    </row>
    <row r="122" spans="1:90">
      <c r="A122">
        <f t="shared" ref="A122:A185" si="175">1+A121</f>
        <v>2076</v>
      </c>
      <c r="B122" s="4">
        <f t="shared" si="97"/>
        <v>1278.4865872000146</v>
      </c>
      <c r="C122" s="4">
        <f t="shared" si="98"/>
        <v>3527.9483614942465</v>
      </c>
      <c r="D122" s="4">
        <f t="shared" si="99"/>
        <v>6623.1434291661817</v>
      </c>
      <c r="E122" s="11">
        <f t="shared" ref="E122:E185" si="176">E121*$E$5</f>
        <v>3.3031756432158539E-4</v>
      </c>
      <c r="F122" s="11">
        <f t="shared" ref="F122:F185" si="177">F121*$E$5</f>
        <v>6.6221389614968759E-4</v>
      </c>
      <c r="G122" s="11">
        <f t="shared" ref="G122:G185" si="178">G121*$E$5</f>
        <v>1.4620552211893989E-3</v>
      </c>
      <c r="H122" s="4">
        <f t="shared" si="103"/>
        <v>116648.91963858952</v>
      </c>
      <c r="I122" s="4">
        <f t="shared" si="104"/>
        <v>69416.198579554373</v>
      </c>
      <c r="J122" s="4">
        <f t="shared" si="105"/>
        <v>18917.978390104203</v>
      </c>
      <c r="K122" s="4">
        <f t="shared" si="166"/>
        <v>91239.846242000684</v>
      </c>
      <c r="L122" s="4">
        <f t="shared" si="167"/>
        <v>19676.081242343767</v>
      </c>
      <c r="M122" s="4">
        <f t="shared" si="168"/>
        <v>2856.3443616207287</v>
      </c>
      <c r="N122" s="11">
        <f t="shared" ref="N122:N185" si="179">K122/K121-1</f>
        <v>1.2190793245179243E-2</v>
      </c>
      <c r="O122" s="11">
        <f t="shared" ref="O122:O185" si="180">L122/L121-1</f>
        <v>1.8649689196172714E-2</v>
      </c>
      <c r="P122" s="11">
        <f t="shared" ref="P122:P185" si="181">M122/M121-1</f>
        <v>1.3700451673405389E-2</v>
      </c>
      <c r="Q122" s="4">
        <f t="shared" ref="Q122:Q185" si="182">T122*H122/1000</f>
        <v>6783.0199536777136</v>
      </c>
      <c r="R122" s="4">
        <f t="shared" ref="R122:R185" si="183">U122*I122/1000</f>
        <v>16573.975911452784</v>
      </c>
      <c r="S122" s="4">
        <f t="shared" ref="S122:S185" si="184">V122*J122/1000</f>
        <v>5017.2187677316915</v>
      </c>
      <c r="T122" s="4">
        <f t="shared" si="112"/>
        <v>58.149016507768593</v>
      </c>
      <c r="U122" s="4">
        <f t="shared" si="113"/>
        <v>238.76236743874981</v>
      </c>
      <c r="V122" s="4">
        <f t="shared" si="114"/>
        <v>265.20903366483105</v>
      </c>
      <c r="W122" s="11">
        <f t="shared" ref="W122:W185" si="185">T$5-1</f>
        <v>-1.219247815263802E-2</v>
      </c>
      <c r="X122" s="11">
        <f t="shared" ref="X122:X185" si="186">U$5-1</f>
        <v>-1.3228699347321071E-2</v>
      </c>
      <c r="Y122" s="11">
        <f t="shared" ref="Y122:Y185" si="187">V$5-1</f>
        <v>-1.2203590333800474E-2</v>
      </c>
      <c r="Z122" s="4">
        <f t="shared" si="134"/>
        <v>7602.5120238694144</v>
      </c>
      <c r="AA122" s="4">
        <f t="shared" si="118"/>
        <v>20689.845173190191</v>
      </c>
      <c r="AB122" s="4">
        <f t="shared" si="119"/>
        <v>8312.5589492677373</v>
      </c>
      <c r="AC122" s="12">
        <f t="shared" si="120"/>
        <v>2.0236987713630237</v>
      </c>
      <c r="AD122" s="12">
        <f t="shared" si="121"/>
        <v>3.5267313012799266</v>
      </c>
      <c r="AE122" s="12">
        <f t="shared" si="122"/>
        <v>1.7506046477280581</v>
      </c>
      <c r="AF122" s="11">
        <f t="shared" ref="AF122:AF185" si="188">AC$5-1</f>
        <v>-2.9039671966837322E-3</v>
      </c>
      <c r="AG122" s="11">
        <f t="shared" ref="AG122:AG185" si="189">AD$5-1</f>
        <v>2.0567434751257441E-3</v>
      </c>
      <c r="AH122" s="11">
        <f t="shared" ref="AH122:AH185" si="190">AE$5-1</f>
        <v>8.257041531207765E-4</v>
      </c>
      <c r="AI122" s="1">
        <f t="shared" si="169"/>
        <v>204957.68287842788</v>
      </c>
      <c r="AJ122" s="1">
        <f t="shared" si="170"/>
        <v>114551.6587483942</v>
      </c>
      <c r="AK122" s="1">
        <f t="shared" si="171"/>
        <v>32243.602282329546</v>
      </c>
      <c r="AL122" s="17">
        <f t="shared" si="165"/>
        <v>32.81851724708396</v>
      </c>
      <c r="AM122" s="17">
        <f t="shared" si="165"/>
        <v>10.096167904522758</v>
      </c>
      <c r="AN122" s="17">
        <f t="shared" si="165"/>
        <v>2.0698341551494726</v>
      </c>
      <c r="AO122" s="7">
        <f t="shared" ref="AO122:AQ137" si="191">AO$5*AO121</f>
        <v>9.4149236780672139E-3</v>
      </c>
      <c r="AP122" s="7">
        <f t="shared" si="191"/>
        <v>1.4498274965395496E-2</v>
      </c>
      <c r="AQ122" s="7">
        <f t="shared" si="191"/>
        <v>1.0494432623403485E-2</v>
      </c>
      <c r="AR122" s="1">
        <f t="shared" si="127"/>
        <v>116648.91963858952</v>
      </c>
      <c r="AS122" s="1">
        <f t="shared" si="128"/>
        <v>69416.198579554373</v>
      </c>
      <c r="AT122" s="1">
        <f t="shared" si="129"/>
        <v>18917.978390104203</v>
      </c>
      <c r="AU122" s="1">
        <f t="shared" si="172"/>
        <v>23329.783927717905</v>
      </c>
      <c r="AV122" s="1">
        <f t="shared" si="173"/>
        <v>13883.239715910875</v>
      </c>
      <c r="AW122" s="1">
        <f t="shared" si="174"/>
        <v>3783.5956780208408</v>
      </c>
      <c r="AX122" s="1">
        <f t="shared" si="143"/>
        <v>72991.876993600541</v>
      </c>
      <c r="AY122" s="1">
        <f t="shared" si="144"/>
        <v>15740.864993875015</v>
      </c>
      <c r="AZ122" s="1">
        <f t="shared" si="145"/>
        <v>2285.0754892965833</v>
      </c>
      <c r="BA122" s="1">
        <f t="shared" si="146"/>
        <v>11.198103439878844</v>
      </c>
      <c r="BB122" s="1">
        <f t="shared" si="147"/>
        <v>9.6640154755995997</v>
      </c>
      <c r="BC122" s="1">
        <f t="shared" si="148"/>
        <v>7.734154339673883</v>
      </c>
      <c r="BD122" s="1">
        <f t="shared" si="149"/>
        <v>19033.916197275117</v>
      </c>
      <c r="BE122">
        <f t="shared" si="135"/>
        <v>0.44605544733121549</v>
      </c>
      <c r="BF122">
        <f t="shared" si="136"/>
        <v>0.64396964061591089</v>
      </c>
      <c r="BG122">
        <f t="shared" si="137"/>
        <v>5.0936644772301656E-2</v>
      </c>
      <c r="BH122">
        <f t="shared" si="150"/>
        <v>0.46819361246626784</v>
      </c>
      <c r="BI122">
        <f t="shared" si="151"/>
        <v>1.989654620938508E-2</v>
      </c>
      <c r="BJ122">
        <f t="shared" si="151"/>
        <v>4.1469689803498549E-2</v>
      </c>
      <c r="BK122">
        <f t="shared" si="151"/>
        <v>2.5945417806596459E-4</v>
      </c>
      <c r="BL122">
        <f t="shared" si="140"/>
        <v>2320.9106198640429</v>
      </c>
      <c r="BM122">
        <f t="shared" si="141"/>
        <v>2878.6682224321767</v>
      </c>
      <c r="BN122">
        <f t="shared" si="142"/>
        <v>4.9083485338741664</v>
      </c>
      <c r="BO122">
        <f t="shared" si="131"/>
        <v>889.65425417600522</v>
      </c>
      <c r="BP122">
        <f t="shared" si="132"/>
        <v>432.11463476897245</v>
      </c>
      <c r="BQ122">
        <f t="shared" si="133"/>
        <v>23.184637870188055</v>
      </c>
      <c r="BR122" s="7">
        <f t="shared" si="158"/>
        <v>1.5063212921028857E-2</v>
      </c>
      <c r="BS122" s="7">
        <f t="shared" si="138"/>
        <v>0.19103608816200068</v>
      </c>
      <c r="BT122" s="7">
        <f t="shared" si="139"/>
        <v>5.8014000082523172E-2</v>
      </c>
      <c r="BU122" s="8">
        <f>MAX((BU$3*climate!$I232+BU$4*climate!$I232^2+BU$5*climate!$I232^6)*(K122/K$66)^$BW$1,-99)</f>
        <v>2.7026644985404684</v>
      </c>
      <c r="BV122" s="8">
        <f>MAX((BV$3*climate!$I232+BV$4*climate!$I232^2+BV$5*climate!$I232^6)*(L122/L$66)^$BW$1,-99)</f>
        <v>1.3038366238863539</v>
      </c>
      <c r="BW122" s="8">
        <f>MAX((BW$3*climate!$I232+BW$4*climate!$I232^2+BW$5*climate!$I232^6)*(M122/M$66)^$BW$1,-99)</f>
        <v>0.57632373159410122</v>
      </c>
      <c r="BX122" s="8">
        <f>MAX((BX$3*climate!$M232+BX$4*climate!$M232^2+BX$5*climate!$M232^6)*(K122/K$66)^$BW$1,-99)</f>
        <v>2.7026656526728603</v>
      </c>
      <c r="BY122" s="8">
        <f>MAX((BY$3*climate!$M232+BY$4*climate!$M232^2+BY$5*climate!$M232^6)*(L122/L$66)^$BW$1,-99)</f>
        <v>1.303836943703472</v>
      </c>
      <c r="BZ122" s="8">
        <f>MAX((BZ$3*climate!$M232+BZ$4*climate!$M232^2+BZ$5*climate!$M232^6)*(M122/M$66)^$BW$1,-99)</f>
        <v>0.57632356028014575</v>
      </c>
      <c r="CA122" s="8">
        <f t="shared" si="152"/>
        <v>-1.3138738292509337E-3</v>
      </c>
      <c r="CB122" s="8">
        <f t="shared" si="153"/>
        <v>-2.5099731667852681E-4</v>
      </c>
      <c r="CC122" s="8">
        <f t="shared" si="154"/>
        <v>-7.62230764385887E-5</v>
      </c>
      <c r="CD122" s="8">
        <f>MAX((CD$3*climate!$I232+CD$4*climate!$I232^2+CD$5*climate!$I232^6)*(K122/K$66)^$BW$1,-99)</f>
        <v>0.34332164152179662</v>
      </c>
      <c r="CE122" s="8">
        <f>MAX((CE$3*climate!$I232+CE$4*climate!$I232^2+CE$5*climate!$I232^6)*(L122/L$66)^$BW$1,-99)</f>
        <v>0.13979900345333837</v>
      </c>
      <c r="CF122" s="8">
        <f>MAX((CF$3*climate!$I232+CF$4*climate!$I232^2+CF$5*climate!$I232^6)*(M122/M$66)^$BW$1,-99)</f>
        <v>3.5912496744864214E-2</v>
      </c>
      <c r="CG122" s="8">
        <f>MAX((CG$3*climate!$M232+CG$4*climate!$M232^2+CG$5*climate!$M232^6)*(K122/K$66)^$BW$1,-99)</f>
        <v>0.34332225420923329</v>
      </c>
      <c r="CH122" s="8">
        <f>MAX((CH$3*climate!$M232+CH$4*climate!$M232^2+CH$5*climate!$M232^6)*(L122/L$66)^$BW$1,-99)</f>
        <v>0.13979924609286207</v>
      </c>
      <c r="CI122" s="8">
        <f>MAX((CI$3*climate!$M232+CI$4*climate!$M232^2+CI$5*climate!$M232^6)*(M122/M$66)^$BW$1,-99)</f>
        <v>3.5912548737254239E-2</v>
      </c>
      <c r="CJ122" s="8">
        <f t="shared" si="155"/>
        <v>-4.416728303341814E-5</v>
      </c>
      <c r="CK122" s="8">
        <f t="shared" si="156"/>
        <v>-8.4375449754481045E-6</v>
      </c>
      <c r="CL122" s="8">
        <f t="shared" si="157"/>
        <v>-2.5623207615455441E-6</v>
      </c>
    </row>
    <row r="123" spans="1:90">
      <c r="A123">
        <f t="shared" si="175"/>
        <v>2077</v>
      </c>
      <c r="B123" s="4">
        <f t="shared" si="97"/>
        <v>1278.8877784467413</v>
      </c>
      <c r="C123" s="4">
        <f t="shared" si="98"/>
        <v>3530.1678051026324</v>
      </c>
      <c r="D123" s="4">
        <f t="shared" si="99"/>
        <v>6632.3426605259147</v>
      </c>
      <c r="E123" s="11">
        <f t="shared" si="176"/>
        <v>3.1380168610550612E-4</v>
      </c>
      <c r="F123" s="11">
        <f t="shared" si="177"/>
        <v>6.2910320134220322E-4</v>
      </c>
      <c r="G123" s="11">
        <f t="shared" si="178"/>
        <v>1.3889524601299289E-3</v>
      </c>
      <c r="H123" s="4">
        <f t="shared" si="103"/>
        <v>118093.31978759718</v>
      </c>
      <c r="I123" s="4">
        <f t="shared" si="104"/>
        <v>70742.062398148948</v>
      </c>
      <c r="J123" s="4">
        <f t="shared" si="105"/>
        <v>19201.003435191742</v>
      </c>
      <c r="K123" s="4">
        <f t="shared" si="166"/>
        <v>92340.643000769065</v>
      </c>
      <c r="L123" s="4">
        <f t="shared" si="167"/>
        <v>20039.291700495316</v>
      </c>
      <c r="M123" s="4">
        <f t="shared" si="168"/>
        <v>2895.0560032839421</v>
      </c>
      <c r="N123" s="11">
        <f t="shared" si="179"/>
        <v>1.2064868630408121E-2</v>
      </c>
      <c r="O123" s="11">
        <f t="shared" si="180"/>
        <v>1.8459491688309626E-2</v>
      </c>
      <c r="P123" s="11">
        <f t="shared" si="181"/>
        <v>1.3552862247060427E-2</v>
      </c>
      <c r="Q123" s="4">
        <f t="shared" si="182"/>
        <v>6783.2845274884685</v>
      </c>
      <c r="R123" s="4">
        <f t="shared" si="183"/>
        <v>16667.102389839023</v>
      </c>
      <c r="S123" s="4">
        <f t="shared" si="184"/>
        <v>5030.1354727482585</v>
      </c>
      <c r="T123" s="4">
        <f t="shared" si="112"/>
        <v>57.440035894400239</v>
      </c>
      <c r="U123" s="4">
        <f t="shared" si="113"/>
        <v>235.60385186444799</v>
      </c>
      <c r="V123" s="4">
        <f t="shared" si="114"/>
        <v>261.97253126516233</v>
      </c>
      <c r="W123" s="11">
        <f t="shared" si="185"/>
        <v>-1.219247815263802E-2</v>
      </c>
      <c r="X123" s="11">
        <f t="shared" si="186"/>
        <v>-1.3228699347321071E-2</v>
      </c>
      <c r="Y123" s="11">
        <f t="shared" si="187"/>
        <v>-1.2203590333800474E-2</v>
      </c>
      <c r="Z123" s="4">
        <f t="shared" si="134"/>
        <v>7581.7986549745756</v>
      </c>
      <c r="AA123" s="4">
        <f t="shared" si="118"/>
        <v>20853.474409297913</v>
      </c>
      <c r="AB123" s="4">
        <f t="shared" si="119"/>
        <v>8342.6643511787297</v>
      </c>
      <c r="AC123" s="12">
        <f t="shared" si="120"/>
        <v>2.0178220165150162</v>
      </c>
      <c r="AD123" s="12">
        <f t="shared" si="121"/>
        <v>3.5339848828723559</v>
      </c>
      <c r="AE123" s="12">
        <f t="shared" si="122"/>
        <v>1.7520501292561597</v>
      </c>
      <c r="AF123" s="11">
        <f t="shared" si="188"/>
        <v>-2.9039671966837322E-3</v>
      </c>
      <c r="AG123" s="11">
        <f t="shared" si="189"/>
        <v>2.0567434751257441E-3</v>
      </c>
      <c r="AH123" s="11">
        <f t="shared" si="190"/>
        <v>8.257041531207765E-4</v>
      </c>
      <c r="AI123" s="1">
        <f t="shared" si="169"/>
        <v>207791.69851830302</v>
      </c>
      <c r="AJ123" s="1">
        <f t="shared" si="170"/>
        <v>116979.73258946567</v>
      </c>
      <c r="AK123" s="1">
        <f t="shared" si="171"/>
        <v>32802.837732117434</v>
      </c>
      <c r="AL123" s="17">
        <f t="shared" si="165"/>
        <v>33.124411243841507</v>
      </c>
      <c r="AM123" s="17">
        <f t="shared" si="165"/>
        <v>10.241081152715564</v>
      </c>
      <c r="AN123" s="17">
        <f t="shared" si="165"/>
        <v>2.0913386728814793</v>
      </c>
      <c r="AO123" s="7">
        <f t="shared" si="191"/>
        <v>9.3207744412865424E-3</v>
      </c>
      <c r="AP123" s="7">
        <f t="shared" si="191"/>
        <v>1.4353292215741541E-2</v>
      </c>
      <c r="AQ123" s="7">
        <f t="shared" si="191"/>
        <v>1.0389488297169449E-2</v>
      </c>
      <c r="AR123" s="1">
        <f t="shared" si="127"/>
        <v>118093.31978759718</v>
      </c>
      <c r="AS123" s="1">
        <f t="shared" si="128"/>
        <v>70742.062398148948</v>
      </c>
      <c r="AT123" s="1">
        <f t="shared" si="129"/>
        <v>19201.003435191742</v>
      </c>
      <c r="AU123" s="1">
        <f t="shared" si="172"/>
        <v>23618.663957519439</v>
      </c>
      <c r="AV123" s="1">
        <f t="shared" si="173"/>
        <v>14148.412479629791</v>
      </c>
      <c r="AW123" s="1">
        <f t="shared" si="174"/>
        <v>3840.2006870383484</v>
      </c>
      <c r="AX123" s="1">
        <f t="shared" si="143"/>
        <v>73872.51440061524</v>
      </c>
      <c r="AY123" s="1">
        <f t="shared" si="144"/>
        <v>16031.433360396253</v>
      </c>
      <c r="AZ123" s="1">
        <f t="shared" si="145"/>
        <v>2316.0448026271538</v>
      </c>
      <c r="BA123" s="1">
        <f t="shared" si="146"/>
        <v>11.210096108126999</v>
      </c>
      <c r="BB123" s="1">
        <f t="shared" si="147"/>
        <v>9.6823066589733067</v>
      </c>
      <c r="BC123" s="1">
        <f t="shared" si="148"/>
        <v>7.7476161833361541</v>
      </c>
      <c r="BD123" s="1">
        <f t="shared" si="149"/>
        <v>18528.918009623427</v>
      </c>
      <c r="BE123">
        <f t="shared" si="135"/>
        <v>0.44605544733121549</v>
      </c>
      <c r="BF123">
        <f t="shared" si="136"/>
        <v>0.64396964061591089</v>
      </c>
      <c r="BG123">
        <f t="shared" si="137"/>
        <v>5.0936644772301656E-2</v>
      </c>
      <c r="BH123">
        <f t="shared" si="150"/>
        <v>0.4686465732805869</v>
      </c>
      <c r="BI123">
        <f t="shared" si="151"/>
        <v>1.989654620938508E-2</v>
      </c>
      <c r="BJ123">
        <f t="shared" si="151"/>
        <v>4.1469689803498549E-2</v>
      </c>
      <c r="BK123">
        <f t="shared" si="151"/>
        <v>2.5945417806596459E-4</v>
      </c>
      <c r="BL123">
        <f t="shared" si="140"/>
        <v>2349.6491941736167</v>
      </c>
      <c r="BM123">
        <f t="shared" si="141"/>
        <v>2933.6513837109756</v>
      </c>
      <c r="BN123">
        <f t="shared" si="142"/>
        <v>4.9817805643194362</v>
      </c>
      <c r="BO123">
        <f t="shared" si="131"/>
        <v>903.0553056327575</v>
      </c>
      <c r="BP123">
        <f t="shared" si="132"/>
        <v>436.91271396628701</v>
      </c>
      <c r="BQ123">
        <f t="shared" si="133"/>
        <v>23.446578936426224</v>
      </c>
      <c r="BR123" s="7">
        <f t="shared" si="158"/>
        <v>1.489532094700019E-2</v>
      </c>
      <c r="BS123" s="7">
        <f t="shared" si="138"/>
        <v>0.18547193025436959</v>
      </c>
      <c r="BT123" s="7">
        <f t="shared" si="139"/>
        <v>5.551243155939798E-2</v>
      </c>
      <c r="BU123" s="8">
        <f>MAX((BU$3*climate!$I233+BU$4*climate!$I233^2+BU$5*climate!$I233^6)*(K123/K$66)^$BW$1,-99)</f>
        <v>2.705626111181227</v>
      </c>
      <c r="BV123" s="8">
        <f>MAX((BV$3*climate!$I233+BV$4*climate!$I233^2+BV$5*climate!$I233^6)*(L123/L$66)^$BW$1,-99)</f>
        <v>1.3009023511863893</v>
      </c>
      <c r="BW123" s="8">
        <f>MAX((BW$3*climate!$I233+BW$4*climate!$I233^2+BW$5*climate!$I233^6)*(M123/M$66)^$BW$1,-99)</f>
        <v>0.57267050932696517</v>
      </c>
      <c r="BX123" s="8">
        <f>MAX((BX$3*climate!$M233+BX$4*climate!$M233^2+BX$5*climate!$M233^6)*(K123/K$66)^$BW$1,-99)</f>
        <v>2.7056272351118373</v>
      </c>
      <c r="BY123" s="8">
        <f>MAX((BY$3*climate!$M233+BY$4*climate!$M233^2+BY$5*climate!$M233^6)*(L123/L$66)^$BW$1,-99)</f>
        <v>1.3009026531827805</v>
      </c>
      <c r="BZ123" s="8">
        <f>MAX((BZ$3*climate!$M233+BZ$4*climate!$M233^2+BZ$5*climate!$M233^6)*(M123/M$66)^$BW$1,-99)</f>
        <v>0.57267032675207608</v>
      </c>
      <c r="CA123" s="8">
        <f t="shared" si="152"/>
        <v>-1.2922307591540149E-3</v>
      </c>
      <c r="CB123" s="8">
        <f t="shared" si="153"/>
        <v>-2.3967253323436453E-4</v>
      </c>
      <c r="CC123" s="8">
        <f t="shared" si="154"/>
        <v>-7.1734871576486156E-5</v>
      </c>
      <c r="CD123" s="8">
        <f>MAX((CD$3*climate!$I233+CD$4*climate!$I233^2+CD$5*climate!$I233^6)*(K123/K$66)^$BW$1,-99)</f>
        <v>0.34824362477548099</v>
      </c>
      <c r="CE123" s="8">
        <f>MAX((CE$3*climate!$I233+CE$4*climate!$I233^2+CE$5*climate!$I233^6)*(L123/L$66)^$BW$1,-99)</f>
        <v>0.14151190848483916</v>
      </c>
      <c r="CF123" s="8">
        <f>MAX((CF$3*climate!$I233+CF$4*climate!$I233^2+CF$5*climate!$I233^6)*(M123/M$66)^$BW$1,-99)</f>
        <v>3.6293300387922875E-2</v>
      </c>
      <c r="CG123" s="8">
        <f>MAX((CG$3*climate!$M233+CG$4*climate!$M233^2+CG$5*climate!$M233^6)*(K123/K$66)^$BW$1,-99)</f>
        <v>0.34824423835622415</v>
      </c>
      <c r="CH123" s="8">
        <f>MAX((CH$3*climate!$M233+CH$4*climate!$M233^2+CH$5*climate!$M233^6)*(L123/L$66)^$BW$1,-99)</f>
        <v>0.14151215071587497</v>
      </c>
      <c r="CI123" s="8">
        <f>MAX((CI$3*climate!$M233+CI$4*climate!$M233^2+CI$5*climate!$M233^6)*(M123/M$66)^$BW$1,-99)</f>
        <v>3.6293351764658623E-2</v>
      </c>
      <c r="CJ123" s="8">
        <f t="shared" si="155"/>
        <v>-4.4205247023898313E-5</v>
      </c>
      <c r="CK123" s="8">
        <f t="shared" si="156"/>
        <v>-8.1988324928936467E-6</v>
      </c>
      <c r="CL123" s="8">
        <f t="shared" si="157"/>
        <v>-2.4539407499804362E-6</v>
      </c>
    </row>
    <row r="124" spans="1:90">
      <c r="A124">
        <f t="shared" si="175"/>
        <v>2078</v>
      </c>
      <c r="B124" s="4">
        <f t="shared" si="97"/>
        <v>1279.2690297308968</v>
      </c>
      <c r="C124" s="4">
        <f t="shared" si="98"/>
        <v>3532.2776029767242</v>
      </c>
      <c r="D124" s="4">
        <f t="shared" si="99"/>
        <v>6641.0940687479388</v>
      </c>
      <c r="E124" s="11">
        <f t="shared" si="176"/>
        <v>2.9811160180023079E-4</v>
      </c>
      <c r="F124" s="11">
        <f t="shared" si="177"/>
        <v>5.9764804127509304E-4</v>
      </c>
      <c r="G124" s="11">
        <f t="shared" si="178"/>
        <v>1.3195048371234324E-3</v>
      </c>
      <c r="H124" s="4">
        <f t="shared" si="103"/>
        <v>119539.01277321589</v>
      </c>
      <c r="I124" s="4">
        <f t="shared" si="104"/>
        <v>72077.655958301126</v>
      </c>
      <c r="J124" s="4">
        <f t="shared" si="105"/>
        <v>19484.108714111131</v>
      </c>
      <c r="K124" s="4">
        <f t="shared" si="166"/>
        <v>93443.216395508105</v>
      </c>
      <c r="L124" s="4">
        <f t="shared" si="167"/>
        <v>20405.433564326817</v>
      </c>
      <c r="M124" s="4">
        <f t="shared" si="168"/>
        <v>2933.8703099841068</v>
      </c>
      <c r="N124" s="11">
        <f t="shared" si="179"/>
        <v>1.1940282836560456E-2</v>
      </c>
      <c r="O124" s="11">
        <f t="shared" si="180"/>
        <v>1.8271197869855316E-2</v>
      </c>
      <c r="P124" s="11">
        <f t="shared" si="181"/>
        <v>1.3407100469260858E-2</v>
      </c>
      <c r="Q124" s="4">
        <f t="shared" si="182"/>
        <v>6782.607664674073</v>
      </c>
      <c r="R124" s="4">
        <f t="shared" si="183"/>
        <v>16757.12660274575</v>
      </c>
      <c r="S124" s="4">
        <f t="shared" si="184"/>
        <v>5042.0104775286582</v>
      </c>
      <c r="T124" s="4">
        <f t="shared" si="112"/>
        <v>56.73969951167102</v>
      </c>
      <c r="U124" s="4">
        <f t="shared" si="113"/>
        <v>232.48711934306243</v>
      </c>
      <c r="V124" s="4">
        <f t="shared" si="114"/>
        <v>258.77552581489357</v>
      </c>
      <c r="W124" s="11">
        <f t="shared" si="185"/>
        <v>-1.219247815263802E-2</v>
      </c>
      <c r="X124" s="11">
        <f t="shared" si="186"/>
        <v>-1.3228699347321071E-2</v>
      </c>
      <c r="Y124" s="11">
        <f t="shared" si="187"/>
        <v>-1.2203590333800474E-2</v>
      </c>
      <c r="Z124" s="4">
        <f t="shared" si="134"/>
        <v>7560.0762320205749</v>
      </c>
      <c r="AA124" s="4">
        <f t="shared" si="118"/>
        <v>21013.777935344311</v>
      </c>
      <c r="AB124" s="4">
        <f t="shared" si="119"/>
        <v>8371.0486402590795</v>
      </c>
      <c r="AC124" s="12">
        <f t="shared" si="120"/>
        <v>2.0119623275703105</v>
      </c>
      <c r="AD124" s="12">
        <f t="shared" si="121"/>
        <v>3.5412533832213966</v>
      </c>
      <c r="AE124" s="12">
        <f t="shared" si="122"/>
        <v>1.7534968043243622</v>
      </c>
      <c r="AF124" s="11">
        <f t="shared" si="188"/>
        <v>-2.9039671966837322E-3</v>
      </c>
      <c r="AG124" s="11">
        <f t="shared" si="189"/>
        <v>2.0567434751257441E-3</v>
      </c>
      <c r="AH124" s="11">
        <f t="shared" si="190"/>
        <v>8.257041531207765E-4</v>
      </c>
      <c r="AI124" s="1">
        <f t="shared" si="169"/>
        <v>210631.19262399216</v>
      </c>
      <c r="AJ124" s="1">
        <f t="shared" si="170"/>
        <v>119430.1718101489</v>
      </c>
      <c r="AK124" s="1">
        <f t="shared" si="171"/>
        <v>33362.754645944035</v>
      </c>
      <c r="AL124" s="17">
        <f t="shared" si="165"/>
        <v>33.430068957888729</v>
      </c>
      <c r="AM124" s="17">
        <f t="shared" si="165"/>
        <v>10.386604450801714</v>
      </c>
      <c r="AN124" s="17">
        <f t="shared" si="165"/>
        <v>2.112849332162126</v>
      </c>
      <c r="AO124" s="7">
        <f t="shared" si="191"/>
        <v>9.2275666968736764E-3</v>
      </c>
      <c r="AP124" s="7">
        <f t="shared" si="191"/>
        <v>1.4209759293584126E-2</v>
      </c>
      <c r="AQ124" s="7">
        <f t="shared" si="191"/>
        <v>1.0285593414197755E-2</v>
      </c>
      <c r="AR124" s="1">
        <f t="shared" si="127"/>
        <v>119539.01277321589</v>
      </c>
      <c r="AS124" s="1">
        <f t="shared" si="128"/>
        <v>72077.655958301126</v>
      </c>
      <c r="AT124" s="1">
        <f t="shared" si="129"/>
        <v>19484.108714111131</v>
      </c>
      <c r="AU124" s="1">
        <f t="shared" si="172"/>
        <v>23907.802554643178</v>
      </c>
      <c r="AV124" s="1">
        <f t="shared" si="173"/>
        <v>14415.531191660226</v>
      </c>
      <c r="AW124" s="1">
        <f t="shared" si="174"/>
        <v>3896.8217428222265</v>
      </c>
      <c r="AX124" s="1">
        <f t="shared" si="143"/>
        <v>74754.573116406493</v>
      </c>
      <c r="AY124" s="1">
        <f t="shared" si="144"/>
        <v>16324.346851461456</v>
      </c>
      <c r="AZ124" s="1">
        <f t="shared" si="145"/>
        <v>2347.096247987286</v>
      </c>
      <c r="BA124" s="1">
        <f t="shared" si="146"/>
        <v>11.221965668196388</v>
      </c>
      <c r="BB124" s="1">
        <f t="shared" si="147"/>
        <v>9.7004129442454072</v>
      </c>
      <c r="BC124" s="1">
        <f t="shared" si="148"/>
        <v>7.7609342039523552</v>
      </c>
      <c r="BD124" s="1">
        <f t="shared" si="149"/>
        <v>18036.07535471618</v>
      </c>
      <c r="BE124">
        <f t="shared" si="135"/>
        <v>0.44605544733121549</v>
      </c>
      <c r="BF124">
        <f t="shared" si="136"/>
        <v>0.64396964061591089</v>
      </c>
      <c r="BG124">
        <f t="shared" si="137"/>
        <v>5.0936644772301656E-2</v>
      </c>
      <c r="BH124">
        <f t="shared" si="150"/>
        <v>0.4690996598838636</v>
      </c>
      <c r="BI124">
        <f t="shared" si="151"/>
        <v>1.989654620938508E-2</v>
      </c>
      <c r="BJ124">
        <f t="shared" si="151"/>
        <v>4.1469689803498549E-2</v>
      </c>
      <c r="BK124">
        <f t="shared" si="151"/>
        <v>2.5945417806596459E-4</v>
      </c>
      <c r="BL124">
        <f t="shared" si="140"/>
        <v>2378.4134914665633</v>
      </c>
      <c r="BM124">
        <f t="shared" si="141"/>
        <v>2989.0380343540369</v>
      </c>
      <c r="BN124">
        <f t="shared" si="142"/>
        <v>5.0552334117676017</v>
      </c>
      <c r="BO124">
        <f t="shared" si="131"/>
        <v>916.50660424304874</v>
      </c>
      <c r="BP124">
        <f t="shared" si="132"/>
        <v>441.76561060764749</v>
      </c>
      <c r="BQ124">
        <f t="shared" si="133"/>
        <v>23.711608113290573</v>
      </c>
      <c r="BR124" s="7">
        <f t="shared" si="158"/>
        <v>1.4730076258265168E-2</v>
      </c>
      <c r="BS124" s="7">
        <f t="shared" si="138"/>
        <v>0.18006983519841707</v>
      </c>
      <c r="BT124" s="7">
        <f t="shared" si="139"/>
        <v>5.3127265905532475E-2</v>
      </c>
      <c r="BU124" s="8">
        <f>MAX((BU$3*climate!$I234+BU$4*climate!$I234^2+BU$5*climate!$I234^6)*(K124/K$66)^$BW$1,-99)</f>
        <v>2.7083992552160949</v>
      </c>
      <c r="BV124" s="8">
        <f>MAX((BV$3*climate!$I234+BV$4*climate!$I234^2+BV$5*climate!$I234^6)*(L124/L$66)^$BW$1,-99)</f>
        <v>1.297877441162377</v>
      </c>
      <c r="BW124" s="8">
        <f>MAX((BW$3*climate!$I234+BW$4*climate!$I234^2+BW$5*climate!$I234^6)*(M124/M$66)^$BW$1,-99)</f>
        <v>0.56893667011550297</v>
      </c>
      <c r="BX124" s="8">
        <f>MAX((BX$3*climate!$M234+BX$4*climate!$M234^2+BX$5*climate!$M234^6)*(K124/K$66)^$BW$1,-99)</f>
        <v>2.7084003491063458</v>
      </c>
      <c r="BY124" s="8">
        <f>MAX((BY$3*climate!$M234+BY$4*climate!$M234^2+BY$5*climate!$M234^6)*(L124/L$66)^$BW$1,-99)</f>
        <v>1.2978777255544904</v>
      </c>
      <c r="BZ124" s="8">
        <f>MAX((BZ$3*climate!$M234+BZ$4*climate!$M234^2+BZ$5*climate!$M234^6)*(M124/M$66)^$BW$1,-99)</f>
        <v>0.56893647646111267</v>
      </c>
      <c r="CA124" s="8">
        <f t="shared" si="152"/>
        <v>-1.269893774722771E-3</v>
      </c>
      <c r="CB124" s="8">
        <f t="shared" si="153"/>
        <v>-2.2866956273382514E-4</v>
      </c>
      <c r="CC124" s="8">
        <f t="shared" si="154"/>
        <v>-6.7465984241477008E-5</v>
      </c>
      <c r="CD124" s="8">
        <f>MAX((CD$3*climate!$I234+CD$4*climate!$I234^2+CD$5*climate!$I234^6)*(K124/K$66)^$BW$1,-99)</f>
        <v>0.35318585407935027</v>
      </c>
      <c r="CE124" s="8">
        <f>MAX((CE$3*climate!$I234+CE$4*climate!$I234^2+CE$5*climate!$I234^6)*(L124/L$66)^$BW$1,-99)</f>
        <v>0.14322568419303036</v>
      </c>
      <c r="CF124" s="8">
        <f>MAX((CF$3*climate!$I234+CF$4*climate!$I234^2+CF$5*climate!$I234^6)*(M124/M$66)^$BW$1,-99)</f>
        <v>3.6669350939312742E-2</v>
      </c>
      <c r="CG124" s="8">
        <f>MAX((CG$3*climate!$M234+CG$4*climate!$M234^2+CG$5*climate!$M234^6)*(K124/K$66)^$BW$1,-99)</f>
        <v>0.35318646838834883</v>
      </c>
      <c r="CH124" s="8">
        <f>MAX((CH$3*climate!$M234+CH$4*climate!$M234^2+CH$5*climate!$M234^6)*(L124/L$66)^$BW$1,-99)</f>
        <v>0.14322592594277883</v>
      </c>
      <c r="CI124" s="8">
        <f>MAX((CI$3*climate!$M234+CI$4*climate!$M234^2+CI$5*climate!$M234^6)*(M124/M$66)^$BW$1,-99)</f>
        <v>3.666940166573926E-2</v>
      </c>
      <c r="CJ124" s="8">
        <f t="shared" si="155"/>
        <v>-4.4223800960928672E-5</v>
      </c>
      <c r="CK124" s="8">
        <f t="shared" si="156"/>
        <v>-7.9633725508820252E-6</v>
      </c>
      <c r="CL124" s="8">
        <f t="shared" si="157"/>
        <v>-2.3494896330046003E-6</v>
      </c>
    </row>
    <row r="125" spans="1:90">
      <c r="A125">
        <f t="shared" si="175"/>
        <v>2079</v>
      </c>
      <c r="B125" s="4">
        <f t="shared" si="97"/>
        <v>1279.6313264235039</v>
      </c>
      <c r="C125" s="4">
        <f t="shared" si="98"/>
        <v>3534.2831088278504</v>
      </c>
      <c r="D125" s="4">
        <f t="shared" si="99"/>
        <v>6649.4188767080686</v>
      </c>
      <c r="E125" s="11">
        <f t="shared" si="176"/>
        <v>2.8320602171021922E-4</v>
      </c>
      <c r="F125" s="11">
        <f t="shared" si="177"/>
        <v>5.677656392113384E-4</v>
      </c>
      <c r="G125" s="11">
        <f t="shared" si="178"/>
        <v>1.2535295952672608E-3</v>
      </c>
      <c r="H125" s="4">
        <f t="shared" si="103"/>
        <v>120985.86182467989</v>
      </c>
      <c r="I125" s="4">
        <f t="shared" si="104"/>
        <v>73422.829224841931</v>
      </c>
      <c r="J125" s="4">
        <f t="shared" si="105"/>
        <v>19767.276977982405</v>
      </c>
      <c r="K125" s="4">
        <f t="shared" si="166"/>
        <v>94547.43669243269</v>
      </c>
      <c r="L125" s="4">
        <f t="shared" si="167"/>
        <v>20774.461740613846</v>
      </c>
      <c r="M125" s="4">
        <f t="shared" si="168"/>
        <v>2972.782636272811</v>
      </c>
      <c r="N125" s="11">
        <f t="shared" si="179"/>
        <v>1.1817019356984204E-2</v>
      </c>
      <c r="O125" s="11">
        <f t="shared" si="180"/>
        <v>1.8084799576725041E-2</v>
      </c>
      <c r="P125" s="11">
        <f t="shared" si="181"/>
        <v>1.3263137827286942E-2</v>
      </c>
      <c r="Q125" s="4">
        <f t="shared" si="182"/>
        <v>6781.003722699209</v>
      </c>
      <c r="R125" s="4">
        <f t="shared" si="183"/>
        <v>16844.049987402504</v>
      </c>
      <c r="S125" s="4">
        <f t="shared" si="184"/>
        <v>5052.8626208907954</v>
      </c>
      <c r="T125" s="4">
        <f t="shared" si="112"/>
        <v>56.047901964987723</v>
      </c>
      <c r="U125" s="4">
        <f t="shared" si="113"/>
        <v>229.41161713914832</v>
      </c>
      <c r="V125" s="4">
        <f t="shared" si="114"/>
        <v>255.6175353094348</v>
      </c>
      <c r="W125" s="11">
        <f t="shared" si="185"/>
        <v>-1.219247815263802E-2</v>
      </c>
      <c r="X125" s="11">
        <f t="shared" si="186"/>
        <v>-1.3228699347321071E-2</v>
      </c>
      <c r="Y125" s="11">
        <f t="shared" si="187"/>
        <v>-1.2203590333800474E-2</v>
      </c>
      <c r="Z125" s="4">
        <f t="shared" si="134"/>
        <v>7537.3698351697003</v>
      </c>
      <c r="AA125" s="4">
        <f t="shared" si="118"/>
        <v>21170.733292223398</v>
      </c>
      <c r="AB125" s="4">
        <f t="shared" si="119"/>
        <v>8397.739107804884</v>
      </c>
      <c r="AC125" s="12">
        <f t="shared" si="120"/>
        <v>2.006119654970083</v>
      </c>
      <c r="AD125" s="12">
        <f t="shared" si="121"/>
        <v>3.548536833011104</v>
      </c>
      <c r="AE125" s="12">
        <f t="shared" si="122"/>
        <v>1.7549446739181769</v>
      </c>
      <c r="AF125" s="11">
        <f t="shared" si="188"/>
        <v>-2.9039671966837322E-3</v>
      </c>
      <c r="AG125" s="11">
        <f t="shared" si="189"/>
        <v>2.0567434751257441E-3</v>
      </c>
      <c r="AH125" s="11">
        <f t="shared" si="190"/>
        <v>8.257041531207765E-4</v>
      </c>
      <c r="AI125" s="1">
        <f t="shared" si="169"/>
        <v>213475.87591623614</v>
      </c>
      <c r="AJ125" s="1">
        <f t="shared" si="170"/>
        <v>121902.68582079423</v>
      </c>
      <c r="AK125" s="1">
        <f t="shared" si="171"/>
        <v>33923.300924171854</v>
      </c>
      <c r="AL125" s="17">
        <f t="shared" si="165"/>
        <v>33.735462366968832</v>
      </c>
      <c r="AM125" s="17">
        <f t="shared" si="165"/>
        <v>10.532719688434041</v>
      </c>
      <c r="AN125" s="17">
        <f t="shared" si="165"/>
        <v>2.1343639222464441</v>
      </c>
      <c r="AO125" s="7">
        <f t="shared" si="191"/>
        <v>9.1352910299049399E-3</v>
      </c>
      <c r="AP125" s="7">
        <f t="shared" si="191"/>
        <v>1.4067661700648285E-2</v>
      </c>
      <c r="AQ125" s="7">
        <f t="shared" si="191"/>
        <v>1.0182737480055777E-2</v>
      </c>
      <c r="AR125" s="1">
        <f t="shared" si="127"/>
        <v>120985.86182467989</v>
      </c>
      <c r="AS125" s="1">
        <f t="shared" si="128"/>
        <v>73422.829224841931</v>
      </c>
      <c r="AT125" s="1">
        <f t="shared" si="129"/>
        <v>19767.276977982405</v>
      </c>
      <c r="AU125" s="1">
        <f t="shared" si="172"/>
        <v>24197.172364935977</v>
      </c>
      <c r="AV125" s="1">
        <f t="shared" si="173"/>
        <v>14684.565844968387</v>
      </c>
      <c r="AW125" s="1">
        <f t="shared" si="174"/>
        <v>3953.4553955964811</v>
      </c>
      <c r="AX125" s="1">
        <f t="shared" si="143"/>
        <v>75637.94935394614</v>
      </c>
      <c r="AY125" s="1">
        <f t="shared" si="144"/>
        <v>16619.569392491077</v>
      </c>
      <c r="AZ125" s="1">
        <f t="shared" si="145"/>
        <v>2378.2261090182487</v>
      </c>
      <c r="BA125" s="1">
        <f t="shared" si="146"/>
        <v>11.233713411801327</v>
      </c>
      <c r="BB125" s="1">
        <f t="shared" si="147"/>
        <v>9.7183361590780724</v>
      </c>
      <c r="BC125" s="1">
        <f t="shared" si="148"/>
        <v>7.774110156422001</v>
      </c>
      <c r="BD125" s="1">
        <f t="shared" si="149"/>
        <v>17555.179168799736</v>
      </c>
      <c r="BE125">
        <f t="shared" si="135"/>
        <v>0.44605544733121549</v>
      </c>
      <c r="BF125">
        <f t="shared" si="136"/>
        <v>0.64396964061591089</v>
      </c>
      <c r="BG125">
        <f t="shared" si="137"/>
        <v>5.0936644772301656E-2</v>
      </c>
      <c r="BH125">
        <f t="shared" si="150"/>
        <v>0.46955266307345123</v>
      </c>
      <c r="BI125">
        <f t="shared" si="151"/>
        <v>1.989654620938508E-2</v>
      </c>
      <c r="BJ125">
        <f t="shared" si="151"/>
        <v>4.1469689803498549E-2</v>
      </c>
      <c r="BK125">
        <f t="shared" si="151"/>
        <v>2.5945417806596459E-4</v>
      </c>
      <c r="BL125">
        <f t="shared" si="140"/>
        <v>2407.2007904770217</v>
      </c>
      <c r="BM125">
        <f t="shared" si="141"/>
        <v>3044.821952449443</v>
      </c>
      <c r="BN125">
        <f t="shared" si="142"/>
        <v>5.1287026009246892</v>
      </c>
      <c r="BO125">
        <f t="shared" si="131"/>
        <v>930.00681641475251</v>
      </c>
      <c r="BP125">
        <f t="shared" si="132"/>
        <v>446.6739275988412</v>
      </c>
      <c r="BQ125">
        <f t="shared" si="133"/>
        <v>23.979758185328485</v>
      </c>
      <c r="BR125" s="7">
        <f t="shared" si="158"/>
        <v>1.4567405289012569E-2</v>
      </c>
      <c r="BS125" s="7">
        <f t="shared" si="138"/>
        <v>0.17482508271690977</v>
      </c>
      <c r="BT125" s="7">
        <f t="shared" si="139"/>
        <v>5.0852624149397049E-2</v>
      </c>
      <c r="BU125" s="8">
        <f>MAX((BU$3*climate!$I235+BU$4*climate!$I235^2+BU$5*climate!$I235^6)*(K125/K$66)^$BW$1,-99)</f>
        <v>2.7109855326667742</v>
      </c>
      <c r="BV125" s="8">
        <f>MAX((BV$3*climate!$I235+BV$4*climate!$I235^2+BV$5*climate!$I235^6)*(L125/L$66)^$BW$1,-99)</f>
        <v>1.2947630630185416</v>
      </c>
      <c r="BW125" s="8">
        <f>MAX((BW$3*climate!$I235+BW$4*climate!$I235^2+BW$5*climate!$I235^6)*(M125/M$66)^$BW$1,-99)</f>
        <v>0.56512284139931568</v>
      </c>
      <c r="BX125" s="8">
        <f>MAX((BX$3*climate!$M235+BX$4*climate!$M235^2+BX$5*climate!$M235^6)*(K125/K$66)^$BW$1,-99)</f>
        <v>2.710986596699108</v>
      </c>
      <c r="BY125" s="8">
        <f>MAX((BY$3*climate!$M235+BY$4*climate!$M235^2+BY$5*climate!$M235^6)*(L125/L$66)^$BW$1,-99)</f>
        <v>1.2947633300298302</v>
      </c>
      <c r="BZ125" s="8">
        <f>MAX((BZ$3*climate!$M235+BZ$4*climate!$M235^2+BZ$5*climate!$M235^6)*(M125/M$66)^$BW$1,-99)</f>
        <v>0.56512263684855613</v>
      </c>
      <c r="CA125" s="8">
        <f t="shared" si="152"/>
        <v>-1.2468945739366505E-3</v>
      </c>
      <c r="CB125" s="8">
        <f t="shared" si="153"/>
        <v>-2.179884470277409E-4</v>
      </c>
      <c r="CC125" s="8">
        <f t="shared" si="154"/>
        <v>-6.3407861122323064E-5</v>
      </c>
      <c r="CD125" s="8">
        <f>MAX((CD$3*climate!$I235+CD$4*climate!$I235^2+CD$5*climate!$I235^6)*(K125/K$66)^$BW$1,-99)</f>
        <v>0.35814786940411919</v>
      </c>
      <c r="CE125" s="8">
        <f>MAX((CE$3*climate!$I235+CE$4*climate!$I235^2+CE$5*climate!$I235^6)*(L125/L$66)^$BW$1,-99)</f>
        <v>0.14494007122769442</v>
      </c>
      <c r="CF125" s="8">
        <f>MAX((CF$3*climate!$I235+CF$4*climate!$I235^2+CF$5*climate!$I235^6)*(M125/M$66)^$BW$1,-99)</f>
        <v>3.7040383753617429E-2</v>
      </c>
      <c r="CG125" s="8">
        <f>MAX((CG$3*climate!$M235+CG$4*climate!$M235^2+CG$5*climate!$M235^6)*(K125/K$66)^$BW$1,-99)</f>
        <v>0.35814848428169538</v>
      </c>
      <c r="CH125" s="8">
        <f>MAX((CH$3*climate!$M235+CH$4*climate!$M235^2+CH$5*climate!$M235^6)*(L125/L$66)^$BW$1,-99)</f>
        <v>0.14494031242579083</v>
      </c>
      <c r="CI125" s="8">
        <f>MAX((CI$3*climate!$M235+CI$4*climate!$M235^2+CI$5*climate!$M235^6)*(M125/M$66)^$BW$1,-99)</f>
        <v>3.7040433795578025E-2</v>
      </c>
      <c r="CJ125" s="8">
        <f t="shared" si="155"/>
        <v>-4.422342285309397E-5</v>
      </c>
      <c r="CK125" s="8">
        <f t="shared" si="156"/>
        <v>-7.7313635583170312E-6</v>
      </c>
      <c r="CL125" s="8">
        <f t="shared" si="157"/>
        <v>-2.2488771009482438E-6</v>
      </c>
    </row>
    <row r="126" spans="1:90">
      <c r="A126">
        <f t="shared" si="175"/>
        <v>2080</v>
      </c>
      <c r="B126" s="4">
        <f t="shared" si="97"/>
        <v>1279.9756057558554</v>
      </c>
      <c r="C126" s="4">
        <f t="shared" si="98"/>
        <v>3536.1894211108661</v>
      </c>
      <c r="D126" s="4">
        <f t="shared" si="99"/>
        <v>6657.3373578936862</v>
      </c>
      <c r="E126" s="11">
        <f t="shared" si="176"/>
        <v>2.6904572062470827E-4</v>
      </c>
      <c r="F126" s="11">
        <f t="shared" si="177"/>
        <v>5.3937735725077146E-4</v>
      </c>
      <c r="G126" s="11">
        <f t="shared" si="178"/>
        <v>1.1908531155038976E-3</v>
      </c>
      <c r="H126" s="4">
        <f t="shared" si="103"/>
        <v>122433.73038098677</v>
      </c>
      <c r="I126" s="4">
        <f t="shared" si="104"/>
        <v>74777.430458543531</v>
      </c>
      <c r="J126" s="4">
        <f t="shared" si="105"/>
        <v>20050.491143829775</v>
      </c>
      <c r="K126" s="4">
        <f t="shared" si="166"/>
        <v>95653.174818661326</v>
      </c>
      <c r="L126" s="4">
        <f t="shared" si="167"/>
        <v>21146.330570451399</v>
      </c>
      <c r="M126" s="4">
        <f t="shared" si="168"/>
        <v>3011.7883571058128</v>
      </c>
      <c r="N126" s="11">
        <f t="shared" si="179"/>
        <v>1.1695061917179839E-2</v>
      </c>
      <c r="O126" s="11">
        <f t="shared" si="180"/>
        <v>1.7900287116010105E-2</v>
      </c>
      <c r="P126" s="11">
        <f t="shared" si="181"/>
        <v>1.3120946132108013E-2</v>
      </c>
      <c r="Q126" s="4">
        <f t="shared" si="182"/>
        <v>6778.4870583193879</v>
      </c>
      <c r="R126" s="4">
        <f t="shared" si="183"/>
        <v>16927.875406658008</v>
      </c>
      <c r="S126" s="4">
        <f t="shared" si="184"/>
        <v>5062.7105895847762</v>
      </c>
      <c r="T126" s="4">
        <f t="shared" si="112"/>
        <v>55.364539144778412</v>
      </c>
      <c r="U126" s="4">
        <f t="shared" si="113"/>
        <v>226.3767998292318</v>
      </c>
      <c r="V126" s="4">
        <f t="shared" si="114"/>
        <v>252.49808362638268</v>
      </c>
      <c r="W126" s="11">
        <f t="shared" si="185"/>
        <v>-1.219247815263802E-2</v>
      </c>
      <c r="X126" s="11">
        <f t="shared" si="186"/>
        <v>-1.3228699347321071E-2</v>
      </c>
      <c r="Y126" s="11">
        <f t="shared" si="187"/>
        <v>-1.2203590333800474E-2</v>
      </c>
      <c r="Z126" s="4">
        <f t="shared" si="134"/>
        <v>7513.7043094070905</v>
      </c>
      <c r="AA126" s="4">
        <f t="shared" si="118"/>
        <v>21324.31978756054</v>
      </c>
      <c r="AB126" s="4">
        <f t="shared" si="119"/>
        <v>8422.7629076407793</v>
      </c>
      <c r="AC126" s="12">
        <f t="shared" si="120"/>
        <v>2.0002939492994276</v>
      </c>
      <c r="AD126" s="12">
        <f t="shared" si="121"/>
        <v>3.5558352629886429</v>
      </c>
      <c r="AE126" s="12">
        <f t="shared" si="122"/>
        <v>1.7563937390239284</v>
      </c>
      <c r="AF126" s="11">
        <f t="shared" si="188"/>
        <v>-2.9039671966837322E-3</v>
      </c>
      <c r="AG126" s="11">
        <f t="shared" si="189"/>
        <v>2.0567434751257441E-3</v>
      </c>
      <c r="AH126" s="11">
        <f t="shared" si="190"/>
        <v>8.257041531207765E-4</v>
      </c>
      <c r="AI126" s="1">
        <f t="shared" si="169"/>
        <v>216325.46068954852</v>
      </c>
      <c r="AJ126" s="1">
        <f t="shared" si="170"/>
        <v>124396.9830836832</v>
      </c>
      <c r="AK126" s="1">
        <f t="shared" si="171"/>
        <v>34484.426227351149</v>
      </c>
      <c r="AL126" s="17">
        <f t="shared" si="165"/>
        <v>34.040563801051995</v>
      </c>
      <c r="AM126" s="17">
        <f t="shared" si="165"/>
        <v>10.679408718425043</v>
      </c>
      <c r="AN126" s="17">
        <f t="shared" si="165"/>
        <v>2.1558802530785104</v>
      </c>
      <c r="AO126" s="7">
        <f t="shared" si="191"/>
        <v>9.0439381196058908E-3</v>
      </c>
      <c r="AP126" s="7">
        <f t="shared" si="191"/>
        <v>1.3926985083641801E-2</v>
      </c>
      <c r="AQ126" s="7">
        <f t="shared" si="191"/>
        <v>1.008091010525522E-2</v>
      </c>
      <c r="AR126" s="1">
        <f t="shared" si="127"/>
        <v>122433.73038098677</v>
      </c>
      <c r="AS126" s="1">
        <f t="shared" si="128"/>
        <v>74777.430458543531</v>
      </c>
      <c r="AT126" s="1">
        <f t="shared" si="129"/>
        <v>20050.491143829775</v>
      </c>
      <c r="AU126" s="1">
        <f t="shared" si="172"/>
        <v>24486.746076197356</v>
      </c>
      <c r="AV126" s="1">
        <f t="shared" si="173"/>
        <v>14955.486091708706</v>
      </c>
      <c r="AW126" s="1">
        <f t="shared" si="174"/>
        <v>4010.0982287659554</v>
      </c>
      <c r="AX126" s="1">
        <f t="shared" si="143"/>
        <v>76522.539854929069</v>
      </c>
      <c r="AY126" s="1">
        <f t="shared" si="144"/>
        <v>16917.064456361117</v>
      </c>
      <c r="AZ126" s="1">
        <f t="shared" si="145"/>
        <v>2409.4306856846497</v>
      </c>
      <c r="BA126" s="1">
        <f t="shared" si="146"/>
        <v>11.245340615043714</v>
      </c>
      <c r="BB126" s="1">
        <f t="shared" si="147"/>
        <v>9.7360781226211994</v>
      </c>
      <c r="BC126" s="1">
        <f t="shared" si="148"/>
        <v>7.7871457685716283</v>
      </c>
      <c r="BD126" s="1">
        <f t="shared" si="149"/>
        <v>17086.017639807316</v>
      </c>
      <c r="BE126">
        <f t="shared" si="135"/>
        <v>0.44605544733121549</v>
      </c>
      <c r="BF126">
        <f t="shared" si="136"/>
        <v>0.64396964061591089</v>
      </c>
      <c r="BG126">
        <f t="shared" si="137"/>
        <v>5.0936644772301656E-2</v>
      </c>
      <c r="BH126">
        <f t="shared" si="150"/>
        <v>0.4700053857392496</v>
      </c>
      <c r="BI126">
        <f t="shared" si="151"/>
        <v>1.989654620938508E-2</v>
      </c>
      <c r="BJ126">
        <f t="shared" si="151"/>
        <v>4.1469689803498549E-2</v>
      </c>
      <c r="BK126">
        <f t="shared" si="151"/>
        <v>2.5945417806596459E-4</v>
      </c>
      <c r="BL126">
        <f t="shared" si="140"/>
        <v>2436.0083741126973</v>
      </c>
      <c r="BM126">
        <f t="shared" si="141"/>
        <v>3100.9968454184846</v>
      </c>
      <c r="BN126">
        <f t="shared" si="142"/>
        <v>5.2021836995412567</v>
      </c>
      <c r="BO126">
        <f t="shared" si="131"/>
        <v>943.55460263101054</v>
      </c>
      <c r="BP126">
        <f t="shared" si="132"/>
        <v>451.63827496772234</v>
      </c>
      <c r="BQ126">
        <f t="shared" si="133"/>
        <v>24.251062415088345</v>
      </c>
      <c r="BR126" s="7">
        <f t="shared" si="158"/>
        <v>1.4407237115695359E-2</v>
      </c>
      <c r="BS126" s="7">
        <f t="shared" si="138"/>
        <v>0.16973309001641726</v>
      </c>
      <c r="BT126" s="7">
        <f t="shared" si="139"/>
        <v>4.868295132694387E-2</v>
      </c>
      <c r="BU126" s="8">
        <f>MAX((BU$3*climate!$I236+BU$4*climate!$I236^2+BU$5*climate!$I236^6)*(K126/K$66)^$BW$1,-99)</f>
        <v>2.7133864308094182</v>
      </c>
      <c r="BV126" s="8">
        <f>MAX((BV$3*climate!$I236+BV$4*climate!$I236^2+BV$5*climate!$I236^6)*(L126/L$66)^$BW$1,-99)</f>
        <v>1.291560334493802</v>
      </c>
      <c r="BW126" s="8">
        <f>MAX((BW$3*climate!$I236+BW$4*climate!$I236^2+BW$5*climate!$I236^6)*(M126/M$66)^$BW$1,-99)</f>
        <v>0.56122966300267807</v>
      </c>
      <c r="BX126" s="8">
        <f>MAX((BX$3*climate!$M236+BX$4*climate!$M236^2+BX$5*climate!$M236^6)*(K126/K$66)^$BW$1,-99)</f>
        <v>2.7133874651856855</v>
      </c>
      <c r="BY126" s="8">
        <f>MAX((BY$3*climate!$M236+BY$4*climate!$M236^2+BY$5*climate!$M236^6)*(L126/L$66)^$BW$1,-99)</f>
        <v>1.2915605843539335</v>
      </c>
      <c r="BZ126" s="8">
        <f>MAX((BZ$3*climate!$M236+BZ$4*climate!$M236^2+BZ$5*climate!$M236^6)*(M126/M$66)^$BW$1,-99)</f>
        <v>0.56122944774005745</v>
      </c>
      <c r="CA126" s="8">
        <f t="shared" si="152"/>
        <v>-1.2232642375553944E-3</v>
      </c>
      <c r="CB126" s="8">
        <f t="shared" si="153"/>
        <v>-2.0762841894685378E-4</v>
      </c>
      <c r="CC126" s="8">
        <f t="shared" si="154"/>
        <v>-5.9552113336900366E-5</v>
      </c>
      <c r="CD126" s="8">
        <f>MAX((CD$3*climate!$I236+CD$4*climate!$I236^2+CD$5*climate!$I236^6)*(K126/K$66)^$BW$1,-99)</f>
        <v>0.36312914929243201</v>
      </c>
      <c r="CE126" s="8">
        <f>MAX((CE$3*climate!$I236+CE$4*climate!$I236^2+CE$5*climate!$I236^6)*(L126/L$66)^$BW$1,-99)</f>
        <v>0.14665478438462215</v>
      </c>
      <c r="CF126" s="8">
        <f>MAX((CF$3*climate!$I236+CF$4*climate!$I236^2+CF$5*climate!$I236^6)*(M126/M$66)^$BW$1,-99)</f>
        <v>3.7406124836669774E-2</v>
      </c>
      <c r="CG126" s="8">
        <f>MAX((CG$3*climate!$M236+CG$4*climate!$M236^2+CG$5*climate!$M236^6)*(K126/K$66)^$BW$1,-99)</f>
        <v>0.36312976458407098</v>
      </c>
      <c r="CH126" s="8">
        <f>MAX((CH$3*climate!$M236+CH$4*climate!$M236^2+CH$5*climate!$M236^6)*(L126/L$66)^$BW$1,-99)</f>
        <v>0.14665502496303459</v>
      </c>
      <c r="CI126" s="8">
        <f>MAX((CI$3*climate!$M236+CI$4*climate!$M236^2+CI$5*climate!$M236^6)*(M126/M$66)^$BW$1,-99)</f>
        <v>3.7406174160490288E-2</v>
      </c>
      <c r="CJ126" s="8">
        <f t="shared" si="155"/>
        <v>-4.4204586403013E-5</v>
      </c>
      <c r="CK126" s="8">
        <f t="shared" si="156"/>
        <v>-7.5029810430811E-6</v>
      </c>
      <c r="CL126" s="8">
        <f t="shared" si="157"/>
        <v>-2.1520097282855666E-6</v>
      </c>
    </row>
    <row r="127" spans="1:90">
      <c r="A127">
        <f t="shared" si="175"/>
        <v>2081</v>
      </c>
      <c r="B127" s="4">
        <f t="shared" si="97"/>
        <v>1280.3027591171265</v>
      </c>
      <c r="C127" s="4">
        <f t="shared" si="98"/>
        <v>3538.0013945903279</v>
      </c>
      <c r="D127" s="4">
        <f t="shared" si="99"/>
        <v>6664.8688732806149</v>
      </c>
      <c r="E127" s="11">
        <f t="shared" si="176"/>
        <v>2.5559343459347284E-4</v>
      </c>
      <c r="F127" s="11">
        <f t="shared" si="177"/>
        <v>5.1240848938823285E-4</v>
      </c>
      <c r="G127" s="11">
        <f t="shared" si="178"/>
        <v>1.1313104597287028E-3</v>
      </c>
      <c r="H127" s="4">
        <f t="shared" si="103"/>
        <v>123882.48213307172</v>
      </c>
      <c r="I127" s="4">
        <f t="shared" si="104"/>
        <v>76141.306230437287</v>
      </c>
      <c r="J127" s="4">
        <f t="shared" si="105"/>
        <v>20333.734266303429</v>
      </c>
      <c r="K127" s="4">
        <f t="shared" si="166"/>
        <v>96760.302397925654</v>
      </c>
      <c r="L127" s="4">
        <f t="shared" si="167"/>
        <v>21520.993843263826</v>
      </c>
      <c r="M127" s="4">
        <f t="shared" si="168"/>
        <v>3050.8828685019062</v>
      </c>
      <c r="N127" s="11">
        <f t="shared" si="179"/>
        <v>1.1574394486782102E-2</v>
      </c>
      <c r="O127" s="11">
        <f t="shared" si="180"/>
        <v>1.7717649478910413E-2</v>
      </c>
      <c r="P127" s="11">
        <f t="shared" si="181"/>
        <v>1.2980497551847048E-2</v>
      </c>
      <c r="Q127" s="4">
        <f t="shared" si="182"/>
        <v>6775.0720237939859</v>
      </c>
      <c r="R127" s="4">
        <f t="shared" si="183"/>
        <v>17008.607106211271</v>
      </c>
      <c r="S127" s="4">
        <f t="shared" si="184"/>
        <v>5071.5729086044821</v>
      </c>
      <c r="T127" s="4">
        <f t="shared" si="112"/>
        <v>54.689508210824826</v>
      </c>
      <c r="U127" s="4">
        <f t="shared" si="113"/>
        <v>223.38212920508221</v>
      </c>
      <c r="V127" s="4">
        <f t="shared" si="114"/>
        <v>249.41670045373661</v>
      </c>
      <c r="W127" s="11">
        <f t="shared" si="185"/>
        <v>-1.219247815263802E-2</v>
      </c>
      <c r="X127" s="11">
        <f t="shared" si="186"/>
        <v>-1.3228699347321071E-2</v>
      </c>
      <c r="Y127" s="11">
        <f t="shared" si="187"/>
        <v>-1.2203590333800474E-2</v>
      </c>
      <c r="Z127" s="4">
        <f t="shared" si="134"/>
        <v>7489.1042617142175</v>
      </c>
      <c r="AA127" s="4">
        <f t="shared" si="118"/>
        <v>21474.518457456546</v>
      </c>
      <c r="AB127" s="4">
        <f t="shared" si="119"/>
        <v>8446.1470365689765</v>
      </c>
      <c r="AC127" s="12">
        <f t="shared" si="120"/>
        <v>1.9944851612869372</v>
      </c>
      <c r="AD127" s="12">
        <f t="shared" si="121"/>
        <v>3.563148703964417</v>
      </c>
      <c r="AE127" s="12">
        <f t="shared" si="122"/>
        <v>1.7578440006287557</v>
      </c>
      <c r="AF127" s="11">
        <f t="shared" si="188"/>
        <v>-2.9039671966837322E-3</v>
      </c>
      <c r="AG127" s="11">
        <f t="shared" si="189"/>
        <v>2.0567434751257441E-3</v>
      </c>
      <c r="AH127" s="11">
        <f t="shared" si="190"/>
        <v>8.257041531207765E-4</v>
      </c>
      <c r="AI127" s="1">
        <f t="shared" si="169"/>
        <v>219179.66069679105</v>
      </c>
      <c r="AJ127" s="1">
        <f t="shared" si="170"/>
        <v>126912.77086702359</v>
      </c>
      <c r="AK127" s="1">
        <f t="shared" si="171"/>
        <v>35046.081833381992</v>
      </c>
      <c r="AL127" s="17">
        <f t="shared" si="165"/>
        <v>34.345345946099478</v>
      </c>
      <c r="AM127" s="17">
        <f t="shared" si="165"/>
        <v>10.826653364689427</v>
      </c>
      <c r="AN127" s="17">
        <f t="shared" si="165"/>
        <v>2.1773961557571999</v>
      </c>
      <c r="AO127" s="7">
        <f t="shared" si="191"/>
        <v>8.9534987384098322E-3</v>
      </c>
      <c r="AP127" s="7">
        <f t="shared" si="191"/>
        <v>1.3787715232805383E-2</v>
      </c>
      <c r="AQ127" s="7">
        <f t="shared" si="191"/>
        <v>9.9801010042026676E-3</v>
      </c>
      <c r="AR127" s="1">
        <f t="shared" si="127"/>
        <v>123882.48213307172</v>
      </c>
      <c r="AS127" s="1">
        <f t="shared" si="128"/>
        <v>76141.306230437287</v>
      </c>
      <c r="AT127" s="1">
        <f t="shared" si="129"/>
        <v>20333.734266303429</v>
      </c>
      <c r="AU127" s="1">
        <f t="shared" si="172"/>
        <v>24776.496426614347</v>
      </c>
      <c r="AV127" s="1">
        <f t="shared" si="173"/>
        <v>15228.261246087459</v>
      </c>
      <c r="AW127" s="1">
        <f t="shared" si="174"/>
        <v>4066.7468532606858</v>
      </c>
      <c r="AX127" s="1">
        <f t="shared" si="143"/>
        <v>77408.241918340529</v>
      </c>
      <c r="AY127" s="1">
        <f t="shared" si="144"/>
        <v>17216.795074611062</v>
      </c>
      <c r="AZ127" s="1">
        <f t="shared" si="145"/>
        <v>2440.706294801525</v>
      </c>
      <c r="BA127" s="1">
        <f t="shared" si="146"/>
        <v>11.256848538641803</v>
      </c>
      <c r="BB127" s="1">
        <f t="shared" si="147"/>
        <v>9.7536406442029389</v>
      </c>
      <c r="BC127" s="1">
        <f t="shared" si="148"/>
        <v>7.8000427414829057</v>
      </c>
      <c r="BD127" s="1">
        <f t="shared" si="149"/>
        <v>16628.376843051476</v>
      </c>
      <c r="BE127">
        <f t="shared" si="135"/>
        <v>0.44605544733121549</v>
      </c>
      <c r="BF127">
        <f t="shared" si="136"/>
        <v>0.64396964061591089</v>
      </c>
      <c r="BG127">
        <f t="shared" si="137"/>
        <v>5.0936644772301656E-2</v>
      </c>
      <c r="BH127">
        <f t="shared" si="150"/>
        <v>0.47045764224766773</v>
      </c>
      <c r="BI127">
        <f t="shared" si="151"/>
        <v>1.989654620938508E-2</v>
      </c>
      <c r="BJ127">
        <f t="shared" si="151"/>
        <v>4.1469689803498549E-2</v>
      </c>
      <c r="BK127">
        <f t="shared" si="151"/>
        <v>2.5945417806596459E-4</v>
      </c>
      <c r="BL127">
        <f t="shared" si="140"/>
        <v>2464.8335302939831</v>
      </c>
      <c r="BM127">
        <f t="shared" si="141"/>
        <v>3157.5563506094259</v>
      </c>
      <c r="BN127">
        <f t="shared" si="142"/>
        <v>5.2756723110754953</v>
      </c>
      <c r="BO127">
        <f t="shared" si="131"/>
        <v>957.14861752272122</v>
      </c>
      <c r="BP127">
        <f t="shared" si="132"/>
        <v>456.65926997506409</v>
      </c>
      <c r="BQ127">
        <f t="shared" si="133"/>
        <v>24.525554545349578</v>
      </c>
      <c r="BR127" s="7">
        <f t="shared" si="158"/>
        <v>1.4249503389992979E-2</v>
      </c>
      <c r="BS127" s="7">
        <f t="shared" si="138"/>
        <v>0.16478940778292939</v>
      </c>
      <c r="BT127" s="7">
        <f t="shared" si="139"/>
        <v>4.6612996920042372E-2</v>
      </c>
      <c r="BU127" s="8">
        <f>MAX((BU$3*climate!$I237+BU$4*climate!$I237^2+BU$5*climate!$I237^6)*(K127/K$66)^$BW$1,-99)</f>
        <v>2.7156033413036371</v>
      </c>
      <c r="BV127" s="8">
        <f>MAX((BV$3*climate!$I237+BV$4*climate!$I237^2+BV$5*climate!$I237^6)*(L127/L$66)^$BW$1,-99)</f>
        <v>1.2882703319889777</v>
      </c>
      <c r="BW127" s="8">
        <f>MAX((BW$3*climate!$I237+BW$4*climate!$I237^2+BW$5*climate!$I237^6)*(M127/M$66)^$BW$1,-99)</f>
        <v>0.55725779093794048</v>
      </c>
      <c r="BX127" s="8">
        <f>MAX((BX$3*climate!$M237+BX$4*climate!$M237^2+BX$5*climate!$M237^6)*(K127/K$66)^$BW$1,-99)</f>
        <v>2.7156043462435715</v>
      </c>
      <c r="BY127" s="8">
        <f>MAX((BY$3*climate!$M237+BY$4*climate!$M237^2+BY$5*climate!$M237^6)*(L127/L$66)^$BW$1,-99)</f>
        <v>1.288270564933099</v>
      </c>
      <c r="BZ127" s="8">
        <f>MAX((BZ$3*climate!$M237+BZ$4*climate!$M237^2+BZ$5*climate!$M237^6)*(M127/M$66)^$BW$1,-99)</f>
        <v>0.55725756514904146</v>
      </c>
      <c r="CA127" s="8">
        <f t="shared" si="152"/>
        <v>-1.1990332199254925E-3</v>
      </c>
      <c r="CB127" s="8">
        <f t="shared" si="153"/>
        <v>-1.9758797422358084E-4</v>
      </c>
      <c r="CC127" s="8">
        <f t="shared" si="154"/>
        <v>-5.5890531787415469E-5</v>
      </c>
      <c r="CD127" s="8">
        <f>MAX((CD$3*climate!$I237+CD$4*climate!$I237^2+CD$5*climate!$I237^6)*(K127/K$66)^$BW$1,-99)</f>
        <v>0.36812911396090209</v>
      </c>
      <c r="CE127" s="8">
        <f>MAX((CE$3*climate!$I237+CE$4*climate!$I237^2+CE$5*climate!$I237^6)*(L127/L$66)^$BW$1,-99)</f>
        <v>0.14836951418648933</v>
      </c>
      <c r="CF127" s="8">
        <f>MAX((CF$3*climate!$I237+CF$4*climate!$I237^2+CF$5*climate!$I237^6)*(M127/M$66)^$BW$1,-99)</f>
        <v>3.7766291422750883E-2</v>
      </c>
      <c r="CG127" s="8">
        <f>MAX((CG$3*climate!$M237+CG$4*climate!$M237^2+CG$5*climate!$M237^6)*(K127/K$66)^$BW$1,-99)</f>
        <v>0.36812972951705186</v>
      </c>
      <c r="CH127" s="8">
        <f>MAX((CH$3*climate!$M237+CH$4*climate!$M237^2+CH$5*climate!$M237^6)*(L127/L$66)^$BW$1,-99)</f>
        <v>0.14836975407942246</v>
      </c>
      <c r="CI127" s="8">
        <f>MAX((CI$3*climate!$M237+CI$4*climate!$M237^2+CI$5*climate!$M237^6)*(M127/M$66)^$BW$1,-99)</f>
        <v>3.7766339995225676E-2</v>
      </c>
      <c r="CJ127" s="8">
        <f t="shared" si="155"/>
        <v>-4.4167760966719019E-5</v>
      </c>
      <c r="CK127" s="8">
        <f t="shared" si="156"/>
        <v>-7.2783791728036122E-6</v>
      </c>
      <c r="CL127" s="8">
        <f t="shared" si="157"/>
        <v>-2.0587917059068415E-6</v>
      </c>
    </row>
    <row r="128" spans="1:90">
      <c r="A128">
        <f t="shared" si="175"/>
        <v>2082</v>
      </c>
      <c r="B128" s="4">
        <f t="shared" si="97"/>
        <v>1280.6136342476727</v>
      </c>
      <c r="C128" s="4">
        <f t="shared" si="98"/>
        <v>3539.723651442881</v>
      </c>
      <c r="D128" s="4">
        <f t="shared" si="99"/>
        <v>6672.031907356225</v>
      </c>
      <c r="E128" s="11">
        <f t="shared" si="176"/>
        <v>2.4281376286379918E-4</v>
      </c>
      <c r="F128" s="11">
        <f t="shared" si="177"/>
        <v>4.8678806491882118E-4</v>
      </c>
      <c r="G128" s="11">
        <f t="shared" si="178"/>
        <v>1.0747449367422676E-3</v>
      </c>
      <c r="H128" s="4">
        <f t="shared" si="103"/>
        <v>125331.98106786859</v>
      </c>
      <c r="I128" s="4">
        <f t="shared" si="104"/>
        <v>77514.301441991294</v>
      </c>
      <c r="J128" s="4">
        <f t="shared" si="105"/>
        <v>20616.989512447228</v>
      </c>
      <c r="K128" s="4">
        <f t="shared" si="166"/>
        <v>97868.691786572977</v>
      </c>
      <c r="L128" s="4">
        <f t="shared" si="167"/>
        <v>21898.404812023815</v>
      </c>
      <c r="M128" s="4">
        <f t="shared" si="168"/>
        <v>3090.0615882421125</v>
      </c>
      <c r="N128" s="11">
        <f t="shared" si="179"/>
        <v>1.1455001288535493E-2</v>
      </c>
      <c r="O128" s="11">
        <f t="shared" si="180"/>
        <v>1.7536874528595314E-2</v>
      </c>
      <c r="P128" s="11">
        <f t="shared" si="181"/>
        <v>1.2841764639572872E-2</v>
      </c>
      <c r="Q128" s="4">
        <f t="shared" si="182"/>
        <v>6770.7729632487226</v>
      </c>
      <c r="R128" s="4">
        <f t="shared" si="183"/>
        <v>17086.250673830109</v>
      </c>
      <c r="S128" s="4">
        <f t="shared" si="184"/>
        <v>5079.4679329229239</v>
      </c>
      <c r="T128" s="4">
        <f t="shared" si="112"/>
        <v>54.022707576785827</v>
      </c>
      <c r="U128" s="4">
        <f t="shared" si="113"/>
        <v>220.42707417826375</v>
      </c>
      <c r="V128" s="4">
        <f t="shared" si="114"/>
        <v>246.37292121899097</v>
      </c>
      <c r="W128" s="11">
        <f t="shared" si="185"/>
        <v>-1.219247815263802E-2</v>
      </c>
      <c r="X128" s="11">
        <f t="shared" si="186"/>
        <v>-1.3228699347321071E-2</v>
      </c>
      <c r="Y128" s="11">
        <f t="shared" si="187"/>
        <v>-1.2203590333800474E-2</v>
      </c>
      <c r="Z128" s="4">
        <f t="shared" si="134"/>
        <v>7463.5940585047874</v>
      </c>
      <c r="AA128" s="4">
        <f t="shared" si="118"/>
        <v>21621.312030465517</v>
      </c>
      <c r="AB128" s="4">
        <f t="shared" si="119"/>
        <v>8467.9183173496713</v>
      </c>
      <c r="AC128" s="12">
        <f t="shared" si="120"/>
        <v>1.9886932418042875</v>
      </c>
      <c r="AD128" s="12">
        <f t="shared" si="121"/>
        <v>3.5704771868121985</v>
      </c>
      <c r="AE128" s="12">
        <f t="shared" si="122"/>
        <v>1.7592954597206132</v>
      </c>
      <c r="AF128" s="11">
        <f t="shared" si="188"/>
        <v>-2.9039671966837322E-3</v>
      </c>
      <c r="AG128" s="11">
        <f t="shared" si="189"/>
        <v>2.0567434751257441E-3</v>
      </c>
      <c r="AH128" s="11">
        <f t="shared" si="190"/>
        <v>8.257041531207765E-4</v>
      </c>
      <c r="AI128" s="1">
        <f t="shared" si="169"/>
        <v>222038.1910537263</v>
      </c>
      <c r="AJ128" s="1">
        <f t="shared" si="170"/>
        <v>129449.7550264087</v>
      </c>
      <c r="AK128" s="1">
        <f t="shared" si="171"/>
        <v>35608.220503304481</v>
      </c>
      <c r="AL128" s="17">
        <f t="shared" si="165"/>
        <v>34.64978184758214</v>
      </c>
      <c r="AM128" s="17">
        <f t="shared" si="165"/>
        <v>10.974435430070892</v>
      </c>
      <c r="AN128" s="17">
        <f t="shared" si="165"/>
        <v>2.1989094829822133</v>
      </c>
      <c r="AO128" s="7">
        <f t="shared" si="191"/>
        <v>8.8639637510257337E-3</v>
      </c>
      <c r="AP128" s="7">
        <f t="shared" si="191"/>
        <v>1.3649838080477329E-2</v>
      </c>
      <c r="AQ128" s="7">
        <f t="shared" si="191"/>
        <v>9.8802999941606413E-3</v>
      </c>
      <c r="AR128" s="1">
        <f t="shared" si="127"/>
        <v>125331.98106786859</v>
      </c>
      <c r="AS128" s="1">
        <f t="shared" si="128"/>
        <v>77514.301441991294</v>
      </c>
      <c r="AT128" s="1">
        <f t="shared" si="129"/>
        <v>20616.989512447228</v>
      </c>
      <c r="AU128" s="1">
        <f t="shared" si="172"/>
        <v>25066.39621357372</v>
      </c>
      <c r="AV128" s="1">
        <f t="shared" si="173"/>
        <v>15502.86028839826</v>
      </c>
      <c r="AW128" s="1">
        <f t="shared" si="174"/>
        <v>4123.3979024894461</v>
      </c>
      <c r="AX128" s="1">
        <f t="shared" si="143"/>
        <v>78294.953429258385</v>
      </c>
      <c r="AY128" s="1">
        <f t="shared" si="144"/>
        <v>17518.723849619051</v>
      </c>
      <c r="AZ128" s="1">
        <f t="shared" si="145"/>
        <v>2472.0492705936899</v>
      </c>
      <c r="BA128" s="1">
        <f t="shared" si="146"/>
        <v>11.268238428168182</v>
      </c>
      <c r="BB128" s="1">
        <f t="shared" si="147"/>
        <v>9.771025522203832</v>
      </c>
      <c r="BC128" s="1">
        <f t="shared" si="148"/>
        <v>7.8128027498488919</v>
      </c>
      <c r="BD128" s="1">
        <f t="shared" si="149"/>
        <v>16182.041324223768</v>
      </c>
      <c r="BE128">
        <f t="shared" si="135"/>
        <v>0.44605544733121549</v>
      </c>
      <c r="BF128">
        <f t="shared" si="136"/>
        <v>0.64396964061591089</v>
      </c>
      <c r="BG128">
        <f t="shared" si="137"/>
        <v>5.0936644772301656E-2</v>
      </c>
      <c r="BH128">
        <f t="shared" si="150"/>
        <v>0.47090925785821519</v>
      </c>
      <c r="BI128">
        <f t="shared" si="151"/>
        <v>1.989654620938508E-2</v>
      </c>
      <c r="BJ128">
        <f t="shared" si="151"/>
        <v>4.1469689803498549E-2</v>
      </c>
      <c r="BK128">
        <f t="shared" si="151"/>
        <v>2.5945417806596459E-4</v>
      </c>
      <c r="BL128">
        <f t="shared" si="140"/>
        <v>2493.6735528306235</v>
      </c>
      <c r="BM128">
        <f t="shared" si="141"/>
        <v>3214.4940361342592</v>
      </c>
      <c r="BN128">
        <f t="shared" si="142"/>
        <v>5.3491640681466075</v>
      </c>
      <c r="BO128">
        <f t="shared" si="131"/>
        <v>970.7875099928383</v>
      </c>
      <c r="BP128">
        <f t="shared" si="132"/>
        <v>461.73753722121171</v>
      </c>
      <c r="BQ128">
        <f t="shared" si="133"/>
        <v>24.803268801451487</v>
      </c>
      <c r="BR128" s="7">
        <f t="shared" si="158"/>
        <v>1.4094138268708756E-2</v>
      </c>
      <c r="BS128" s="7">
        <f t="shared" si="138"/>
        <v>0.15998971629410619</v>
      </c>
      <c r="BT128" s="7">
        <f t="shared" si="139"/>
        <v>4.4637796588574433E-2</v>
      </c>
      <c r="BU128" s="8">
        <f>MAX((BU$3*climate!$I238+BU$4*climate!$I238^2+BU$5*climate!$I238^6)*(K128/K$66)^$BW$1,-99)</f>
        <v>2.7176375776194623</v>
      </c>
      <c r="BV128" s="8">
        <f>MAX((BV$3*climate!$I238+BV$4*climate!$I238^2+BV$5*climate!$I238^6)*(L128/L$66)^$BW$1,-99)</f>
        <v>1.2848940996588021</v>
      </c>
      <c r="BW128" s="8">
        <f>MAX((BW$3*climate!$I238+BW$4*climate!$I238^2+BW$5*climate!$I238^6)*(M128/M$66)^$BW$1,-99)</f>
        <v>0.55320790071853032</v>
      </c>
      <c r="BX128" s="8">
        <f>MAX((BX$3*climate!$M238+BX$4*climate!$M238^2+BX$5*climate!$M238^6)*(K128/K$66)^$BW$1,-99)</f>
        <v>2.7176385533592455</v>
      </c>
      <c r="BY128" s="8">
        <f>MAX((BY$3*climate!$M238+BY$4*climate!$M238^2+BY$5*climate!$M238^6)*(L128/L$66)^$BW$1,-99)</f>
        <v>1.2848943159268507</v>
      </c>
      <c r="BZ128" s="8">
        <f>MAX((BZ$3*climate!$M238+BZ$4*climate!$M238^2+BZ$5*climate!$M238^6)*(M128/M$66)^$BW$1,-99)</f>
        <v>0.55320766458972936</v>
      </c>
      <c r="CA128" s="8">
        <f t="shared" si="152"/>
        <v>-1.1742313502144039E-3</v>
      </c>
      <c r="CB128" s="8">
        <f t="shared" si="153"/>
        <v>-1.8786494058444772E-4</v>
      </c>
      <c r="CC128" s="8">
        <f t="shared" si="154"/>
        <v>-5.241510015879767E-5</v>
      </c>
      <c r="CD128" s="8">
        <f>MAX((CD$3*climate!$I238+CD$4*climate!$I238^2+CD$5*climate!$I238^6)*(K128/K$66)^$BW$1,-99)</f>
        <v>0.37314712833008734</v>
      </c>
      <c r="CE128" s="8">
        <f>MAX((CE$3*climate!$I238+CE$4*climate!$I238^2+CE$5*climate!$I238^6)*(L128/L$66)^$BW$1,-99)</f>
        <v>0.15008392841887028</v>
      </c>
      <c r="CF128" s="8">
        <f>MAX((CF$3*climate!$I238+CF$4*climate!$I238^2+CF$5*climate!$I238^6)*(M128/M$66)^$BW$1,-99)</f>
        <v>3.8120592551453683E-2</v>
      </c>
      <c r="CG128" s="8">
        <f>MAX((CG$3*climate!$M238+CG$4*climate!$M238^2+CG$5*climate!$M238^6)*(K128/K$66)^$BW$1,-99)</f>
        <v>0.37314774400596973</v>
      </c>
      <c r="CH128" s="8">
        <f>MAX((CH$3*climate!$M238+CH$4*climate!$M238^2+CH$5*climate!$M238^6)*(L128/L$66)^$BW$1,-99)</f>
        <v>0.15008416756267476</v>
      </c>
      <c r="CI128" s="8">
        <f>MAX((CI$3*climate!$M238+CI$4*climate!$M238^2+CI$5*climate!$M238^6)*(M128/M$66)^$BW$1,-99)</f>
        <v>3.8120640339833249E-2</v>
      </c>
      <c r="CJ128" s="8">
        <f t="shared" si="155"/>
        <v>-4.4113411601636024E-5</v>
      </c>
      <c r="CK128" s="8">
        <f t="shared" si="156"/>
        <v>-7.0576922069108798E-6</v>
      </c>
      <c r="CL128" s="8">
        <f t="shared" si="157"/>
        <v>-1.9691254939018885E-6</v>
      </c>
    </row>
    <row r="129" spans="1:90">
      <c r="A129">
        <f t="shared" si="175"/>
        <v>2083</v>
      </c>
      <c r="B129" s="4">
        <f t="shared" si="97"/>
        <v>1280.9090373322138</v>
      </c>
      <c r="C129" s="4">
        <f t="shared" si="98"/>
        <v>3541.3605919081824</v>
      </c>
      <c r="D129" s="4">
        <f t="shared" si="99"/>
        <v>6678.8441032409282</v>
      </c>
      <c r="E129" s="11">
        <f t="shared" si="176"/>
        <v>2.3067307472060921E-4</v>
      </c>
      <c r="F129" s="11">
        <f t="shared" si="177"/>
        <v>4.6244866167288008E-4</v>
      </c>
      <c r="G129" s="11">
        <f t="shared" si="178"/>
        <v>1.0210076899051543E-3</v>
      </c>
      <c r="H129" s="4">
        <f t="shared" si="103"/>
        <v>126782.09151394392</v>
      </c>
      <c r="I129" s="4">
        <f t="shared" si="104"/>
        <v>78896.259350740569</v>
      </c>
      <c r="J129" s="4">
        <f t="shared" si="105"/>
        <v>20900.240139317979</v>
      </c>
      <c r="K129" s="4">
        <f t="shared" si="166"/>
        <v>98978.216109706467</v>
      </c>
      <c r="L129" s="4">
        <f t="shared" si="167"/>
        <v>22278.516209564837</v>
      </c>
      <c r="M129" s="4">
        <f t="shared" si="168"/>
        <v>3129.3199566038797</v>
      </c>
      <c r="N129" s="11">
        <f t="shared" si="179"/>
        <v>1.1336866804688484E-2</v>
      </c>
      <c r="O129" s="11">
        <f t="shared" si="180"/>
        <v>1.7357949165882403E-2</v>
      </c>
      <c r="P129" s="11">
        <f t="shared" si="181"/>
        <v>1.2704720356108146E-2</v>
      </c>
      <c r="Q129" s="4">
        <f t="shared" si="182"/>
        <v>6765.6042091638965</v>
      </c>
      <c r="R129" s="4">
        <f t="shared" si="183"/>
        <v>17160.813000346341</v>
      </c>
      <c r="S129" s="4">
        <f t="shared" si="184"/>
        <v>5086.4138405132207</v>
      </c>
      <c r="T129" s="4">
        <f t="shared" si="112"/>
        <v>53.364036894909511</v>
      </c>
      <c r="U129" s="4">
        <f t="shared" si="113"/>
        <v>217.51111068594986</v>
      </c>
      <c r="V129" s="4">
        <f t="shared" si="114"/>
        <v>243.36628701909271</v>
      </c>
      <c r="W129" s="11">
        <f t="shared" si="185"/>
        <v>-1.219247815263802E-2</v>
      </c>
      <c r="X129" s="11">
        <f t="shared" si="186"/>
        <v>-1.3228699347321071E-2</v>
      </c>
      <c r="Y129" s="11">
        <f t="shared" si="187"/>
        <v>-1.2203590333800474E-2</v>
      </c>
      <c r="Z129" s="4">
        <f t="shared" si="134"/>
        <v>7437.1978232884749</v>
      </c>
      <c r="AA129" s="4">
        <f t="shared" si="118"/>
        <v>21764.68489354743</v>
      </c>
      <c r="AB129" s="4">
        <f t="shared" si="119"/>
        <v>8488.1033839782722</v>
      </c>
      <c r="AC129" s="12">
        <f t="shared" si="120"/>
        <v>1.9829181418658213</v>
      </c>
      <c r="AD129" s="12">
        <f t="shared" si="121"/>
        <v>3.5778207424692599</v>
      </c>
      <c r="AE129" s="12">
        <f t="shared" si="122"/>
        <v>1.7607481172882711</v>
      </c>
      <c r="AF129" s="11">
        <f t="shared" si="188"/>
        <v>-2.9039671966837322E-3</v>
      </c>
      <c r="AG129" s="11">
        <f t="shared" si="189"/>
        <v>2.0567434751257441E-3</v>
      </c>
      <c r="AH129" s="11">
        <f t="shared" si="190"/>
        <v>8.257041531207765E-4</v>
      </c>
      <c r="AI129" s="1">
        <f t="shared" si="169"/>
        <v>224900.76816192741</v>
      </c>
      <c r="AJ129" s="1">
        <f t="shared" si="170"/>
        <v>132007.6398121661</v>
      </c>
      <c r="AK129" s="1">
        <f t="shared" si="171"/>
        <v>36170.796355463477</v>
      </c>
      <c r="AL129" s="17">
        <f t="shared" si="165"/>
        <v>34.95384491375728</v>
      </c>
      <c r="AM129" s="17">
        <f t="shared" si="165"/>
        <v>11.122736704049561</v>
      </c>
      <c r="AN129" s="17">
        <f t="shared" si="165"/>
        <v>2.2204181094805633</v>
      </c>
      <c r="AO129" s="7">
        <f t="shared" si="191"/>
        <v>8.7753241135154758E-3</v>
      </c>
      <c r="AP129" s="7">
        <f t="shared" si="191"/>
        <v>1.3513339699672555E-2</v>
      </c>
      <c r="AQ129" s="7">
        <f t="shared" si="191"/>
        <v>9.7814969942190341E-3</v>
      </c>
      <c r="AR129" s="1">
        <f t="shared" si="127"/>
        <v>126782.09151394392</v>
      </c>
      <c r="AS129" s="1">
        <f t="shared" si="128"/>
        <v>78896.259350740569</v>
      </c>
      <c r="AT129" s="1">
        <f t="shared" si="129"/>
        <v>20900.240139317979</v>
      </c>
      <c r="AU129" s="1">
        <f t="shared" si="172"/>
        <v>25356.418302788785</v>
      </c>
      <c r="AV129" s="1">
        <f t="shared" si="173"/>
        <v>15779.251870148115</v>
      </c>
      <c r="AW129" s="1">
        <f t="shared" si="174"/>
        <v>4180.048027863596</v>
      </c>
      <c r="AX129" s="1">
        <f t="shared" si="143"/>
        <v>79182.572887765171</v>
      </c>
      <c r="AY129" s="1">
        <f t="shared" si="144"/>
        <v>17822.812967651869</v>
      </c>
      <c r="AZ129" s="1">
        <f t="shared" si="145"/>
        <v>2503.455965283104</v>
      </c>
      <c r="BA129" s="1">
        <f t="shared" si="146"/>
        <v>11.279511514294425</v>
      </c>
      <c r="BB129" s="1">
        <f t="shared" si="147"/>
        <v>9.7882345430930044</v>
      </c>
      <c r="BC129" s="1">
        <f t="shared" si="148"/>
        <v>7.8254274423535151</v>
      </c>
      <c r="BD129" s="1">
        <f t="shared" si="149"/>
        <v>15746.794633122645</v>
      </c>
      <c r="BE129">
        <f t="shared" si="135"/>
        <v>0.44605544733121549</v>
      </c>
      <c r="BF129">
        <f t="shared" si="136"/>
        <v>0.64396964061591089</v>
      </c>
      <c r="BG129">
        <f t="shared" si="137"/>
        <v>5.0936644772301656E-2</v>
      </c>
      <c r="BH129">
        <f t="shared" si="150"/>
        <v>0.47136006817074599</v>
      </c>
      <c r="BI129">
        <f t="shared" si="151"/>
        <v>1.989654620938508E-2</v>
      </c>
      <c r="BJ129">
        <f t="shared" si="151"/>
        <v>4.1469689803498549E-2</v>
      </c>
      <c r="BK129">
        <f t="shared" si="151"/>
        <v>2.5945417806596459E-4</v>
      </c>
      <c r="BL129">
        <f t="shared" si="140"/>
        <v>2522.525742329673</v>
      </c>
      <c r="BM129">
        <f t="shared" si="141"/>
        <v>3271.8034019315833</v>
      </c>
      <c r="BN129">
        <f t="shared" si="142"/>
        <v>5.4226546267280273</v>
      </c>
      <c r="BO129">
        <f t="shared" si="131"/>
        <v>984.46992338821281</v>
      </c>
      <c r="BP129">
        <f t="shared" si="132"/>
        <v>466.87370874915621</v>
      </c>
      <c r="BQ129">
        <f t="shared" si="133"/>
        <v>25.084239893724781</v>
      </c>
      <c r="BR129" s="7">
        <f t="shared" si="158"/>
        <v>1.3941078341430435E-2</v>
      </c>
      <c r="BS129" s="7">
        <f t="shared" si="138"/>
        <v>0.15532982164476328</v>
      </c>
      <c r="BT129" s="7">
        <f t="shared" si="139"/>
        <v>4.2752655103103755E-2</v>
      </c>
      <c r="BU129" s="8">
        <f>MAX((BU$3*climate!$I239+BU$4*climate!$I239^2+BU$5*climate!$I239^6)*(K129/K$66)^$BW$1,-99)</f>
        <v>2.7194903908830064</v>
      </c>
      <c r="BV129" s="8">
        <f>MAX((BV$3*climate!$I239+BV$4*climate!$I239^2+BV$5*climate!$I239^6)*(L129/L$66)^$BW$1,-99)</f>
        <v>1.28143265755236</v>
      </c>
      <c r="BW129" s="8">
        <f>MAX((BW$3*climate!$I239+BW$4*climate!$I239^2+BW$5*climate!$I239^6)*(M129/M$66)^$BW$1,-99)</f>
        <v>0.54908069022155337</v>
      </c>
      <c r="BX129" s="8">
        <f>MAX((BX$3*climate!$M239+BX$4*climate!$M239^2+BX$5*climate!$M239^6)*(K129/K$66)^$BW$1,-99)</f>
        <v>2.7194913376739205</v>
      </c>
      <c r="BY129" s="8">
        <f>MAX((BY$3*climate!$M239+BY$4*climate!$M239^2+BY$5*climate!$M239^6)*(L129/L$66)^$BW$1,-99)</f>
        <v>1.2814328573884231</v>
      </c>
      <c r="BZ129" s="8">
        <f>MAX((BZ$3*climate!$M239+BZ$4*climate!$M239^2+BZ$5*climate!$M239^6)*(M129/M$66)^$BW$1,-99)</f>
        <v>0.54908044393975741</v>
      </c>
      <c r="CA129" s="8">
        <f t="shared" si="152"/>
        <v>-1.148887836402838E-3</v>
      </c>
      <c r="CB129" s="8">
        <f t="shared" si="153"/>
        <v>-1.7845654271829079E-4</v>
      </c>
      <c r="CC129" s="8">
        <f t="shared" si="154"/>
        <v>-4.9118005421881626E-5</v>
      </c>
      <c r="CD129" s="8">
        <f>MAX((CD$3*climate!$I239+CD$4*climate!$I239^2+CD$5*climate!$I239^6)*(K129/K$66)^$BW$1,-99)</f>
        <v>0.37818250498325606</v>
      </c>
      <c r="CE129" s="8">
        <f>MAX((CE$3*climate!$I239+CE$4*climate!$I239^2+CE$5*climate!$I239^6)*(L129/L$66)^$BW$1,-99)</f>
        <v>0.15179767362275232</v>
      </c>
      <c r="CF129" s="8">
        <f>MAX((CF$3*climate!$I239+CF$4*climate!$I239^2+CF$5*climate!$I239^6)*(M129/M$66)^$BW$1,-99)</f>
        <v>3.8468729644171917E-2</v>
      </c>
      <c r="CG129" s="8">
        <f>MAX((CG$3*climate!$M239+CG$4*climate!$M239^2+CG$5*climate!$M239^6)*(K129/K$66)^$BW$1,-99)</f>
        <v>0.3781831206386872</v>
      </c>
      <c r="CH129" s="8">
        <f>MAX((CH$3*climate!$M239+CH$4*climate!$M239^2+CH$5*climate!$M239^6)*(L129/L$66)^$BW$1,-99)</f>
        <v>0.15179791195583967</v>
      </c>
      <c r="CI129" s="8">
        <f>MAX((CI$3*climate!$M239+CI$4*climate!$M239^2+CI$5*climate!$M239^6)*(M129/M$66)^$BW$1,-99)</f>
        <v>3.8468776616152119E-2</v>
      </c>
      <c r="CJ129" s="8">
        <f t="shared" si="155"/>
        <v>-4.4041999064962643E-5</v>
      </c>
      <c r="CK129" s="8">
        <f t="shared" si="156"/>
        <v>-6.8410358596394785E-6</v>
      </c>
      <c r="CL129" s="8">
        <f t="shared" si="157"/>
        <v>-1.882912396075566E-6</v>
      </c>
    </row>
    <row r="130" spans="1:90">
      <c r="A130">
        <f t="shared" si="175"/>
        <v>2084</v>
      </c>
      <c r="B130" s="4">
        <f t="shared" si="97"/>
        <v>1281.1897349969886</v>
      </c>
      <c r="C130" s="4">
        <f t="shared" si="98"/>
        <v>3542.9164045011003</v>
      </c>
      <c r="D130" s="4">
        <f t="shared" si="99"/>
        <v>6685.3222968705604</v>
      </c>
      <c r="E130" s="11">
        <f t="shared" si="176"/>
        <v>2.1913942098457874E-4</v>
      </c>
      <c r="F130" s="11">
        <f t="shared" si="177"/>
        <v>4.3932622858923606E-4</v>
      </c>
      <c r="G130" s="11">
        <f t="shared" si="178"/>
        <v>9.6995730540989651E-4</v>
      </c>
      <c r="H130" s="4">
        <f t="shared" si="103"/>
        <v>128232.67818840979</v>
      </c>
      <c r="I130" s="4">
        <f t="shared" si="104"/>
        <v>80287.021600980006</v>
      </c>
      <c r="J130" s="4">
        <f t="shared" si="105"/>
        <v>21183.469474269834</v>
      </c>
      <c r="K130" s="4">
        <f t="shared" si="166"/>
        <v>100088.74929731715</v>
      </c>
      <c r="L130" s="4">
        <f t="shared" si="167"/>
        <v>22661.280265879068</v>
      </c>
      <c r="M130" s="4">
        <f t="shared" si="168"/>
        <v>3168.6534371253788</v>
      </c>
      <c r="N130" s="11">
        <f t="shared" si="179"/>
        <v>1.1219975781133318E-2</v>
      </c>
      <c r="O130" s="11">
        <f t="shared" si="180"/>
        <v>1.718085947527781E-2</v>
      </c>
      <c r="P130" s="11">
        <f t="shared" si="181"/>
        <v>1.2569338088453508E-2</v>
      </c>
      <c r="Q130" s="4">
        <f t="shared" si="182"/>
        <v>6759.580078967675</v>
      </c>
      <c r="R130" s="4">
        <f t="shared" si="183"/>
        <v>17232.302242236037</v>
      </c>
      <c r="S130" s="4">
        <f t="shared" si="184"/>
        <v>5092.4286265275341</v>
      </c>
      <c r="T130" s="4">
        <f t="shared" si="112"/>
        <v>52.71339704093176</v>
      </c>
      <c r="U130" s="4">
        <f t="shared" si="113"/>
        <v>214.63372159798357</v>
      </c>
      <c r="V130" s="4">
        <f t="shared" si="114"/>
        <v>240.39634455125361</v>
      </c>
      <c r="W130" s="11">
        <f t="shared" si="185"/>
        <v>-1.219247815263802E-2</v>
      </c>
      <c r="X130" s="11">
        <f t="shared" si="186"/>
        <v>-1.3228699347321071E-2</v>
      </c>
      <c r="Y130" s="11">
        <f t="shared" si="187"/>
        <v>-1.2203590333800474E-2</v>
      </c>
      <c r="Z130" s="4">
        <f t="shared" si="134"/>
        <v>7409.9394345325209</v>
      </c>
      <c r="AA130" s="4">
        <f t="shared" si="118"/>
        <v>21904.623059758604</v>
      </c>
      <c r="AB130" s="4">
        <f t="shared" si="119"/>
        <v>8506.7286690419132</v>
      </c>
      <c r="AC130" s="12">
        <f t="shared" si="120"/>
        <v>1.9771598126281338</v>
      </c>
      <c r="AD130" s="12">
        <f t="shared" si="121"/>
        <v>3.5851794019365029</v>
      </c>
      <c r="AE130" s="12">
        <f t="shared" si="122"/>
        <v>1.7622019743213155</v>
      </c>
      <c r="AF130" s="11">
        <f t="shared" si="188"/>
        <v>-2.9039671966837322E-3</v>
      </c>
      <c r="AG130" s="11">
        <f t="shared" si="189"/>
        <v>2.0567434751257441E-3</v>
      </c>
      <c r="AH130" s="11">
        <f t="shared" si="190"/>
        <v>8.257041531207765E-4</v>
      </c>
      <c r="AI130" s="1">
        <f t="shared" si="169"/>
        <v>227767.10964852344</v>
      </c>
      <c r="AJ130" s="1">
        <f t="shared" si="170"/>
        <v>134586.1277010976</v>
      </c>
      <c r="AK130" s="1">
        <f t="shared" si="171"/>
        <v>36733.764747780726</v>
      </c>
      <c r="AL130" s="17">
        <f t="shared" si="165"/>
        <v>35.257508918707735</v>
      </c>
      <c r="AM130" s="17">
        <f t="shared" si="165"/>
        <v>11.271538970326679</v>
      </c>
      <c r="AN130" s="17">
        <f t="shared" si="165"/>
        <v>2.2419199324137193</v>
      </c>
      <c r="AO130" s="7">
        <f t="shared" si="191"/>
        <v>8.6875708723803211E-3</v>
      </c>
      <c r="AP130" s="7">
        <f t="shared" si="191"/>
        <v>1.3378206302675829E-2</v>
      </c>
      <c r="AQ130" s="7">
        <f t="shared" si="191"/>
        <v>9.6836820242768434E-3</v>
      </c>
      <c r="AR130" s="1">
        <f t="shared" si="127"/>
        <v>128232.67818840979</v>
      </c>
      <c r="AS130" s="1">
        <f t="shared" si="128"/>
        <v>80287.021600980006</v>
      </c>
      <c r="AT130" s="1">
        <f t="shared" si="129"/>
        <v>21183.469474269834</v>
      </c>
      <c r="AU130" s="1">
        <f t="shared" si="172"/>
        <v>25646.535637681958</v>
      </c>
      <c r="AV130" s="1">
        <f t="shared" si="173"/>
        <v>16057.404320196001</v>
      </c>
      <c r="AW130" s="1">
        <f t="shared" si="174"/>
        <v>4236.6938948539673</v>
      </c>
      <c r="AX130" s="1">
        <f t="shared" si="143"/>
        <v>80070.999437853723</v>
      </c>
      <c r="AY130" s="1">
        <f t="shared" si="144"/>
        <v>18129.024212703254</v>
      </c>
      <c r="AZ130" s="1">
        <f t="shared" si="145"/>
        <v>2534.922749700303</v>
      </c>
      <c r="BA130" s="1">
        <f t="shared" si="146"/>
        <v>11.290669013040157</v>
      </c>
      <c r="BB130" s="1">
        <f t="shared" si="147"/>
        <v>9.8052694806073113</v>
      </c>
      <c r="BC130" s="1">
        <f t="shared" si="148"/>
        <v>7.8379184420699524</v>
      </c>
      <c r="BD130" s="1">
        <f t="shared" si="149"/>
        <v>15322.419811359123</v>
      </c>
      <c r="BE130">
        <f t="shared" si="135"/>
        <v>0.44605544733121549</v>
      </c>
      <c r="BF130">
        <f t="shared" si="136"/>
        <v>0.64396964061591089</v>
      </c>
      <c r="BG130">
        <f t="shared" si="137"/>
        <v>5.0936644772301656E-2</v>
      </c>
      <c r="BH130">
        <f t="shared" si="150"/>
        <v>0.47180991860152416</v>
      </c>
      <c r="BI130">
        <f t="shared" si="151"/>
        <v>1.989654620938508E-2</v>
      </c>
      <c r="BJ130">
        <f t="shared" si="151"/>
        <v>4.1469689803498549E-2</v>
      </c>
      <c r="BK130">
        <f t="shared" si="151"/>
        <v>2.5945417806596459E-4</v>
      </c>
      <c r="BL130">
        <f t="shared" si="140"/>
        <v>2551.3874071289015</v>
      </c>
      <c r="BM130">
        <f t="shared" si="141"/>
        <v>3329.4778810394282</v>
      </c>
      <c r="BN130">
        <f t="shared" si="142"/>
        <v>5.4961396610321307</v>
      </c>
      <c r="BO130">
        <f t="shared" ref="BO130:BO193" si="192">IF(BE129=0.99,2*BI$5*BE130*AR130/Z130*1000,BO129*(1+BR129))</f>
        <v>998.19449571494988</v>
      </c>
      <c r="BP130">
        <f t="shared" si="132"/>
        <v>472.0684241445673</v>
      </c>
      <c r="BQ130">
        <f t="shared" si="133"/>
        <v>25.368503020028836</v>
      </c>
      <c r="BR130" s="7">
        <f t="shared" si="158"/>
        <v>1.3790262556632849E-2</v>
      </c>
      <c r="BS130" s="7">
        <f t="shared" si="138"/>
        <v>0.15080565208229443</v>
      </c>
      <c r="BT130" s="7">
        <f t="shared" si="139"/>
        <v>4.0953130392212718E-2</v>
      </c>
      <c r="BU130" s="8">
        <f>MAX((BU$3*climate!$I240+BU$4*climate!$I240^2+BU$5*climate!$I240^6)*(K130/K$66)^$BW$1,-99)</f>
        <v>2.7211629842534237</v>
      </c>
      <c r="BV130" s="8">
        <f>MAX((BV$3*climate!$I240+BV$4*climate!$I240^2+BV$5*climate!$I240^6)*(L130/L$66)^$BW$1,-99)</f>
        <v>1.2778870088790841</v>
      </c>
      <c r="BW130" s="8">
        <f>MAX((BW$3*climate!$I240+BW$4*climate!$I240^2+BW$5*climate!$I240^6)*(M130/M$66)^$BW$1,-99)</f>
        <v>0.54487688213690988</v>
      </c>
      <c r="BX130" s="8">
        <f>MAX((BX$3*climate!$M240+BX$4*climate!$M240^2+BX$5*climate!$M240^6)*(K130/K$66)^$BW$1,-99)</f>
        <v>2.7211639023605749</v>
      </c>
      <c r="BY130" s="8">
        <f>MAX((BY$3*climate!$M240+BY$4*climate!$M240^2+BY$5*climate!$M240^6)*(L130/L$66)^$BW$1,-99)</f>
        <v>1.2778871925307993</v>
      </c>
      <c r="BZ130" s="8">
        <f>MAX((BZ$3*climate!$M240+BZ$4*climate!$M240^2+BZ$5*climate!$M240^6)*(M130/M$66)^$BW$1,-99)</f>
        <v>0.54487662588931041</v>
      </c>
      <c r="CA130" s="8">
        <f t="shared" si="152"/>
        <v>-1.12303125660153E-3</v>
      </c>
      <c r="CB130" s="8">
        <f t="shared" si="153"/>
        <v>-1.6935946096059226E-4</v>
      </c>
      <c r="CC130" s="8">
        <f t="shared" si="154"/>
        <v>-4.5991645486132956E-5</v>
      </c>
      <c r="CD130" s="8">
        <f>MAX((CD$3*climate!$I240+CD$4*climate!$I240^2+CD$5*climate!$I240^6)*(K130/K$66)^$BW$1,-99)</f>
        <v>0.3832345070549858</v>
      </c>
      <c r="CE130" s="8">
        <f>MAX((CE$3*climate!$I240+CE$4*climate!$I240^2+CE$5*climate!$I240^6)*(L130/L$66)^$BW$1,-99)</f>
        <v>0.15351037654491692</v>
      </c>
      <c r="CF130" s="8">
        <f>MAX((CF$3*climate!$I240+CF$4*climate!$I240^2+CF$5*climate!$I240^6)*(M130/M$66)^$BW$1,-99)</f>
        <v>3.8810397080155032E-2</v>
      </c>
      <c r="CG130" s="8">
        <f>MAX((CG$3*climate!$M240+CG$4*climate!$M240^2+CG$5*climate!$M240^6)*(K130/K$66)^$BW$1,-99)</f>
        <v>0.38323512255420583</v>
      </c>
      <c r="CH130" s="8">
        <f>MAX((CH$3*climate!$M240+CH$4*climate!$M240^2+CH$5*climate!$M240^6)*(L130/L$66)^$BW$1,-99)</f>
        <v>0.15351061400767924</v>
      </c>
      <c r="CI130" s="8">
        <f>MAX((CI$3*climate!$M240+CI$4*climate!$M240^2+CI$5*climate!$M240^6)*(M130/M$66)^$BW$1,-99)</f>
        <v>3.8810443203867673E-2</v>
      </c>
      <c r="CJ130" s="8">
        <f t="shared" si="155"/>
        <v>-4.3953979809882938E-5</v>
      </c>
      <c r="CK130" s="8">
        <f t="shared" si="156"/>
        <v>-6.6285085868414008E-6</v>
      </c>
      <c r="CL130" s="8">
        <f t="shared" si="157"/>
        <v>-1.8000530664108211E-6</v>
      </c>
    </row>
    <row r="131" spans="1:90">
      <c r="A131">
        <f t="shared" si="175"/>
        <v>2085</v>
      </c>
      <c r="B131" s="4">
        <f t="shared" ref="B131:B194" si="193">B130*(1+E131)</f>
        <v>1281.4564562148523</v>
      </c>
      <c r="C131" s="4">
        <f t="shared" ref="C131:C194" si="194">C130*(1+F131)</f>
        <v>3544.3950757981866</v>
      </c>
      <c r="D131" s="4">
        <f t="shared" ref="D131:D194" si="195">D130*(1+G131)</f>
        <v>6691.4825502113863</v>
      </c>
      <c r="E131" s="11">
        <f t="shared" si="176"/>
        <v>2.0818244993534981E-4</v>
      </c>
      <c r="F131" s="11">
        <f t="shared" si="177"/>
        <v>4.1735991715977425E-4</v>
      </c>
      <c r="G131" s="11">
        <f t="shared" si="178"/>
        <v>9.2145944013940161E-4</v>
      </c>
      <c r="H131" s="4">
        <f t="shared" ref="H131:H194" si="196">AR131</f>
        <v>129683.60624484488</v>
      </c>
      <c r="I131" s="4">
        <f t="shared" ref="I131:I194" si="197">AS131</f>
        <v>81686.428259148117</v>
      </c>
      <c r="J131" s="4">
        <f t="shared" ref="J131:J194" si="198">AT131</f>
        <v>21466.660897724913</v>
      </c>
      <c r="K131" s="4">
        <f t="shared" si="166"/>
        <v>101200.16612027727</v>
      </c>
      <c r="L131" s="4">
        <f t="shared" si="167"/>
        <v>23046.648726299958</v>
      </c>
      <c r="M131" s="4">
        <f t="shared" si="168"/>
        <v>3208.0575173952702</v>
      </c>
      <c r="N131" s="11">
        <f t="shared" si="179"/>
        <v>1.1104313229638008E-2</v>
      </c>
      <c r="O131" s="11">
        <f t="shared" si="180"/>
        <v>1.7005590853626185E-2</v>
      </c>
      <c r="P131" s="11">
        <f t="shared" si="181"/>
        <v>1.243559166433772E-2</v>
      </c>
      <c r="Q131" s="4">
        <f t="shared" si="182"/>
        <v>6752.714871716661</v>
      </c>
      <c r="R131" s="4">
        <f t="shared" si="183"/>
        <v>17300.727785611281</v>
      </c>
      <c r="S131" s="4">
        <f t="shared" si="184"/>
        <v>5097.5300985160557</v>
      </c>
      <c r="T131" s="4">
        <f t="shared" ref="T131:T194" si="199">T130*(1+W131)</f>
        <v>52.070690099158867</v>
      </c>
      <c r="U131" s="4">
        <f t="shared" ref="U131:U194" si="200">U130*(1+X131)</f>
        <v>211.79439662516722</v>
      </c>
      <c r="V131" s="4">
        <f t="shared" ref="V131:V194" si="201">V130*(1+Y131)</f>
        <v>237.46264604460697</v>
      </c>
      <c r="W131" s="11">
        <f t="shared" si="185"/>
        <v>-1.219247815263802E-2</v>
      </c>
      <c r="X131" s="11">
        <f t="shared" si="186"/>
        <v>-1.3228699347321071E-2</v>
      </c>
      <c r="Y131" s="11">
        <f t="shared" si="187"/>
        <v>-1.2203590333800474E-2</v>
      </c>
      <c r="Z131" s="4">
        <f t="shared" si="134"/>
        <v>7381.8425236951434</v>
      </c>
      <c r="AA131" s="4">
        <f t="shared" ref="AA131:AA194" si="202">R130*AD131*(1-BF130)</f>
        <v>22041.114137463534</v>
      </c>
      <c r="AB131" s="4">
        <f t="shared" ref="AB131:AB194" si="203">S130*AE131*(1-BG130)</f>
        <v>8523.820392953794</v>
      </c>
      <c r="AC131" s="12">
        <f t="shared" ref="AC131:AC194" si="204">AC130*(1+AF131)</f>
        <v>1.9714182053896603</v>
      </c>
      <c r="AD131" s="12">
        <f t="shared" ref="AD131:AD194" si="205">AD130*(1+AG131)</f>
        <v>3.5925531962785908</v>
      </c>
      <c r="AE131" s="12">
        <f t="shared" ref="AE131:AE194" si="206">AE130*(1+AH131)</f>
        <v>1.7636570318101503</v>
      </c>
      <c r="AF131" s="11">
        <f t="shared" si="188"/>
        <v>-2.9039671966837322E-3</v>
      </c>
      <c r="AG131" s="11">
        <f t="shared" si="189"/>
        <v>2.0567434751257441E-3</v>
      </c>
      <c r="AH131" s="11">
        <f t="shared" si="190"/>
        <v>8.257041531207765E-4</v>
      </c>
      <c r="AI131" s="1">
        <f t="shared" si="169"/>
        <v>230636.93432135307</v>
      </c>
      <c r="AJ131" s="1">
        <f t="shared" si="170"/>
        <v>137184.91925118386</v>
      </c>
      <c r="AK131" s="1">
        <f t="shared" si="171"/>
        <v>37297.082167856621</v>
      </c>
      <c r="AL131" s="17">
        <f t="shared" ref="AL131:AN146" si="207">AL130*(1+AO131)</f>
        <v>35.560748005147445</v>
      </c>
      <c r="AM131" s="17">
        <f t="shared" si="207"/>
        <v>11.420824014283422</v>
      </c>
      <c r="AN131" s="17">
        <f t="shared" si="207"/>
        <v>2.2634128717656079</v>
      </c>
      <c r="AO131" s="7">
        <f t="shared" si="191"/>
        <v>8.6006951636565174E-3</v>
      </c>
      <c r="AP131" s="7">
        <f t="shared" si="191"/>
        <v>1.3244424239649071E-2</v>
      </c>
      <c r="AQ131" s="7">
        <f t="shared" si="191"/>
        <v>9.5868452040340744E-3</v>
      </c>
      <c r="AR131" s="1">
        <f t="shared" ref="AR131:AR194" si="208">AL131*AI131^$AR$5*B131^(1-$AR$5)*(1-BI130+0.01*BU130)</f>
        <v>129683.60624484488</v>
      </c>
      <c r="AS131" s="1">
        <f t="shared" ref="AS131:AS194" si="209">AM131*AJ131^$AR$5*C131^(1-$AR$5)*(1-BJ130+0.01*BV130)</f>
        <v>81686.428259148117</v>
      </c>
      <c r="AT131" s="1">
        <f t="shared" ref="AT131:AT194" si="210">AN131*AK131^$AR$5*D131^(1-$AR$5)*(1-BK130+0.01*BW130)</f>
        <v>21466.660897724913</v>
      </c>
      <c r="AU131" s="1">
        <f t="shared" si="172"/>
        <v>25936.721248968977</v>
      </c>
      <c r="AV131" s="1">
        <f t="shared" si="173"/>
        <v>16337.285651829625</v>
      </c>
      <c r="AW131" s="1">
        <f t="shared" si="174"/>
        <v>4293.3321795449829</v>
      </c>
      <c r="AX131" s="1">
        <f t="shared" si="143"/>
        <v>80960.132896221825</v>
      </c>
      <c r="AY131" s="1">
        <f t="shared" si="144"/>
        <v>18437.318981039964</v>
      </c>
      <c r="AZ131" s="1">
        <f t="shared" si="145"/>
        <v>2566.4460139162165</v>
      </c>
      <c r="BA131" s="1">
        <f t="shared" si="146"/>
        <v>11.301712126024661</v>
      </c>
      <c r="BB131" s="1">
        <f t="shared" si="147"/>
        <v>9.8221320950564852</v>
      </c>
      <c r="BC131" s="1">
        <f t="shared" si="148"/>
        <v>7.8502773468740816</v>
      </c>
      <c r="BD131" s="1">
        <f t="shared" si="149"/>
        <v>14908.699837121731</v>
      </c>
      <c r="BE131">
        <f t="shared" si="135"/>
        <v>0.44605544733121549</v>
      </c>
      <c r="BF131">
        <f t="shared" si="136"/>
        <v>0.64396964061591089</v>
      </c>
      <c r="BG131">
        <f t="shared" si="137"/>
        <v>5.0936644772301656E-2</v>
      </c>
      <c r="BH131">
        <f t="shared" si="150"/>
        <v>0.47225866388641635</v>
      </c>
      <c r="BI131">
        <f t="shared" si="151"/>
        <v>1.989654620938508E-2</v>
      </c>
      <c r="BJ131">
        <f t="shared" si="151"/>
        <v>4.1469689803498549E-2</v>
      </c>
      <c r="BK131">
        <f t="shared" si="151"/>
        <v>2.5945417806596459E-4</v>
      </c>
      <c r="BL131">
        <f t="shared" si="140"/>
        <v>2580.2558642502559</v>
      </c>
      <c r="BM131">
        <f t="shared" si="141"/>
        <v>3387.5108410626103</v>
      </c>
      <c r="BN131">
        <f t="shared" si="142"/>
        <v>5.5696148590399988</v>
      </c>
      <c r="BO131">
        <f t="shared" si="192"/>
        <v>1011.9598598934448</v>
      </c>
      <c r="BP131">
        <f t="shared" ref="BP131:BP194" si="211">2*BJ$5*BF131*AS131/AA131*1000</f>
        <v>477.32233063327868</v>
      </c>
      <c r="BQ131">
        <f t="shared" ref="BQ131:BQ194" si="212">2*BK$5*BG131*AT131/AB131*1000</f>
        <v>25.65609386839645</v>
      </c>
      <c r="BR131" s="7">
        <f t="shared" si="158"/>
        <v>1.3641632146840443E-2</v>
      </c>
      <c r="BS131" s="7">
        <f t="shared" si="138"/>
        <v>0.14641325444882955</v>
      </c>
      <c r="BT131" s="7">
        <f t="shared" si="139"/>
        <v>3.9235018625200797E-2</v>
      </c>
      <c r="BU131" s="8">
        <f>MAX((BU$3*climate!$I241+BU$4*climate!$I241^2+BU$5*climate!$I241^6)*(K131/K$66)^$BW$1,-99)</f>
        <v>2.7226565259360269</v>
      </c>
      <c r="BV131" s="8">
        <f>MAX((BV$3*climate!$I241+BV$4*climate!$I241^2+BV$5*climate!$I241^6)*(L131/L$66)^$BW$1,-99)</f>
        <v>1.2742581464714533</v>
      </c>
      <c r="BW131" s="8">
        <f>MAX((BW$3*climate!$I241+BW$4*climate!$I241^2+BW$5*climate!$I241^6)*(M131/M$66)^$BW$1,-99)</f>
        <v>0.54059722603703109</v>
      </c>
      <c r="BX131" s="8">
        <f>MAX((BX$3*climate!$M241+BX$4*climate!$M241^2+BX$5*climate!$M241^6)*(K131/K$66)^$BW$1,-99)</f>
        <v>2.7226574156371433</v>
      </c>
      <c r="BY131" s="8">
        <f>MAX((BY$3*climate!$M241+BY$4*climate!$M241^2+BY$5*climate!$M241^6)*(L131/L$66)^$BW$1,-99)</f>
        <v>1.2742583141894499</v>
      </c>
      <c r="BZ131" s="8">
        <f>MAX((BZ$3*climate!$M241+BZ$4*climate!$M241^2+BZ$5*climate!$M241^6)*(M131/M$66)^$BW$1,-99)</f>
        <v>0.54059696001087598</v>
      </c>
      <c r="CA131" s="8">
        <f t="shared" si="152"/>
        <v>-1.0966895598490476E-3</v>
      </c>
      <c r="CB131" s="8">
        <f t="shared" si="153"/>
        <v>-1.605698875775535E-4</v>
      </c>
      <c r="CC131" s="8">
        <f t="shared" si="154"/>
        <v>-4.3028635306740648E-5</v>
      </c>
      <c r="CD131" s="8">
        <f>MAX((CD$3*climate!$I241+CD$4*climate!$I241^2+CD$5*climate!$I241^6)*(K131/K$66)^$BW$1,-99)</f>
        <v>0.38830235105076022</v>
      </c>
      <c r="CE131" s="8">
        <f>MAX((CE$3*climate!$I241+CE$4*climate!$I241^2+CE$5*climate!$I241^6)*(L131/L$66)^$BW$1,-99)</f>
        <v>0.15522164554753262</v>
      </c>
      <c r="CF131" s="8">
        <f>MAX((CF$3*climate!$I241+CF$4*climate!$I241^2+CF$5*climate!$I241^6)*(M131/M$66)^$BW$1,-99)</f>
        <v>3.9145282772043453E-2</v>
      </c>
      <c r="CG131" s="8">
        <f>MAX((CG$3*climate!$M241+CG$4*climate!$M241^2+CG$5*climate!$M241^6)*(K131/K$66)^$BW$1,-99)</f>
        <v>0.38830296626227234</v>
      </c>
      <c r="CH131" s="8">
        <f>MAX((CH$3*climate!$M241+CH$4*climate!$M241^2+CH$5*climate!$M241^6)*(L131/L$66)^$BW$1,-99)</f>
        <v>0.15522188208226725</v>
      </c>
      <c r="CI131" s="8">
        <f>MAX((CI$3*climate!$M241+CI$4*climate!$M241^2+CI$5*climate!$M241^6)*(M131/M$66)^$BW$1,-99)</f>
        <v>3.914532801604835E-2</v>
      </c>
      <c r="CJ131" s="8">
        <f t="shared" si="155"/>
        <v>-4.3849806039010934E-5</v>
      </c>
      <c r="CK131" s="8">
        <f t="shared" si="156"/>
        <v>-6.4201928091215302E-6</v>
      </c>
      <c r="CL131" s="8">
        <f t="shared" si="157"/>
        <v>-1.7204479566520364E-6</v>
      </c>
    </row>
    <row r="132" spans="1:90">
      <c r="A132">
        <f t="shared" si="175"/>
        <v>2086</v>
      </c>
      <c r="B132" s="4">
        <f t="shared" si="193"/>
        <v>1281.7098941221655</v>
      </c>
      <c r="C132" s="4">
        <f t="shared" si="194"/>
        <v>3545.8003998116424</v>
      </c>
      <c r="D132" s="4">
        <f t="shared" si="195"/>
        <v>6697.3401834875849</v>
      </c>
      <c r="E132" s="11">
        <f t="shared" si="176"/>
        <v>1.9777332743858232E-4</v>
      </c>
      <c r="F132" s="11">
        <f t="shared" si="177"/>
        <v>3.9649192130178552E-4</v>
      </c>
      <c r="G132" s="11">
        <f t="shared" si="178"/>
        <v>8.753864681324315E-4</v>
      </c>
      <c r="H132" s="4">
        <f t="shared" si="196"/>
        <v>131134.74132197472</v>
      </c>
      <c r="I132" s="4">
        <f t="shared" si="197"/>
        <v>83094.317853546032</v>
      </c>
      <c r="J132" s="4">
        <f t="shared" si="198"/>
        <v>21749.797828260398</v>
      </c>
      <c r="K132" s="4">
        <f t="shared" si="166"/>
        <v>102312.34222607607</v>
      </c>
      <c r="L132" s="4">
        <f t="shared" si="167"/>
        <v>23434.5728704752</v>
      </c>
      <c r="M132" s="4">
        <f t="shared" si="168"/>
        <v>3247.5277098638239</v>
      </c>
      <c r="N132" s="11">
        <f t="shared" si="179"/>
        <v>1.09898644284534E-2</v>
      </c>
      <c r="O132" s="11">
        <f t="shared" si="180"/>
        <v>1.6832128123363876E-2</v>
      </c>
      <c r="P132" s="11">
        <f t="shared" si="181"/>
        <v>1.2303455363419147E-2</v>
      </c>
      <c r="Q132" s="4">
        <f t="shared" si="182"/>
        <v>6745.02286484867</v>
      </c>
      <c r="R132" s="4">
        <f t="shared" si="183"/>
        <v>17366.100211466299</v>
      </c>
      <c r="S132" s="4">
        <f t="shared" si="184"/>
        <v>5101.7358725777949</v>
      </c>
      <c r="T132" s="4">
        <f t="shared" si="199"/>
        <v>51.435819347732085</v>
      </c>
      <c r="U132" s="4">
        <f t="shared" si="200"/>
        <v>208.99263222876561</v>
      </c>
      <c r="V132" s="4">
        <f t="shared" si="201"/>
        <v>234.56474919269832</v>
      </c>
      <c r="W132" s="11">
        <f t="shared" si="185"/>
        <v>-1.219247815263802E-2</v>
      </c>
      <c r="X132" s="11">
        <f t="shared" si="186"/>
        <v>-1.3228699347321071E-2</v>
      </c>
      <c r="Y132" s="11">
        <f t="shared" si="187"/>
        <v>-1.2203590333800474E-2</v>
      </c>
      <c r="Z132" s="4">
        <f t="shared" ref="Z132:Z195" si="213">Q131*AC132*(1-BE131)</f>
        <v>7352.9304734084062</v>
      </c>
      <c r="AA132" s="4">
        <f t="shared" si="202"/>
        <v>22174.147300870947</v>
      </c>
      <c r="AB132" s="4">
        <f t="shared" si="203"/>
        <v>8539.4045548788436</v>
      </c>
      <c r="AC132" s="12">
        <f t="shared" si="204"/>
        <v>1.9656932715902635</v>
      </c>
      <c r="AD132" s="12">
        <f t="shared" si="205"/>
        <v>3.599942156624079</v>
      </c>
      <c r="AE132" s="12">
        <f t="shared" si="206"/>
        <v>1.7651132907459965</v>
      </c>
      <c r="AF132" s="11">
        <f t="shared" si="188"/>
        <v>-2.9039671966837322E-3</v>
      </c>
      <c r="AG132" s="11">
        <f t="shared" si="189"/>
        <v>2.0567434751257441E-3</v>
      </c>
      <c r="AH132" s="11">
        <f t="shared" si="190"/>
        <v>8.257041531207765E-4</v>
      </c>
      <c r="AI132" s="1">
        <f t="shared" si="169"/>
        <v>233509.96213818673</v>
      </c>
      <c r="AJ132" s="1">
        <f t="shared" si="170"/>
        <v>139803.71297789511</v>
      </c>
      <c r="AK132" s="1">
        <f t="shared" si="171"/>
        <v>37860.706130615938</v>
      </c>
      <c r="AL132" s="17">
        <f t="shared" si="207"/>
        <v>35.863536686997485</v>
      </c>
      <c r="AM132" s="17">
        <f t="shared" si="207"/>
        <v>11.570573630310848</v>
      </c>
      <c r="AN132" s="17">
        <f t="shared" si="207"/>
        <v>2.2848948707116987</v>
      </c>
      <c r="AO132" s="7">
        <f t="shared" si="191"/>
        <v>8.5146882120199514E-3</v>
      </c>
      <c r="AP132" s="7">
        <f t="shared" si="191"/>
        <v>1.311197999725258E-2</v>
      </c>
      <c r="AQ132" s="7">
        <f t="shared" si="191"/>
        <v>9.4909767519937328E-3</v>
      </c>
      <c r="AR132" s="1">
        <f t="shared" si="208"/>
        <v>131134.74132197472</v>
      </c>
      <c r="AS132" s="1">
        <f t="shared" si="209"/>
        <v>83094.317853546032</v>
      </c>
      <c r="AT132" s="1">
        <f t="shared" si="210"/>
        <v>21749.797828260398</v>
      </c>
      <c r="AU132" s="1">
        <f t="shared" si="172"/>
        <v>26226.948264394945</v>
      </c>
      <c r="AV132" s="1">
        <f t="shared" si="173"/>
        <v>16618.863570709207</v>
      </c>
      <c r="AW132" s="1">
        <f t="shared" si="174"/>
        <v>4349.9595656520796</v>
      </c>
      <c r="AX132" s="1">
        <f t="shared" si="143"/>
        <v>81849.873780860857</v>
      </c>
      <c r="AY132" s="1">
        <f t="shared" si="144"/>
        <v>18747.658296380163</v>
      </c>
      <c r="AZ132" s="1">
        <f t="shared" si="145"/>
        <v>2598.0221678910593</v>
      </c>
      <c r="BA132" s="1">
        <f t="shared" si="146"/>
        <v>11.312642040719421</v>
      </c>
      <c r="BB132" s="1">
        <f t="shared" si="147"/>
        <v>9.8388241327393189</v>
      </c>
      <c r="BC132" s="1">
        <f t="shared" si="148"/>
        <v>7.8625057298696843</v>
      </c>
      <c r="BD132" s="1">
        <f t="shared" si="149"/>
        <v>14505.418029917682</v>
      </c>
      <c r="BE132">
        <f t="shared" ref="BE132:BE195" si="214">BE131</f>
        <v>0.44605544733121549</v>
      </c>
      <c r="BF132">
        <f t="shared" ref="BF132:BF195" si="215">BF131</f>
        <v>0.64396964061591089</v>
      </c>
      <c r="BG132">
        <f t="shared" ref="BG132:BG195" si="216">BG131</f>
        <v>5.0936644772301656E-2</v>
      </c>
      <c r="BH132">
        <f t="shared" si="150"/>
        <v>0.47270616760964079</v>
      </c>
      <c r="BI132">
        <f t="shared" si="151"/>
        <v>1.989654620938508E-2</v>
      </c>
      <c r="BJ132">
        <f t="shared" si="151"/>
        <v>4.1469689803498549E-2</v>
      </c>
      <c r="BK132">
        <f t="shared" si="151"/>
        <v>2.5945417806596459E-4</v>
      </c>
      <c r="BL132">
        <f t="shared" si="140"/>
        <v>2609.128440368429</v>
      </c>
      <c r="BM132">
        <f t="shared" si="141"/>
        <v>3445.8955858198656</v>
      </c>
      <c r="BN132">
        <f t="shared" si="142"/>
        <v>5.6430759186322028</v>
      </c>
      <c r="BO132">
        <f t="shared" si="192"/>
        <v>1025.7646440494793</v>
      </c>
      <c r="BP132">
        <f t="shared" si="211"/>
        <v>482.63608317665097</v>
      </c>
      <c r="BQ132">
        <f t="shared" si="212"/>
        <v>25.947048619789776</v>
      </c>
      <c r="BR132" s="7">
        <f t="shared" si="158"/>
        <v>1.3495130553377921E-2</v>
      </c>
      <c r="BS132" s="7">
        <f t="shared" ref="BS132:BS195" si="217">BS131/(1+BS$5)</f>
        <v>0.14214879072701897</v>
      </c>
      <c r="BT132" s="7">
        <f t="shared" ref="BT132:BT195" si="218">BT131/(1+BT$5+BR131)</f>
        <v>3.7594340256905757E-2</v>
      </c>
      <c r="BU132" s="8">
        <f>MAX((BU$3*climate!$I242+BU$4*climate!$I242^2+BU$5*climate!$I242^6)*(K132/K$66)^$BW$1,-99)</f>
        <v>2.7239721609294008</v>
      </c>
      <c r="BV132" s="8">
        <f>MAX((BV$3*climate!$I242+BV$4*climate!$I242^2+BV$5*climate!$I242^6)*(L132/L$66)^$BW$1,-99)</f>
        <v>1.2705470585100604</v>
      </c>
      <c r="BW132" s="8">
        <f>MAX((BW$3*climate!$I242+BW$4*climate!$I242^2+BW$5*climate!$I242^6)*(M132/M$66)^$BW$1,-99)</f>
        <v>0.53624250009875019</v>
      </c>
      <c r="BX132" s="8">
        <f>MAX((BX$3*climate!$M242+BX$4*climate!$M242^2+BX$5*climate!$M242^6)*(K132/K$66)^$BW$1,-99)</f>
        <v>2.7239730225136998</v>
      </c>
      <c r="BY132" s="8">
        <f>MAX((BY$3*climate!$M242+BY$4*climate!$M242^2+BY$5*climate!$M242^6)*(L132/L$66)^$BW$1,-99)</f>
        <v>1.2705472105474389</v>
      </c>
      <c r="BZ132" s="8">
        <f>MAX((BZ$3*climate!$M242+BZ$4*climate!$M242^2+BZ$5*climate!$M242^6)*(M132/M$66)^$BW$1,-99)</f>
        <v>0.53624222448113079</v>
      </c>
      <c r="CA132" s="8">
        <f t="shared" si="152"/>
        <v>-1.0698900667890532E-3</v>
      </c>
      <c r="CB132" s="8">
        <f t="shared" si="153"/>
        <v>-1.5208357920491348E-4</v>
      </c>
      <c r="CC132" s="8">
        <f t="shared" si="154"/>
        <v>-4.0221811208351293E-5</v>
      </c>
      <c r="CD132" s="8">
        <f>MAX((CD$3*climate!$I242+CD$4*climate!$I242^2+CD$5*climate!$I242^6)*(K132/K$66)^$BW$1,-99)</f>
        <v>0.39338520959882511</v>
      </c>
      <c r="CE132" s="8">
        <f>MAX((CE$3*climate!$I242+CE$4*climate!$I242^2+CE$5*climate!$I242^6)*(L132/L$66)^$BW$1,-99)</f>
        <v>0.15693107197827386</v>
      </c>
      <c r="CF132" s="8">
        <f>MAX((CF$3*climate!$I242+CF$4*climate!$I242^2+CF$5*climate!$I242^6)*(M132/M$66)^$BW$1,-99)</f>
        <v>3.9473068740769536E-2</v>
      </c>
      <c r="CG132" s="8">
        <f>MAX((CG$3*climate!$M242+CG$4*climate!$M242^2+CG$5*climate!$M242^6)*(K132/K$66)^$BW$1,-99)</f>
        <v>0.39338582439524283</v>
      </c>
      <c r="CH132" s="8">
        <f>MAX((CH$3*climate!$M242+CH$4*climate!$M242^2+CH$5*climate!$M242^6)*(L132/L$66)^$BW$1,-99)</f>
        <v>0.15693130752911233</v>
      </c>
      <c r="CI132" s="8">
        <f>MAX((CI$3*climate!$M242+CI$4*climate!$M242^2+CI$5*climate!$M242^6)*(M132/M$66)^$BW$1,-99)</f>
        <v>3.9473113074047828E-2</v>
      </c>
      <c r="CJ132" s="8">
        <f t="shared" si="155"/>
        <v>-4.3729925709534615E-5</v>
      </c>
      <c r="CK132" s="8">
        <f t="shared" si="156"/>
        <v>-6.2161560581927224E-6</v>
      </c>
      <c r="CL132" s="8">
        <f t="shared" si="157"/>
        <v>-1.6439977065334552E-6</v>
      </c>
    </row>
    <row r="133" spans="1:90">
      <c r="A133">
        <f t="shared" si="175"/>
        <v>2087</v>
      </c>
      <c r="B133" s="4">
        <f t="shared" si="193"/>
        <v>1281.9507077512083</v>
      </c>
      <c r="C133" s="4">
        <f t="shared" si="194"/>
        <v>3547.1359869640628</v>
      </c>
      <c r="D133" s="4">
        <f t="shared" si="195"/>
        <v>6702.9098064082345</v>
      </c>
      <c r="E133" s="11">
        <f t="shared" si="176"/>
        <v>1.8788466106665319E-4</v>
      </c>
      <c r="F133" s="11">
        <f t="shared" si="177"/>
        <v>3.7666732523669621E-4</v>
      </c>
      <c r="G133" s="11">
        <f t="shared" si="178"/>
        <v>8.3161714472580989E-4</v>
      </c>
      <c r="H133" s="4">
        <f t="shared" si="196"/>
        <v>132585.94959287607</v>
      </c>
      <c r="I133" s="4">
        <f t="shared" si="197"/>
        <v>84510.527418051555</v>
      </c>
      <c r="J133" s="4">
        <f t="shared" si="198"/>
        <v>22032.86370984892</v>
      </c>
      <c r="K133" s="4">
        <f t="shared" si="166"/>
        <v>103425.15417418639</v>
      </c>
      <c r="L133" s="4">
        <f t="shared" si="167"/>
        <v>23825.00353204185</v>
      </c>
      <c r="M133" s="4">
        <f t="shared" si="168"/>
        <v>3287.0595526713892</v>
      </c>
      <c r="N133" s="11">
        <f t="shared" si="179"/>
        <v>1.0876614921505601E-2</v>
      </c>
      <c r="O133" s="11">
        <f t="shared" si="180"/>
        <v>1.6660455632137694E-2</v>
      </c>
      <c r="P133" s="11">
        <f t="shared" si="181"/>
        <v>1.217290392549808E-2</v>
      </c>
      <c r="Q133" s="4">
        <f t="shared" si="182"/>
        <v>6736.518310994612</v>
      </c>
      <c r="R133" s="4">
        <f t="shared" si="183"/>
        <v>17428.431262036043</v>
      </c>
      <c r="S133" s="4">
        <f t="shared" si="184"/>
        <v>5105.0633703432914</v>
      </c>
      <c r="T133" s="4">
        <f t="shared" si="199"/>
        <v>50.808689244071829</v>
      </c>
      <c r="U133" s="4">
        <f t="shared" si="200"/>
        <v>206.22793153120602</v>
      </c>
      <c r="V133" s="4">
        <f t="shared" si="201"/>
        <v>231.70221708679998</v>
      </c>
      <c r="W133" s="11">
        <f t="shared" si="185"/>
        <v>-1.219247815263802E-2</v>
      </c>
      <c r="X133" s="11">
        <f t="shared" si="186"/>
        <v>-1.3228699347321071E-2</v>
      </c>
      <c r="Y133" s="11">
        <f t="shared" si="187"/>
        <v>-1.2203590333800474E-2</v>
      </c>
      <c r="Z133" s="4">
        <f t="shared" si="213"/>
        <v>7323.2264157916879</v>
      </c>
      <c r="AA133" s="4">
        <f t="shared" si="202"/>
        <v>22303.713261714576</v>
      </c>
      <c r="AB133" s="4">
        <f t="shared" si="203"/>
        <v>8553.5069251791683</v>
      </c>
      <c r="AC133" s="12">
        <f t="shared" si="204"/>
        <v>1.9599849628108235</v>
      </c>
      <c r="AD133" s="12">
        <f t="shared" si="205"/>
        <v>3.6073463141655457</v>
      </c>
      <c r="AE133" s="12">
        <f t="shared" si="206"/>
        <v>1.7665707521208942</v>
      </c>
      <c r="AF133" s="11">
        <f t="shared" si="188"/>
        <v>-2.9039671966837322E-3</v>
      </c>
      <c r="AG133" s="11">
        <f t="shared" si="189"/>
        <v>2.0567434751257441E-3</v>
      </c>
      <c r="AH133" s="11">
        <f t="shared" si="190"/>
        <v>8.257041531207765E-4</v>
      </c>
      <c r="AI133" s="1">
        <f t="shared" si="169"/>
        <v>236385.91418876301</v>
      </c>
      <c r="AJ133" s="1">
        <f t="shared" si="170"/>
        <v>142442.20525081482</v>
      </c>
      <c r="AK133" s="1">
        <f t="shared" si="171"/>
        <v>38424.595083206426</v>
      </c>
      <c r="AL133" s="17">
        <f t="shared" si="207"/>
        <v>36.165849851736908</v>
      </c>
      <c r="AM133" s="17">
        <f t="shared" si="207"/>
        <v>11.720769629008249</v>
      </c>
      <c r="AN133" s="17">
        <f t="shared" si="207"/>
        <v>2.3063638959693864</v>
      </c>
      <c r="AO133" s="7">
        <f t="shared" si="191"/>
        <v>8.4295413298997521E-3</v>
      </c>
      <c r="AP133" s="7">
        <f t="shared" si="191"/>
        <v>1.2980860197280054E-2</v>
      </c>
      <c r="AQ133" s="7">
        <f t="shared" si="191"/>
        <v>9.3960669844737957E-3</v>
      </c>
      <c r="AR133" s="1">
        <f t="shared" si="208"/>
        <v>132585.94959287607</v>
      </c>
      <c r="AS133" s="1">
        <f t="shared" si="209"/>
        <v>84510.527418051555</v>
      </c>
      <c r="AT133" s="1">
        <f t="shared" si="210"/>
        <v>22032.86370984892</v>
      </c>
      <c r="AU133" s="1">
        <f t="shared" si="172"/>
        <v>26517.189918575215</v>
      </c>
      <c r="AV133" s="1">
        <f t="shared" si="173"/>
        <v>16902.10548361031</v>
      </c>
      <c r="AW133" s="1">
        <f t="shared" si="174"/>
        <v>4406.5727419697841</v>
      </c>
      <c r="AX133" s="1">
        <f t="shared" si="143"/>
        <v>82740.123339349113</v>
      </c>
      <c r="AY133" s="1">
        <f t="shared" si="144"/>
        <v>19060.002825633477</v>
      </c>
      <c r="AZ133" s="1">
        <f t="shared" si="145"/>
        <v>2629.6476421371112</v>
      </c>
      <c r="BA133" s="1">
        <f t="shared" si="146"/>
        <v>11.323459930700164</v>
      </c>
      <c r="BB133" s="1">
        <f t="shared" si="147"/>
        <v>9.8553473254575774</v>
      </c>
      <c r="BC133" s="1">
        <f t="shared" si="148"/>
        <v>7.8746051398224521</v>
      </c>
      <c r="BD133" s="1">
        <f t="shared" si="149"/>
        <v>14112.358418046873</v>
      </c>
      <c r="BE133">
        <f t="shared" si="214"/>
        <v>0.44605544733121549</v>
      </c>
      <c r="BF133">
        <f t="shared" si="215"/>
        <v>0.64396964061591089</v>
      </c>
      <c r="BG133">
        <f t="shared" si="216"/>
        <v>5.0936644772301656E-2</v>
      </c>
      <c r="BH133">
        <f t="shared" si="150"/>
        <v>0.47315230175660256</v>
      </c>
      <c r="BI133">
        <f t="shared" si="151"/>
        <v>1.989654620938508E-2</v>
      </c>
      <c r="BJ133">
        <f t="shared" si="151"/>
        <v>4.1469689803498549E-2</v>
      </c>
      <c r="BK133">
        <f t="shared" si="151"/>
        <v>2.5945417806596459E-4</v>
      </c>
      <c r="BL133">
        <f t="shared" si="140"/>
        <v>2638.0024727898599</v>
      </c>
      <c r="BM133">
        <f t="shared" si="141"/>
        <v>3504.6253571566572</v>
      </c>
      <c r="BN133">
        <f t="shared" si="142"/>
        <v>5.7165185442782711</v>
      </c>
      <c r="BO133">
        <f t="shared" si="192"/>
        <v>1039.6074718379664</v>
      </c>
      <c r="BP133">
        <f t="shared" si="211"/>
        <v>488.01034456519989</v>
      </c>
      <c r="BQ133">
        <f t="shared" si="212"/>
        <v>26.241403950967232</v>
      </c>
      <c r="BR133" s="7">
        <f t="shared" si="158"/>
        <v>1.3350703351126647E-2</v>
      </c>
      <c r="BS133" s="7">
        <f t="shared" si="217"/>
        <v>0.13800853468642618</v>
      </c>
      <c r="BT133" s="7">
        <f t="shared" si="218"/>
        <v>3.6027326966987405E-2</v>
      </c>
      <c r="BU133" s="8">
        <f>MAX((BU$3*climate!$I243+BU$4*climate!$I243^2+BU$5*climate!$I243^6)*(K133/K$66)^$BW$1,-99)</f>
        <v>2.7251110215977681</v>
      </c>
      <c r="BV133" s="8">
        <f>MAX((BV$3*climate!$I243+BV$4*climate!$I243^2+BV$5*climate!$I243^6)*(L133/L$66)^$BW$1,-99)</f>
        <v>1.2667547335716902</v>
      </c>
      <c r="BW133" s="8">
        <f>MAX((BW$3*climate!$I243+BW$4*climate!$I243^2+BW$5*climate!$I243^6)*(M133/M$66)^$BW$1,-99)</f>
        <v>0.53181351250647213</v>
      </c>
      <c r="BX133" s="8">
        <f>MAX((BX$3*climate!$M243+BX$4*climate!$M243^2+BX$5*climate!$M243^6)*(K133/K$66)^$BW$1,-99)</f>
        <v>2.7251118553648945</v>
      </c>
      <c r="BY133" s="8">
        <f>MAX((BY$3*climate!$M243+BY$4*climate!$M243^2+BY$5*climate!$M243^6)*(L133/L$66)^$BW$1,-99)</f>
        <v>1.2667548701835345</v>
      </c>
      <c r="BZ133" s="8">
        <f>MAX((BZ$3*climate!$M243+BZ$4*climate!$M243^2+BZ$5*climate!$M243^6)*(M133/M$66)^$BW$1,-99)</f>
        <v>0.53181322748412285</v>
      </c>
      <c r="CA133" s="8">
        <f t="shared" si="152"/>
        <v>-1.0426594762397391E-3</v>
      </c>
      <c r="CB133" s="8">
        <f t="shared" si="153"/>
        <v>-1.4389590649276299E-4</v>
      </c>
      <c r="CC133" s="8">
        <f t="shared" si="154"/>
        <v>-3.7564233865716914E-5</v>
      </c>
      <c r="CD133" s="8">
        <f>MAX((CD$3*climate!$I243+CD$4*climate!$I243^2+CD$5*climate!$I243^6)*(K133/K$66)^$BW$1,-99)</f>
        <v>0.39848221413561574</v>
      </c>
      <c r="CE133" s="8">
        <f>MAX((CE$3*climate!$I243+CE$4*climate!$I243^2+CE$5*climate!$I243^6)*(L133/L$66)^$BW$1,-99)</f>
        <v>0.15863823150223372</v>
      </c>
      <c r="CF133" s="8">
        <f>MAX((CF$3*climate!$I243+CF$4*climate!$I243^2+CF$5*climate!$I243^6)*(M133/M$66)^$BW$1,-99)</f>
        <v>3.9793431689678228E-2</v>
      </c>
      <c r="CG133" s="8">
        <f>MAX((CG$3*climate!$M243+CG$4*climate!$M243^2+CG$5*climate!$M243^6)*(K133/K$66)^$BW$1,-99)</f>
        <v>0.39848282839351856</v>
      </c>
      <c r="CH133" s="8">
        <f>MAX((CH$3*climate!$M243+CH$4*climate!$M243^2+CH$5*climate!$M243^6)*(L133/L$66)^$BW$1,-99)</f>
        <v>0.1586384660150752</v>
      </c>
      <c r="CI133" s="8">
        <f>MAX((CI$3*climate!$M243+CI$4*climate!$M243^2+CI$5*climate!$M243^6)*(M133/M$66)^$BW$1,-99)</f>
        <v>3.9793475081626901E-2</v>
      </c>
      <c r="CJ133" s="8">
        <f t="shared" si="155"/>
        <v>-4.359478257759574E-5</v>
      </c>
      <c r="CK133" s="8">
        <f t="shared" si="156"/>
        <v>-6.0164520635073297E-6</v>
      </c>
      <c r="CL133" s="8">
        <f t="shared" si="157"/>
        <v>-1.5706034859777677E-6</v>
      </c>
    </row>
    <row r="134" spans="1:90">
      <c r="A134">
        <f t="shared" si="175"/>
        <v>2088</v>
      </c>
      <c r="B134" s="4">
        <f t="shared" si="193"/>
        <v>1282.1795236817268</v>
      </c>
      <c r="C134" s="4">
        <f t="shared" si="194"/>
        <v>3548.4052726773007</v>
      </c>
      <c r="D134" s="4">
        <f t="shared" si="195"/>
        <v>6708.2053483870668</v>
      </c>
      <c r="E134" s="11">
        <f t="shared" si="176"/>
        <v>1.7849042801332051E-4</v>
      </c>
      <c r="F134" s="11">
        <f t="shared" si="177"/>
        <v>3.5783395897486138E-4</v>
      </c>
      <c r="G134" s="11">
        <f t="shared" si="178"/>
        <v>7.9003628748951932E-4</v>
      </c>
      <c r="H134" s="4">
        <f t="shared" si="196"/>
        <v>134037.09781449588</v>
      </c>
      <c r="I134" s="4">
        <f t="shared" si="197"/>
        <v>85934.89253950525</v>
      </c>
      <c r="J134" s="4">
        <f t="shared" si="198"/>
        <v>22315.842001097109</v>
      </c>
      <c r="K134" s="4">
        <f t="shared" si="166"/>
        <v>104538.47947096656</v>
      </c>
      <c r="L134" s="4">
        <f t="shared" si="167"/>
        <v>24217.89111892134</v>
      </c>
      <c r="M134" s="4">
        <f t="shared" si="168"/>
        <v>3326.6486104905498</v>
      </c>
      <c r="N134" s="11">
        <f t="shared" si="179"/>
        <v>1.0764550516454863E-2</v>
      </c>
      <c r="O134" s="11">
        <f t="shared" si="180"/>
        <v>1.6490557340363088E-2</v>
      </c>
      <c r="P134" s="11">
        <f t="shared" si="181"/>
        <v>1.2043912556128467E-2</v>
      </c>
      <c r="Q134" s="4">
        <f t="shared" si="182"/>
        <v>6727.2154348389222</v>
      </c>
      <c r="R134" s="4">
        <f t="shared" si="183"/>
        <v>17487.733808140081</v>
      </c>
      <c r="S134" s="4">
        <f t="shared" si="184"/>
        <v>5107.5298166977109</v>
      </c>
      <c r="T134" s="4">
        <f t="shared" si="199"/>
        <v>50.189205410499312</v>
      </c>
      <c r="U134" s="4">
        <f t="shared" si="200"/>
        <v>203.49980422795977</v>
      </c>
      <c r="V134" s="4">
        <f t="shared" si="201"/>
        <v>228.87461815003937</v>
      </c>
      <c r="W134" s="11">
        <f t="shared" si="185"/>
        <v>-1.219247815263802E-2</v>
      </c>
      <c r="X134" s="11">
        <f t="shared" si="186"/>
        <v>-1.3228699347321071E-2</v>
      </c>
      <c r="Y134" s="11">
        <f t="shared" si="187"/>
        <v>-1.2203590333800474E-2</v>
      </c>
      <c r="Z134" s="4">
        <f t="shared" si="213"/>
        <v>7292.7532308793607</v>
      </c>
      <c r="AA134" s="4">
        <f t="shared" si="202"/>
        <v>22429.804241915572</v>
      </c>
      <c r="AB134" s="4">
        <f t="shared" si="203"/>
        <v>8566.1530392205768</v>
      </c>
      <c r="AC134" s="12">
        <f t="shared" si="204"/>
        <v>1.9542932307728273</v>
      </c>
      <c r="AD134" s="12">
        <f t="shared" si="205"/>
        <v>3.6147657001597246</v>
      </c>
      <c r="AE134" s="12">
        <f t="shared" si="206"/>
        <v>1.7680294169277022</v>
      </c>
      <c r="AF134" s="11">
        <f t="shared" si="188"/>
        <v>-2.9039671966837322E-3</v>
      </c>
      <c r="AG134" s="11">
        <f t="shared" si="189"/>
        <v>2.0567434751257441E-3</v>
      </c>
      <c r="AH134" s="11">
        <f t="shared" si="190"/>
        <v>8.257041531207765E-4</v>
      </c>
      <c r="AI134" s="1">
        <f t="shared" si="169"/>
        <v>239264.51268846195</v>
      </c>
      <c r="AJ134" s="1">
        <f t="shared" si="170"/>
        <v>145100.09020934365</v>
      </c>
      <c r="AK134" s="1">
        <f t="shared" si="171"/>
        <v>38988.708316855569</v>
      </c>
      <c r="AL134" s="17">
        <f t="shared" si="207"/>
        <v>36.467662762532512</v>
      </c>
      <c r="AM134" s="17">
        <f t="shared" si="207"/>
        <v>11.871393844247345</v>
      </c>
      <c r="AN134" s="17">
        <f t="shared" si="207"/>
        <v>2.3278179381299156</v>
      </c>
      <c r="AO134" s="7">
        <f t="shared" si="191"/>
        <v>8.3452459166007548E-3</v>
      </c>
      <c r="AP134" s="7">
        <f t="shared" si="191"/>
        <v>1.2851051595307254E-2</v>
      </c>
      <c r="AQ134" s="7">
        <f t="shared" si="191"/>
        <v>9.3021063146290581E-3</v>
      </c>
      <c r="AR134" s="1">
        <f t="shared" si="208"/>
        <v>134037.09781449588</v>
      </c>
      <c r="AS134" s="1">
        <f t="shared" si="209"/>
        <v>85934.89253950525</v>
      </c>
      <c r="AT134" s="1">
        <f t="shared" si="210"/>
        <v>22315.842001097109</v>
      </c>
      <c r="AU134" s="1">
        <f t="shared" si="172"/>
        <v>26807.419562899177</v>
      </c>
      <c r="AV134" s="1">
        <f t="shared" si="173"/>
        <v>17186.978507901051</v>
      </c>
      <c r="AW134" s="1">
        <f t="shared" si="174"/>
        <v>4463.1684002194224</v>
      </c>
      <c r="AX134" s="1">
        <f t="shared" si="143"/>
        <v>83630.783576773261</v>
      </c>
      <c r="AY134" s="1">
        <f t="shared" si="144"/>
        <v>19374.312895137071</v>
      </c>
      <c r="AZ134" s="1">
        <f t="shared" si="145"/>
        <v>2661.3188883924395</v>
      </c>
      <c r="BA134" s="1">
        <f t="shared" si="146"/>
        <v>11.334166955897302</v>
      </c>
      <c r="BB134" s="1">
        <f t="shared" si="147"/>
        <v>9.8717033901159077</v>
      </c>
      <c r="BC134" s="1">
        <f t="shared" si="148"/>
        <v>7.8865771016002082</v>
      </c>
      <c r="BD134" s="1">
        <f t="shared" si="149"/>
        <v>13729.306071410214</v>
      </c>
      <c r="BE134">
        <f t="shared" si="214"/>
        <v>0.44605544733121549</v>
      </c>
      <c r="BF134">
        <f t="shared" si="215"/>
        <v>0.64396964061591089</v>
      </c>
      <c r="BG134">
        <f t="shared" si="216"/>
        <v>5.0936644772301656E-2</v>
      </c>
      <c r="BH134">
        <f t="shared" si="150"/>
        <v>0.47359694628945798</v>
      </c>
      <c r="BI134">
        <f t="shared" si="151"/>
        <v>1.989654620938508E-2</v>
      </c>
      <c r="BJ134">
        <f t="shared" si="151"/>
        <v>4.1469689803498549E-2</v>
      </c>
      <c r="BK134">
        <f t="shared" si="151"/>
        <v>2.5945417806596459E-4</v>
      </c>
      <c r="BL134">
        <f t="shared" ref="BL134:BL197" si="219">BI134*AR134</f>
        <v>2666.8753104379853</v>
      </c>
      <c r="BM134">
        <f t="shared" ref="BM134:BM197" si="220">BJ134*AS134</f>
        <v>3563.6933369102644</v>
      </c>
      <c r="BN134">
        <f t="shared" ref="BN134:BN197" si="221">BK134*AT134</f>
        <v>5.7899384442445809</v>
      </c>
      <c r="BO134">
        <f t="shared" si="192"/>
        <v>1053.4869627960898</v>
      </c>
      <c r="BP134">
        <f t="shared" si="211"/>
        <v>493.44578551084112</v>
      </c>
      <c r="BQ134">
        <f t="shared" si="212"/>
        <v>26.539197037463136</v>
      </c>
      <c r="BR134" s="7">
        <f t="shared" si="158"/>
        <v>1.3208298173705613E-2</v>
      </c>
      <c r="BS134" s="7">
        <f t="shared" si="217"/>
        <v>0.13398886862759823</v>
      </c>
      <c r="BT134" s="7">
        <f t="shared" si="218"/>
        <v>3.4530409431144896E-2</v>
      </c>
      <c r="BU134" s="8">
        <f>MAX((BU$3*climate!$I244+BU$4*climate!$I244^2+BU$5*climate!$I244^6)*(K134/K$66)^$BW$1,-99)</f>
        <v>2.7260742371537638</v>
      </c>
      <c r="BV134" s="8">
        <f>MAX((BV$3*climate!$I244+BV$4*climate!$I244^2+BV$5*climate!$I244^6)*(L134/L$66)^$BW$1,-99)</f>
        <v>1.2628821650564115</v>
      </c>
      <c r="BW134" s="8">
        <f>MAX((BW$3*climate!$I244+BW$4*climate!$I244^2+BW$5*climate!$I244^6)*(M134/M$66)^$BW$1,-99)</f>
        <v>0.52731110256362135</v>
      </c>
      <c r="BX134" s="8">
        <f>MAX((BX$3*climate!$M244+BX$4*climate!$M244^2+BX$5*climate!$M244^6)*(K134/K$66)^$BW$1,-99)</f>
        <v>2.7260750434127794</v>
      </c>
      <c r="BY134" s="8">
        <f>MAX((BY$3*climate!$M244+BY$4*climate!$M244^2+BY$5*climate!$M244^6)*(L134/L$66)^$BW$1,-99)</f>
        <v>1.262882286499337</v>
      </c>
      <c r="BZ134" s="8">
        <f>MAX((BZ$3*climate!$M244+BZ$4*climate!$M244^2+BZ$5*climate!$M244^6)*(M134/M$66)^$BW$1,-99)</f>
        <v>0.52731080832273503</v>
      </c>
      <c r="CA134" s="8">
        <f t="shared" si="152"/>
        <v>-1.0150238540180107E-3</v>
      </c>
      <c r="CB134" s="8">
        <f t="shared" si="153"/>
        <v>-1.3600189782989768E-4</v>
      </c>
      <c r="CC134" s="8">
        <f t="shared" si="154"/>
        <v>-3.5049189261620559E-5</v>
      </c>
      <c r="CD134" s="8">
        <f>MAX((CD$3*climate!$I244+CD$4*climate!$I244^2+CD$5*climate!$I244^6)*(K134/K$66)^$BW$1,-99)</f>
        <v>0.40359245752609124</v>
      </c>
      <c r="CE134" s="8">
        <f>MAX((CE$3*climate!$I244+CE$4*climate!$I244^2+CE$5*climate!$I244^6)*(L134/L$66)^$BW$1,-99)</f>
        <v>0.16034268539684562</v>
      </c>
      <c r="CF134" s="8">
        <f>MAX((CF$3*climate!$I244+CF$4*climate!$I244^2+CF$5*climate!$I244^6)*(M134/M$66)^$BW$1,-99)</f>
        <v>4.0106043577687552E-2</v>
      </c>
      <c r="CG134" s="8">
        <f>MAX((CG$3*climate!$M244+CG$4*climate!$M244^2+CG$5*climate!$M244^6)*(K134/K$66)^$BW$1,-99)</f>
        <v>0.40359307112588788</v>
      </c>
      <c r="CH134" s="8">
        <f>MAX((CH$3*climate!$M244+CH$4*climate!$M244^2+CH$5*climate!$M244^6)*(L134/L$66)^$BW$1,-99)</f>
        <v>0.16034291881929438</v>
      </c>
      <c r="CI134" s="8">
        <f>MAX((CI$3*climate!$M244+CI$4*climate!$M244^2+CI$5*climate!$M244^6)*(M134/M$66)^$BW$1,-99)</f>
        <v>4.0106085998115111E-2</v>
      </c>
      <c r="CJ134" s="8">
        <f t="shared" si="155"/>
        <v>-4.3444816213642423E-5</v>
      </c>
      <c r="CK134" s="8">
        <f t="shared" si="156"/>
        <v>-5.8211217721998844E-6</v>
      </c>
      <c r="CL134" s="8">
        <f t="shared" si="157"/>
        <v>-1.500167291517915E-6</v>
      </c>
    </row>
    <row r="135" spans="1:90">
      <c r="A135">
        <f t="shared" si="175"/>
        <v>2089</v>
      </c>
      <c r="B135" s="4">
        <f t="shared" si="193"/>
        <v>1282.3969376150999</v>
      </c>
      <c r="C135" s="4">
        <f t="shared" si="194"/>
        <v>3549.6115255887316</v>
      </c>
      <c r="D135" s="4">
        <f t="shared" si="195"/>
        <v>6713.2400877537666</v>
      </c>
      <c r="E135" s="11">
        <f t="shared" si="176"/>
        <v>1.6956590661265449E-4</v>
      </c>
      <c r="F135" s="11">
        <f t="shared" si="177"/>
        <v>3.3994226102611829E-4</v>
      </c>
      <c r="G135" s="11">
        <f t="shared" si="178"/>
        <v>7.5053447311504331E-4</v>
      </c>
      <c r="H135" s="4">
        <f t="shared" si="196"/>
        <v>135488.05337728377</v>
      </c>
      <c r="I135" s="4">
        <f t="shared" si="197"/>
        <v>87367.247408460302</v>
      </c>
      <c r="J135" s="4">
        <f t="shared" si="198"/>
        <v>22598.716166335678</v>
      </c>
      <c r="K135" s="4">
        <f t="shared" si="166"/>
        <v>105652.19660400446</v>
      </c>
      <c r="L135" s="4">
        <f t="shared" si="167"/>
        <v>24613.185634157457</v>
      </c>
      <c r="M135" s="4">
        <f t="shared" si="168"/>
        <v>3366.2904753786561</v>
      </c>
      <c r="N135" s="11">
        <f t="shared" si="179"/>
        <v>1.065365728174017E-2</v>
      </c>
      <c r="O135" s="11">
        <f t="shared" si="180"/>
        <v>1.632241689811198E-2</v>
      </c>
      <c r="P135" s="11">
        <f t="shared" si="181"/>
        <v>1.1916456929985442E-2</v>
      </c>
      <c r="Q135" s="4">
        <f t="shared" si="182"/>
        <v>6717.1284300193593</v>
      </c>
      <c r="R135" s="4">
        <f t="shared" si="183"/>
        <v>17544.021817397319</v>
      </c>
      <c r="S135" s="4">
        <f t="shared" si="184"/>
        <v>5109.1522381606346</v>
      </c>
      <c r="T135" s="4">
        <f t="shared" si="199"/>
        <v>49.577274620033535</v>
      </c>
      <c r="U135" s="4">
        <f t="shared" si="200"/>
        <v>200.80776650058939</v>
      </c>
      <c r="V135" s="4">
        <f t="shared" si="201"/>
        <v>226.08152607233129</v>
      </c>
      <c r="W135" s="11">
        <f t="shared" si="185"/>
        <v>-1.219247815263802E-2</v>
      </c>
      <c r="X135" s="11">
        <f t="shared" si="186"/>
        <v>-1.3228699347321071E-2</v>
      </c>
      <c r="Y135" s="11">
        <f t="shared" si="187"/>
        <v>-1.2203590333800474E-2</v>
      </c>
      <c r="Z135" s="4">
        <f t="shared" si="213"/>
        <v>7261.5335451494384</v>
      </c>
      <c r="AA135" s="4">
        <f t="shared" si="202"/>
        <v>22552.413947079749</v>
      </c>
      <c r="AB135" s="4">
        <f t="shared" si="203"/>
        <v>8577.3681923944241</v>
      </c>
      <c r="AC135" s="12">
        <f t="shared" si="204"/>
        <v>1.9486180273379621</v>
      </c>
      <c r="AD135" s="12">
        <f t="shared" si="205"/>
        <v>3.6222003459276366</v>
      </c>
      <c r="AE135" s="12">
        <f t="shared" si="206"/>
        <v>1.769489286160099</v>
      </c>
      <c r="AF135" s="11">
        <f t="shared" si="188"/>
        <v>-2.9039671966837322E-3</v>
      </c>
      <c r="AG135" s="11">
        <f t="shared" si="189"/>
        <v>2.0567434751257441E-3</v>
      </c>
      <c r="AH135" s="11">
        <f t="shared" si="190"/>
        <v>8.257041531207765E-4</v>
      </c>
      <c r="AI135" s="1">
        <f t="shared" si="169"/>
        <v>242145.48098251494</v>
      </c>
      <c r="AJ135" s="1">
        <f t="shared" si="170"/>
        <v>147777.05969631035</v>
      </c>
      <c r="AK135" s="1">
        <f t="shared" si="171"/>
        <v>39553.005885389437</v>
      </c>
      <c r="AL135" s="17">
        <f t="shared" si="207"/>
        <v>36.768951060151942</v>
      </c>
      <c r="AM135" s="17">
        <f t="shared" si="207"/>
        <v>12.022428140099974</v>
      </c>
      <c r="AN135" s="17">
        <f t="shared" si="207"/>
        <v>2.349255011972085</v>
      </c>
      <c r="AO135" s="7">
        <f t="shared" si="191"/>
        <v>8.261793457434748E-3</v>
      </c>
      <c r="AP135" s="7">
        <f t="shared" si="191"/>
        <v>1.2722541079354182E-2</v>
      </c>
      <c r="AQ135" s="7">
        <f t="shared" si="191"/>
        <v>9.2090852514827674E-3</v>
      </c>
      <c r="AR135" s="1">
        <f t="shared" si="208"/>
        <v>135488.05337728377</v>
      </c>
      <c r="AS135" s="1">
        <f t="shared" si="209"/>
        <v>87367.247408460302</v>
      </c>
      <c r="AT135" s="1">
        <f t="shared" si="210"/>
        <v>22598.716166335678</v>
      </c>
      <c r="AU135" s="1">
        <f t="shared" si="172"/>
        <v>27097.610675456755</v>
      </c>
      <c r="AV135" s="1">
        <f t="shared" si="173"/>
        <v>17473.44948169206</v>
      </c>
      <c r="AW135" s="1">
        <f t="shared" si="174"/>
        <v>4519.743233267136</v>
      </c>
      <c r="AX135" s="1">
        <f t="shared" ref="AX135:AX198" si="222">(AR135-AU135)/B135*1000</f>
        <v>84521.757283203551</v>
      </c>
      <c r="AY135" s="1">
        <f t="shared" ref="AY135:AY198" si="223">(AS135-AV135)/C135*1000</f>
        <v>19690.548507325962</v>
      </c>
      <c r="AZ135" s="1">
        <f t="shared" ref="AZ135:AZ198" si="224">(AT135-AW135)/D135*1000</f>
        <v>2693.032380302925</v>
      </c>
      <c r="BA135" s="1">
        <f t="shared" ref="BA135:BA198" si="225">LN(AX135)</f>
        <v>11.344764262843761</v>
      </c>
      <c r="BB135" s="1">
        <f t="shared" ref="BB135:BB198" si="226">LN(AY135)</f>
        <v>9.8878940283973247</v>
      </c>
      <c r="BC135" s="1">
        <f t="shared" ref="BC135:BC198" si="227">LN(AZ135)</f>
        <v>7.8984231166171162</v>
      </c>
      <c r="BD135" s="1">
        <f t="shared" ref="BD135:BD198" si="228">SUMPRODUCT(BA135:BC135,B135:D135)*BS135</f>
        <v>13356.047402103864</v>
      </c>
      <c r="BE135">
        <f t="shared" si="214"/>
        <v>0.44605544733121549</v>
      </c>
      <c r="BF135">
        <f t="shared" si="215"/>
        <v>0.64396964061591089</v>
      </c>
      <c r="BG135">
        <f t="shared" si="216"/>
        <v>5.0936644772301656E-2</v>
      </c>
      <c r="BH135">
        <f t="shared" ref="BH135:BH198" si="229">(BE135*Z135+BF135*AA135+BG135*AB135)/(Z135+AA135+AB135)</f>
        <v>0.47403998874413994</v>
      </c>
      <c r="BI135">
        <f t="shared" ref="BI135:BK198" si="230">BI$5*BE135^2</f>
        <v>1.989654620938508E-2</v>
      </c>
      <c r="BJ135">
        <f t="shared" si="230"/>
        <v>4.1469689803498549E-2</v>
      </c>
      <c r="BK135">
        <f t="shared" si="230"/>
        <v>2.5945417806596459E-4</v>
      </c>
      <c r="BL135">
        <f t="shared" si="219"/>
        <v>2695.7443148407588</v>
      </c>
      <c r="BM135">
        <f t="shared" si="220"/>
        <v>3623.0926490143611</v>
      </c>
      <c r="BN135">
        <f t="shared" si="221"/>
        <v>5.8633313282826496</v>
      </c>
      <c r="BO135">
        <f t="shared" si="192"/>
        <v>1067.4017327228121</v>
      </c>
      <c r="BP135">
        <f t="shared" si="211"/>
        <v>498.94308473805535</v>
      </c>
      <c r="BQ135">
        <f t="shared" si="212"/>
        <v>26.840465556681995</v>
      </c>
      <c r="BR135" s="7">
        <f t="shared" si="158"/>
        <v>1.3067864639364712E-2</v>
      </c>
      <c r="BS135" s="7">
        <f t="shared" si="217"/>
        <v>0.13008628022096916</v>
      </c>
      <c r="BT135" s="7">
        <f t="shared" si="218"/>
        <v>3.3100205866456026E-2</v>
      </c>
      <c r="BU135" s="8">
        <f>MAX((BU$3*climate!$I245+BU$4*climate!$I245^2+BU$5*climate!$I245^6)*(K135/K$66)^$BW$1,-99)</f>
        <v>2.7268629421310893</v>
      </c>
      <c r="BV135" s="8">
        <f>MAX((BV$3*climate!$I245+BV$4*climate!$I245^2+BV$5*climate!$I245^6)*(L135/L$66)^$BW$1,-99)</f>
        <v>1.2589303550454303</v>
      </c>
      <c r="BW135" s="8">
        <f>MAX((BW$3*climate!$I245+BW$4*climate!$I245^2+BW$5*climate!$I245^6)*(M135/M$66)^$BW$1,-99)</f>
        <v>0.52273614153735914</v>
      </c>
      <c r="BX135" s="8">
        <f>MAX((BX$3*climate!$M245+BX$4*climate!$M245^2+BX$5*climate!$M245^6)*(K135/K$66)^$BW$1,-99)</f>
        <v>2.7268637211995244</v>
      </c>
      <c r="BY135" s="8">
        <f>MAX((BY$3*climate!$M245+BY$4*climate!$M245^2+BY$5*climate!$M245^6)*(L135/L$66)^$BW$1,-99)</f>
        <v>1.2589304615771619</v>
      </c>
      <c r="BZ135" s="8">
        <f>MAX((BZ$3*climate!$M245+BZ$4*climate!$M245^2+BZ$5*climate!$M245^6)*(M135/M$66)^$BW$1,-99)</f>
        <v>0.52273583826341408</v>
      </c>
      <c r="CA135" s="8">
        <f t="shared" ref="CA135:CA198" si="231">((BU135-BX135)*H135+(BY135-BY135)*I135+(BW135-BZ135)*J135)/100</f>
        <v>-9.8700863913770928E-4</v>
      </c>
      <c r="CB135" s="8">
        <f t="shared" ref="CB135:CB198" si="232">CA135*BS135</f>
        <v>-1.2839628241138548E-4</v>
      </c>
      <c r="CC135" s="8">
        <f t="shared" ref="CC135:CC198" si="233">CA135*BT135</f>
        <v>-3.2670189147428782E-5</v>
      </c>
      <c r="CD135" s="8">
        <f>MAX((CD$3*climate!$I245+CD$4*climate!$I245^2+CD$5*climate!$I245^6)*(K135/K$66)^$BW$1,-99)</f>
        <v>0.4087149966203148</v>
      </c>
      <c r="CE135" s="8">
        <f>MAX((CE$3*climate!$I245+CE$4*climate!$I245^2+CE$5*climate!$I245^6)*(L135/L$66)^$BW$1,-99)</f>
        <v>0.16204398181096699</v>
      </c>
      <c r="CF135" s="8">
        <f>MAX((CF$3*climate!$I245+CF$4*climate!$I245^2+CF$5*climate!$I245^6)*(M135/M$66)^$BW$1,-99)</f>
        <v>4.0410572191274363E-2</v>
      </c>
      <c r="CG135" s="8">
        <f>MAX((CG$3*climate!$M245+CG$4*climate!$M245^2+CG$5*climate!$M245^6)*(K135/K$66)^$BW$1,-99)</f>
        <v>0.4087156094461134</v>
      </c>
      <c r="CH135" s="8">
        <f>MAX((CH$3*climate!$M245+CH$4*climate!$M245^2+CH$5*climate!$M245^6)*(L135/L$66)^$BW$1,-99)</f>
        <v>0.16204421409227335</v>
      </c>
      <c r="CI135" s="8">
        <f>MAX((CI$3*climate!$M245+CI$4*climate!$M245^2+CI$5*climate!$M245^6)*(M135/M$66)^$BW$1,-99)</f>
        <v>4.0410613610397557E-2</v>
      </c>
      <c r="CJ135" s="8">
        <f t="shared" ref="CJ135:CJ198" si="234">((CD135-CG135)*Q135+(CH135-CH135)*R135+(CF135-CI135)*S135)/100</f>
        <v>-4.3280462004409717E-5</v>
      </c>
      <c r="CK135" s="8">
        <f t="shared" ref="CK135:CK198" si="235">CJ135*BS135</f>
        <v>-5.630194308398651E-6</v>
      </c>
      <c r="CL135" s="8">
        <f t="shared" ref="CL135:CL198" si="236">CJ135*BT135</f>
        <v>-1.4325922023412896E-6</v>
      </c>
    </row>
    <row r="136" spans="1:90">
      <c r="A136">
        <f t="shared" si="175"/>
        <v>2090</v>
      </c>
      <c r="B136" s="4">
        <f t="shared" si="193"/>
        <v>1282.6035158744958</v>
      </c>
      <c r="C136" s="4">
        <f t="shared" si="194"/>
        <v>3550.7578554081156</v>
      </c>
      <c r="D136" s="4">
        <f t="shared" si="195"/>
        <v>6718.026679960316</v>
      </c>
      <c r="E136" s="11">
        <f t="shared" si="176"/>
        <v>1.6108761128202177E-4</v>
      </c>
      <c r="F136" s="11">
        <f t="shared" si="177"/>
        <v>3.2294514797481235E-4</v>
      </c>
      <c r="G136" s="11">
        <f t="shared" si="178"/>
        <v>7.1300774945929116E-4</v>
      </c>
      <c r="H136" s="4">
        <f t="shared" si="196"/>
        <v>136938.68435476051</v>
      </c>
      <c r="I136" s="4">
        <f t="shared" si="197"/>
        <v>88807.424872998949</v>
      </c>
      <c r="J136" s="4">
        <f t="shared" si="198"/>
        <v>22881.469668420174</v>
      </c>
      <c r="K136" s="4">
        <f t="shared" si="166"/>
        <v>106766.1850758252</v>
      </c>
      <c r="L136" s="4">
        <f t="shared" si="167"/>
        <v>25010.836697224357</v>
      </c>
      <c r="M136" s="4">
        <f t="shared" si="168"/>
        <v>3405.9807676374598</v>
      </c>
      <c r="N136" s="11">
        <f t="shared" si="179"/>
        <v>1.0543921542834234E-2</v>
      </c>
      <c r="O136" s="11">
        <f t="shared" si="180"/>
        <v>1.6156017712516402E-2</v>
      </c>
      <c r="P136" s="11">
        <f t="shared" si="181"/>
        <v>1.1790513192222241E-2</v>
      </c>
      <c r="Q136" s="4">
        <f t="shared" si="182"/>
        <v>6706.2714560590994</v>
      </c>
      <c r="R136" s="4">
        <f t="shared" si="183"/>
        <v>17597.310323208992</v>
      </c>
      <c r="S136" s="4">
        <f t="shared" si="184"/>
        <v>5109.947461845647</v>
      </c>
      <c r="T136" s="4">
        <f t="shared" si="199"/>
        <v>48.972804782361443</v>
      </c>
      <c r="U136" s="4">
        <f t="shared" si="200"/>
        <v>198.15134093094605</v>
      </c>
      <c r="V136" s="4">
        <f t="shared" si="201"/>
        <v>223.32251974610412</v>
      </c>
      <c r="W136" s="11">
        <f t="shared" si="185"/>
        <v>-1.219247815263802E-2</v>
      </c>
      <c r="X136" s="11">
        <f t="shared" si="186"/>
        <v>-1.3228699347321071E-2</v>
      </c>
      <c r="Y136" s="11">
        <f t="shared" si="187"/>
        <v>-1.2203590333800474E-2</v>
      </c>
      <c r="Z136" s="4">
        <f t="shared" si="213"/>
        <v>7229.5897301416753</v>
      </c>
      <c r="AA136" s="4">
        <f t="shared" si="202"/>
        <v>22671.537540696634</v>
      </c>
      <c r="AB136" s="4">
        <f t="shared" si="203"/>
        <v>8587.1774362212582</v>
      </c>
      <c r="AC136" s="12">
        <f t="shared" si="204"/>
        <v>1.942959304507706</v>
      </c>
      <c r="AD136" s="12">
        <f t="shared" si="205"/>
        <v>3.6296502828547217</v>
      </c>
      <c r="AE136" s="12">
        <f t="shared" si="206"/>
        <v>1.7709503608125841</v>
      </c>
      <c r="AF136" s="11">
        <f t="shared" si="188"/>
        <v>-2.9039671966837322E-3</v>
      </c>
      <c r="AG136" s="11">
        <f t="shared" si="189"/>
        <v>2.0567434751257441E-3</v>
      </c>
      <c r="AH136" s="11">
        <f t="shared" si="190"/>
        <v>8.257041531207765E-4</v>
      </c>
      <c r="AI136" s="1">
        <f t="shared" si="169"/>
        <v>245028.54355972022</v>
      </c>
      <c r="AJ136" s="1">
        <f t="shared" si="170"/>
        <v>150472.80320837136</v>
      </c>
      <c r="AK136" s="1">
        <f t="shared" si="171"/>
        <v>40117.448530117632</v>
      </c>
      <c r="AL136" s="17">
        <f t="shared" si="207"/>
        <v>37.069690764664387</v>
      </c>
      <c r="AM136" s="17">
        <f t="shared" si="207"/>
        <v>12.173854417627119</v>
      </c>
      <c r="AN136" s="17">
        <f t="shared" si="207"/>
        <v>2.3706731567579817</v>
      </c>
      <c r="AO136" s="7">
        <f t="shared" si="191"/>
        <v>8.1791755228604011E-3</v>
      </c>
      <c r="AP136" s="7">
        <f t="shared" si="191"/>
        <v>1.259531566856064E-2</v>
      </c>
      <c r="AQ136" s="7">
        <f t="shared" si="191"/>
        <v>9.1169943989679401E-3</v>
      </c>
      <c r="AR136" s="1">
        <f t="shared" si="208"/>
        <v>136938.68435476051</v>
      </c>
      <c r="AS136" s="1">
        <f t="shared" si="209"/>
        <v>88807.424872998949</v>
      </c>
      <c r="AT136" s="1">
        <f t="shared" si="210"/>
        <v>22881.469668420174</v>
      </c>
      <c r="AU136" s="1">
        <f t="shared" si="172"/>
        <v>27387.736870952103</v>
      </c>
      <c r="AV136" s="1">
        <f t="shared" si="173"/>
        <v>17761.484974599789</v>
      </c>
      <c r="AW136" s="1">
        <f t="shared" si="174"/>
        <v>4576.2939336840345</v>
      </c>
      <c r="AX136" s="1">
        <f t="shared" si="222"/>
        <v>85412.948060660157</v>
      </c>
      <c r="AY136" s="1">
        <f t="shared" si="223"/>
        <v>20008.669357779483</v>
      </c>
      <c r="AZ136" s="1">
        <f t="shared" si="224"/>
        <v>2724.7846141099681</v>
      </c>
      <c r="BA136" s="1">
        <f t="shared" si="225"/>
        <v>11.355252984919385</v>
      </c>
      <c r="BB136" s="1">
        <f t="shared" si="226"/>
        <v>9.9039209265050374</v>
      </c>
      <c r="BC136" s="1">
        <f t="shared" si="227"/>
        <v>7.9101446632798744</v>
      </c>
      <c r="BD136" s="1">
        <f t="shared" si="228"/>
        <v>12992.370435106675</v>
      </c>
      <c r="BE136">
        <f t="shared" si="214"/>
        <v>0.44605544733121549</v>
      </c>
      <c r="BF136">
        <f t="shared" si="215"/>
        <v>0.64396964061591089</v>
      </c>
      <c r="BG136">
        <f t="shared" si="216"/>
        <v>5.0936644772301656E-2</v>
      </c>
      <c r="BH136">
        <f t="shared" si="229"/>
        <v>0.47448132384765551</v>
      </c>
      <c r="BI136">
        <f t="shared" si="230"/>
        <v>1.989654620938508E-2</v>
      </c>
      <c r="BJ136">
        <f t="shared" si="230"/>
        <v>4.1469689803498549E-2</v>
      </c>
      <c r="BK136">
        <f t="shared" si="230"/>
        <v>2.5945417806596459E-4</v>
      </c>
      <c r="BL136">
        <f t="shared" si="219"/>
        <v>2724.6068611168903</v>
      </c>
      <c r="BM136">
        <f t="shared" si="220"/>
        <v>3682.8163617307678</v>
      </c>
      <c r="BN136">
        <f t="shared" si="221"/>
        <v>5.9366929057612552</v>
      </c>
      <c r="BO136">
        <f t="shared" si="192"/>
        <v>1081.3503940818571</v>
      </c>
      <c r="BP136">
        <f t="shared" si="211"/>
        <v>504.502929074235</v>
      </c>
      <c r="BQ136">
        <f t="shared" si="212"/>
        <v>27.145247691106007</v>
      </c>
      <c r="BR136" s="7">
        <f t="shared" ref="BR136:BR199" si="237">SUM(H136:J136)/SUM(H135:J135)-1+BR$5</f>
        <v>1.2929354277870564E-2</v>
      </c>
      <c r="BS136" s="7">
        <f t="shared" si="217"/>
        <v>0.12629735943783413</v>
      </c>
      <c r="BT136" s="7">
        <f t="shared" si="218"/>
        <v>3.1733511297369177E-2</v>
      </c>
      <c r="BU136" s="8">
        <f>MAX((BU$3*climate!$I246+BU$4*climate!$I246^2+BU$5*climate!$I246^6)*(K136/K$66)^$BW$1,-99)</f>
        <v>2.727478283921251</v>
      </c>
      <c r="BV136" s="8">
        <f>MAX((BV$3*climate!$I246+BV$4*climate!$I246^2+BV$5*climate!$I246^6)*(L136/L$66)^$BW$1,-99)</f>
        <v>1.2549003176375466</v>
      </c>
      <c r="BW136" s="8">
        <f>MAX((BW$3*climate!$I246+BW$4*climate!$I246^2+BW$5*climate!$I246^6)*(M136/M$66)^$BW$1,-99)</f>
        <v>0.51808953325972973</v>
      </c>
      <c r="BX136" s="8">
        <f>MAX((BX$3*climate!$M246+BX$4*climate!$M246^2+BX$5*climate!$M246^6)*(K136/K$66)^$BW$1,-99)</f>
        <v>2.7274790361242167</v>
      </c>
      <c r="BY136" s="8">
        <f>MAX((BY$3*climate!$M246+BY$4*climate!$M246^2+BY$5*climate!$M246^6)*(L136/L$66)^$BW$1,-99)</f>
        <v>1.2549004095165253</v>
      </c>
      <c r="BZ136" s="8">
        <f>MAX((BZ$3*climate!$M246+BZ$4*climate!$M246^2+BZ$5*climate!$M246^6)*(M136/M$66)^$BW$1,-99)</f>
        <v>0.51808922113732792</v>
      </c>
      <c r="CA136" s="8">
        <f t="shared" si="231"/>
        <v>-9.5863865219764739E-4</v>
      </c>
      <c r="CB136" s="8">
        <f t="shared" si="232"/>
        <v>-1.2107353042760714E-4</v>
      </c>
      <c r="CC136" s="8">
        <f t="shared" si="233"/>
        <v>-3.0420970499608805E-5</v>
      </c>
      <c r="CD136" s="8">
        <f>MAX((CD$3*climate!$I246+CD$4*climate!$I246^2+CD$5*climate!$I246^6)*(K136/K$66)^$BW$1,-99)</f>
        <v>0.41384885474759797</v>
      </c>
      <c r="CE136" s="8">
        <f>MAX((CE$3*climate!$I246+CE$4*climate!$I246^2+CE$5*climate!$I246^6)*(L136/L$66)^$BW$1,-99)</f>
        <v>0.16374165698921453</v>
      </c>
      <c r="CF136" s="8">
        <f>MAX((CF$3*climate!$I246+CF$4*climate!$I246^2+CF$5*climate!$I246^6)*(M136/M$66)^$BW$1,-99)</f>
        <v>4.0706681715036462E-2</v>
      </c>
      <c r="CG136" s="8">
        <f>MAX((CG$3*climate!$M246+CG$4*climate!$M246^2+CG$5*climate!$M246^6)*(K136/K$66)^$BW$1,-99)</f>
        <v>0.41384946668708389</v>
      </c>
      <c r="CH136" s="8">
        <f>MAX((CH$3*climate!$M246+CH$4*climate!$M246^2+CH$5*climate!$M246^6)*(L136/L$66)^$BW$1,-99)</f>
        <v>0.16374188808021972</v>
      </c>
      <c r="CI136" s="8">
        <f>MAX((CI$3*climate!$M246+CI$4*climate!$M246^2+CI$5*climate!$M246^6)*(M136/M$66)^$BW$1,-99)</f>
        <v>4.0706722103477998E-2</v>
      </c>
      <c r="CJ136" s="8">
        <f t="shared" si="234"/>
        <v>-4.3102151215549693E-5</v>
      </c>
      <c r="CK136" s="8">
        <f t="shared" si="235"/>
        <v>-5.4436878846141588E-6</v>
      </c>
      <c r="CL136" s="8">
        <f t="shared" si="236"/>
        <v>-1.3677826025395609E-6</v>
      </c>
    </row>
    <row r="137" spans="1:90">
      <c r="A137">
        <f t="shared" si="175"/>
        <v>2091</v>
      </c>
      <c r="B137" s="4">
        <f t="shared" si="193"/>
        <v>1282.7997968342604</v>
      </c>
      <c r="C137" s="4">
        <f t="shared" si="194"/>
        <v>3551.8472204281006</v>
      </c>
      <c r="D137" s="4">
        <f t="shared" si="195"/>
        <v>6722.5771847900069</v>
      </c>
      <c r="E137" s="11">
        <f t="shared" si="176"/>
        <v>1.5303323071792066E-4</v>
      </c>
      <c r="F137" s="11">
        <f t="shared" si="177"/>
        <v>3.0679789057607175E-4</v>
      </c>
      <c r="G137" s="11">
        <f t="shared" si="178"/>
        <v>6.7735736198632661E-4</v>
      </c>
      <c r="H137" s="4">
        <f t="shared" si="196"/>
        <v>138388.85955285287</v>
      </c>
      <c r="I137" s="4">
        <f t="shared" si="197"/>
        <v>90255.256495337584</v>
      </c>
      <c r="J137" s="4">
        <f t="shared" si="198"/>
        <v>23164.085963110228</v>
      </c>
      <c r="K137" s="4">
        <f t="shared" si="166"/>
        <v>107880.32543688726</v>
      </c>
      <c r="L137" s="4">
        <f t="shared" si="167"/>
        <v>25410.793565737662</v>
      </c>
      <c r="M137" s="4">
        <f t="shared" si="168"/>
        <v>3445.7151366769776</v>
      </c>
      <c r="N137" s="11">
        <f t="shared" si="179"/>
        <v>1.0435329877814814E-2</v>
      </c>
      <c r="O137" s="11">
        <f t="shared" si="180"/>
        <v>1.5991343006837244E-2</v>
      </c>
      <c r="P137" s="11">
        <f t="shared" si="181"/>
        <v>1.166605795812492E-2</v>
      </c>
      <c r="Q137" s="4">
        <f t="shared" si="182"/>
        <v>6694.6586353251296</v>
      </c>
      <c r="R137" s="4">
        <f t="shared" si="183"/>
        <v>17647.615394419219</v>
      </c>
      <c r="S137" s="4">
        <f t="shared" si="184"/>
        <v>5109.9321149298812</v>
      </c>
      <c r="T137" s="4">
        <f t="shared" si="199"/>
        <v>48.375704929979094</v>
      </c>
      <c r="U137" s="4">
        <f t="shared" si="200"/>
        <v>195.53005641650205</v>
      </c>
      <c r="V137" s="4">
        <f t="shared" si="201"/>
        <v>220.59718320281061</v>
      </c>
      <c r="W137" s="11">
        <f t="shared" si="185"/>
        <v>-1.219247815263802E-2</v>
      </c>
      <c r="X137" s="11">
        <f t="shared" si="186"/>
        <v>-1.3228699347321071E-2</v>
      </c>
      <c r="Y137" s="11">
        <f t="shared" si="187"/>
        <v>-1.2203590333800474E-2</v>
      </c>
      <c r="Z137" s="4">
        <f t="shared" si="213"/>
        <v>7196.943901156169</v>
      </c>
      <c r="AA137" s="4">
        <f t="shared" si="202"/>
        <v>22787.171618920423</v>
      </c>
      <c r="AB137" s="4">
        <f t="shared" si="203"/>
        <v>8595.6055754131812</v>
      </c>
      <c r="AC137" s="12">
        <f t="shared" si="204"/>
        <v>1.9373170144229241</v>
      </c>
      <c r="AD137" s="12">
        <f t="shared" si="205"/>
        <v>3.6371155423909713</v>
      </c>
      <c r="AE137" s="12">
        <f t="shared" si="206"/>
        <v>1.7724126418804778</v>
      </c>
      <c r="AF137" s="11">
        <f t="shared" si="188"/>
        <v>-2.9039671966837322E-3</v>
      </c>
      <c r="AG137" s="11">
        <f t="shared" si="189"/>
        <v>2.0567434751257441E-3</v>
      </c>
      <c r="AH137" s="11">
        <f t="shared" si="190"/>
        <v>8.257041531207765E-4</v>
      </c>
      <c r="AI137" s="1">
        <f t="shared" si="169"/>
        <v>247913.42607470028</v>
      </c>
      <c r="AJ137" s="1">
        <f t="shared" si="170"/>
        <v>153187.00786213402</v>
      </c>
      <c r="AK137" s="1">
        <f t="shared" si="171"/>
        <v>40681.997610789906</v>
      </c>
      <c r="AL137" s="17">
        <f t="shared" si="207"/>
        <v>37.369858276933307</v>
      </c>
      <c r="AM137" s="17">
        <f t="shared" si="207"/>
        <v>12.325654621527303</v>
      </c>
      <c r="AN137" s="17">
        <f t="shared" si="207"/>
        <v>2.3920704365110086</v>
      </c>
      <c r="AO137" s="7">
        <f t="shared" si="191"/>
        <v>8.0973837676317963E-3</v>
      </c>
      <c r="AP137" s="7">
        <f t="shared" si="191"/>
        <v>1.2469362511875033E-2</v>
      </c>
      <c r="AQ137" s="7">
        <f t="shared" si="191"/>
        <v>9.0258244549782599E-3</v>
      </c>
      <c r="AR137" s="1">
        <f t="shared" si="208"/>
        <v>138388.85955285287</v>
      </c>
      <c r="AS137" s="1">
        <f t="shared" si="209"/>
        <v>90255.256495337584</v>
      </c>
      <c r="AT137" s="1">
        <f t="shared" si="210"/>
        <v>23164.085963110228</v>
      </c>
      <c r="AU137" s="1">
        <f t="shared" si="172"/>
        <v>27677.771910570576</v>
      </c>
      <c r="AV137" s="1">
        <f t="shared" si="173"/>
        <v>18051.051299067516</v>
      </c>
      <c r="AW137" s="1">
        <f t="shared" si="174"/>
        <v>4632.8171926220457</v>
      </c>
      <c r="AX137" s="1">
        <f t="shared" si="222"/>
        <v>86304.260349509801</v>
      </c>
      <c r="AY137" s="1">
        <f t="shared" si="223"/>
        <v>20328.63485259013</v>
      </c>
      <c r="AZ137" s="1">
        <f t="shared" si="224"/>
        <v>2756.5721093415818</v>
      </c>
      <c r="BA137" s="1">
        <f t="shared" si="225"/>
        <v>11.365634242591259</v>
      </c>
      <c r="BB137" s="1">
        <f t="shared" si="226"/>
        <v>9.9197857549624633</v>
      </c>
      <c r="BC137" s="1">
        <f t="shared" si="227"/>
        <v>7.921743197434207</v>
      </c>
      <c r="BD137" s="1">
        <f t="shared" si="228"/>
        <v>12638.065051229809</v>
      </c>
      <c r="BE137">
        <f t="shared" si="214"/>
        <v>0.44605544733121549</v>
      </c>
      <c r="BF137">
        <f t="shared" si="215"/>
        <v>0.64396964061591089</v>
      </c>
      <c r="BG137">
        <f t="shared" si="216"/>
        <v>5.0936644772301656E-2</v>
      </c>
      <c r="BH137">
        <f t="shared" si="229"/>
        <v>0.47492085315455501</v>
      </c>
      <c r="BI137">
        <f t="shared" si="230"/>
        <v>1.989654620938508E-2</v>
      </c>
      <c r="BJ137">
        <f t="shared" si="230"/>
        <v>4.1469689803498549E-2</v>
      </c>
      <c r="BK137">
        <f t="shared" si="230"/>
        <v>2.5945417806596459E-4</v>
      </c>
      <c r="BL137">
        <f t="shared" si="219"/>
        <v>2753.460338957439</v>
      </c>
      <c r="BM137">
        <f t="shared" si="220"/>
        <v>3742.8574899968471</v>
      </c>
      <c r="BN137">
        <f t="shared" si="221"/>
        <v>6.0100188842081117</v>
      </c>
      <c r="BO137">
        <f t="shared" si="192"/>
        <v>1095.3315564254563</v>
      </c>
      <c r="BP137">
        <f t="shared" si="211"/>
        <v>510.12601353948116</v>
      </c>
      <c r="BQ137">
        <f t="shared" si="212"/>
        <v>27.453582131618191</v>
      </c>
      <c r="BR137" s="7">
        <f t="shared" si="237"/>
        <v>1.2792720458614903E-2</v>
      </c>
      <c r="BS137" s="7">
        <f t="shared" si="217"/>
        <v>0.12261879557071274</v>
      </c>
      <c r="BT137" s="7">
        <f t="shared" si="218"/>
        <v>3.0427287492873011E-2</v>
      </c>
      <c r="BU137" s="8">
        <f>MAX((BU$3*climate!$I247+BU$4*climate!$I247^2+BU$5*climate!$I247^6)*(K137/K$66)^$BW$1,-99)</f>
        <v>2.7279214294436986</v>
      </c>
      <c r="BV137" s="8">
        <f>MAX((BV$3*climate!$I247+BV$4*climate!$I247^2+BV$5*climate!$I247^6)*(L137/L$66)^$BW$1,-99)</f>
        <v>1.2507930818084236</v>
      </c>
      <c r="BW137" s="8">
        <f>MAX((BW$3*climate!$I247+BW$4*climate!$I247^2+BW$5*climate!$I247^6)*(M137/M$66)^$BW$1,-99)</f>
        <v>0.51337221450669013</v>
      </c>
      <c r="BX137" s="8">
        <f>MAX((BX$3*climate!$M247+BX$4*climate!$M247^2+BX$5*climate!$M247^6)*(K137/K$66)^$BW$1,-99)</f>
        <v>2.7279221551130415</v>
      </c>
      <c r="BY137" s="8">
        <f>MAX((BY$3*climate!$M247+BY$4*climate!$M247^2+BY$5*climate!$M247^6)*(L137/L$66)^$BW$1,-99)</f>
        <v>1.2507931592934396</v>
      </c>
      <c r="BZ137" s="8">
        <f>MAX((BZ$3*climate!$M247+BZ$4*climate!$M247^2+BZ$5*climate!$M247^6)*(M137/M$66)^$BW$1,-99)</f>
        <v>0.51337189371940872</v>
      </c>
      <c r="CA137" s="8">
        <f t="shared" si="231"/>
        <v>-9.2993808605503186E-4</v>
      </c>
      <c r="CB137" s="8">
        <f t="shared" si="232"/>
        <v>-1.1402788806740183E-4</v>
      </c>
      <c r="CC137" s="8">
        <f t="shared" si="233"/>
        <v>-2.8295493494968535E-5</v>
      </c>
      <c r="CD137" s="8">
        <f>MAX((CD$3*climate!$I247+CD$4*climate!$I247^2+CD$5*climate!$I247^6)*(K137/K$66)^$BW$1,-99)</f>
        <v>0.41899302414949641</v>
      </c>
      <c r="CE137" s="8">
        <f>MAX((CE$3*climate!$I247+CE$4*climate!$I247^2+CE$5*climate!$I247^6)*(L137/L$66)^$BW$1,-99)</f>
        <v>0.16543523646257122</v>
      </c>
      <c r="CF137" s="8">
        <f>MAX((CF$3*climate!$I247+CF$4*climate!$I247^2+CF$5*climate!$I247^6)*(M137/M$66)^$BW$1,-99)</f>
        <v>4.0994033300546781E-2</v>
      </c>
      <c r="CG137" s="8">
        <f>MAX((CG$3*climate!$M247+CG$4*climate!$M247^2+CG$5*climate!$M247^6)*(K137/K$66)^$BW$1,-99)</f>
        <v>0.41899363509381615</v>
      </c>
      <c r="CH137" s="8">
        <f>MAX((CH$3*climate!$M247+CH$4*climate!$M247^2+CH$5*climate!$M247^6)*(L137/L$66)^$BW$1,-99)</f>
        <v>0.16543546631565562</v>
      </c>
      <c r="CI137" s="8">
        <f>MAX((CI$3*climate!$M247+CI$4*climate!$M247^2+CI$5*climate!$M247^6)*(M137/M$66)^$BW$1,-99)</f>
        <v>4.0994072629333966E-2</v>
      </c>
      <c r="CJ137" s="8">
        <f t="shared" si="234"/>
        <v>-4.2910310985663518E-5</v>
      </c>
      <c r="CK137" s="8">
        <f t="shared" si="235"/>
        <v>-5.2616106506267841E-6</v>
      </c>
      <c r="CL137" s="8">
        <f t="shared" si="236"/>
        <v>-1.3056443687693709E-6</v>
      </c>
    </row>
    <row r="138" spans="1:90">
      <c r="A138">
        <f t="shared" si="175"/>
        <v>2092</v>
      </c>
      <c r="B138" s="4">
        <f t="shared" si="193"/>
        <v>1282.9862922816706</v>
      </c>
      <c r="C138" s="4">
        <f t="shared" si="194"/>
        <v>3552.8824347012328</v>
      </c>
      <c r="D138" s="4">
        <f t="shared" si="195"/>
        <v>6726.9030925802635</v>
      </c>
      <c r="E138" s="11">
        <f t="shared" si="176"/>
        <v>1.4538156918202463E-4</v>
      </c>
      <c r="F138" s="11">
        <f t="shared" si="177"/>
        <v>2.9145799604726817E-4</v>
      </c>
      <c r="G138" s="11">
        <f t="shared" si="178"/>
        <v>6.434894938870103E-4</v>
      </c>
      <c r="H138" s="4">
        <f t="shared" si="196"/>
        <v>139838.44855884602</v>
      </c>
      <c r="I138" s="4">
        <f t="shared" si="197"/>
        <v>91710.572610951538</v>
      </c>
      <c r="J138" s="4">
        <f t="shared" si="198"/>
        <v>23446.54849490117</v>
      </c>
      <c r="K138" s="4">
        <f t="shared" si="166"/>
        <v>108994.49931780368</v>
      </c>
      <c r="L138" s="4">
        <f t="shared" si="167"/>
        <v>25813.005157504915</v>
      </c>
      <c r="M138" s="4">
        <f t="shared" si="168"/>
        <v>3485.4892618807876</v>
      </c>
      <c r="N138" s="11">
        <f t="shared" si="179"/>
        <v>1.0327869112410459E-2</v>
      </c>
      <c r="O138" s="11">
        <f t="shared" si="180"/>
        <v>1.5828375872116496E-2</v>
      </c>
      <c r="P138" s="11">
        <f t="shared" si="181"/>
        <v>1.1543068311261395E-2</v>
      </c>
      <c r="Q138" s="4">
        <f t="shared" si="182"/>
        <v>6682.3040500086545</v>
      </c>
      <c r="R138" s="4">
        <f t="shared" si="183"/>
        <v>17694.954105572142</v>
      </c>
      <c r="S138" s="4">
        <f t="shared" si="184"/>
        <v>5109.1226245696325</v>
      </c>
      <c r="T138" s="4">
        <f t="shared" si="199"/>
        <v>47.785885204501859</v>
      </c>
      <c r="U138" s="4">
        <f t="shared" si="200"/>
        <v>192.94344808680341</v>
      </c>
      <c r="V138" s="4">
        <f t="shared" si="201"/>
        <v>217.90510555021319</v>
      </c>
      <c r="W138" s="11">
        <f t="shared" si="185"/>
        <v>-1.219247815263802E-2</v>
      </c>
      <c r="X138" s="11">
        <f t="shared" si="186"/>
        <v>-1.3228699347321071E-2</v>
      </c>
      <c r="Y138" s="11">
        <f t="shared" si="187"/>
        <v>-1.2203590333800474E-2</v>
      </c>
      <c r="Z138" s="4">
        <f t="shared" si="213"/>
        <v>7163.6179160247766</v>
      </c>
      <c r="AA138" s="4">
        <f t="shared" si="202"/>
        <v>22899.314185826268</v>
      </c>
      <c r="AB138" s="4">
        <f t="shared" si="203"/>
        <v>8602.6771657829886</v>
      </c>
      <c r="AC138" s="12">
        <f t="shared" si="204"/>
        <v>1.9316911093634628</v>
      </c>
      <c r="AD138" s="12">
        <f t="shared" si="205"/>
        <v>3.6445961560510622</v>
      </c>
      <c r="AE138" s="12">
        <f t="shared" si="206"/>
        <v>1.7738761303599222</v>
      </c>
      <c r="AF138" s="11">
        <f t="shared" si="188"/>
        <v>-2.9039671966837322E-3</v>
      </c>
      <c r="AG138" s="11">
        <f t="shared" si="189"/>
        <v>2.0567434751257441E-3</v>
      </c>
      <c r="AH138" s="11">
        <f t="shared" si="190"/>
        <v>8.257041531207765E-4</v>
      </c>
      <c r="AI138" s="1">
        <f t="shared" si="169"/>
        <v>250799.85537780082</v>
      </c>
      <c r="AJ138" s="1">
        <f t="shared" si="170"/>
        <v>155919.35837498814</v>
      </c>
      <c r="AK138" s="1">
        <f t="shared" si="171"/>
        <v>41246.61504233296</v>
      </c>
      <c r="AL138" s="17">
        <f t="shared" si="207"/>
        <v>37.669430379905549</v>
      </c>
      <c r="AM138" s="17">
        <f t="shared" si="207"/>
        <v>12.477810746642575</v>
      </c>
      <c r="AN138" s="17">
        <f t="shared" si="207"/>
        <v>2.4134449402764613</v>
      </c>
      <c r="AO138" s="7">
        <f t="shared" ref="AO138:AQ153" si="238">AO$5*AO137</f>
        <v>8.0164099299554776E-3</v>
      </c>
      <c r="AP138" s="7">
        <f t="shared" si="238"/>
        <v>1.2344668886756283E-2</v>
      </c>
      <c r="AQ138" s="7">
        <f t="shared" si="238"/>
        <v>8.9355662104284774E-3</v>
      </c>
      <c r="AR138" s="1">
        <f t="shared" si="208"/>
        <v>139838.44855884602</v>
      </c>
      <c r="AS138" s="1">
        <f t="shared" si="209"/>
        <v>91710.572610951538</v>
      </c>
      <c r="AT138" s="1">
        <f t="shared" si="210"/>
        <v>23446.54849490117</v>
      </c>
      <c r="AU138" s="1">
        <f t="shared" si="172"/>
        <v>27967.689711769206</v>
      </c>
      <c r="AV138" s="1">
        <f t="shared" si="173"/>
        <v>18342.11452219031</v>
      </c>
      <c r="AW138" s="1">
        <f t="shared" si="174"/>
        <v>4689.3096989802343</v>
      </c>
      <c r="AX138" s="1">
        <f t="shared" si="222"/>
        <v>87195.599454242954</v>
      </c>
      <c r="AY138" s="1">
        <f t="shared" si="223"/>
        <v>20650.40412600393</v>
      </c>
      <c r="AZ138" s="1">
        <f t="shared" si="224"/>
        <v>2788.3914095046302</v>
      </c>
      <c r="BA138" s="1">
        <f t="shared" si="225"/>
        <v>11.375909143649393</v>
      </c>
      <c r="BB138" s="1">
        <f t="shared" si="226"/>
        <v>9.9354901684642183</v>
      </c>
      <c r="BC138" s="1">
        <f t="shared" si="227"/>
        <v>7.9332201528101338</v>
      </c>
      <c r="BD138" s="1">
        <f t="shared" si="228"/>
        <v>12292.923204365137</v>
      </c>
      <c r="BE138">
        <f t="shared" si="214"/>
        <v>0.44605544733121549</v>
      </c>
      <c r="BF138">
        <f t="shared" si="215"/>
        <v>0.64396964061591089</v>
      </c>
      <c r="BG138">
        <f t="shared" si="216"/>
        <v>5.0936644772301656E-2</v>
      </c>
      <c r="BH138">
        <f t="shared" si="229"/>
        <v>0.47535848470153114</v>
      </c>
      <c r="BI138">
        <f t="shared" si="230"/>
        <v>1.989654620938508E-2</v>
      </c>
      <c r="BJ138">
        <f t="shared" si="230"/>
        <v>4.1469689803498549E-2</v>
      </c>
      <c r="BK138">
        <f t="shared" si="230"/>
        <v>2.5945417806596459E-4</v>
      </c>
      <c r="BL138">
        <f t="shared" si="219"/>
        <v>2782.3021535997982</v>
      </c>
      <c r="BM138">
        <f t="shared" si="220"/>
        <v>3803.2089978773902</v>
      </c>
      <c r="BN138">
        <f t="shared" si="221"/>
        <v>6.0833049682283624</v>
      </c>
      <c r="BO138">
        <f t="shared" si="192"/>
        <v>1109.3438268363068</v>
      </c>
      <c r="BP138">
        <f t="shared" si="211"/>
        <v>515.81304143605178</v>
      </c>
      <c r="BQ138">
        <f t="shared" si="212"/>
        <v>27.765508080939934</v>
      </c>
      <c r="BR138" s="7">
        <f t="shared" si="237"/>
        <v>1.2657918320130745E-2</v>
      </c>
      <c r="BS138" s="7">
        <f t="shared" si="217"/>
        <v>0.11904737434049781</v>
      </c>
      <c r="BT138" s="7">
        <f t="shared" si="218"/>
        <v>2.9178653529045778E-2</v>
      </c>
      <c r="BU138" s="8">
        <f>MAX((BU$3*climate!$I248+BU$4*climate!$I248^2+BU$5*climate!$I248^6)*(K138/K$66)^$BW$1,-99)</f>
        <v>2.7281935710140504</v>
      </c>
      <c r="BV138" s="8">
        <f>MAX((BV$3*climate!$I248+BV$4*climate!$I248^2+BV$5*climate!$I248^6)*(L138/L$66)^$BW$1,-99)</f>
        <v>1.2466096938335571</v>
      </c>
      <c r="BW138" s="8">
        <f>MAX((BW$3*climate!$I248+BW$4*climate!$I248^2+BW$5*climate!$I248^6)*(M138/M$66)^$BW$1,-99)</f>
        <v>0.50858515517493341</v>
      </c>
      <c r="BX138" s="8">
        <f>MAX((BX$3*climate!$M248+BX$4*climate!$M248^2+BX$5*climate!$M248^6)*(K138/K$66)^$BW$1,-99)</f>
        <v>2.7281942704875624</v>
      </c>
      <c r="BY138" s="8">
        <f>MAX((BY$3*climate!$M248+BY$4*climate!$M248^2+BY$5*climate!$M248^6)*(L138/L$66)^$BW$1,-99)</f>
        <v>1.2466097571834109</v>
      </c>
      <c r="BZ138" s="8">
        <f>MAX((BZ$3*climate!$M248+BZ$4*climate!$M248^2+BZ$5*climate!$M248^6)*(M138/M$66)^$BW$1,-99)</f>
        <v>0.5085848259051845</v>
      </c>
      <c r="CA138" s="8">
        <f t="shared" si="231"/>
        <v>-9.0093051590380826E-4</v>
      </c>
      <c r="CB138" s="8">
        <f t="shared" si="232"/>
        <v>-1.0725341238157848E-4</v>
      </c>
      <c r="CC138" s="8">
        <f t="shared" si="233"/>
        <v>-2.6287939377301688E-5</v>
      </c>
      <c r="CD138" s="8">
        <f>MAX((CD$3*climate!$I248+CD$4*climate!$I248^2+CD$5*climate!$I248^6)*(K138/K$66)^$BW$1,-99)</f>
        <v>0.42414646835289527</v>
      </c>
      <c r="CE138" s="8">
        <f>MAX((CE$3*climate!$I248+CE$4*climate!$I248^2+CE$5*climate!$I248^6)*(L138/L$66)^$BW$1,-99)</f>
        <v>0.1671242362062153</v>
      </c>
      <c r="CF138" s="8">
        <f>MAX((CF$3*climate!$I248+CF$4*climate!$I248^2+CF$5*climate!$I248^6)*(M138/M$66)^$BW$1,-99)</f>
        <v>4.1272285633181846E-2</v>
      </c>
      <c r="CG138" s="8">
        <f>MAX((CG$3*climate!$M248+CG$4*climate!$M248^2+CG$5*climate!$M248^6)*(K138/K$66)^$BW$1,-99)</f>
        <v>0.42414707819654579</v>
      </c>
      <c r="CH138" s="8">
        <f>MAX((CH$3*climate!$M248+CH$4*climate!$M248^2+CH$5*climate!$M248^6)*(L138/L$66)^$BW$1,-99)</f>
        <v>0.16712446477524928</v>
      </c>
      <c r="CI138" s="8">
        <f>MAX((CI$3*climate!$M248+CI$4*climate!$M248^2+CI$5*climate!$M248^6)*(M138/M$66)^$BW$1,-99)</f>
        <v>4.1272323873745985E-2</v>
      </c>
      <c r="CJ138" s="8">
        <f t="shared" si="234"/>
        <v>-4.2705364271806348E-5</v>
      </c>
      <c r="CK138" s="8">
        <f t="shared" si="235"/>
        <v>-5.083961486813051E-6</v>
      </c>
      <c r="CL138" s="8">
        <f t="shared" si="236"/>
        <v>-1.2460850279187277E-6</v>
      </c>
    </row>
    <row r="139" spans="1:90">
      <c r="A139">
        <f t="shared" si="175"/>
        <v>2093</v>
      </c>
      <c r="B139" s="4">
        <f t="shared" si="193"/>
        <v>1283.163488714061</v>
      </c>
      <c r="C139" s="4">
        <f t="shared" si="194"/>
        <v>3553.8661748961117</v>
      </c>
      <c r="D139" s="4">
        <f t="shared" si="195"/>
        <v>6731.0153494734113</v>
      </c>
      <c r="E139" s="11">
        <f t="shared" si="176"/>
        <v>1.3811249072292339E-4</v>
      </c>
      <c r="F139" s="11">
        <f t="shared" si="177"/>
        <v>2.7688509624490472E-4</v>
      </c>
      <c r="G139" s="11">
        <f t="shared" si="178"/>
        <v>6.113150191926598E-4</v>
      </c>
      <c r="H139" s="4">
        <f t="shared" si="196"/>
        <v>141287.32178981209</v>
      </c>
      <c r="I139" s="4">
        <f t="shared" si="197"/>
        <v>93173.202389964965</v>
      </c>
      <c r="J139" s="4">
        <f t="shared" si="198"/>
        <v>23728.840694188893</v>
      </c>
      <c r="K139" s="4">
        <f t="shared" si="166"/>
        <v>110108.58946072804</v>
      </c>
      <c r="L139" s="4">
        <f t="shared" si="167"/>
        <v>26217.420072855908</v>
      </c>
      <c r="M139" s="4">
        <f t="shared" si="168"/>
        <v>3525.298853470194</v>
      </c>
      <c r="N139" s="11">
        <f t="shared" si="179"/>
        <v>1.0221526314607043E-2</v>
      </c>
      <c r="O139" s="11">
        <f t="shared" si="180"/>
        <v>1.5667099312278721E-2</v>
      </c>
      <c r="P139" s="11">
        <f t="shared" si="181"/>
        <v>1.142152180033551E-2</v>
      </c>
      <c r="Q139" s="4">
        <f t="shared" si="182"/>
        <v>6669.2217391240829</v>
      </c>
      <c r="R139" s="4">
        <f t="shared" si="183"/>
        <v>17739.344507694208</v>
      </c>
      <c r="S139" s="4">
        <f t="shared" si="184"/>
        <v>5107.5352182040624</v>
      </c>
      <c r="T139" s="4">
        <f t="shared" si="199"/>
        <v>47.203256843141503</v>
      </c>
      <c r="U139" s="4">
        <f t="shared" si="200"/>
        <v>190.39105722102764</v>
      </c>
      <c r="V139" s="4">
        <f t="shared" si="201"/>
        <v>215.24588091043483</v>
      </c>
      <c r="W139" s="11">
        <f t="shared" si="185"/>
        <v>-1.219247815263802E-2</v>
      </c>
      <c r="X139" s="11">
        <f t="shared" si="186"/>
        <v>-1.3228699347321071E-2</v>
      </c>
      <c r="Y139" s="11">
        <f t="shared" si="187"/>
        <v>-1.2203590333800474E-2</v>
      </c>
      <c r="Z139" s="4">
        <f t="shared" si="213"/>
        <v>7129.6333739497195</v>
      </c>
      <c r="AA139" s="4">
        <f t="shared" si="202"/>
        <v>23007.964629046182</v>
      </c>
      <c r="AB139" s="4">
        <f t="shared" si="203"/>
        <v>8608.4165128973491</v>
      </c>
      <c r="AC139" s="12">
        <f t="shared" si="204"/>
        <v>1.9260815417477457</v>
      </c>
      <c r="AD139" s="12">
        <f t="shared" si="205"/>
        <v>3.6520921554144885</v>
      </c>
      <c r="AE139" s="12">
        <f t="shared" si="206"/>
        <v>1.7753408272478821</v>
      </c>
      <c r="AF139" s="11">
        <f t="shared" si="188"/>
        <v>-2.9039671966837322E-3</v>
      </c>
      <c r="AG139" s="11">
        <f t="shared" si="189"/>
        <v>2.0567434751257441E-3</v>
      </c>
      <c r="AH139" s="11">
        <f t="shared" si="190"/>
        <v>8.257041531207765E-4</v>
      </c>
      <c r="AI139" s="1">
        <f t="shared" si="169"/>
        <v>253687.55955178995</v>
      </c>
      <c r="AJ139" s="1">
        <f t="shared" si="170"/>
        <v>158669.53705967963</v>
      </c>
      <c r="AK139" s="1">
        <f t="shared" si="171"/>
        <v>41811.263237079904</v>
      </c>
      <c r="AL139" s="17">
        <f t="shared" si="207"/>
        <v>37.968384239701258</v>
      </c>
      <c r="AM139" s="17">
        <f t="shared" si="207"/>
        <v>12.630304844320499</v>
      </c>
      <c r="AN139" s="17">
        <f t="shared" si="207"/>
        <v>2.4347947823649347</v>
      </c>
      <c r="AO139" s="7">
        <f t="shared" si="238"/>
        <v>7.9362458306559223E-3</v>
      </c>
      <c r="AP139" s="7">
        <f t="shared" si="238"/>
        <v>1.222122219788872E-2</v>
      </c>
      <c r="AQ139" s="7">
        <f t="shared" si="238"/>
        <v>8.8462105483241918E-3</v>
      </c>
      <c r="AR139" s="1">
        <f t="shared" si="208"/>
        <v>141287.32178981209</v>
      </c>
      <c r="AS139" s="1">
        <f t="shared" si="209"/>
        <v>93173.202389964965</v>
      </c>
      <c r="AT139" s="1">
        <f t="shared" si="210"/>
        <v>23728.840694188893</v>
      </c>
      <c r="AU139" s="1">
        <f t="shared" si="172"/>
        <v>28257.464357962421</v>
      </c>
      <c r="AV139" s="1">
        <f t="shared" si="173"/>
        <v>18634.640477992994</v>
      </c>
      <c r="AW139" s="1">
        <f t="shared" si="174"/>
        <v>4745.7681388377787</v>
      </c>
      <c r="AX139" s="1">
        <f t="shared" si="222"/>
        <v>88086.871568582443</v>
      </c>
      <c r="AY139" s="1">
        <f t="shared" si="223"/>
        <v>20973.936058284729</v>
      </c>
      <c r="AZ139" s="1">
        <f t="shared" si="224"/>
        <v>2820.2390827761551</v>
      </c>
      <c r="BA139" s="1">
        <f t="shared" si="225"/>
        <v>11.386078783437359</v>
      </c>
      <c r="BB139" s="1">
        <f t="shared" si="226"/>
        <v>9.9510358057716388</v>
      </c>
      <c r="BC139" s="1">
        <f t="shared" si="227"/>
        <v>7.9445769414647387</v>
      </c>
      <c r="BD139" s="1">
        <f t="shared" si="228"/>
        <v>11956.739114942618</v>
      </c>
      <c r="BE139">
        <f t="shared" si="214"/>
        <v>0.44605544733121549</v>
      </c>
      <c r="BF139">
        <f t="shared" si="215"/>
        <v>0.64396964061591089</v>
      </c>
      <c r="BG139">
        <f t="shared" si="216"/>
        <v>5.0936644772301656E-2</v>
      </c>
      <c r="BH139">
        <f t="shared" si="229"/>
        <v>0.47579413267918735</v>
      </c>
      <c r="BI139">
        <f t="shared" si="230"/>
        <v>1.989654620938508E-2</v>
      </c>
      <c r="BJ139">
        <f t="shared" si="230"/>
        <v>4.1469689803498549E-2</v>
      </c>
      <c r="BK139">
        <f t="shared" si="230"/>
        <v>2.5945417806596459E-4</v>
      </c>
      <c r="BL139">
        <f t="shared" si="219"/>
        <v>2811.129726791256</v>
      </c>
      <c r="BM139">
        <f t="shared" si="220"/>
        <v>3863.8638011104367</v>
      </c>
      <c r="BN139">
        <f t="shared" si="221"/>
        <v>6.1565468587689915</v>
      </c>
      <c r="BO139">
        <f t="shared" si="192"/>
        <v>1123.385810385342</v>
      </c>
      <c r="BP139">
        <f t="shared" si="211"/>
        <v>521.56472443765801</v>
      </c>
      <c r="BQ139">
        <f t="shared" si="212"/>
        <v>28.081065257183575</v>
      </c>
      <c r="BR139" s="7">
        <f t="shared" si="237"/>
        <v>1.2524904701155526E-2</v>
      </c>
      <c r="BS139" s="7">
        <f t="shared" si="217"/>
        <v>0.11557997508786194</v>
      </c>
      <c r="BT139" s="7">
        <f t="shared" si="218"/>
        <v>2.7984876934571898E-2</v>
      </c>
      <c r="BU139" s="8">
        <f>MAX((BU$3*climate!$I249+BU$4*climate!$I249^2+BU$5*climate!$I249^6)*(K139/K$66)^$BW$1,-99)</f>
        <v>2.7282959314708828</v>
      </c>
      <c r="BV139" s="8">
        <f>MAX((BV$3*climate!$I249+BV$4*climate!$I249^2+BV$5*climate!$I249^6)*(L139/L$66)^$BW$1,-99)</f>
        <v>1.2423512193127699</v>
      </c>
      <c r="BW139" s="8">
        <f>MAX((BW$3*climate!$I249+BW$4*climate!$I249^2+BW$5*climate!$I249^6)*(M139/M$66)^$BW$1,-99)</f>
        <v>0.50372935827496401</v>
      </c>
      <c r="BX139" s="8">
        <f>MAX((BX$3*climate!$M249+BX$4*climate!$M249^2+BX$5*climate!$M249^6)*(K139/K$66)^$BW$1,-99)</f>
        <v>2.7282966050915554</v>
      </c>
      <c r="BY139" s="8">
        <f>MAX((BY$3*climate!$M249+BY$4*climate!$M249^2+BY$5*climate!$M249^6)*(L139/L$66)^$BW$1,-99)</f>
        <v>1.2423512687859557</v>
      </c>
      <c r="BZ139" s="8">
        <f>MAX((BZ$3*climate!$M249+BZ$4*climate!$M249^2+BZ$5*climate!$M249^6)*(M139/M$66)^$BW$1,-99)</f>
        <v>0.50372902070386638</v>
      </c>
      <c r="CA139" s="8">
        <f t="shared" si="231"/>
        <v>-8.7163889931803822E-4</v>
      </c>
      <c r="CB139" s="8">
        <f t="shared" si="232"/>
        <v>-1.0074400226879025E-4</v>
      </c>
      <c r="CC139" s="8">
        <f t="shared" si="233"/>
        <v>-2.4392707328801006E-5</v>
      </c>
      <c r="CD139" s="8">
        <f>MAX((CD$3*climate!$I249+CD$4*climate!$I249^2+CD$5*climate!$I249^6)*(K139/K$66)^$BW$1,-99)</f>
        <v>0.42930812448437072</v>
      </c>
      <c r="CE139" s="8">
        <f>MAX((CE$3*climate!$I249+CE$4*climate!$I249^2+CE$5*climate!$I249^6)*(L139/L$66)^$BW$1,-99)</f>
        <v>0.1688081637654513</v>
      </c>
      <c r="CF139" s="8">
        <f>MAX((CF$3*climate!$I249+CF$4*climate!$I249^2+CF$5*climate!$I249^6)*(M139/M$66)^$BW$1,-99)</f>
        <v>4.1541095496573081E-2</v>
      </c>
      <c r="CG139" s="8">
        <f>MAX((CG$3*climate!$M249+CG$4*climate!$M249^2+CG$5*climate!$M249^6)*(K139/K$66)^$BW$1,-99)</f>
        <v>0.42930873312509665</v>
      </c>
      <c r="CH139" s="8">
        <f>MAX((CH$3*climate!$M249+CH$4*climate!$M249^2+CH$5*climate!$M249^6)*(L139/L$66)^$BW$1,-99)</f>
        <v>0.16880839100575004</v>
      </c>
      <c r="CI139" s="8">
        <f>MAX((CI$3*climate!$M249+CI$4*climate!$M249^2+CI$5*climate!$M249^6)*(M139/M$66)^$BW$1,-99)</f>
        <v>4.1541132620749793E-2</v>
      </c>
      <c r="CJ139" s="8">
        <f t="shared" si="234"/>
        <v>-4.2487730006903263E-5</v>
      </c>
      <c r="CK139" s="8">
        <f t="shared" si="235"/>
        <v>-4.9107307757376833E-6</v>
      </c>
      <c r="CL139" s="8">
        <f t="shared" si="236"/>
        <v>-1.1890138954725053E-6</v>
      </c>
    </row>
    <row r="140" spans="1:90">
      <c r="A140">
        <f t="shared" si="175"/>
        <v>2094</v>
      </c>
      <c r="B140" s="4">
        <f t="shared" si="193"/>
        <v>1283.3318485742204</v>
      </c>
      <c r="C140" s="4">
        <f t="shared" si="194"/>
        <v>3554.8009868450954</v>
      </c>
      <c r="D140" s="4">
        <f t="shared" si="195"/>
        <v>6734.9243817120832</v>
      </c>
      <c r="E140" s="11">
        <f t="shared" si="176"/>
        <v>1.3120686618677723E-4</v>
      </c>
      <c r="F140" s="11">
        <f t="shared" si="177"/>
        <v>2.6304084143265947E-4</v>
      </c>
      <c r="G140" s="11">
        <f t="shared" si="178"/>
        <v>5.8074926823302681E-4</v>
      </c>
      <c r="H140" s="4">
        <f t="shared" si="196"/>
        <v>142735.35054038925</v>
      </c>
      <c r="I140" s="4">
        <f t="shared" si="197"/>
        <v>94642.973900563011</v>
      </c>
      <c r="J140" s="4">
        <f t="shared" si="198"/>
        <v>24010.945975655701</v>
      </c>
      <c r="K140" s="4">
        <f t="shared" si="166"/>
        <v>111222.47974985425</v>
      </c>
      <c r="L140" s="4">
        <f t="shared" si="167"/>
        <v>26623.986617197141</v>
      </c>
      <c r="M140" s="4">
        <f t="shared" si="168"/>
        <v>3565.1396533648808</v>
      </c>
      <c r="N140" s="11">
        <f t="shared" si="179"/>
        <v>1.0116288788927674E-2</v>
      </c>
      <c r="O140" s="11">
        <f t="shared" si="180"/>
        <v>1.5507496283441391E-2</v>
      </c>
      <c r="P140" s="11">
        <f t="shared" si="181"/>
        <v>1.1301396434934441E-2</v>
      </c>
      <c r="Q140" s="4">
        <f t="shared" si="182"/>
        <v>6655.42569552435</v>
      </c>
      <c r="R140" s="4">
        <f t="shared" si="183"/>
        <v>17780.805599538879</v>
      </c>
      <c r="S140" s="4">
        <f t="shared" si="184"/>
        <v>5105.185924194413</v>
      </c>
      <c r="T140" s="4">
        <f t="shared" si="199"/>
        <v>46.627732165348142</v>
      </c>
      <c r="U140" s="4">
        <f t="shared" si="200"/>
        <v>187.87243116663205</v>
      </c>
      <c r="V140" s="4">
        <f t="shared" si="201"/>
        <v>212.61910835876589</v>
      </c>
      <c r="W140" s="11">
        <f t="shared" si="185"/>
        <v>-1.219247815263802E-2</v>
      </c>
      <c r="X140" s="11">
        <f t="shared" si="186"/>
        <v>-1.3228699347321071E-2</v>
      </c>
      <c r="Y140" s="11">
        <f t="shared" si="187"/>
        <v>-1.2203590333800474E-2</v>
      </c>
      <c r="Z140" s="4">
        <f t="shared" si="213"/>
        <v>7095.011614404737</v>
      </c>
      <c r="AA140" s="4">
        <f t="shared" si="202"/>
        <v>23113.123695699469</v>
      </c>
      <c r="AB140" s="4">
        <f t="shared" si="203"/>
        <v>8612.8476713805831</v>
      </c>
      <c r="AC140" s="12">
        <f t="shared" si="204"/>
        <v>1.9204882641323722</v>
      </c>
      <c r="AD140" s="12">
        <f t="shared" si="205"/>
        <v>3.659603572125695</v>
      </c>
      <c r="AE140" s="12">
        <f t="shared" si="206"/>
        <v>1.7768067335421456</v>
      </c>
      <c r="AF140" s="11">
        <f t="shared" si="188"/>
        <v>-2.9039671966837322E-3</v>
      </c>
      <c r="AG140" s="11">
        <f t="shared" si="189"/>
        <v>2.0567434751257441E-3</v>
      </c>
      <c r="AH140" s="11">
        <f t="shared" si="190"/>
        <v>8.257041531207765E-4</v>
      </c>
      <c r="AI140" s="1">
        <f t="shared" si="169"/>
        <v>256576.26795457338</v>
      </c>
      <c r="AJ140" s="1">
        <f t="shared" si="170"/>
        <v>161437.22383170467</v>
      </c>
      <c r="AK140" s="1">
        <f t="shared" si="171"/>
        <v>42375.905052209695</v>
      </c>
      <c r="AL140" s="17">
        <f t="shared" si="207"/>
        <v>38.266697406509138</v>
      </c>
      <c r="AM140" s="17">
        <f t="shared" si="207"/>
        <v>12.783119028630713</v>
      </c>
      <c r="AN140" s="17">
        <f t="shared" si="207"/>
        <v>2.4561181025788286</v>
      </c>
      <c r="AO140" s="7">
        <f t="shared" si="238"/>
        <v>7.8568833723493634E-3</v>
      </c>
      <c r="AP140" s="7">
        <f t="shared" si="238"/>
        <v>1.2099009975909833E-2</v>
      </c>
      <c r="AQ140" s="7">
        <f t="shared" si="238"/>
        <v>8.7577484428409506E-3</v>
      </c>
      <c r="AR140" s="1">
        <f t="shared" si="208"/>
        <v>142735.35054038925</v>
      </c>
      <c r="AS140" s="1">
        <f t="shared" si="209"/>
        <v>94642.973900563011</v>
      </c>
      <c r="AT140" s="1">
        <f t="shared" si="210"/>
        <v>24010.945975655701</v>
      </c>
      <c r="AU140" s="1">
        <f t="shared" si="172"/>
        <v>28547.070108077853</v>
      </c>
      <c r="AV140" s="1">
        <f t="shared" si="173"/>
        <v>18928.594780112602</v>
      </c>
      <c r="AW140" s="1">
        <f t="shared" si="174"/>
        <v>4802.18919513114</v>
      </c>
      <c r="AX140" s="1">
        <f t="shared" si="222"/>
        <v>88977.983799883383</v>
      </c>
      <c r="AY140" s="1">
        <f t="shared" si="223"/>
        <v>21299.189293757714</v>
      </c>
      <c r="AZ140" s="1">
        <f t="shared" si="224"/>
        <v>2852.1117226919046</v>
      </c>
      <c r="BA140" s="1">
        <f t="shared" si="225"/>
        <v>11.396144245077503</v>
      </c>
      <c r="BB140" s="1">
        <f t="shared" si="226"/>
        <v>9.9664242896472377</v>
      </c>
      <c r="BC140" s="1">
        <f t="shared" si="227"/>
        <v>7.955814954221311</v>
      </c>
      <c r="BD140" s="1">
        <f t="shared" si="228"/>
        <v>11629.309441386547</v>
      </c>
      <c r="BE140">
        <f t="shared" si="214"/>
        <v>0.44605544733121549</v>
      </c>
      <c r="BF140">
        <f t="shared" si="215"/>
        <v>0.64396964061591089</v>
      </c>
      <c r="BG140">
        <f t="shared" si="216"/>
        <v>5.0936644772301656E-2</v>
      </c>
      <c r="BH140">
        <f t="shared" si="229"/>
        <v>0.47622771712006035</v>
      </c>
      <c r="BI140">
        <f t="shared" si="230"/>
        <v>1.989654620938508E-2</v>
      </c>
      <c r="BJ140">
        <f t="shared" si="230"/>
        <v>4.1469689803498549E-2</v>
      </c>
      <c r="BK140">
        <f t="shared" si="230"/>
        <v>2.5945417806596459E-4</v>
      </c>
      <c r="BL140">
        <f t="shared" si="219"/>
        <v>2839.9404977396325</v>
      </c>
      <c r="BM140">
        <f t="shared" si="220"/>
        <v>3924.8147697369573</v>
      </c>
      <c r="BN140">
        <f t="shared" si="221"/>
        <v>6.2297402527000303</v>
      </c>
      <c r="BO140">
        <f t="shared" si="192"/>
        <v>1137.4561106030487</v>
      </c>
      <c r="BP140">
        <f t="shared" si="211"/>
        <v>527.38178267878789</v>
      </c>
      <c r="BQ140">
        <f t="shared" si="212"/>
        <v>28.400293897520093</v>
      </c>
      <c r="BR140" s="7">
        <f t="shared" si="237"/>
        <v>1.2393638073373126E-2</v>
      </c>
      <c r="BS140" s="7">
        <f t="shared" si="217"/>
        <v>0.1122135680464679</v>
      </c>
      <c r="BT140" s="7">
        <f t="shared" si="218"/>
        <v>2.6843365379931993E-2</v>
      </c>
      <c r="BU140" s="8">
        <f>MAX((BU$3*climate!$I250+BU$4*climate!$I250^2+BU$5*climate!$I250^6)*(K140/K$66)^$BW$1,-99)</f>
        <v>2.7282297686175432</v>
      </c>
      <c r="BV140" s="8">
        <f>MAX((BV$3*climate!$I250+BV$4*climate!$I250^2+BV$5*climate!$I250^6)*(L140/L$66)^$BW$1,-99)</f>
        <v>1.2380187448311957</v>
      </c>
      <c r="BW140" s="8">
        <f>MAX((BW$3*climate!$I250+BW$4*climate!$I250^2+BW$5*climate!$I250^6)*(M140/M$66)^$BW$1,-99)</f>
        <v>0.49880585975754871</v>
      </c>
      <c r="BX140" s="8">
        <f>MAX((BX$3*climate!$M250+BX$4*climate!$M250^2+BX$5*climate!$M250^6)*(K140/K$66)^$BW$1,-99)</f>
        <v>2.7282304167328659</v>
      </c>
      <c r="BY140" s="8">
        <f>MAX((BY$3*climate!$M250+BY$4*climate!$M250^2+BY$5*climate!$M250^6)*(L140/L$66)^$BW$1,-99)</f>
        <v>1.2380187806856082</v>
      </c>
      <c r="BZ140" s="8">
        <f>MAX((BZ$3*climate!$M250+BZ$4*climate!$M250^2+BZ$5*climate!$M250^6)*(M140/M$66)^$BW$1,-99)</f>
        <v>0.49880551406480805</v>
      </c>
      <c r="CA140" s="8">
        <f t="shared" si="231"/>
        <v>-8.4208558062316349E-4</v>
      </c>
      <c r="CB140" s="8">
        <f t="shared" si="232"/>
        <v>-9.4493427602206781E-5</v>
      </c>
      <c r="CC140" s="8">
        <f t="shared" si="233"/>
        <v>-2.2604410921839757E-5</v>
      </c>
      <c r="CD140" s="8">
        <f>MAX((CD$3*climate!$I250+CD$4*climate!$I250^2+CD$5*climate!$I250^6)*(K140/K$66)^$BW$1,-99)</f>
        <v>0.43447690552695445</v>
      </c>
      <c r="CE140" s="8">
        <f>MAX((CE$3*climate!$I250+CE$4*climate!$I250^2+CE$5*climate!$I250^6)*(L140/L$66)^$BW$1,-99)</f>
        <v>0.17048651935055553</v>
      </c>
      <c r="CF140" s="8">
        <f>MAX((CF$3*climate!$I250+CF$4*climate!$I250^2+CF$5*climate!$I250^6)*(M140/M$66)^$BW$1,-99)</f>
        <v>4.1800118334298489E-2</v>
      </c>
      <c r="CG140" s="8">
        <f>MAX((CG$3*climate!$M250+CG$4*climate!$M250^2+CG$5*climate!$M250^6)*(K140/K$66)^$BW$1,-99)</f>
        <v>0.43447751286564862</v>
      </c>
      <c r="CH140" s="8">
        <f>MAX((CH$3*climate!$M250+CH$4*climate!$M250^2+CH$5*climate!$M250^6)*(L140/L$66)^$BW$1,-99)</f>
        <v>0.17048674521883553</v>
      </c>
      <c r="CI140" s="8">
        <f>MAX((CI$3*climate!$M250+CI$4*climate!$M250^2+CI$5*climate!$M250^6)*(M140/M$66)^$BW$1,-99)</f>
        <v>4.1800154314328576E-2</v>
      </c>
      <c r="CJ140" s="8">
        <f t="shared" si="234"/>
        <v>-4.225782294216273E-5</v>
      </c>
      <c r="CK140" s="8">
        <f t="shared" si="235"/>
        <v>-4.7419010902159695E-6</v>
      </c>
      <c r="CL140" s="8">
        <f t="shared" si="236"/>
        <v>-1.1343421813969469E-6</v>
      </c>
    </row>
    <row r="141" spans="1:90">
      <c r="A141">
        <f t="shared" si="175"/>
        <v>2095</v>
      </c>
      <c r="B141" s="4">
        <f t="shared" si="193"/>
        <v>1283.491811426843</v>
      </c>
      <c r="C141" s="4">
        <f t="shared" si="194"/>
        <v>3555.6892917956652</v>
      </c>
      <c r="D141" s="4">
        <f t="shared" si="195"/>
        <v>6738.6401189980525</v>
      </c>
      <c r="E141" s="11">
        <f t="shared" si="176"/>
        <v>1.2464652287743835E-4</v>
      </c>
      <c r="F141" s="11">
        <f t="shared" si="177"/>
        <v>2.4988879936102651E-4</v>
      </c>
      <c r="G141" s="11">
        <f t="shared" si="178"/>
        <v>5.5171180482137543E-4</v>
      </c>
      <c r="H141" s="4">
        <f t="shared" si="196"/>
        <v>144182.40702979596</v>
      </c>
      <c r="I141" s="4">
        <f t="shared" si="197"/>
        <v>96119.714174196022</v>
      </c>
      <c r="J141" s="4">
        <f t="shared" si="198"/>
        <v>24292.847737770942</v>
      </c>
      <c r="K141" s="4">
        <f t="shared" si="166"/>
        <v>112336.05524098361</v>
      </c>
      <c r="L141" s="4">
        <f t="shared" si="167"/>
        <v>27032.65282373827</v>
      </c>
      <c r="M141" s="4">
        <f t="shared" si="168"/>
        <v>3605.0074360378471</v>
      </c>
      <c r="N141" s="11">
        <f t="shared" si="179"/>
        <v>1.0012144070459916E-2</v>
      </c>
      <c r="O141" s="11">
        <f t="shared" si="180"/>
        <v>1.5349549728107315E-2</v>
      </c>
      <c r="P141" s="11">
        <f t="shared" si="181"/>
        <v>1.1182670680330187E-2</v>
      </c>
      <c r="Q141" s="4">
        <f t="shared" si="182"/>
        <v>6640.9298629311943</v>
      </c>
      <c r="R141" s="4">
        <f t="shared" si="183"/>
        <v>17819.357299239065</v>
      </c>
      <c r="S141" s="4">
        <f t="shared" si="184"/>
        <v>5102.0905727510826</v>
      </c>
      <c r="T141" s="4">
        <f t="shared" si="199"/>
        <v>46.059224559615075</v>
      </c>
      <c r="U141" s="4">
        <f t="shared" si="200"/>
        <v>185.38712325907841</v>
      </c>
      <c r="V141" s="4">
        <f t="shared" si="201"/>
        <v>210.02439186321757</v>
      </c>
      <c r="W141" s="11">
        <f t="shared" si="185"/>
        <v>-1.219247815263802E-2</v>
      </c>
      <c r="X141" s="11">
        <f t="shared" si="186"/>
        <v>-1.3228699347321071E-2</v>
      </c>
      <c r="Y141" s="11">
        <f t="shared" si="187"/>
        <v>-1.2203590333800474E-2</v>
      </c>
      <c r="Z141" s="4">
        <f t="shared" si="213"/>
        <v>7059.7737160955003</v>
      </c>
      <c r="AA141" s="4">
        <f t="shared" si="202"/>
        <v>23214.793468542772</v>
      </c>
      <c r="AB141" s="4">
        <f t="shared" si="203"/>
        <v>8615.994444784068</v>
      </c>
      <c r="AC141" s="12">
        <f t="shared" si="204"/>
        <v>1.9149112292117156</v>
      </c>
      <c r="AD141" s="12">
        <f t="shared" si="205"/>
        <v>3.6671304378942113</v>
      </c>
      <c r="AE141" s="12">
        <f t="shared" si="206"/>
        <v>1.7782738502413242</v>
      </c>
      <c r="AF141" s="11">
        <f t="shared" si="188"/>
        <v>-2.9039671966837322E-3</v>
      </c>
      <c r="AG141" s="11">
        <f t="shared" si="189"/>
        <v>2.0567434751257441E-3</v>
      </c>
      <c r="AH141" s="11">
        <f t="shared" si="190"/>
        <v>8.257041531207765E-4</v>
      </c>
      <c r="AI141" s="1">
        <f t="shared" si="169"/>
        <v>259465.7112671939</v>
      </c>
      <c r="AJ141" s="1">
        <f t="shared" si="170"/>
        <v>164222.09622864681</v>
      </c>
      <c r="AK141" s="1">
        <f t="shared" si="171"/>
        <v>42940.503742119865</v>
      </c>
      <c r="AL141" s="17">
        <f t="shared" si="207"/>
        <v>38.564347815291384</v>
      </c>
      <c r="AM141" s="17">
        <f t="shared" si="207"/>
        <v>12.936235482434853</v>
      </c>
      <c r="AN141" s="17">
        <f t="shared" si="207"/>
        <v>2.4774130664222387</v>
      </c>
      <c r="AO141" s="7">
        <f t="shared" si="238"/>
        <v>7.7783145386258693E-3</v>
      </c>
      <c r="AP141" s="7">
        <f t="shared" si="238"/>
        <v>1.1978019876150735E-2</v>
      </c>
      <c r="AQ141" s="7">
        <f t="shared" si="238"/>
        <v>8.6701709584125417E-3</v>
      </c>
      <c r="AR141" s="1">
        <f t="shared" si="208"/>
        <v>144182.40702979596</v>
      </c>
      <c r="AS141" s="1">
        <f t="shared" si="209"/>
        <v>96119.714174196022</v>
      </c>
      <c r="AT141" s="1">
        <f t="shared" si="210"/>
        <v>24292.847737770942</v>
      </c>
      <c r="AU141" s="1">
        <f t="shared" si="172"/>
        <v>28836.481405959192</v>
      </c>
      <c r="AV141" s="1">
        <f t="shared" si="173"/>
        <v>19223.942834839207</v>
      </c>
      <c r="AW141" s="1">
        <f t="shared" si="174"/>
        <v>4858.5695475541888</v>
      </c>
      <c r="AX141" s="1">
        <f t="shared" si="222"/>
        <v>89868.844192786899</v>
      </c>
      <c r="AY141" s="1">
        <f t="shared" si="223"/>
        <v>21626.122258990617</v>
      </c>
      <c r="AZ141" s="1">
        <f t="shared" si="224"/>
        <v>2884.0059488302782</v>
      </c>
      <c r="BA141" s="1">
        <f t="shared" si="225"/>
        <v>11.406106599690524</v>
      </c>
      <c r="BB141" s="1">
        <f t="shared" si="226"/>
        <v>9.9816572268230193</v>
      </c>
      <c r="BC141" s="1">
        <f t="shared" si="227"/>
        <v>7.9669355611039183</v>
      </c>
      <c r="BD141" s="1">
        <f t="shared" si="228"/>
        <v>11310.433431246227</v>
      </c>
      <c r="BE141">
        <f t="shared" si="214"/>
        <v>0.44605544733121549</v>
      </c>
      <c r="BF141">
        <f t="shared" si="215"/>
        <v>0.64396964061591089</v>
      </c>
      <c r="BG141">
        <f t="shared" si="216"/>
        <v>5.0936644772301656E-2</v>
      </c>
      <c r="BH141">
        <f t="shared" si="229"/>
        <v>0.4766591636020468</v>
      </c>
      <c r="BI141">
        <f t="shared" si="230"/>
        <v>1.989654620938508E-2</v>
      </c>
      <c r="BJ141">
        <f t="shared" si="230"/>
        <v>4.1469689803498549E-2</v>
      </c>
      <c r="BK141">
        <f t="shared" si="230"/>
        <v>2.5945417806596459E-4</v>
      </c>
      <c r="BL141">
        <f t="shared" si="219"/>
        <v>2868.7319240487036</v>
      </c>
      <c r="BM141">
        <f t="shared" si="220"/>
        <v>3986.0547308048517</v>
      </c>
      <c r="BN141">
        <f t="shared" si="221"/>
        <v>6.3028808426849867</v>
      </c>
      <c r="BO141">
        <f t="shared" si="192"/>
        <v>1151.5533299622095</v>
      </c>
      <c r="BP141">
        <f t="shared" si="211"/>
        <v>533.26494484421141</v>
      </c>
      <c r="BQ141">
        <f t="shared" si="212"/>
        <v>28.723234761961635</v>
      </c>
      <c r="BR141" s="7">
        <f t="shared" si="237"/>
        <v>1.2264078475928475E-2</v>
      </c>
      <c r="BS141" s="7">
        <f t="shared" si="217"/>
        <v>0.1089452116955999</v>
      </c>
      <c r="BT141" s="7">
        <f t="shared" si="218"/>
        <v>2.5751658873845229E-2</v>
      </c>
      <c r="BU141" s="8">
        <f>MAX((BU$3*climate!$I251+BU$4*climate!$I251^2+BU$5*climate!$I251^6)*(K141/K$66)^$BW$1,-99)</f>
        <v>2.7279963790317483</v>
      </c>
      <c r="BV141" s="8">
        <f>MAX((BV$3*climate!$I251+BV$4*climate!$I251^2+BV$5*climate!$I251^6)*(L141/L$66)^$BW$1,-99)</f>
        <v>1.2336133792891131</v>
      </c>
      <c r="BW141" s="8">
        <f>MAX((BW$3*climate!$I251+BW$4*climate!$I251^2+BW$5*climate!$I251^6)*(M141/M$66)^$BW$1,-99)</f>
        <v>0.49381572818944569</v>
      </c>
      <c r="BX141" s="8">
        <f>MAX((BX$3*climate!$M251+BX$4*climate!$M251^2+BX$5*climate!$M251^6)*(K141/K$66)^$BW$1,-99)</f>
        <v>2.7279970019930504</v>
      </c>
      <c r="BY141" s="8">
        <f>MAX((BY$3*climate!$M251+BY$4*climate!$M251^2+BY$5*climate!$M251^6)*(L141/L$66)^$BW$1,-99)</f>
        <v>1.2336134017817761</v>
      </c>
      <c r="BZ141" s="8">
        <f>MAX((BZ$3*climate!$M251+BZ$4*climate!$M251^2+BZ$5*climate!$M251^6)*(M141/M$66)^$BW$1,-99)</f>
        <v>0.49381537455324437</v>
      </c>
      <c r="CA141" s="8">
        <f t="shared" si="231"/>
        <v>-8.1229229629784991E-4</v>
      </c>
      <c r="CB141" s="8">
        <f t="shared" si="232"/>
        <v>-8.8495356178874222E-5</v>
      </c>
      <c r="CC141" s="8">
        <f t="shared" si="233"/>
        <v>-2.0917874120114646E-5</v>
      </c>
      <c r="CD141" s="8">
        <f>MAX((CD$3*climate!$I251+CD$4*climate!$I251^2+CD$5*climate!$I251^6)*(K141/K$66)^$BW$1,-99)</f>
        <v>0.43965170252035729</v>
      </c>
      <c r="CE141" s="8">
        <f>MAX((CE$3*climate!$I251+CE$4*climate!$I251^2+CE$5*climate!$I251^6)*(L141/L$66)^$BW$1,-99)</f>
        <v>0.17215879690127558</v>
      </c>
      <c r="CF141" s="8">
        <f>MAX((CF$3*climate!$I251+CF$4*climate!$I251^2+CF$5*climate!$I251^6)*(M141/M$66)^$BW$1,-99)</f>
        <v>4.2049008808401879E-2</v>
      </c>
      <c r="CG141" s="8">
        <f>MAX((CG$3*climate!$M251+CG$4*climate!$M251^2+CG$5*climate!$M251^6)*(K141/K$66)^$BW$1,-99)</f>
        <v>0.43965230846096709</v>
      </c>
      <c r="CH141" s="8">
        <f>MAX((CH$3*climate!$M251+CH$4*climate!$M251^2+CH$5*climate!$M251^6)*(L141/L$66)^$BW$1,-99)</f>
        <v>0.17215902135561428</v>
      </c>
      <c r="CI141" s="8">
        <f>MAX((CI$3*climate!$M251+CI$4*climate!$M251^2+CI$5*climate!$M251^6)*(M141/M$66)^$BW$1,-99)</f>
        <v>4.2049043616932923E-2</v>
      </c>
      <c r="CJ141" s="8">
        <f t="shared" si="234"/>
        <v>-4.2016053688668852E-5</v>
      </c>
      <c r="CK141" s="8">
        <f t="shared" si="235"/>
        <v>-4.5774478637257193E-6</v>
      </c>
      <c r="CL141" s="8">
        <f t="shared" si="236"/>
        <v>-1.0819830818157667E-6</v>
      </c>
    </row>
    <row r="142" spans="1:90">
      <c r="A142">
        <f t="shared" si="175"/>
        <v>2096</v>
      </c>
      <c r="B142" s="4">
        <f t="shared" si="193"/>
        <v>1283.6437950787074</v>
      </c>
      <c r="C142" s="4">
        <f t="shared" si="194"/>
        <v>3556.5333923772914</v>
      </c>
      <c r="D142" s="4">
        <f t="shared" si="195"/>
        <v>6742.1720169350419</v>
      </c>
      <c r="E142" s="11">
        <f t="shared" si="176"/>
        <v>1.1841419673356643E-4</v>
      </c>
      <c r="F142" s="11">
        <f t="shared" si="177"/>
        <v>2.3739435939297516E-4</v>
      </c>
      <c r="G142" s="11">
        <f t="shared" si="178"/>
        <v>5.2412621458030662E-4</v>
      </c>
      <c r="H142" s="4">
        <f t="shared" si="196"/>
        <v>145628.36444797638</v>
      </c>
      <c r="I142" s="4">
        <f t="shared" si="197"/>
        <v>97603.249272356043</v>
      </c>
      <c r="J142" s="4">
        <f t="shared" si="198"/>
        <v>24574.529363305639</v>
      </c>
      <c r="K142" s="4">
        <f t="shared" si="166"/>
        <v>113449.20219011932</v>
      </c>
      <c r="L142" s="4">
        <f t="shared" si="167"/>
        <v>27443.366476341493</v>
      </c>
      <c r="M142" s="4">
        <f t="shared" si="168"/>
        <v>3644.8980093624341</v>
      </c>
      <c r="N142" s="11">
        <f t="shared" si="179"/>
        <v>9.9090799187115941E-3</v>
      </c>
      <c r="O142" s="11">
        <f t="shared" si="180"/>
        <v>1.5193242604830903E-2</v>
      </c>
      <c r="P142" s="11">
        <f t="shared" si="181"/>
        <v>1.106532345143485E-2</v>
      </c>
      <c r="Q142" s="4">
        <f t="shared" si="182"/>
        <v>6625.7481329798093</v>
      </c>
      <c r="R142" s="4">
        <f t="shared" si="183"/>
        <v>17855.020416319734</v>
      </c>
      <c r="S142" s="4">
        <f t="shared" si="184"/>
        <v>5098.2647971054157</v>
      </c>
      <c r="T142" s="4">
        <f t="shared" si="199"/>
        <v>45.497648470444517</v>
      </c>
      <c r="U142" s="4">
        <f t="shared" si="200"/>
        <v>182.93469274261932</v>
      </c>
      <c r="V142" s="4">
        <f t="shared" si="201"/>
        <v>207.46134022481328</v>
      </c>
      <c r="W142" s="11">
        <f t="shared" si="185"/>
        <v>-1.219247815263802E-2</v>
      </c>
      <c r="X142" s="11">
        <f t="shared" si="186"/>
        <v>-1.3228699347321071E-2</v>
      </c>
      <c r="Y142" s="11">
        <f t="shared" si="187"/>
        <v>-1.2203590333800474E-2</v>
      </c>
      <c r="Z142" s="4">
        <f t="shared" si="213"/>
        <v>7023.9404959770036</v>
      </c>
      <c r="AA142" s="4">
        <f t="shared" si="202"/>
        <v>23312.977342273753</v>
      </c>
      <c r="AB142" s="4">
        <f t="shared" si="203"/>
        <v>8617.8803859440832</v>
      </c>
      <c r="AC142" s="12">
        <f t="shared" si="204"/>
        <v>1.9093503898175235</v>
      </c>
      <c r="AD142" s="12">
        <f t="shared" si="205"/>
        <v>3.6746727844947853</v>
      </c>
      <c r="AE142" s="12">
        <f t="shared" si="206"/>
        <v>1.7797421783448546</v>
      </c>
      <c r="AF142" s="11">
        <f t="shared" si="188"/>
        <v>-2.9039671966837322E-3</v>
      </c>
      <c r="AG142" s="11">
        <f t="shared" si="189"/>
        <v>2.0567434751257441E-3</v>
      </c>
      <c r="AH142" s="11">
        <f t="shared" si="190"/>
        <v>8.257041531207765E-4</v>
      </c>
      <c r="AI142" s="1">
        <f t="shared" si="169"/>
        <v>262355.62154643371</v>
      </c>
      <c r="AJ142" s="1">
        <f t="shared" si="170"/>
        <v>167023.82944062134</v>
      </c>
      <c r="AK142" s="1">
        <f t="shared" si="171"/>
        <v>43505.022915462068</v>
      </c>
      <c r="AL142" s="17">
        <f t="shared" si="207"/>
        <v>38.861313786302851</v>
      </c>
      <c r="AM142" s="17">
        <f t="shared" si="207"/>
        <v>13.089636463308711</v>
      </c>
      <c r="AN142" s="17">
        <f t="shared" si="207"/>
        <v>2.4986778652945199</v>
      </c>
      <c r="AO142" s="7">
        <f t="shared" si="238"/>
        <v>7.7005313932396102E-3</v>
      </c>
      <c r="AP142" s="7">
        <f t="shared" si="238"/>
        <v>1.1858239677389228E-2</v>
      </c>
      <c r="AQ142" s="7">
        <f t="shared" si="238"/>
        <v>8.583469248828416E-3</v>
      </c>
      <c r="AR142" s="1">
        <f t="shared" si="208"/>
        <v>145628.36444797638</v>
      </c>
      <c r="AS142" s="1">
        <f t="shared" si="209"/>
        <v>97603.249272356043</v>
      </c>
      <c r="AT142" s="1">
        <f t="shared" si="210"/>
        <v>24574.529363305639</v>
      </c>
      <c r="AU142" s="1">
        <f t="shared" si="172"/>
        <v>29125.672889595277</v>
      </c>
      <c r="AV142" s="1">
        <f t="shared" si="173"/>
        <v>19520.649854471209</v>
      </c>
      <c r="AW142" s="1">
        <f t="shared" si="174"/>
        <v>4914.9058726611283</v>
      </c>
      <c r="AX142" s="1">
        <f t="shared" si="222"/>
        <v>90759.361752095472</v>
      </c>
      <c r="AY142" s="1">
        <f t="shared" si="223"/>
        <v>21954.693181073191</v>
      </c>
      <c r="AZ142" s="1">
        <f t="shared" si="224"/>
        <v>2915.9184074899467</v>
      </c>
      <c r="BA142" s="1">
        <f t="shared" si="225"/>
        <v>11.415966906609196</v>
      </c>
      <c r="BB142" s="1">
        <f t="shared" si="226"/>
        <v>9.9967362079982909</v>
      </c>
      <c r="BC142" s="1">
        <f t="shared" si="227"/>
        <v>7.9779401117665483</v>
      </c>
      <c r="BD142" s="1">
        <f t="shared" si="228"/>
        <v>10999.913053568058</v>
      </c>
      <c r="BE142">
        <f t="shared" si="214"/>
        <v>0.44605544733121549</v>
      </c>
      <c r="BF142">
        <f t="shared" si="215"/>
        <v>0.64396964061591089</v>
      </c>
      <c r="BG142">
        <f t="shared" si="216"/>
        <v>5.0936644772301656E-2</v>
      </c>
      <c r="BH142">
        <f t="shared" si="229"/>
        <v>0.47708840296643373</v>
      </c>
      <c r="BI142">
        <f t="shared" si="230"/>
        <v>1.989654620938508E-2</v>
      </c>
      <c r="BJ142">
        <f t="shared" si="230"/>
        <v>4.1469689803498549E-2</v>
      </c>
      <c r="BK142">
        <f t="shared" si="230"/>
        <v>2.5945417806596459E-4</v>
      </c>
      <c r="BL142">
        <f t="shared" si="219"/>
        <v>2897.5014826363331</v>
      </c>
      <c r="BM142">
        <f t="shared" si="220"/>
        <v>4047.5764711381507</v>
      </c>
      <c r="BN142">
        <f t="shared" si="221"/>
        <v>6.3759643173143763</v>
      </c>
      <c r="BO142">
        <f t="shared" si="192"/>
        <v>1165.6760703700829</v>
      </c>
      <c r="BP142">
        <f t="shared" si="211"/>
        <v>539.21494825880598</v>
      </c>
      <c r="BQ142">
        <f t="shared" si="212"/>
        <v>29.049929137257763</v>
      </c>
      <c r="BR142" s="7">
        <f t="shared" si="237"/>
        <v>1.2136187451780023E-2</v>
      </c>
      <c r="BS142" s="7">
        <f t="shared" si="217"/>
        <v>0.10577205018990281</v>
      </c>
      <c r="BT142" s="7">
        <f t="shared" si="218"/>
        <v>2.4707422433190931E-2</v>
      </c>
      <c r="BU142" s="8">
        <f>MAX((BU$3*climate!$I252+BU$4*climate!$I252^2+BU$5*climate!$I252^6)*(K142/K$66)^$BW$1,-99)</f>
        <v>2.7275971012922566</v>
      </c>
      <c r="BV142" s="8">
        <f>MAX((BV$3*climate!$I252+BV$4*climate!$I252^2+BV$5*climate!$I252^6)*(L142/L$66)^$BW$1,-99)</f>
        <v>1.229136254930554</v>
      </c>
      <c r="BW142" s="8">
        <f>MAX((BW$3*climate!$I252+BW$4*climate!$I252^2+BW$5*climate!$I252^6)*(M142/M$66)^$BW$1,-99)</f>
        <v>0.48876006429315833</v>
      </c>
      <c r="BX142" s="8">
        <f>MAX((BX$3*climate!$M252+BX$4*climate!$M252^2+BX$5*climate!$M252^6)*(K142/K$66)^$BW$1,-99)</f>
        <v>2.7275976994540847</v>
      </c>
      <c r="BY142" s="8">
        <f>MAX((BY$3*climate!$M252+BY$4*climate!$M252^2+BY$5*climate!$M252^6)*(L142/L$66)^$BW$1,-99)</f>
        <v>1.2291362643173682</v>
      </c>
      <c r="BZ142" s="8">
        <f>MAX((BZ$3*climate!$M252+BZ$4*climate!$M252^2+BZ$5*climate!$M252^6)*(M142/M$66)^$BW$1,-99)</f>
        <v>0.48875970289005288</v>
      </c>
      <c r="CA142" s="8">
        <f t="shared" si="231"/>
        <v>-7.8228017470259809E-4</v>
      </c>
      <c r="CB142" s="8">
        <f t="shared" si="232"/>
        <v>-8.2743377901209136E-5</v>
      </c>
      <c r="CC142" s="8">
        <f t="shared" si="233"/>
        <v>-1.9328126737487494E-5</v>
      </c>
      <c r="CD142" s="8">
        <f>MAX((CD$3*climate!$I252+CD$4*climate!$I252^2+CD$5*climate!$I252^6)*(K142/K$66)^$BW$1,-99)</f>
        <v>0.44483138670564704</v>
      </c>
      <c r="CE142" s="8">
        <f>MAX((CE$3*climate!$I252+CE$4*climate!$I252^2+CE$5*climate!$I252^6)*(L142/L$66)^$BW$1,-99)</f>
        <v>0.17382448512166143</v>
      </c>
      <c r="CF142" s="8">
        <f>MAX((CF$3*climate!$I252+CF$4*climate!$I252^2+CF$5*climate!$I252^6)*(M142/M$66)^$BW$1,-99)</f>
        <v>4.2287421354299325E-2</v>
      </c>
      <c r="CG142" s="8">
        <f>MAX((CG$3*climate!$M252+CG$4*climate!$M252^2+CG$5*climate!$M252^6)*(K142/K$66)^$BW$1,-99)</f>
        <v>0.44483199115508598</v>
      </c>
      <c r="CH142" s="8">
        <f>MAX((CH$3*climate!$M252+CH$4*climate!$M252^2+CH$5*climate!$M252^6)*(L142/L$66)^$BW$1,-99)</f>
        <v>0.17382470812145939</v>
      </c>
      <c r="CI142" s="8">
        <f>MAX((CI$3*climate!$M252+CI$4*climate!$M252^2+CI$5*climate!$M252^6)*(M142/M$66)^$BW$1,-99)</f>
        <v>4.2287454964387856E-2</v>
      </c>
      <c r="CJ142" s="8">
        <f t="shared" si="234"/>
        <v>-4.1762828727639712E-5</v>
      </c>
      <c r="CK142" s="8">
        <f t="shared" si="235"/>
        <v>-4.4173400162522222E-6</v>
      </c>
      <c r="CL142" s="8">
        <f t="shared" si="236"/>
        <v>-1.0318518513787961E-6</v>
      </c>
    </row>
    <row r="143" spans="1:90">
      <c r="A143">
        <f t="shared" si="175"/>
        <v>2097</v>
      </c>
      <c r="B143" s="4">
        <f t="shared" si="193"/>
        <v>1283.7881966451491</v>
      </c>
      <c r="C143" s="4">
        <f t="shared" si="194"/>
        <v>3557.3354782953174</v>
      </c>
      <c r="D143" s="4">
        <f t="shared" si="195"/>
        <v>6745.5290785774632</v>
      </c>
      <c r="E143" s="11">
        <f t="shared" si="176"/>
        <v>1.1249348689688811E-4</v>
      </c>
      <c r="F143" s="11">
        <f t="shared" si="177"/>
        <v>2.255246414233264E-4</v>
      </c>
      <c r="G143" s="11">
        <f t="shared" si="178"/>
        <v>4.9791990385129122E-4</v>
      </c>
      <c r="H143" s="4">
        <f t="shared" si="196"/>
        <v>147073.09700078415</v>
      </c>
      <c r="I143" s="4">
        <f t="shared" si="197"/>
        <v>99093.404354716811</v>
      </c>
      <c r="J143" s="4">
        <f t="shared" si="198"/>
        <v>24855.974220767923</v>
      </c>
      <c r="K143" s="4">
        <f t="shared" si="166"/>
        <v>114561.80808105413</v>
      </c>
      <c r="L143" s="4">
        <f t="shared" si="167"/>
        <v>27856.075132447888</v>
      </c>
      <c r="M143" s="4">
        <f t="shared" si="168"/>
        <v>3684.8072154496881</v>
      </c>
      <c r="N143" s="11">
        <f t="shared" si="179"/>
        <v>9.8070843113580164E-3</v>
      </c>
      <c r="O143" s="11">
        <f t="shared" si="180"/>
        <v>1.5038557913883643E-2</v>
      </c>
      <c r="P143" s="11">
        <f t="shared" si="181"/>
        <v>1.0949334106123532E-2</v>
      </c>
      <c r="Q143" s="4">
        <f t="shared" si="182"/>
        <v>6609.8943422779776</v>
      </c>
      <c r="R143" s="4">
        <f t="shared" si="183"/>
        <v>17887.816624029798</v>
      </c>
      <c r="S143" s="4">
        <f t="shared" si="184"/>
        <v>5093.7240348876639</v>
      </c>
      <c r="T143" s="4">
        <f t="shared" si="199"/>
        <v>44.942919385472216</v>
      </c>
      <c r="U143" s="4">
        <f t="shared" si="200"/>
        <v>180.51470469213265</v>
      </c>
      <c r="V143" s="4">
        <f t="shared" si="201"/>
        <v>204.92956701860845</v>
      </c>
      <c r="W143" s="11">
        <f t="shared" si="185"/>
        <v>-1.219247815263802E-2</v>
      </c>
      <c r="X143" s="11">
        <f t="shared" si="186"/>
        <v>-1.3228699347321071E-2</v>
      </c>
      <c r="Y143" s="11">
        <f t="shared" si="187"/>
        <v>-1.2203590333800474E-2</v>
      </c>
      <c r="Z143" s="4">
        <f t="shared" si="213"/>
        <v>6987.5325083264988</v>
      </c>
      <c r="AA143" s="4">
        <f t="shared" si="202"/>
        <v>23407.679999930908</v>
      </c>
      <c r="AB143" s="4">
        <f t="shared" si="203"/>
        <v>8618.5287977579537</v>
      </c>
      <c r="AC143" s="12">
        <f t="shared" si="204"/>
        <v>1.9038056989185181</v>
      </c>
      <c r="AD143" s="12">
        <f t="shared" si="205"/>
        <v>3.6822306437675172</v>
      </c>
      <c r="AE143" s="12">
        <f t="shared" si="206"/>
        <v>1.7812117188529981</v>
      </c>
      <c r="AF143" s="11">
        <f t="shared" si="188"/>
        <v>-2.9039671966837322E-3</v>
      </c>
      <c r="AG143" s="11">
        <f t="shared" si="189"/>
        <v>2.0567434751257441E-3</v>
      </c>
      <c r="AH143" s="11">
        <f t="shared" si="190"/>
        <v>8.257041531207765E-4</v>
      </c>
      <c r="AI143" s="1">
        <f t="shared" si="169"/>
        <v>265245.73228138563</v>
      </c>
      <c r="AJ143" s="1">
        <f t="shared" si="170"/>
        <v>169842.09635103043</v>
      </c>
      <c r="AK143" s="1">
        <f t="shared" si="171"/>
        <v>44069.426496576991</v>
      </c>
      <c r="AL143" s="17">
        <f t="shared" si="207"/>
        <v>39.157574025428872</v>
      </c>
      <c r="AM143" s="17">
        <f t="shared" si="207"/>
        <v>13.243304309315802</v>
      </c>
      <c r="AN143" s="17">
        <f t="shared" si="207"/>
        <v>2.5199107166678085</v>
      </c>
      <c r="AO143" s="7">
        <f t="shared" si="238"/>
        <v>7.6235260793072138E-3</v>
      </c>
      <c r="AP143" s="7">
        <f t="shared" si="238"/>
        <v>1.1739657280615335E-2</v>
      </c>
      <c r="AQ143" s="7">
        <f t="shared" si="238"/>
        <v>8.4976345563401324E-3</v>
      </c>
      <c r="AR143" s="1">
        <f t="shared" si="208"/>
        <v>147073.09700078415</v>
      </c>
      <c r="AS143" s="1">
        <f t="shared" si="209"/>
        <v>99093.404354716811</v>
      </c>
      <c r="AT143" s="1">
        <f t="shared" si="210"/>
        <v>24855.974220767923</v>
      </c>
      <c r="AU143" s="1">
        <f t="shared" si="172"/>
        <v>29414.619400156833</v>
      </c>
      <c r="AV143" s="1">
        <f t="shared" si="173"/>
        <v>19818.680870943364</v>
      </c>
      <c r="AW143" s="1">
        <f t="shared" si="174"/>
        <v>4971.1948441535851</v>
      </c>
      <c r="AX143" s="1">
        <f t="shared" si="222"/>
        <v>91649.446464843291</v>
      </c>
      <c r="AY143" s="1">
        <f t="shared" si="223"/>
        <v>22284.860105958309</v>
      </c>
      <c r="AZ143" s="1">
        <f t="shared" si="224"/>
        <v>2947.8457723597503</v>
      </c>
      <c r="BA143" s="1">
        <f t="shared" si="225"/>
        <v>11.425726213586145</v>
      </c>
      <c r="BB143" s="1">
        <f t="shared" si="226"/>
        <v>10.011662807863008</v>
      </c>
      <c r="BC143" s="1">
        <f t="shared" si="227"/>
        <v>7.9888299359161881</v>
      </c>
      <c r="BD143" s="1">
        <f t="shared" si="228"/>
        <v>10697.553113973368</v>
      </c>
      <c r="BE143">
        <f t="shared" si="214"/>
        <v>0.44605544733121549</v>
      </c>
      <c r="BF143">
        <f t="shared" si="215"/>
        <v>0.64396964061591089</v>
      </c>
      <c r="BG143">
        <f t="shared" si="216"/>
        <v>5.0936644772301656E-2</v>
      </c>
      <c r="BH143">
        <f t="shared" si="229"/>
        <v>0.47751537104977831</v>
      </c>
      <c r="BI143">
        <f t="shared" si="230"/>
        <v>1.989654620938508E-2</v>
      </c>
      <c r="BJ143">
        <f t="shared" si="230"/>
        <v>4.1469689803498549E-2</v>
      </c>
      <c r="BK143">
        <f t="shared" si="230"/>
        <v>2.5945417806596459E-4</v>
      </c>
      <c r="BL143">
        <f t="shared" si="219"/>
        <v>2926.2466706334762</v>
      </c>
      <c r="BM143">
        <f t="shared" si="220"/>
        <v>4109.3727401627584</v>
      </c>
      <c r="BN143">
        <f t="shared" si="221"/>
        <v>6.4489863614781457</v>
      </c>
      <c r="BO143">
        <f t="shared" si="192"/>
        <v>1179.8229336681486</v>
      </c>
      <c r="BP143">
        <f t="shared" si="211"/>
        <v>545.23253897782672</v>
      </c>
      <c r="BQ143">
        <f t="shared" si="212"/>
        <v>29.380418840907154</v>
      </c>
      <c r="BR143" s="7">
        <f t="shared" si="237"/>
        <v>1.2009927985954905E-2</v>
      </c>
      <c r="BS143" s="7">
        <f t="shared" si="217"/>
        <v>0.10269131086398331</v>
      </c>
      <c r="BT143" s="7">
        <f t="shared" si="218"/>
        <v>2.3708439195077997E-2</v>
      </c>
      <c r="BU143" s="8">
        <f>MAX((BU$3*climate!$I253+BU$4*climate!$I253^2+BU$5*climate!$I253^6)*(K143/K$66)^$BW$1,-99)</f>
        <v>2.7270333186686555</v>
      </c>
      <c r="BV143" s="8">
        <f>MAX((BV$3*climate!$I253+BV$4*climate!$I253^2+BV$5*climate!$I253^6)*(L143/L$66)^$BW$1,-99)</f>
        <v>1.2245885280983693</v>
      </c>
      <c r="BW143" s="8">
        <f>MAX((BW$3*climate!$I253+BW$4*climate!$I253^2+BW$5*climate!$I253^6)*(M143/M$66)^$BW$1,-99)</f>
        <v>0.4836400003644038</v>
      </c>
      <c r="BX143" s="8">
        <f>MAX((BX$3*climate!$M253+BX$4*climate!$M253^2+BX$5*climate!$M253^6)*(K143/K$66)^$BW$1,-99)</f>
        <v>2.7270338923881936</v>
      </c>
      <c r="BY143" s="8">
        <f>MAX((BY$3*climate!$M253+BY$4*climate!$M253^2+BY$5*climate!$M253^6)*(L143/L$66)^$BW$1,-99)</f>
        <v>1.2245885246338801</v>
      </c>
      <c r="BZ143" s="8">
        <f>MAX((BZ$3*climate!$M253+BZ$4*climate!$M253^2+BZ$5*climate!$M253^6)*(M143/M$66)^$BW$1,-99)</f>
        <v>0.48363963136923155</v>
      </c>
      <c r="CA143" s="8">
        <f t="shared" si="231"/>
        <v>-7.5206974789097675E-4</v>
      </c>
      <c r="CB143" s="8">
        <f t="shared" si="232"/>
        <v>-7.7231028272069845E-5</v>
      </c>
      <c r="CC143" s="8">
        <f t="shared" si="233"/>
        <v>-1.783039988833086E-5</v>
      </c>
      <c r="CD143" s="8">
        <f>MAX((CD$3*climate!$I253+CD$4*climate!$I253^2+CD$5*climate!$I253^6)*(K143/K$66)^$BW$1,-99)</f>
        <v>0.45001481161530149</v>
      </c>
      <c r="CE143" s="8">
        <f>MAX((CE$3*climate!$I253+CE$4*climate!$I253^2+CE$5*climate!$I253^6)*(L143/L$66)^$BW$1,-99)</f>
        <v>0.17548306848584014</v>
      </c>
      <c r="CF143" s="8">
        <f>MAX((CF$3*climate!$I253+CF$4*climate!$I253^2+CF$5*climate!$I253^6)*(M143/M$66)^$BW$1,-99)</f>
        <v>4.251501073160651E-2</v>
      </c>
      <c r="CG143" s="8">
        <f>MAX((CG$3*climate!$M253+CG$4*climate!$M253^2+CG$5*climate!$M253^6)*(K143/K$66)^$BW$1,-99)</f>
        <v>0.45001541448336563</v>
      </c>
      <c r="CH143" s="8">
        <f>MAX((CH$3*climate!$M253+CH$4*climate!$M253^2+CH$5*climate!$M253^6)*(L143/L$66)^$BW$1,-99)</f>
        <v>0.1754832899917852</v>
      </c>
      <c r="CI143" s="8">
        <f>MAX((CI$3*climate!$M253+CI$4*climate!$M253^2+CI$5*climate!$M253^6)*(M143/M$66)^$BW$1,-99)</f>
        <v>4.2515043116720684E-2</v>
      </c>
      <c r="CJ143" s="8">
        <f t="shared" si="234"/>
        <v>-4.1498550407169428E-5</v>
      </c>
      <c r="CK143" s="8">
        <f t="shared" si="235"/>
        <v>-4.2615405402673167E-6</v>
      </c>
      <c r="CL143" s="8">
        <f t="shared" si="236"/>
        <v>-9.8386585901225566E-7</v>
      </c>
    </row>
    <row r="144" spans="1:90">
      <c r="A144">
        <f t="shared" si="175"/>
        <v>2098</v>
      </c>
      <c r="B144" s="4">
        <f t="shared" si="193"/>
        <v>1283.925393565293</v>
      </c>
      <c r="C144" s="4">
        <f t="shared" si="194"/>
        <v>3558.0976317630743</v>
      </c>
      <c r="D144" s="4">
        <f t="shared" si="195"/>
        <v>6748.7198751081833</v>
      </c>
      <c r="E144" s="11">
        <f t="shared" si="176"/>
        <v>1.068688125520437E-4</v>
      </c>
      <c r="F144" s="11">
        <f t="shared" si="177"/>
        <v>2.1424840935216008E-4</v>
      </c>
      <c r="G144" s="11">
        <f t="shared" si="178"/>
        <v>4.7302390865872665E-4</v>
      </c>
      <c r="H144" s="4">
        <f t="shared" si="196"/>
        <v>148516.47995411843</v>
      </c>
      <c r="I144" s="4">
        <f t="shared" si="197"/>
        <v>100590.00374843863</v>
      </c>
      <c r="J144" s="4">
        <f t="shared" si="198"/>
        <v>25137.165666669276</v>
      </c>
      <c r="K144" s="4">
        <f t="shared" si="166"/>
        <v>115673.76165191934</v>
      </c>
      <c r="L144" s="4">
        <f t="shared" si="167"/>
        <v>28270.726146037548</v>
      </c>
      <c r="M144" s="4">
        <f t="shared" si="168"/>
        <v>3724.7309314740705</v>
      </c>
      <c r="N144" s="11">
        <f t="shared" si="179"/>
        <v>9.7061454379150369E-3</v>
      </c>
      <c r="O144" s="11">
        <f t="shared" si="180"/>
        <v>1.4885478719385725E-2</v>
      </c>
      <c r="P144" s="11">
        <f t="shared" si="181"/>
        <v>1.0834682437927734E-2</v>
      </c>
      <c r="Q144" s="4">
        <f t="shared" si="182"/>
        <v>6593.3822694803266</v>
      </c>
      <c r="R144" s="4">
        <f t="shared" si="183"/>
        <v>17917.768431958346</v>
      </c>
      <c r="S144" s="4">
        <f t="shared" si="184"/>
        <v>5088.4835296760366</v>
      </c>
      <c r="T144" s="4">
        <f t="shared" si="199"/>
        <v>44.394953822749073</v>
      </c>
      <c r="U144" s="4">
        <f t="shared" si="200"/>
        <v>178.12672993598997</v>
      </c>
      <c r="V144" s="4">
        <f t="shared" si="201"/>
        <v>202.42869053543023</v>
      </c>
      <c r="W144" s="11">
        <f t="shared" si="185"/>
        <v>-1.219247815263802E-2</v>
      </c>
      <c r="X144" s="11">
        <f t="shared" si="186"/>
        <v>-1.3228699347321071E-2</v>
      </c>
      <c r="Y144" s="11">
        <f t="shared" si="187"/>
        <v>-1.2203590333800474E-2</v>
      </c>
      <c r="Z144" s="4">
        <f t="shared" si="213"/>
        <v>6950.5700438713229</v>
      </c>
      <c r="AA144" s="4">
        <f t="shared" si="202"/>
        <v>23498.907389339653</v>
      </c>
      <c r="AB144" s="4">
        <f t="shared" si="203"/>
        <v>8617.9627343156935</v>
      </c>
      <c r="AC144" s="12">
        <f t="shared" si="204"/>
        <v>1.8982771096199993</v>
      </c>
      <c r="AD144" s="12">
        <f t="shared" si="205"/>
        <v>3.6898040476179941</v>
      </c>
      <c r="AE144" s="12">
        <f t="shared" si="206"/>
        <v>1.7826824727668424</v>
      </c>
      <c r="AF144" s="11">
        <f t="shared" si="188"/>
        <v>-2.9039671966837322E-3</v>
      </c>
      <c r="AG144" s="11">
        <f t="shared" si="189"/>
        <v>2.0567434751257441E-3</v>
      </c>
      <c r="AH144" s="11">
        <f t="shared" si="190"/>
        <v>8.257041531207765E-4</v>
      </c>
      <c r="AI144" s="1">
        <f t="shared" si="169"/>
        <v>268135.77845340391</v>
      </c>
      <c r="AJ144" s="1">
        <f t="shared" si="170"/>
        <v>172676.56758687075</v>
      </c>
      <c r="AK144" s="1">
        <f t="shared" si="171"/>
        <v>44633.678691072877</v>
      </c>
      <c r="AL144" s="17">
        <f t="shared" si="207"/>
        <v>39.453107624346281</v>
      </c>
      <c r="AM144" s="17">
        <f t="shared" si="207"/>
        <v>13.397221444631523</v>
      </c>
      <c r="AN144" s="17">
        <f t="shared" si="207"/>
        <v>2.5411098642488081</v>
      </c>
      <c r="AO144" s="7">
        <f t="shared" si="238"/>
        <v>7.5472908185141418E-3</v>
      </c>
      <c r="AP144" s="7">
        <f t="shared" si="238"/>
        <v>1.1622260707809182E-2</v>
      </c>
      <c r="AQ144" s="7">
        <f t="shared" si="238"/>
        <v>8.4126582107767311E-3</v>
      </c>
      <c r="AR144" s="1">
        <f t="shared" si="208"/>
        <v>148516.47995411843</v>
      </c>
      <c r="AS144" s="1">
        <f t="shared" si="209"/>
        <v>100590.00374843863</v>
      </c>
      <c r="AT144" s="1">
        <f t="shared" si="210"/>
        <v>25137.165666669276</v>
      </c>
      <c r="AU144" s="1">
        <f t="shared" si="172"/>
        <v>29703.295990823688</v>
      </c>
      <c r="AV144" s="1">
        <f t="shared" si="173"/>
        <v>20118.000749687726</v>
      </c>
      <c r="AW144" s="1">
        <f t="shared" si="174"/>
        <v>5027.4331333338559</v>
      </c>
      <c r="AX144" s="1">
        <f t="shared" si="222"/>
        <v>92539.009321535472</v>
      </c>
      <c r="AY144" s="1">
        <f t="shared" si="223"/>
        <v>22616.58091683004</v>
      </c>
      <c r="AZ144" s="1">
        <f t="shared" si="224"/>
        <v>2979.7847451792559</v>
      </c>
      <c r="BA144" s="1">
        <f t="shared" si="225"/>
        <v>11.435385556995598</v>
      </c>
      <c r="BB144" s="1">
        <f t="shared" si="226"/>
        <v>10.026438585143209</v>
      </c>
      <c r="BC144" s="1">
        <f t="shared" si="227"/>
        <v>7.9996063437291864</v>
      </c>
      <c r="BD144" s="1">
        <f t="shared" si="228"/>
        <v>10403.161353809062</v>
      </c>
      <c r="BE144">
        <f t="shared" si="214"/>
        <v>0.44605544733121549</v>
      </c>
      <c r="BF144">
        <f t="shared" si="215"/>
        <v>0.64396964061591089</v>
      </c>
      <c r="BG144">
        <f t="shared" si="216"/>
        <v>5.0936644772301656E-2</v>
      </c>
      <c r="BH144">
        <f t="shared" si="229"/>
        <v>0.47794000842892875</v>
      </c>
      <c r="BI144">
        <f t="shared" si="230"/>
        <v>1.989654620938508E-2</v>
      </c>
      <c r="BJ144">
        <f t="shared" si="230"/>
        <v>4.1469689803498549E-2</v>
      </c>
      <c r="BK144">
        <f t="shared" si="230"/>
        <v>2.5945417806596459E-4</v>
      </c>
      <c r="BL144">
        <f t="shared" si="219"/>
        <v>2954.9650062623305</v>
      </c>
      <c r="BM144">
        <f t="shared" si="220"/>
        <v>4171.436252780506</v>
      </c>
      <c r="BN144">
        <f t="shared" si="221"/>
        <v>6.5219426569536614</v>
      </c>
      <c r="BO144">
        <f t="shared" si="192"/>
        <v>1193.9925221376811</v>
      </c>
      <c r="BP144">
        <f t="shared" si="211"/>
        <v>551.31847187772985</v>
      </c>
      <c r="BQ144">
        <f t="shared" si="212"/>
        <v>29.714746225281754</v>
      </c>
      <c r="BR144" s="7">
        <f t="shared" si="237"/>
        <v>1.1885264445719246E-2</v>
      </c>
      <c r="BS144" s="7">
        <f t="shared" si="217"/>
        <v>9.9700301809692526E-2</v>
      </c>
      <c r="BT144" s="7">
        <f t="shared" si="218"/>
        <v>2.2752603941982363E-2</v>
      </c>
      <c r="BU144" s="8">
        <f>MAX((BU$3*climate!$I254+BU$4*climate!$I254^2+BU$5*climate!$I254^6)*(K144/K$66)^$BW$1,-99)</f>
        <v>2.7263064613172805</v>
      </c>
      <c r="BV144" s="8">
        <f>MAX((BV$3*climate!$I254+BV$4*climate!$I254^2+BV$5*climate!$I254^6)*(L144/L$66)^$BW$1,-99)</f>
        <v>1.2199713797413618</v>
      </c>
      <c r="BW144" s="8">
        <f>MAX((BW$3*climate!$I254+BW$4*climate!$I254^2+BW$5*climate!$I254^6)*(M144/M$66)^$BW$1,-99)</f>
        <v>0.47845669958000964</v>
      </c>
      <c r="BX144" s="8">
        <f>MAX((BX$3*climate!$M254+BX$4*climate!$M254^2+BX$5*climate!$M254^6)*(K144/K$66)^$BW$1,-99)</f>
        <v>2.726307010953803</v>
      </c>
      <c r="BY144" s="8">
        <f>MAX((BY$3*climate!$M254+BY$4*climate!$M254^2+BY$5*climate!$M254^6)*(L144/L$66)^$BW$1,-99)</f>
        <v>1.2199713636785441</v>
      </c>
      <c r="BZ144" s="8">
        <f>MAX((BZ$3*climate!$M254+BZ$4*climate!$M254^2+BZ$5*climate!$M254^6)*(M144/M$66)^$BW$1,-99)</f>
        <v>0.47845632316580161</v>
      </c>
      <c r="CA144" s="8">
        <f t="shared" si="231"/>
        <v>-7.2168095272131952E-4</v>
      </c>
      <c r="CB144" s="8">
        <f t="shared" si="232"/>
        <v>-7.1951808796622005E-5</v>
      </c>
      <c r="CC144" s="8">
        <f t="shared" si="233"/>
        <v>-1.6420120889740681E-5</v>
      </c>
      <c r="CD144" s="8">
        <f>MAX((CD$3*climate!$I254+CD$4*climate!$I254^2+CD$5*climate!$I254^6)*(K144/K$66)^$BW$1,-99)</f>
        <v>0.45520081510949228</v>
      </c>
      <c r="CE144" s="8">
        <f>MAX((CE$3*climate!$I254+CE$4*climate!$I254^2+CE$5*climate!$I254^6)*(L144/L$66)^$BW$1,-99)</f>
        <v>0.17713402821528543</v>
      </c>
      <c r="CF144" s="8">
        <f>MAX((CF$3*climate!$I254+CF$4*climate!$I254^2+CF$5*climate!$I254^6)*(M144/M$66)^$BW$1,-99)</f>
        <v>4.2731432570397368E-2</v>
      </c>
      <c r="CG144" s="8">
        <f>MAX((CG$3*climate!$M254+CG$4*climate!$M254^2+CG$5*climate!$M254^6)*(K144/K$66)^$BW$1,-99)</f>
        <v>0.45520141630877997</v>
      </c>
      <c r="CH144" s="8">
        <f>MAX((CH$3*climate!$M254+CH$4*climate!$M254^2+CH$5*climate!$M254^6)*(L144/L$66)^$BW$1,-99)</f>
        <v>0.17713424818931905</v>
      </c>
      <c r="CI144" s="8">
        <f>MAX((CI$3*climate!$M254+CI$4*climate!$M254^2+CI$5*climate!$M254^6)*(M144/M$66)^$BW$1,-99)</f>
        <v>4.2731463704420096E-2</v>
      </c>
      <c r="CJ144" s="8">
        <f t="shared" si="234"/>
        <v>-4.1223616857197465E-5</v>
      </c>
      <c r="CK144" s="8">
        <f t="shared" si="235"/>
        <v>-4.1100070423497157E-6</v>
      </c>
      <c r="CL144" s="8">
        <f t="shared" si="236"/>
        <v>-9.3794462740784165E-7</v>
      </c>
    </row>
    <row r="145" spans="1:90">
      <c r="A145">
        <f t="shared" si="175"/>
        <v>2099</v>
      </c>
      <c r="B145" s="4">
        <f t="shared" si="193"/>
        <v>1284.055744568398</v>
      </c>
      <c r="C145" s="4">
        <f t="shared" si="194"/>
        <v>3558.8218326831029</v>
      </c>
      <c r="D145" s="4">
        <f t="shared" si="195"/>
        <v>6751.7525656692615</v>
      </c>
      <c r="E145" s="11">
        <f t="shared" si="176"/>
        <v>1.0152537192444151E-4</v>
      </c>
      <c r="F145" s="11">
        <f t="shared" si="177"/>
        <v>2.0353598888455207E-4</v>
      </c>
      <c r="G145" s="11">
        <f t="shared" si="178"/>
        <v>4.493727132257903E-4</v>
      </c>
      <c r="H145" s="4">
        <f t="shared" si="196"/>
        <v>149958.38967693772</v>
      </c>
      <c r="I145" s="4">
        <f t="shared" si="197"/>
        <v>102092.87101845043</v>
      </c>
      <c r="J145" s="4">
        <f t="shared" si="198"/>
        <v>25418.08704853927</v>
      </c>
      <c r="K145" s="4">
        <f t="shared" si="166"/>
        <v>116784.95292067116</v>
      </c>
      <c r="L145" s="4">
        <f t="shared" si="167"/>
        <v>28687.266690583252</v>
      </c>
      <c r="M145" s="4">
        <f t="shared" si="168"/>
        <v>3764.6650704859953</v>
      </c>
      <c r="N145" s="11">
        <f t="shared" si="179"/>
        <v>9.6062516934096731E-3</v>
      </c>
      <c r="O145" s="11">
        <f t="shared" si="180"/>
        <v>1.4733988168326162E-2</v>
      </c>
      <c r="P145" s="11">
        <f t="shared" si="181"/>
        <v>1.0721348668297104E-2</v>
      </c>
      <c r="Q145" s="4">
        <f t="shared" si="182"/>
        <v>6576.2256323788779</v>
      </c>
      <c r="R145" s="4">
        <f t="shared" si="183"/>
        <v>17944.89915890609</v>
      </c>
      <c r="S145" s="4">
        <f t="shared" si="184"/>
        <v>5082.5583326858396</v>
      </c>
      <c r="T145" s="4">
        <f t="shared" si="199"/>
        <v>43.853669318177829</v>
      </c>
      <c r="U145" s="4">
        <f t="shared" si="200"/>
        <v>175.77034497994529</v>
      </c>
      <c r="V145" s="4">
        <f t="shared" si="201"/>
        <v>199.95833372432818</v>
      </c>
      <c r="W145" s="11">
        <f t="shared" si="185"/>
        <v>-1.219247815263802E-2</v>
      </c>
      <c r="X145" s="11">
        <f t="shared" si="186"/>
        <v>-1.3228699347321071E-2</v>
      </c>
      <c r="Y145" s="11">
        <f t="shared" si="187"/>
        <v>-1.2203590333800474E-2</v>
      </c>
      <c r="Z145" s="4">
        <f t="shared" si="213"/>
        <v>6913.0731289715059</v>
      </c>
      <c r="AA145" s="4">
        <f t="shared" si="202"/>
        <v>23586.666699561833</v>
      </c>
      <c r="AB145" s="4">
        <f t="shared" si="203"/>
        <v>8616.2050023297925</v>
      </c>
      <c r="AC145" s="12">
        <f t="shared" si="204"/>
        <v>1.8927645751634472</v>
      </c>
      <c r="AD145" s="12">
        <f t="shared" si="205"/>
        <v>3.6973930280174248</v>
      </c>
      <c r="AE145" s="12">
        <f t="shared" si="206"/>
        <v>1.7841544410883017</v>
      </c>
      <c r="AF145" s="11">
        <f t="shared" si="188"/>
        <v>-2.9039671966837322E-3</v>
      </c>
      <c r="AG145" s="11">
        <f t="shared" si="189"/>
        <v>2.0567434751257441E-3</v>
      </c>
      <c r="AH145" s="11">
        <f t="shared" si="190"/>
        <v>8.257041531207765E-4</v>
      </c>
      <c r="AI145" s="1">
        <f t="shared" si="169"/>
        <v>271025.4965988872</v>
      </c>
      <c r="AJ145" s="1">
        <f t="shared" si="170"/>
        <v>175526.91157787139</v>
      </c>
      <c r="AK145" s="1">
        <f t="shared" si="171"/>
        <v>45197.743955299447</v>
      </c>
      <c r="AL145" s="17">
        <f t="shared" si="207"/>
        <v>39.74789406051201</v>
      </c>
      <c r="AM145" s="17">
        <f t="shared" si="207"/>
        <v>13.551370385017384</v>
      </c>
      <c r="AN145" s="17">
        <f t="shared" si="207"/>
        <v>2.5622735781251271</v>
      </c>
      <c r="AO145" s="7">
        <f t="shared" si="238"/>
        <v>7.4718179103290001E-3</v>
      </c>
      <c r="AP145" s="7">
        <f t="shared" si="238"/>
        <v>1.150603810073109E-2</v>
      </c>
      <c r="AQ145" s="7">
        <f t="shared" si="238"/>
        <v>8.3285316286689642E-3</v>
      </c>
      <c r="AR145" s="1">
        <f t="shared" si="208"/>
        <v>149958.38967693772</v>
      </c>
      <c r="AS145" s="1">
        <f t="shared" si="209"/>
        <v>102092.87101845043</v>
      </c>
      <c r="AT145" s="1">
        <f t="shared" si="210"/>
        <v>25418.08704853927</v>
      </c>
      <c r="AU145" s="1">
        <f t="shared" si="172"/>
        <v>29991.677935387546</v>
      </c>
      <c r="AV145" s="1">
        <f t="shared" si="173"/>
        <v>20418.574203690088</v>
      </c>
      <c r="AW145" s="1">
        <f t="shared" si="174"/>
        <v>5083.6174097078547</v>
      </c>
      <c r="AX145" s="1">
        <f t="shared" si="222"/>
        <v>93427.962336536919</v>
      </c>
      <c r="AY145" s="1">
        <f t="shared" si="223"/>
        <v>22949.813352466601</v>
      </c>
      <c r="AZ145" s="1">
        <f t="shared" si="224"/>
        <v>3011.7320563887961</v>
      </c>
      <c r="BA145" s="1">
        <f t="shared" si="225"/>
        <v>11.444945962029069</v>
      </c>
      <c r="BB145" s="1">
        <f t="shared" si="226"/>
        <v>10.041065082665494</v>
      </c>
      <c r="BC145" s="1">
        <f t="shared" si="227"/>
        <v>8.0102706262604659</v>
      </c>
      <c r="BD145" s="1">
        <f t="shared" si="228"/>
        <v>10116.548534646532</v>
      </c>
      <c r="BE145">
        <f t="shared" si="214"/>
        <v>0.44605544733121549</v>
      </c>
      <c r="BF145">
        <f t="shared" si="215"/>
        <v>0.64396964061591089</v>
      </c>
      <c r="BG145">
        <f t="shared" si="216"/>
        <v>5.0936644772301656E-2</v>
      </c>
      <c r="BH145">
        <f t="shared" si="229"/>
        <v>0.47836226017851785</v>
      </c>
      <c r="BI145">
        <f t="shared" si="230"/>
        <v>1.989654620938508E-2</v>
      </c>
      <c r="BJ145">
        <f t="shared" si="230"/>
        <v>4.1469689803498549E-2</v>
      </c>
      <c r="BK145">
        <f t="shared" si="230"/>
        <v>2.5945417806596459E-4</v>
      </c>
      <c r="BL145">
        <f t="shared" si="219"/>
        <v>2983.6540296921658</v>
      </c>
      <c r="BM145">
        <f t="shared" si="220"/>
        <v>4233.7596922837265</v>
      </c>
      <c r="BN145">
        <f t="shared" si="221"/>
        <v>6.5948288831878958</v>
      </c>
      <c r="BO145">
        <f t="shared" si="192"/>
        <v>1208.1834390094987</v>
      </c>
      <c r="BP145">
        <f t="shared" si="211"/>
        <v>557.47351074765811</v>
      </c>
      <c r="BQ145">
        <f t="shared" si="212"/>
        <v>30.052954181865466</v>
      </c>
      <c r="BR145" s="7">
        <f t="shared" si="237"/>
        <v>1.1762162522706898E-2</v>
      </c>
      <c r="BS145" s="7">
        <f t="shared" si="217"/>
        <v>9.6796409523973323E-2</v>
      </c>
      <c r="BT145" s="7">
        <f t="shared" si="218"/>
        <v>2.1837917012951229E-2</v>
      </c>
      <c r="BU145" s="8">
        <f>MAX((BU$3*climate!$I255+BU$4*climate!$I255^2+BU$5*climate!$I255^6)*(K145/K$66)^$BW$1,-99)</f>
        <v>2.7254180080234525</v>
      </c>
      <c r="BV145" s="8">
        <f>MAX((BV$3*climate!$I255+BV$4*climate!$I255^2+BV$5*climate!$I255^6)*(L145/L$66)^$BW$1,-99)</f>
        <v>1.2152860156971652</v>
      </c>
      <c r="BW145" s="8">
        <f>MAX((BW$3*climate!$I255+BW$4*climate!$I255^2+BW$5*climate!$I255^6)*(M145/M$66)^$BW$1,-99)</f>
        <v>0.47321135520802071</v>
      </c>
      <c r="BX145" s="8">
        <f>MAX((BX$3*climate!$M255+BX$4*climate!$M255^2+BX$5*climate!$M255^6)*(K145/K$66)^$BW$1,-99)</f>
        <v>2.725418533937809</v>
      </c>
      <c r="BY145" s="8">
        <f>MAX((BY$3*climate!$M255+BY$4*climate!$M255^2+BY$5*climate!$M255^6)*(L145/L$66)^$BW$1,-99)</f>
        <v>1.215285987287225</v>
      </c>
      <c r="BZ145" s="8">
        <f>MAX((BZ$3*climate!$M255+BZ$4*climate!$M255^2+BZ$5*climate!$M255^6)*(M145/M$66)^$BW$1,-99)</f>
        <v>0.47321097154592412</v>
      </c>
      <c r="CA145" s="8">
        <f t="shared" si="231"/>
        <v>-6.9113313441569475E-4</v>
      </c>
      <c r="CB145" s="8">
        <f t="shared" si="232"/>
        <v>-6.6899205914488895E-5</v>
      </c>
      <c r="CC145" s="8">
        <f t="shared" si="233"/>
        <v>-1.5092908034270808E-5</v>
      </c>
      <c r="CD145" s="8">
        <f>MAX((CD$3*climate!$I255+CD$4*climate!$I255^2+CD$5*climate!$I255^6)*(K145/K$66)^$BW$1,-99)</f>
        <v>0.46038822135938784</v>
      </c>
      <c r="CE145" s="8">
        <f>MAX((CE$3*climate!$I255+CE$4*climate!$I255^2+CE$5*climate!$I255^6)*(L145/L$66)^$BW$1,-99)</f>
        <v>0.17877684322807585</v>
      </c>
      <c r="CF145" s="8">
        <f>MAX((CF$3*climate!$I255+CF$4*climate!$I255^2+CF$5*climate!$I255^6)*(M145/M$66)^$BW$1,-99)</f>
        <v>4.2936343912383587E-2</v>
      </c>
      <c r="CG145" s="8">
        <f>MAX((CG$3*climate!$M255+CG$4*climate!$M255^2+CG$5*climate!$M255^6)*(K145/K$66)^$BW$1,-99)</f>
        <v>0.46038882080522397</v>
      </c>
      <c r="CH145" s="8">
        <f>MAX((CH$3*climate!$M255+CH$4*climate!$M255^2+CH$5*climate!$M255^6)*(L145/L$66)^$BW$1,-99)</f>
        <v>0.17877706163336166</v>
      </c>
      <c r="CI145" s="8">
        <f>MAX((CI$3*climate!$M255+CI$4*climate!$M255^2+CI$5*climate!$M255^6)*(M145/M$66)^$BW$1,-99)</f>
        <v>4.2936373769616162E-2</v>
      </c>
      <c r="CJ145" s="8">
        <f t="shared" si="234"/>
        <v>-4.0938421990350988E-5</v>
      </c>
      <c r="CK145" s="8">
        <f t="shared" si="235"/>
        <v>-3.9626922602432497E-6</v>
      </c>
      <c r="CL145" s="8">
        <f t="shared" si="236"/>
        <v>-8.9400986206646257E-7</v>
      </c>
    </row>
    <row r="146" spans="1:90">
      <c r="A146">
        <f t="shared" si="175"/>
        <v>2100</v>
      </c>
      <c r="B146" s="4">
        <f t="shared" si="193"/>
        <v>1284.1795905935851</v>
      </c>
      <c r="C146" s="4">
        <f t="shared" si="194"/>
        <v>3559.5099635880329</v>
      </c>
      <c r="D146" s="4">
        <f t="shared" si="195"/>
        <v>6754.6349163702516</v>
      </c>
      <c r="E146" s="11">
        <f t="shared" si="176"/>
        <v>9.6449103328219432E-5</v>
      </c>
      <c r="F146" s="11">
        <f t="shared" si="177"/>
        <v>1.9335918944032445E-4</v>
      </c>
      <c r="G146" s="11">
        <f t="shared" si="178"/>
        <v>4.2690407756450075E-4</v>
      </c>
      <c r="H146" s="4">
        <f t="shared" si="196"/>
        <v>151398.70368308708</v>
      </c>
      <c r="I146" s="4">
        <f t="shared" si="197"/>
        <v>103601.82903853136</v>
      </c>
      <c r="J146" s="4">
        <f t="shared" si="198"/>
        <v>25698.721708610014</v>
      </c>
      <c r="K146" s="4">
        <f t="shared" si="166"/>
        <v>117895.27320949416</v>
      </c>
      <c r="L146" s="4">
        <f t="shared" si="167"/>
        <v>29105.643781960185</v>
      </c>
      <c r="M146" s="4">
        <f t="shared" si="168"/>
        <v>3804.6055822095823</v>
      </c>
      <c r="N146" s="11">
        <f t="shared" si="179"/>
        <v>9.5073916720864737E-3</v>
      </c>
      <c r="O146" s="11">
        <f t="shared" si="180"/>
        <v>1.4584069506847319E-2</v>
      </c>
      <c r="P146" s="11">
        <f t="shared" si="181"/>
        <v>1.0609313438454393E-2</v>
      </c>
      <c r="Q146" s="4">
        <f t="shared" si="182"/>
        <v>6558.4380850116386</v>
      </c>
      <c r="R146" s="4">
        <f t="shared" si="183"/>
        <v>17969.232905987759</v>
      </c>
      <c r="S146" s="4">
        <f t="shared" si="184"/>
        <v>5075.9633045707378</v>
      </c>
      <c r="T146" s="4">
        <f t="shared" si="199"/>
        <v>43.318984413102932</v>
      </c>
      <c r="U146" s="4">
        <f t="shared" si="200"/>
        <v>173.44513193203068</v>
      </c>
      <c r="V146" s="4">
        <f t="shared" si="201"/>
        <v>197.51812413572713</v>
      </c>
      <c r="W146" s="11">
        <f t="shared" si="185"/>
        <v>-1.219247815263802E-2</v>
      </c>
      <c r="X146" s="11">
        <f t="shared" si="186"/>
        <v>-1.3228699347321071E-2</v>
      </c>
      <c r="Y146" s="11">
        <f t="shared" si="187"/>
        <v>-1.2203590333800474E-2</v>
      </c>
      <c r="Z146" s="4">
        <f t="shared" si="213"/>
        <v>6875.0615248575923</v>
      </c>
      <c r="AA146" s="4">
        <f t="shared" si="202"/>
        <v>23670.966337312777</v>
      </c>
      <c r="AB146" s="4">
        <f t="shared" si="203"/>
        <v>8613.2781628123084</v>
      </c>
      <c r="AC146" s="12">
        <f t="shared" si="204"/>
        <v>1.8872680489261275</v>
      </c>
      <c r="AD146" s="12">
        <f t="shared" si="205"/>
        <v>3.7049976170027752</v>
      </c>
      <c r="AE146" s="12">
        <f t="shared" si="206"/>
        <v>1.7856276248201173</v>
      </c>
      <c r="AF146" s="11">
        <f t="shared" si="188"/>
        <v>-2.9039671966837322E-3</v>
      </c>
      <c r="AG146" s="11">
        <f t="shared" si="189"/>
        <v>2.0567434751257441E-3</v>
      </c>
      <c r="AH146" s="11">
        <f t="shared" si="190"/>
        <v>8.257041531207765E-4</v>
      </c>
      <c r="AI146" s="1">
        <f t="shared" si="169"/>
        <v>273914.62487438601</v>
      </c>
      <c r="AJ146" s="1">
        <f t="shared" si="170"/>
        <v>178392.79462377433</v>
      </c>
      <c r="AK146" s="1">
        <f t="shared" si="171"/>
        <v>45761.586969477357</v>
      </c>
      <c r="AL146" s="17">
        <f t="shared" si="207"/>
        <v>40.041913196983813</v>
      </c>
      <c r="AM146" s="17">
        <f t="shared" si="207"/>
        <v>13.705733743144842</v>
      </c>
      <c r="AN146" s="17">
        <f t="shared" si="207"/>
        <v>2.583400154896478</v>
      </c>
      <c r="AO146" s="7">
        <f t="shared" si="238"/>
        <v>7.3970997312257101E-3</v>
      </c>
      <c r="AP146" s="7">
        <f t="shared" si="238"/>
        <v>1.1390977719723779E-2</v>
      </c>
      <c r="AQ146" s="7">
        <f t="shared" si="238"/>
        <v>8.245246312382274E-3</v>
      </c>
      <c r="AR146" s="1">
        <f t="shared" si="208"/>
        <v>151398.70368308708</v>
      </c>
      <c r="AS146" s="1">
        <f t="shared" si="209"/>
        <v>103601.82903853136</v>
      </c>
      <c r="AT146" s="1">
        <f t="shared" si="210"/>
        <v>25698.721708610014</v>
      </c>
      <c r="AU146" s="1">
        <f t="shared" si="172"/>
        <v>30279.740736617416</v>
      </c>
      <c r="AV146" s="1">
        <f t="shared" si="173"/>
        <v>20720.365807706272</v>
      </c>
      <c r="AW146" s="1">
        <f t="shared" si="174"/>
        <v>5139.7443417220029</v>
      </c>
      <c r="AX146" s="1">
        <f t="shared" si="222"/>
        <v>94316.218567595322</v>
      </c>
      <c r="AY146" s="1">
        <f t="shared" si="223"/>
        <v>23284.515025568151</v>
      </c>
      <c r="AZ146" s="1">
        <f t="shared" si="224"/>
        <v>3043.6844657676661</v>
      </c>
      <c r="BA146" s="1">
        <f t="shared" si="225"/>
        <v>11.45440844288504</v>
      </c>
      <c r="BB146" s="1">
        <f t="shared" si="226"/>
        <v>10.055543827437848</v>
      </c>
      <c r="BC146" s="1">
        <f t="shared" si="227"/>
        <v>8.0208240558451607</v>
      </c>
      <c r="BD146" s="1">
        <f t="shared" si="228"/>
        <v>9837.5285093176408</v>
      </c>
      <c r="BE146">
        <f t="shared" si="214"/>
        <v>0.44605544733121549</v>
      </c>
      <c r="BF146">
        <f t="shared" si="215"/>
        <v>0.64396964061591089</v>
      </c>
      <c r="BG146">
        <f t="shared" si="216"/>
        <v>5.0936644772301656E-2</v>
      </c>
      <c r="BH146">
        <f t="shared" si="229"/>
        <v>0.4787820756402974</v>
      </c>
      <c r="BI146">
        <f t="shared" si="230"/>
        <v>1.989654620938508E-2</v>
      </c>
      <c r="BJ146">
        <f t="shared" si="230"/>
        <v>4.1469689803498549E-2</v>
      </c>
      <c r="BK146">
        <f t="shared" si="230"/>
        <v>2.5945417806596459E-4</v>
      </c>
      <c r="BL146">
        <f t="shared" si="219"/>
        <v>3012.311303871541</v>
      </c>
      <c r="BM146">
        <f t="shared" si="220"/>
        <v>4296.335713302984</v>
      </c>
      <c r="BN146">
        <f t="shared" si="221"/>
        <v>6.6676407182533719</v>
      </c>
      <c r="BO146">
        <f t="shared" si="192"/>
        <v>1222.3942889763714</v>
      </c>
      <c r="BP146">
        <f t="shared" si="211"/>
        <v>563.6984283816779</v>
      </c>
      <c r="BQ146">
        <f t="shared" si="212"/>
        <v>30.395086145605305</v>
      </c>
      <c r="BR146" s="7">
        <f t="shared" si="237"/>
        <v>1.1640589177013938E-2</v>
      </c>
      <c r="BS146" s="7">
        <f t="shared" si="217"/>
        <v>9.3977096625216819E-2</v>
      </c>
      <c r="BT146" s="7">
        <f t="shared" si="218"/>
        <v>2.0962478575790311E-2</v>
      </c>
      <c r="BU146" s="8">
        <f>MAX((BU$3*climate!$I256+BU$4*climate!$I256^2+BU$5*climate!$I256^6)*(K146/K$66)^$BW$1,-99)</f>
        <v>2.7243694875275288</v>
      </c>
      <c r="BV146" s="8">
        <f>MAX((BV$3*climate!$I256+BV$4*climate!$I256^2+BV$5*climate!$I256^6)*(L146/L$66)^$BW$1,-99)</f>
        <v>1.2105336667727593</v>
      </c>
      <c r="BW146" s="8">
        <f>MAX((BW$3*climate!$I256+BW$4*climate!$I256^2+BW$5*climate!$I256^6)*(M146/M$66)^$BW$1,-99)</f>
        <v>0.46790518973096767</v>
      </c>
      <c r="BX146" s="8">
        <f>MAX((BX$3*climate!$M256+BX$4*climate!$M256^2+BX$5*climate!$M256^6)*(K146/K$66)^$BW$1,-99)</f>
        <v>2.7243699900816658</v>
      </c>
      <c r="BY146" s="8">
        <f>MAX((BY$3*climate!$M256+BY$4*climate!$M256^2+BY$5*climate!$M256^6)*(L146/L$66)^$BW$1,-99)</f>
        <v>1.2105336262649526</v>
      </c>
      <c r="BZ146" s="8">
        <f>MAX((BZ$3*climate!$M256+BZ$4*climate!$M256^2+BZ$5*climate!$M256^6)*(M146/M$66)^$BW$1,-99)</f>
        <v>0.46790479899017229</v>
      </c>
      <c r="CA146" s="8">
        <f t="shared" si="231"/>
        <v>-6.6044505907280834E-4</v>
      </c>
      <c r="CB146" s="8">
        <f t="shared" si="232"/>
        <v>-6.206670913213234E-5</v>
      </c>
      <c r="CC146" s="8">
        <f t="shared" si="233"/>
        <v>-1.3844565401300311E-5</v>
      </c>
      <c r="CD146" s="8">
        <f>MAX((CD$3*climate!$I256+CD$4*climate!$I256^2+CD$5*climate!$I256^6)*(K146/K$66)^$BW$1,-99)</f>
        <v>0.46557584277819491</v>
      </c>
      <c r="CE146" s="8">
        <f>MAX((CE$3*climate!$I256+CE$4*climate!$I256^2+CE$5*climate!$I256^6)*(L146/L$66)^$BW$1,-99)</f>
        <v>0.18041099106058217</v>
      </c>
      <c r="CF146" s="8">
        <f>MAX((CF$3*climate!$I256+CF$4*climate!$I256^2+CF$5*climate!$I256^6)*(M146/M$66)^$BW$1,-99)</f>
        <v>4.3129403746486342E-2</v>
      </c>
      <c r="CG146" s="8">
        <f>MAX((CG$3*climate!$M256+CG$4*climate!$M256^2+CG$5*climate!$M256^6)*(K146/K$66)^$BW$1,-99)</f>
        <v>0.465576440388559</v>
      </c>
      <c r="CH146" s="8">
        <f>MAX((CH$3*climate!$M256+CH$4*climate!$M256^2+CH$5*climate!$M256^6)*(L146/L$66)^$BW$1,-99)</f>
        <v>0.18041120786147591</v>
      </c>
      <c r="CI146" s="8">
        <f>MAX((CI$3*climate!$M256+CI$4*climate!$M256^2+CI$5*climate!$M256^6)*(M146/M$66)^$BW$1,-99)</f>
        <v>4.312943230165224E-2</v>
      </c>
      <c r="CJ146" s="8">
        <f t="shared" si="234"/>
        <v>-4.0643355460607967E-5</v>
      </c>
      <c r="CK146" s="8">
        <f t="shared" si="235"/>
        <v>-3.8195445432945887E-6</v>
      </c>
      <c r="CL146" s="8">
        <f t="shared" si="236"/>
        <v>-8.5198546809122467E-7</v>
      </c>
    </row>
    <row r="147" spans="1:90">
      <c r="A147">
        <f t="shared" si="175"/>
        <v>2101</v>
      </c>
      <c r="B147" s="4">
        <f t="shared" si="193"/>
        <v>1284.2972556651091</v>
      </c>
      <c r="C147" s="4">
        <f t="shared" si="194"/>
        <v>3560.1638143513292</v>
      </c>
      <c r="D147" s="4">
        <f t="shared" si="195"/>
        <v>6757.3743184990963</v>
      </c>
      <c r="E147" s="11">
        <f t="shared" si="176"/>
        <v>9.1626648161808452E-5</v>
      </c>
      <c r="F147" s="11">
        <f t="shared" si="177"/>
        <v>1.8369122996830822E-4</v>
      </c>
      <c r="G147" s="11">
        <f t="shared" si="178"/>
        <v>4.0555887368627571E-4</v>
      </c>
      <c r="H147" s="4">
        <f t="shared" si="196"/>
        <v>152837.30067187501</v>
      </c>
      <c r="I147" s="4">
        <f t="shared" si="197"/>
        <v>105116.7000630183</v>
      </c>
      <c r="J147" s="4">
        <f t="shared" si="198"/>
        <v>25979.052988097112</v>
      </c>
      <c r="K147" s="4">
        <f t="shared" si="166"/>
        <v>119004.61516810137</v>
      </c>
      <c r="L147" s="4">
        <f t="shared" si="167"/>
        <v>29525.804301275064</v>
      </c>
      <c r="M147" s="4">
        <f t="shared" si="168"/>
        <v>3844.5484538242081</v>
      </c>
      <c r="N147" s="11">
        <f t="shared" si="179"/>
        <v>9.409554161140754E-3</v>
      </c>
      <c r="O147" s="11">
        <f t="shared" si="180"/>
        <v>1.4435706094063416E-2</v>
      </c>
      <c r="P147" s="11">
        <f t="shared" si="181"/>
        <v>1.0498557800945107E-2</v>
      </c>
      <c r="Q147" s="4">
        <f t="shared" si="182"/>
        <v>6540.0332147909312</v>
      </c>
      <c r="R147" s="4">
        <f t="shared" si="183"/>
        <v>17990.794529944993</v>
      </c>
      <c r="S147" s="4">
        <f t="shared" si="184"/>
        <v>5068.713117311383</v>
      </c>
      <c r="T147" s="4">
        <f t="shared" si="199"/>
        <v>42.790818642051704</v>
      </c>
      <c r="U147" s="4">
        <f t="shared" si="200"/>
        <v>171.15067842844542</v>
      </c>
      <c r="V147" s="4">
        <f t="shared" si="201"/>
        <v>195.10769386527397</v>
      </c>
      <c r="W147" s="11">
        <f t="shared" si="185"/>
        <v>-1.219247815263802E-2</v>
      </c>
      <c r="X147" s="11">
        <f t="shared" si="186"/>
        <v>-1.3228699347321071E-2</v>
      </c>
      <c r="Y147" s="11">
        <f t="shared" si="187"/>
        <v>-1.2203590333800474E-2</v>
      </c>
      <c r="Z147" s="4">
        <f t="shared" si="213"/>
        <v>6836.5547269247136</v>
      </c>
      <c r="AA147" s="4">
        <f t="shared" si="202"/>
        <v>23751.815903315848</v>
      </c>
      <c r="AB147" s="4">
        <f t="shared" si="203"/>
        <v>8609.2045329532211</v>
      </c>
      <c r="AC147" s="12">
        <f t="shared" si="204"/>
        <v>1.8817874844206968</v>
      </c>
      <c r="AD147" s="12">
        <f t="shared" si="205"/>
        <v>3.7126178466769022</v>
      </c>
      <c r="AE147" s="12">
        <f t="shared" si="206"/>
        <v>1.7871020249658585</v>
      </c>
      <c r="AF147" s="11">
        <f t="shared" si="188"/>
        <v>-2.9039671966837322E-3</v>
      </c>
      <c r="AG147" s="11">
        <f t="shared" si="189"/>
        <v>2.0567434751257441E-3</v>
      </c>
      <c r="AH147" s="11">
        <f t="shared" si="190"/>
        <v>8.257041531207765E-4</v>
      </c>
      <c r="AI147" s="1">
        <f t="shared" si="169"/>
        <v>276802.90312356479</v>
      </c>
      <c r="AJ147" s="1">
        <f t="shared" si="170"/>
        <v>181273.88096910319</v>
      </c>
      <c r="AK147" s="1">
        <f t="shared" si="171"/>
        <v>46325.172614251627</v>
      </c>
      <c r="AL147" s="17">
        <f t="shared" ref="AL147:AN162" si="239">AL146*(1+AO147)</f>
        <v>40.335145282077512</v>
      </c>
      <c r="AM147" s="17">
        <f t="shared" si="239"/>
        <v>13.860294233768464</v>
      </c>
      <c r="AN147" s="17">
        <f t="shared" si="239"/>
        <v>2.6044879177910407</v>
      </c>
      <c r="AO147" s="7">
        <f t="shared" si="238"/>
        <v>7.3231287339134525E-3</v>
      </c>
      <c r="AP147" s="7">
        <f t="shared" si="238"/>
        <v>1.1277067942526541E-2</v>
      </c>
      <c r="AQ147" s="7">
        <f t="shared" si="238"/>
        <v>8.1627938492584515E-3</v>
      </c>
      <c r="AR147" s="1">
        <f t="shared" si="208"/>
        <v>152837.30067187501</v>
      </c>
      <c r="AS147" s="1">
        <f t="shared" si="209"/>
        <v>105116.7000630183</v>
      </c>
      <c r="AT147" s="1">
        <f t="shared" si="210"/>
        <v>25979.052988097112</v>
      </c>
      <c r="AU147" s="1">
        <f t="shared" si="172"/>
        <v>30567.460134375004</v>
      </c>
      <c r="AV147" s="1">
        <f t="shared" si="173"/>
        <v>21023.340012603661</v>
      </c>
      <c r="AW147" s="1">
        <f t="shared" si="174"/>
        <v>5195.8105976194229</v>
      </c>
      <c r="AX147" s="1">
        <f t="shared" si="222"/>
        <v>95203.692134481098</v>
      </c>
      <c r="AY147" s="1">
        <f t="shared" si="223"/>
        <v>23620.643441020049</v>
      </c>
      <c r="AZ147" s="1">
        <f t="shared" si="224"/>
        <v>3075.6387630593658</v>
      </c>
      <c r="BA147" s="1">
        <f t="shared" si="225"/>
        <v>11.46377400295264</v>
      </c>
      <c r="BB147" s="1">
        <f t="shared" si="226"/>
        <v>10.069876330744414</v>
      </c>
      <c r="BC147" s="1">
        <f t="shared" si="227"/>
        <v>8.0312678864923654</v>
      </c>
      <c r="BD147" s="1">
        <f t="shared" si="228"/>
        <v>9565.9182805952514</v>
      </c>
      <c r="BE147">
        <f t="shared" si="214"/>
        <v>0.44605544733121549</v>
      </c>
      <c r="BF147">
        <f t="shared" si="215"/>
        <v>0.64396964061591089</v>
      </c>
      <c r="BG147">
        <f t="shared" si="216"/>
        <v>5.0936644772301656E-2</v>
      </c>
      <c r="BH147">
        <f t="shared" si="229"/>
        <v>0.47919940820372392</v>
      </c>
      <c r="BI147">
        <f t="shared" si="230"/>
        <v>1.989654620938508E-2</v>
      </c>
      <c r="BJ147">
        <f t="shared" si="230"/>
        <v>4.1469689803498549E-2</v>
      </c>
      <c r="BK147">
        <f t="shared" si="230"/>
        <v>2.5945417806596459E-4</v>
      </c>
      <c r="BL147">
        <f t="shared" si="219"/>
        <v>3040.9344153356424</v>
      </c>
      <c r="BM147">
        <f t="shared" si="220"/>
        <v>4359.1569447807651</v>
      </c>
      <c r="BN147">
        <f t="shared" si="221"/>
        <v>6.7403738399588775</v>
      </c>
      <c r="BO147">
        <f t="shared" si="192"/>
        <v>1236.6236787066734</v>
      </c>
      <c r="BP147">
        <f t="shared" si="211"/>
        <v>569.99400667182113</v>
      </c>
      <c r="BQ147">
        <f t="shared" si="212"/>
        <v>30.741186099375362</v>
      </c>
      <c r="BR147" s="7">
        <f t="shared" si="237"/>
        <v>1.1520512583213183E-2</v>
      </c>
      <c r="BS147" s="7">
        <f t="shared" si="217"/>
        <v>9.1239899636132826E-2</v>
      </c>
      <c r="BT147" s="7">
        <f t="shared" si="218"/>
        <v>2.0124483236921939E-2</v>
      </c>
      <c r="BU147" s="8">
        <f>MAX((BU$3*climate!$I257+BU$4*climate!$I257^2+BU$5*climate!$I257^6)*(K147/K$66)^$BW$1,-99)</f>
        <v>2.7231624794698606</v>
      </c>
      <c r="BV147" s="8">
        <f>MAX((BV$3*climate!$I257+BV$4*climate!$I257^2+BV$5*climate!$I257^6)*(L147/L$66)^$BW$1,-99)</f>
        <v>1.2057155886428883</v>
      </c>
      <c r="BW147" s="8">
        <f>MAX((BW$3*climate!$I257+BW$4*climate!$I257^2+BW$5*climate!$I257^6)*(M147/M$66)^$BW$1,-99)</f>
        <v>0.46253945389243833</v>
      </c>
      <c r="BX147" s="8">
        <f>MAX((BX$3*climate!$M257+BX$4*climate!$M257^2+BX$5*climate!$M257^6)*(K147/K$66)^$BW$1,-99)</f>
        <v>2.7231629590263675</v>
      </c>
      <c r="BY147" s="8">
        <f>MAX((BY$3*climate!$M257+BY$4*climate!$M257^2+BY$5*climate!$M257^6)*(L147/L$66)^$BW$1,-99)</f>
        <v>1.2057155362843544</v>
      </c>
      <c r="BZ147" s="8">
        <f>MAX((BZ$3*climate!$M257+BZ$4*climate!$M257^2+BZ$5*climate!$M257^6)*(M147/M$66)^$BW$1,-99)</f>
        <v>0.46253905624011205</v>
      </c>
      <c r="CA147" s="8">
        <f t="shared" si="231"/>
        <v>-6.296349118625282E-4</v>
      </c>
      <c r="CB147" s="8">
        <f t="shared" si="232"/>
        <v>-5.7447826165742413E-5</v>
      </c>
      <c r="CC147" s="8">
        <f t="shared" si="233"/>
        <v>-1.2671077229158271E-5</v>
      </c>
      <c r="CD147" s="8">
        <f>MAX((CD$3*climate!$I257+CD$4*climate!$I257^2+CD$5*climate!$I257^6)*(K147/K$66)^$BW$1,-99)</f>
        <v>0.47076248190060144</v>
      </c>
      <c r="CE147" s="8">
        <f>MAX((CE$3*climate!$I257+CE$4*climate!$I257^2+CE$5*climate!$I257^6)*(L147/L$66)^$BW$1,-99)</f>
        <v>0.18203594876197471</v>
      </c>
      <c r="CF147" s="8">
        <f>MAX((CF$3*climate!$I257+CF$4*climate!$I257^2+CF$5*climate!$I257^6)*(M147/M$66)^$BW$1,-99)</f>
        <v>4.3310273538255686E-2</v>
      </c>
      <c r="CG147" s="8">
        <f>MAX((CG$3*climate!$M257+CG$4*climate!$M257^2+CG$5*climate!$M257^6)*(K147/K$66)^$BW$1,-99)</f>
        <v>0.47076307759605895</v>
      </c>
      <c r="CH147" s="8">
        <f>MAX((CH$3*climate!$M257+CH$4*climate!$M257^2+CH$5*climate!$M257^6)*(L147/L$66)^$BW$1,-99)</f>
        <v>0.18203616392399635</v>
      </c>
      <c r="CI147" s="8">
        <f>MAX((CI$3*climate!$M257+CI$4*climate!$M257^2+CI$5*climate!$M257^6)*(M147/M$66)^$BW$1,-99)</f>
        <v>4.3310300766504918E-2</v>
      </c>
      <c r="CJ147" s="8">
        <f t="shared" si="234"/>
        <v>-4.0338802621035117E-5</v>
      </c>
      <c r="CK147" s="8">
        <f t="shared" si="235"/>
        <v>-3.680508302585016E-6</v>
      </c>
      <c r="CL147" s="8">
        <f t="shared" si="236"/>
        <v>-8.1179755714452397E-7</v>
      </c>
    </row>
    <row r="148" spans="1:90">
      <c r="A148">
        <f t="shared" si="175"/>
        <v>2102</v>
      </c>
      <c r="B148" s="4">
        <f t="shared" si="193"/>
        <v>1284.4090477252503</v>
      </c>
      <c r="C148" s="4">
        <f t="shared" si="194"/>
        <v>3560.785086677779</v>
      </c>
      <c r="D148" s="4">
        <f t="shared" si="195"/>
        <v>6759.9778059608989</v>
      </c>
      <c r="E148" s="11">
        <f t="shared" si="176"/>
        <v>8.704531575371803E-5</v>
      </c>
      <c r="F148" s="11">
        <f t="shared" si="177"/>
        <v>1.745066684698928E-4</v>
      </c>
      <c r="G148" s="11">
        <f t="shared" si="178"/>
        <v>3.8528093000196189E-4</v>
      </c>
      <c r="H148" s="4">
        <f t="shared" si="196"/>
        <v>154274.06056735374</v>
      </c>
      <c r="I148" s="4">
        <f t="shared" si="197"/>
        <v>106637.30579898499</v>
      </c>
      <c r="J148" s="4">
        <f t="shared" si="198"/>
        <v>26259.064232008081</v>
      </c>
      <c r="K148" s="4">
        <f t="shared" si="166"/>
        <v>120112.87279592156</v>
      </c>
      <c r="L148" s="4">
        <f t="shared" si="167"/>
        <v>29947.695017583286</v>
      </c>
      <c r="M148" s="4">
        <f t="shared" si="168"/>
        <v>3884.4897107284924</v>
      </c>
      <c r="N148" s="11">
        <f t="shared" si="179"/>
        <v>9.3127281345743995E-3</v>
      </c>
      <c r="O148" s="11">
        <f t="shared" si="180"/>
        <v>1.4288881413808019E-2</v>
      </c>
      <c r="P148" s="11">
        <f t="shared" si="181"/>
        <v>1.0389063210935578E-2</v>
      </c>
      <c r="Q148" s="4">
        <f t="shared" si="182"/>
        <v>6521.0245396539794</v>
      </c>
      <c r="R148" s="4">
        <f t="shared" si="183"/>
        <v>18009.609616655089</v>
      </c>
      <c r="S148" s="4">
        <f t="shared" si="184"/>
        <v>5060.8222561693219</v>
      </c>
      <c r="T148" s="4">
        <f t="shared" si="199"/>
        <v>42.269092520624994</v>
      </c>
      <c r="U148" s="4">
        <f t="shared" si="200"/>
        <v>168.88657756042548</v>
      </c>
      <c r="V148" s="4">
        <f t="shared" si="201"/>
        <v>192.72667949836961</v>
      </c>
      <c r="W148" s="11">
        <f t="shared" si="185"/>
        <v>-1.219247815263802E-2</v>
      </c>
      <c r="X148" s="11">
        <f t="shared" si="186"/>
        <v>-1.3228699347321071E-2</v>
      </c>
      <c r="Y148" s="11">
        <f t="shared" si="187"/>
        <v>-1.2203590333800474E-2</v>
      </c>
      <c r="Z148" s="4">
        <f t="shared" si="213"/>
        <v>6797.5719640838333</v>
      </c>
      <c r="AA148" s="4">
        <f t="shared" si="202"/>
        <v>23829.226168568908</v>
      </c>
      <c r="AB148" s="4">
        <f t="shared" si="203"/>
        <v>8604.0061881591955</v>
      </c>
      <c r="AC148" s="12">
        <f t="shared" si="204"/>
        <v>1.8763228352948091</v>
      </c>
      <c r="AD148" s="12">
        <f t="shared" si="205"/>
        <v>3.7202537492086902</v>
      </c>
      <c r="AE148" s="12">
        <f t="shared" si="206"/>
        <v>1.7885776425299234</v>
      </c>
      <c r="AF148" s="11">
        <f t="shared" si="188"/>
        <v>-2.9039671966837322E-3</v>
      </c>
      <c r="AG148" s="11">
        <f t="shared" si="189"/>
        <v>2.0567434751257441E-3</v>
      </c>
      <c r="AH148" s="11">
        <f t="shared" si="190"/>
        <v>8.257041531207765E-4</v>
      </c>
      <c r="AI148" s="1">
        <f t="shared" si="169"/>
        <v>279690.07294558332</v>
      </c>
      <c r="AJ148" s="1">
        <f t="shared" si="170"/>
        <v>184169.83288479655</v>
      </c>
      <c r="AK148" s="1">
        <f t="shared" si="171"/>
        <v>46888.465950445883</v>
      </c>
      <c r="AL148" s="17">
        <f t="shared" si="239"/>
        <v>40.627570948865248</v>
      </c>
      <c r="AM148" s="17">
        <f t="shared" si="239"/>
        <v>14.015034678748302</v>
      </c>
      <c r="AN148" s="17">
        <f t="shared" si="239"/>
        <v>2.625535216767295</v>
      </c>
      <c r="AO148" s="7">
        <f t="shared" si="238"/>
        <v>7.2498974465743183E-3</v>
      </c>
      <c r="AP148" s="7">
        <f t="shared" si="238"/>
        <v>1.1164297263101275E-2</v>
      </c>
      <c r="AQ148" s="7">
        <f t="shared" si="238"/>
        <v>8.0811659107658668E-3</v>
      </c>
      <c r="AR148" s="1">
        <f t="shared" si="208"/>
        <v>154274.06056735374</v>
      </c>
      <c r="AS148" s="1">
        <f t="shared" si="209"/>
        <v>106637.30579898499</v>
      </c>
      <c r="AT148" s="1">
        <f t="shared" si="210"/>
        <v>26259.064232008081</v>
      </c>
      <c r="AU148" s="1">
        <f t="shared" si="172"/>
        <v>30854.812113470747</v>
      </c>
      <c r="AV148" s="1">
        <f t="shared" si="173"/>
        <v>21327.461159797</v>
      </c>
      <c r="AW148" s="1">
        <f t="shared" si="174"/>
        <v>5251.8128464016163</v>
      </c>
      <c r="AX148" s="1">
        <f t="shared" si="222"/>
        <v>96090.298236737261</v>
      </c>
      <c r="AY148" s="1">
        <f t="shared" si="223"/>
        <v>23958.15601406663</v>
      </c>
      <c r="AZ148" s="1">
        <f t="shared" si="224"/>
        <v>3107.591768582794</v>
      </c>
      <c r="BA148" s="1">
        <f t="shared" si="225"/>
        <v>11.473043634989436</v>
      </c>
      <c r="BB148" s="1">
        <f t="shared" si="226"/>
        <v>10.084064088252152</v>
      </c>
      <c r="BC148" s="1">
        <f t="shared" si="227"/>
        <v>8.0416033542707215</v>
      </c>
      <c r="BD148" s="1">
        <f t="shared" si="228"/>
        <v>9301.5380485489768</v>
      </c>
      <c r="BE148">
        <f t="shared" si="214"/>
        <v>0.44605544733121549</v>
      </c>
      <c r="BF148">
        <f t="shared" si="215"/>
        <v>0.64396964061591089</v>
      </c>
      <c r="BG148">
        <f t="shared" si="216"/>
        <v>5.0936644772301656E-2</v>
      </c>
      <c r="BH148">
        <f t="shared" si="229"/>
        <v>0.47961421509722585</v>
      </c>
      <c r="BI148">
        <f t="shared" si="230"/>
        <v>1.989654620938508E-2</v>
      </c>
      <c r="BJ148">
        <f t="shared" si="230"/>
        <v>4.1469689803498549E-2</v>
      </c>
      <c r="BK148">
        <f t="shared" si="230"/>
        <v>2.5945417806596459E-4</v>
      </c>
      <c r="BL148">
        <f t="shared" si="219"/>
        <v>3069.5209749878263</v>
      </c>
      <c r="BM148">
        <f t="shared" si="220"/>
        <v>4422.215992964725</v>
      </c>
      <c r="BN148">
        <f t="shared" si="221"/>
        <v>6.8130239270970261</v>
      </c>
      <c r="BO148">
        <f t="shared" si="192"/>
        <v>1250.8702173579131</v>
      </c>
      <c r="BP148">
        <f t="shared" si="211"/>
        <v>576.3610367020616</v>
      </c>
      <c r="BQ148">
        <f t="shared" si="212"/>
        <v>31.091298578552347</v>
      </c>
      <c r="BR148" s="7">
        <f t="shared" si="237"/>
        <v>1.140190207834979E-2</v>
      </c>
      <c r="BS148" s="7">
        <f t="shared" si="217"/>
        <v>8.8582426831196923E-2</v>
      </c>
      <c r="BT148" s="7">
        <f t="shared" si="218"/>
        <v>1.9322214967239137E-2</v>
      </c>
      <c r="BU148" s="8">
        <f>MAX((BU$3*climate!$I258+BU$4*climate!$I258^2+BU$5*climate!$I258^6)*(K148/K$66)^$BW$1,-99)</f>
        <v>2.7217986149873021</v>
      </c>
      <c r="BV148" s="8">
        <f>MAX((BV$3*climate!$I258+BV$4*climate!$I258^2+BV$5*climate!$I258^6)*(L148/L$66)^$BW$1,-99)</f>
        <v>1.2008330615850651</v>
      </c>
      <c r="BW148" s="8">
        <f>MAX((BW$3*climate!$I258+BW$4*climate!$I258^2+BW$5*climate!$I258^6)*(M148/M$66)^$BW$1,-99)</f>
        <v>0.45711542567637237</v>
      </c>
      <c r="BX148" s="8">
        <f>MAX((BX$3*climate!$M258+BX$4*climate!$M258^2+BX$5*climate!$M258^6)*(K148/K$66)^$BW$1,-99)</f>
        <v>2.7217990719089937</v>
      </c>
      <c r="BY148" s="8">
        <f>MAX((BY$3*climate!$M258+BY$4*climate!$M258^2+BY$5*climate!$M258^6)*(L148/L$66)^$BW$1,-99)</f>
        <v>1.2008329976206729</v>
      </c>
      <c r="BZ148" s="8">
        <f>MAX((BZ$3*climate!$M258+BZ$4*climate!$M258^2+BZ$5*climate!$M258^6)*(M148/M$66)^$BW$1,-99)</f>
        <v>0.45711502127760079</v>
      </c>
      <c r="CA148" s="8">
        <f t="shared" si="231"/>
        <v>-5.9872031405219241E-4</v>
      </c>
      <c r="CB148" s="8">
        <f t="shared" si="232"/>
        <v>-5.3036098411879576E-5</v>
      </c>
      <c r="CC148" s="8">
        <f t="shared" si="233"/>
        <v>-1.1568602613369388E-5</v>
      </c>
      <c r="CD148" s="8">
        <f>MAX((CD$3*climate!$I258+CD$4*climate!$I258^2+CD$5*climate!$I258^6)*(K148/K$66)^$BW$1,-99)</f>
        <v>0.47594693321121812</v>
      </c>
      <c r="CE148" s="8">
        <f>MAX((CE$3*climate!$I258+CE$4*climate!$I258^2+CE$5*climate!$I258^6)*(L148/L$66)^$BW$1,-99)</f>
        <v>0.18365119376189226</v>
      </c>
      <c r="CF148" s="8">
        <f>MAX((CF$3*climate!$I258+CF$4*climate!$I258^2+CF$5*climate!$I258^6)*(M148/M$66)^$BW$1,-99)</f>
        <v>4.347861775258105E-2</v>
      </c>
      <c r="CG148" s="8">
        <f>MAX((CG$3*climate!$M258+CG$4*climate!$M258^2+CG$5*climate!$M258^6)*(K148/K$66)^$BW$1,-99)</f>
        <v>0.47594752691485542</v>
      </c>
      <c r="CH148" s="8">
        <f>MAX((CH$3*climate!$M258+CH$4*climate!$M258^2+CH$5*climate!$M258^6)*(L148/L$66)^$BW$1,-99)</f>
        <v>0.18365140725169921</v>
      </c>
      <c r="CI148" s="8">
        <f>MAX((CI$3*climate!$M258+CI$4*climate!$M258^2+CI$5*climate!$M258^6)*(M148/M$66)^$BW$1,-99)</f>
        <v>4.3478643629494579E-2</v>
      </c>
      <c r="CJ148" s="8">
        <f t="shared" si="234"/>
        <v>-4.0025144480756254E-5</v>
      </c>
      <c r="CK148" s="8">
        <f t="shared" si="235"/>
        <v>-3.5455244323746764E-6</v>
      </c>
      <c r="CL148" s="8">
        <f t="shared" si="236"/>
        <v>-7.7337444575197745E-7</v>
      </c>
    </row>
    <row r="149" spans="1:90">
      <c r="A149">
        <f t="shared" si="175"/>
        <v>2103</v>
      </c>
      <c r="B149" s="4">
        <f t="shared" si="193"/>
        <v>1284.5152594268106</v>
      </c>
      <c r="C149" s="4">
        <f t="shared" si="194"/>
        <v>3561.3753983832617</v>
      </c>
      <c r="D149" s="4">
        <f t="shared" si="195"/>
        <v>6762.4520719699776</v>
      </c>
      <c r="E149" s="11">
        <f t="shared" si="176"/>
        <v>8.2693049966032128E-5</v>
      </c>
      <c r="F149" s="11">
        <f t="shared" si="177"/>
        <v>1.6578133504639814E-4</v>
      </c>
      <c r="G149" s="11">
        <f t="shared" si="178"/>
        <v>3.6601688350186378E-4</v>
      </c>
      <c r="H149" s="4">
        <f t="shared" si="196"/>
        <v>155708.86455625625</v>
      </c>
      <c r="I149" s="4">
        <f t="shared" si="197"/>
        <v>108163.46747873578</v>
      </c>
      <c r="J149" s="4">
        <f t="shared" si="198"/>
        <v>26538.738794415127</v>
      </c>
      <c r="K149" s="4">
        <f t="shared" si="166"/>
        <v>121219.94146316193</v>
      </c>
      <c r="L149" s="4">
        <f t="shared" si="167"/>
        <v>30371.262610461723</v>
      </c>
      <c r="M149" s="4">
        <f t="shared" si="168"/>
        <v>3924.4254172856708</v>
      </c>
      <c r="N149" s="11">
        <f t="shared" si="179"/>
        <v>9.2169027471462606E-3</v>
      </c>
      <c r="O149" s="11">
        <f t="shared" si="180"/>
        <v>1.4143579084458624E-2</v>
      </c>
      <c r="P149" s="11">
        <f t="shared" si="181"/>
        <v>1.0280811517374033E-2</v>
      </c>
      <c r="Q149" s="4">
        <f t="shared" si="182"/>
        <v>6501.4255052380968</v>
      </c>
      <c r="R149" s="4">
        <f t="shared" si="183"/>
        <v>18025.704454822706</v>
      </c>
      <c r="S149" s="4">
        <f t="shared" si="184"/>
        <v>5052.3050216870533</v>
      </c>
      <c r="T149" s="4">
        <f t="shared" si="199"/>
        <v>41.753727533535439</v>
      </c>
      <c r="U149" s="4">
        <f t="shared" si="200"/>
        <v>166.65242780208058</v>
      </c>
      <c r="V149" s="4">
        <f t="shared" si="201"/>
        <v>190.37472205537784</v>
      </c>
      <c r="W149" s="11">
        <f t="shared" si="185"/>
        <v>-1.219247815263802E-2</v>
      </c>
      <c r="X149" s="11">
        <f t="shared" si="186"/>
        <v>-1.3228699347321071E-2</v>
      </c>
      <c r="Y149" s="11">
        <f t="shared" si="187"/>
        <v>-1.2203590333800474E-2</v>
      </c>
      <c r="Z149" s="4">
        <f t="shared" si="213"/>
        <v>6758.1321981719238</v>
      </c>
      <c r="AA149" s="4">
        <f t="shared" si="202"/>
        <v>23903.209050504556</v>
      </c>
      <c r="AB149" s="4">
        <f t="shared" si="203"/>
        <v>8597.7049642160819</v>
      </c>
      <c r="AC149" s="12">
        <f t="shared" si="204"/>
        <v>1.8708740553307244</v>
      </c>
      <c r="AD149" s="12">
        <f t="shared" si="205"/>
        <v>3.7279053568331872</v>
      </c>
      <c r="AE149" s="12">
        <f t="shared" si="206"/>
        <v>1.7900544785175392</v>
      </c>
      <c r="AF149" s="11">
        <f t="shared" si="188"/>
        <v>-2.9039671966837322E-3</v>
      </c>
      <c r="AG149" s="11">
        <f t="shared" si="189"/>
        <v>2.0567434751257441E-3</v>
      </c>
      <c r="AH149" s="11">
        <f t="shared" si="190"/>
        <v>8.257041531207765E-4</v>
      </c>
      <c r="AI149" s="1">
        <f t="shared" si="169"/>
        <v>282575.87776449573</v>
      </c>
      <c r="AJ149" s="1">
        <f t="shared" si="170"/>
        <v>187080.3107561139</v>
      </c>
      <c r="AK149" s="1">
        <f t="shared" si="171"/>
        <v>47451.432201802912</v>
      </c>
      <c r="AL149" s="17">
        <f t="shared" si="239"/>
        <v>40.919171214519118</v>
      </c>
      <c r="AM149" s="17">
        <f t="shared" si="239"/>
        <v>14.16993801192146</v>
      </c>
      <c r="AN149" s="17">
        <f t="shared" si="239"/>
        <v>2.6465404286016376</v>
      </c>
      <c r="AO149" s="7">
        <f t="shared" si="238"/>
        <v>7.1773984721085751E-3</v>
      </c>
      <c r="AP149" s="7">
        <f t="shared" si="238"/>
        <v>1.1052654290470263E-2</v>
      </c>
      <c r="AQ149" s="7">
        <f t="shared" si="238"/>
        <v>8.0003542516582076E-3</v>
      </c>
      <c r="AR149" s="1">
        <f t="shared" si="208"/>
        <v>155708.86455625625</v>
      </c>
      <c r="AS149" s="1">
        <f t="shared" si="209"/>
        <v>108163.46747873578</v>
      </c>
      <c r="AT149" s="1">
        <f t="shared" si="210"/>
        <v>26538.738794415127</v>
      </c>
      <c r="AU149" s="1">
        <f t="shared" si="172"/>
        <v>31141.77291125125</v>
      </c>
      <c r="AV149" s="1">
        <f t="shared" si="173"/>
        <v>21632.693495747157</v>
      </c>
      <c r="AW149" s="1">
        <f t="shared" si="174"/>
        <v>5307.7477588830261</v>
      </c>
      <c r="AX149" s="1">
        <f t="shared" si="222"/>
        <v>96975.953170529552</v>
      </c>
      <c r="AY149" s="1">
        <f t="shared" si="223"/>
        <v>24297.010088369381</v>
      </c>
      <c r="AZ149" s="1">
        <f t="shared" si="224"/>
        <v>3139.5403338285359</v>
      </c>
      <c r="BA149" s="1">
        <f t="shared" si="225"/>
        <v>11.482218321293423</v>
      </c>
      <c r="BB149" s="1">
        <f t="shared" si="226"/>
        <v>10.098108580127509</v>
      </c>
      <c r="BC149" s="1">
        <f t="shared" si="227"/>
        <v>8.0518316776856977</v>
      </c>
      <c r="BD149" s="1">
        <f t="shared" si="228"/>
        <v>9044.2112475349641</v>
      </c>
      <c r="BE149">
        <f t="shared" si="214"/>
        <v>0.44605544733121549</v>
      </c>
      <c r="BF149">
        <f t="shared" si="215"/>
        <v>0.64396964061591089</v>
      </c>
      <c r="BG149">
        <f t="shared" si="216"/>
        <v>5.0936644772301656E-2</v>
      </c>
      <c r="BH149">
        <f t="shared" si="229"/>
        <v>0.48002645718963077</v>
      </c>
      <c r="BI149">
        <f t="shared" si="230"/>
        <v>1.989654620938508E-2</v>
      </c>
      <c r="BJ149">
        <f t="shared" si="230"/>
        <v>4.1469689803498549E-2</v>
      </c>
      <c r="BK149">
        <f t="shared" si="230"/>
        <v>2.5945417806596459E-4</v>
      </c>
      <c r="BL149">
        <f t="shared" si="219"/>
        <v>3098.068618854435</v>
      </c>
      <c r="BM149">
        <f t="shared" si="220"/>
        <v>4485.505444413976</v>
      </c>
      <c r="BN149">
        <f t="shared" si="221"/>
        <v>6.8855866608123044</v>
      </c>
      <c r="BO149">
        <f t="shared" si="192"/>
        <v>1265.1325170889522</v>
      </c>
      <c r="BP149">
        <f t="shared" si="211"/>
        <v>582.80031884323057</v>
      </c>
      <c r="BQ149">
        <f t="shared" si="212"/>
        <v>31.445468675704387</v>
      </c>
      <c r="BR149" s="7">
        <f t="shared" si="237"/>
        <v>1.128472811183312E-2</v>
      </c>
      <c r="BS149" s="7">
        <f t="shared" si="217"/>
        <v>8.6002356146793121E-2</v>
      </c>
      <c r="BT149" s="7">
        <f t="shared" si="218"/>
        <v>1.8554042323791944E-2</v>
      </c>
      <c r="BU149" s="8">
        <f>MAX((BU$3*climate!$I259+BU$4*climate!$I259^2+BU$5*climate!$I259^6)*(K149/K$66)^$BW$1,-99)</f>
        <v>2.7202795769918757</v>
      </c>
      <c r="BV149" s="8">
        <f>MAX((BV$3*climate!$I259+BV$4*climate!$I259^2+BV$5*climate!$I259^6)*(L149/L$66)^$BW$1,-99)</f>
        <v>1.1958873900684701</v>
      </c>
      <c r="BW149" s="8">
        <f>MAX((BW$3*climate!$I259+BW$4*climate!$I259^2+BW$5*climate!$I259^6)*(M149/M$66)^$BW$1,-99)</f>
        <v>0.45163440922779158</v>
      </c>
      <c r="BX149" s="8">
        <f>MAX((BX$3*climate!$M259+BX$4*climate!$M259^2+BX$5*climate!$M259^6)*(K149/K$66)^$BW$1,-99)</f>
        <v>2.7202800116413934</v>
      </c>
      <c r="BY149" s="8">
        <f>MAX((BY$3*climate!$M259+BY$4*climate!$M259^2+BY$5*climate!$M259^6)*(L149/L$66)^$BW$1,-99)</f>
        <v>1.195887314740679</v>
      </c>
      <c r="BZ149" s="8">
        <f>MAX((BZ$3*climate!$M259+BZ$4*climate!$M259^2+BZ$5*climate!$M259^6)*(M149/M$66)^$BW$1,-99)</f>
        <v>0.45163399824552425</v>
      </c>
      <c r="CA149" s="8">
        <f t="shared" si="231"/>
        <v>-5.6771831840915228E-4</v>
      </c>
      <c r="CB149" s="8">
        <f t="shared" si="232"/>
        <v>-4.8825113010882412E-5</v>
      </c>
      <c r="CC149" s="8">
        <f t="shared" si="233"/>
        <v>-1.0533469707755403E-5</v>
      </c>
      <c r="CD149" s="8">
        <f>MAX((CD$3*climate!$I259+CD$4*climate!$I259^2+CD$5*climate!$I259^6)*(K149/K$66)^$BW$1,-99)</f>
        <v>0.48112798492256764</v>
      </c>
      <c r="CE149" s="8">
        <f>MAX((CE$3*climate!$I259+CE$4*climate!$I259^2+CE$5*climate!$I259^6)*(L149/L$66)^$BW$1,-99)</f>
        <v>0.18525620471157694</v>
      </c>
      <c r="CF149" s="8">
        <f>MAX((CF$3*climate!$I259+CF$4*climate!$I259^2+CF$5*climate!$I259^6)*(M149/M$66)^$BW$1,-99)</f>
        <v>4.36341043691248E-2</v>
      </c>
      <c r="CG149" s="8">
        <f>MAX((CG$3*climate!$M259+CG$4*climate!$M259^2+CG$5*climate!$M259^6)*(K149/K$66)^$BW$1,-99)</f>
        <v>0.48112857655993035</v>
      </c>
      <c r="CH149" s="8">
        <f>MAX((CH$3*climate!$M259+CH$4*climate!$M259^2+CH$5*climate!$M259^6)*(L149/L$66)^$BW$1,-99)</f>
        <v>0.1852564164969393</v>
      </c>
      <c r="CI149" s="8">
        <f>MAX((CI$3*climate!$M259+CI$4*climate!$M259^2+CI$5*climate!$M259^6)*(M149/M$66)^$BW$1,-99)</f>
        <v>4.3634128870719324E-2</v>
      </c>
      <c r="CJ149" s="8">
        <f t="shared" si="234"/>
        <v>-3.9702757688436448E-5</v>
      </c>
      <c r="CK149" s="8">
        <f t="shared" si="235"/>
        <v>-3.4145307067307403E-6</v>
      </c>
      <c r="CL149" s="8">
        <f t="shared" si="236"/>
        <v>-7.3664664652250591E-7</v>
      </c>
    </row>
    <row r="150" spans="1:90">
      <c r="A150">
        <f t="shared" si="175"/>
        <v>2104</v>
      </c>
      <c r="B150" s="4">
        <f t="shared" si="193"/>
        <v>1284.6161688871139</v>
      </c>
      <c r="C150" s="4">
        <f t="shared" si="194"/>
        <v>3561.936287473</v>
      </c>
      <c r="D150" s="4">
        <f t="shared" si="195"/>
        <v>6764.8034850205804</v>
      </c>
      <c r="E150" s="11">
        <f t="shared" si="176"/>
        <v>7.8558397467730525E-5</v>
      </c>
      <c r="F150" s="11">
        <f t="shared" si="177"/>
        <v>1.5749226829407821E-4</v>
      </c>
      <c r="G150" s="11">
        <f t="shared" si="178"/>
        <v>3.4771603932677055E-4</v>
      </c>
      <c r="H150" s="4">
        <f t="shared" si="196"/>
        <v>157141.59512455002</v>
      </c>
      <c r="I150" s="4">
        <f t="shared" si="197"/>
        <v>109695.00593247169</v>
      </c>
      <c r="J150" s="4">
        <f t="shared" si="198"/>
        <v>26818.060044130794</v>
      </c>
      <c r="K150" s="4">
        <f t="shared" si="166"/>
        <v>122325.71793073772</v>
      </c>
      <c r="L150" s="4">
        <f t="shared" si="167"/>
        <v>30796.453692408497</v>
      </c>
      <c r="M150" s="4">
        <f t="shared" si="168"/>
        <v>3964.3516775490198</v>
      </c>
      <c r="N150" s="11">
        <f t="shared" si="179"/>
        <v>9.1220673284340137E-3</v>
      </c>
      <c r="O150" s="11">
        <f t="shared" si="180"/>
        <v>1.3999782867121002E-2</v>
      </c>
      <c r="P150" s="11">
        <f t="shared" si="181"/>
        <v>1.0173784953967591E-2</v>
      </c>
      <c r="Q150" s="4">
        <f t="shared" si="182"/>
        <v>6481.2494820830607</v>
      </c>
      <c r="R150" s="4">
        <f t="shared" si="183"/>
        <v>18039.106009846091</v>
      </c>
      <c r="S150" s="4">
        <f t="shared" si="184"/>
        <v>5043.175531716829</v>
      </c>
      <c r="T150" s="4">
        <f t="shared" si="199"/>
        <v>41.244646122791607</v>
      </c>
      <c r="U150" s="4">
        <f t="shared" si="200"/>
        <v>164.44783293918573</v>
      </c>
      <c r="V150" s="4">
        <f t="shared" si="201"/>
        <v>188.05146693750288</v>
      </c>
      <c r="W150" s="11">
        <f t="shared" si="185"/>
        <v>-1.219247815263802E-2</v>
      </c>
      <c r="X150" s="11">
        <f t="shared" si="186"/>
        <v>-1.3228699347321071E-2</v>
      </c>
      <c r="Y150" s="11">
        <f t="shared" si="187"/>
        <v>-1.2203590333800474E-2</v>
      </c>
      <c r="Z150" s="4">
        <f t="shared" si="213"/>
        <v>6718.2541234225928</v>
      </c>
      <c r="AA150" s="4">
        <f t="shared" si="202"/>
        <v>23973.777589027781</v>
      </c>
      <c r="AB150" s="4">
        <f t="shared" si="203"/>
        <v>8590.3224595433348</v>
      </c>
      <c r="AC150" s="12">
        <f t="shared" si="204"/>
        <v>1.8654410984449172</v>
      </c>
      <c r="AD150" s="12">
        <f t="shared" si="205"/>
        <v>3.7355727018517402</v>
      </c>
      <c r="AE150" s="12">
        <f t="shared" si="206"/>
        <v>1.7915325339347636</v>
      </c>
      <c r="AF150" s="11">
        <f t="shared" si="188"/>
        <v>-2.9039671966837322E-3</v>
      </c>
      <c r="AG150" s="11">
        <f t="shared" si="189"/>
        <v>2.0567434751257441E-3</v>
      </c>
      <c r="AH150" s="11">
        <f t="shared" si="190"/>
        <v>8.257041531207765E-4</v>
      </c>
      <c r="AI150" s="1">
        <f t="shared" si="169"/>
        <v>285460.06289929739</v>
      </c>
      <c r="AJ150" s="1">
        <f t="shared" si="170"/>
        <v>190004.97317624968</v>
      </c>
      <c r="AK150" s="1">
        <f t="shared" si="171"/>
        <v>48014.036740505646</v>
      </c>
      <c r="AL150" s="17">
        <f t="shared" si="239"/>
        <v>41.209927479504607</v>
      </c>
      <c r="AM150" s="17">
        <f t="shared" si="239"/>
        <v>14.32498728382299</v>
      </c>
      <c r="AN150" s="17">
        <f t="shared" si="239"/>
        <v>2.6675019569620848</v>
      </c>
      <c r="AO150" s="7">
        <f t="shared" si="238"/>
        <v>7.1056244873874894E-3</v>
      </c>
      <c r="AP150" s="7">
        <f t="shared" si="238"/>
        <v>1.0942127747565559E-2</v>
      </c>
      <c r="AQ150" s="7">
        <f t="shared" si="238"/>
        <v>7.9203507091416252E-3</v>
      </c>
      <c r="AR150" s="1">
        <f t="shared" si="208"/>
        <v>157141.59512455002</v>
      </c>
      <c r="AS150" s="1">
        <f t="shared" si="209"/>
        <v>109695.00593247169</v>
      </c>
      <c r="AT150" s="1">
        <f t="shared" si="210"/>
        <v>26818.060044130794</v>
      </c>
      <c r="AU150" s="1">
        <f t="shared" si="172"/>
        <v>31428.319024910004</v>
      </c>
      <c r="AV150" s="1">
        <f t="shared" si="173"/>
        <v>21939.001186494337</v>
      </c>
      <c r="AW150" s="1">
        <f t="shared" si="174"/>
        <v>5363.6120088261596</v>
      </c>
      <c r="AX150" s="1">
        <f t="shared" si="222"/>
        <v>97860.574344590175</v>
      </c>
      <c r="AY150" s="1">
        <f t="shared" si="223"/>
        <v>24637.162953926796</v>
      </c>
      <c r="AZ150" s="1">
        <f t="shared" si="224"/>
        <v>3171.4813420392161</v>
      </c>
      <c r="BA150" s="1">
        <f t="shared" si="225"/>
        <v>11.491299033869323</v>
      </c>
      <c r="BB150" s="1">
        <f t="shared" si="226"/>
        <v>10.112011271161487</v>
      </c>
      <c r="BC150" s="1">
        <f t="shared" si="227"/>
        <v>8.0619540580483591</v>
      </c>
      <c r="BD150" s="1">
        <f t="shared" si="228"/>
        <v>8793.7645737108014</v>
      </c>
      <c r="BE150">
        <f t="shared" si="214"/>
        <v>0.44605544733121549</v>
      </c>
      <c r="BF150">
        <f t="shared" si="215"/>
        <v>0.64396964061591089</v>
      </c>
      <c r="BG150">
        <f t="shared" si="216"/>
        <v>5.0936644772301656E-2</v>
      </c>
      <c r="BH150">
        <f t="shared" si="229"/>
        <v>0.48043609880124155</v>
      </c>
      <c r="BI150">
        <f t="shared" si="230"/>
        <v>1.989654620938508E-2</v>
      </c>
      <c r="BJ150">
        <f t="shared" si="230"/>
        <v>4.1469689803498549E-2</v>
      </c>
      <c r="BK150">
        <f t="shared" si="230"/>
        <v>2.5945417806596459E-4</v>
      </c>
      <c r="BL150">
        <f t="shared" si="219"/>
        <v>3126.5750088120908</v>
      </c>
      <c r="BM150">
        <f t="shared" si="220"/>
        <v>4549.017869012534</v>
      </c>
      <c r="BN150">
        <f t="shared" si="221"/>
        <v>6.9580577260736414</v>
      </c>
      <c r="BO150">
        <f t="shared" si="192"/>
        <v>1279.4091935697402</v>
      </c>
      <c r="BP150">
        <f t="shared" si="211"/>
        <v>589.31266284896503</v>
      </c>
      <c r="BQ150">
        <f t="shared" si="212"/>
        <v>31.803742045389182</v>
      </c>
      <c r="BR150" s="7">
        <f t="shared" si="237"/>
        <v>1.1168962197211307E-2</v>
      </c>
      <c r="BS150" s="7">
        <f t="shared" si="217"/>
        <v>8.3497433152226325E-2</v>
      </c>
      <c r="BT150" s="7">
        <f t="shared" si="218"/>
        <v>1.7818413948542281E-2</v>
      </c>
      <c r="BU150" s="8">
        <f>MAX((BU$3*climate!$I260+BU$4*climate!$I260^2+BU$5*climate!$I260^6)*(K150/K$66)^$BW$1,-99)</f>
        <v>2.7186071001600349</v>
      </c>
      <c r="BV150" s="8">
        <f>MAX((BV$3*climate!$I260+BV$4*climate!$I260^2+BV$5*climate!$I260^6)*(L150/L$66)^$BW$1,-99)</f>
        <v>1.1908799022127066</v>
      </c>
      <c r="BW150" s="8">
        <f>MAX((BW$3*climate!$I260+BW$4*climate!$I260^2+BW$5*climate!$I260^6)*(M150/M$66)^$BW$1,-99)</f>
        <v>0.44609773372306261</v>
      </c>
      <c r="BX150" s="8">
        <f>MAX((BX$3*climate!$M260+BX$4*climate!$M260^2+BX$5*climate!$M260^6)*(K150/K$66)^$BW$1,-99)</f>
        <v>2.7186075128994807</v>
      </c>
      <c r="BY150" s="8">
        <f>MAX((BY$3*climate!$M260+BY$4*climate!$M260^2+BY$5*climate!$M260^6)*(L150/L$66)^$BW$1,-99)</f>
        <v>1.1908798157614391</v>
      </c>
      <c r="BZ150" s="8">
        <f>MAX((BZ$3*climate!$M260+BZ$4*climate!$M260^2+BZ$5*climate!$M260^6)*(M150/M$66)^$BW$1,-99)</f>
        <v>0.44609731631806671</v>
      </c>
      <c r="CA150" s="8">
        <f t="shared" si="231"/>
        <v>-5.3664542630378858E-4</v>
      </c>
      <c r="CB150" s="8">
        <f t="shared" si="232"/>
        <v>-4.4808515609248584E-5</v>
      </c>
      <c r="CC150" s="8">
        <f t="shared" si="233"/>
        <v>-9.5621703494728456E-6</v>
      </c>
      <c r="CD150" s="8">
        <f>MAX((CD$3*climate!$I260+CD$4*climate!$I260^2+CD$5*climate!$I260^6)*(K150/K$66)^$BW$1,-99)</f>
        <v>0.48630442070311408</v>
      </c>
      <c r="CE150" s="8">
        <f>MAX((CE$3*climate!$I260+CE$4*climate!$I260^2+CE$5*climate!$I260^6)*(L150/L$66)^$BW$1,-99)</f>
        <v>0.18685046229873653</v>
      </c>
      <c r="CF150" s="8">
        <f>MAX((CF$3*climate!$I260+CF$4*climate!$I260^2+CF$5*climate!$I260^6)*(M150/M$66)^$BW$1,-99)</f>
        <v>4.3776405389905168E-2</v>
      </c>
      <c r="CG150" s="8">
        <f>MAX((CG$3*climate!$M260+CG$4*climate!$M260^2+CG$5*climate!$M260^6)*(K150/K$66)^$BW$1,-99)</f>
        <v>0.48630501020214717</v>
      </c>
      <c r="CH150" s="8">
        <f>MAX((CH$3*climate!$M260+CH$4*climate!$M260^2+CH$5*climate!$M260^6)*(L150/L$66)^$BW$1,-99)</f>
        <v>0.18685067234851324</v>
      </c>
      <c r="CI150" s="8">
        <f>MAX((CI$3*climate!$M260+CI$4*climate!$M260^2+CI$5*climate!$M260^6)*(M150/M$66)^$BW$1,-99)</f>
        <v>4.377642849263795E-2</v>
      </c>
      <c r="CJ150" s="8">
        <f t="shared" si="234"/>
        <v>-3.9372014395734403E-5</v>
      </c>
      <c r="CK150" s="8">
        <f t="shared" si="235"/>
        <v>-3.2874621400763259E-6</v>
      </c>
      <c r="CL150" s="8">
        <f t="shared" si="236"/>
        <v>-7.0154685049116136E-7</v>
      </c>
    </row>
    <row r="151" spans="1:90">
      <c r="A151">
        <f t="shared" si="175"/>
        <v>2105</v>
      </c>
      <c r="B151" s="4">
        <f t="shared" si="193"/>
        <v>1284.7120404053233</v>
      </c>
      <c r="C151" s="4">
        <f t="shared" si="194"/>
        <v>3562.4692160271616</v>
      </c>
      <c r="D151" s="4">
        <f t="shared" si="195"/>
        <v>6767.0381041614846</v>
      </c>
      <c r="E151" s="11">
        <f t="shared" si="176"/>
        <v>7.4630477594343992E-5</v>
      </c>
      <c r="F151" s="11">
        <f t="shared" si="177"/>
        <v>1.4961765487937431E-4</v>
      </c>
      <c r="G151" s="11">
        <f t="shared" si="178"/>
        <v>3.3033023736043203E-4</v>
      </c>
      <c r="H151" s="4">
        <f t="shared" si="196"/>
        <v>158572.13609258016</v>
      </c>
      <c r="I151" s="4">
        <f t="shared" si="197"/>
        <v>111231.74166099503</v>
      </c>
      <c r="J151" s="4">
        <f t="shared" si="198"/>
        <v>27097.011370731758</v>
      </c>
      <c r="K151" s="4">
        <f t="shared" si="166"/>
        <v>123430.10036906875</v>
      </c>
      <c r="L151" s="4">
        <f t="shared" si="167"/>
        <v>31223.214831043457</v>
      </c>
      <c r="M151" s="4">
        <f t="shared" si="168"/>
        <v>4004.2646359665205</v>
      </c>
      <c r="N151" s="11">
        <f t="shared" si="179"/>
        <v>9.0282113770738803E-3</v>
      </c>
      <c r="O151" s="11">
        <f t="shared" si="180"/>
        <v>1.3857476672392233E-2</v>
      </c>
      <c r="P151" s="11">
        <f t="shared" si="181"/>
        <v>1.0067966130133277E-2</v>
      </c>
      <c r="Q151" s="4">
        <f t="shared" si="182"/>
        <v>6460.5097628636513</v>
      </c>
      <c r="R151" s="4">
        <f t="shared" si="183"/>
        <v>18049.841897852421</v>
      </c>
      <c r="S151" s="4">
        <f t="shared" si="184"/>
        <v>5033.4477234636115</v>
      </c>
      <c r="T151" s="4">
        <f t="shared" si="199"/>
        <v>40.741771676026183</v>
      </c>
      <c r="U151" s="4">
        <f t="shared" si="200"/>
        <v>162.27240199891477</v>
      </c>
      <c r="V151" s="4">
        <f t="shared" si="201"/>
        <v>185.75656387332737</v>
      </c>
      <c r="W151" s="11">
        <f t="shared" si="185"/>
        <v>-1.219247815263802E-2</v>
      </c>
      <c r="X151" s="11">
        <f t="shared" si="186"/>
        <v>-1.3228699347321071E-2</v>
      </c>
      <c r="Y151" s="11">
        <f t="shared" si="187"/>
        <v>-1.2203590333800474E-2</v>
      </c>
      <c r="Z151" s="4">
        <f t="shared" si="213"/>
        <v>6677.956165998884</v>
      </c>
      <c r="AA151" s="4">
        <f t="shared" si="202"/>
        <v>24040.945922420637</v>
      </c>
      <c r="AB151" s="4">
        <f t="shared" si="203"/>
        <v>8581.8800375112278</v>
      </c>
      <c r="AC151" s="12">
        <f t="shared" si="204"/>
        <v>1.8600239186876875</v>
      </c>
      <c r="AD151" s="12">
        <f t="shared" si="205"/>
        <v>3.7432558166321317</v>
      </c>
      <c r="AE151" s="12">
        <f t="shared" si="206"/>
        <v>1.7930118097884846</v>
      </c>
      <c r="AF151" s="11">
        <f t="shared" si="188"/>
        <v>-2.9039671966837322E-3</v>
      </c>
      <c r="AG151" s="11">
        <f t="shared" si="189"/>
        <v>2.0567434751257441E-3</v>
      </c>
      <c r="AH151" s="11">
        <f t="shared" si="190"/>
        <v>8.257041531207765E-4</v>
      </c>
      <c r="AI151" s="1">
        <f t="shared" si="169"/>
        <v>288342.37563427765</v>
      </c>
      <c r="AJ151" s="1">
        <f t="shared" si="170"/>
        <v>192943.47704511904</v>
      </c>
      <c r="AK151" s="1">
        <f t="shared" si="171"/>
        <v>48576.245075281244</v>
      </c>
      <c r="AL151" s="17">
        <f t="shared" si="239"/>
        <v>41.499821526628224</v>
      </c>
      <c r="AM151" s="17">
        <f t="shared" si="239"/>
        <v>14.480165666256415</v>
      </c>
      <c r="AN151" s="17">
        <f t="shared" si="239"/>
        <v>2.6884182324683819</v>
      </c>
      <c r="AO151" s="7">
        <f t="shared" si="238"/>
        <v>7.0345682425136148E-3</v>
      </c>
      <c r="AP151" s="7">
        <f t="shared" si="238"/>
        <v>1.0832706470089904E-2</v>
      </c>
      <c r="AQ151" s="7">
        <f t="shared" si="238"/>
        <v>7.8411472020502096E-3</v>
      </c>
      <c r="AR151" s="1">
        <f t="shared" si="208"/>
        <v>158572.13609258016</v>
      </c>
      <c r="AS151" s="1">
        <f t="shared" si="209"/>
        <v>111231.74166099503</v>
      </c>
      <c r="AT151" s="1">
        <f t="shared" si="210"/>
        <v>27097.011370731758</v>
      </c>
      <c r="AU151" s="1">
        <f t="shared" si="172"/>
        <v>31714.427218516033</v>
      </c>
      <c r="AV151" s="1">
        <f t="shared" si="173"/>
        <v>22246.348332199006</v>
      </c>
      <c r="AW151" s="1">
        <f t="shared" si="174"/>
        <v>5419.4022741463523</v>
      </c>
      <c r="AX151" s="1">
        <f t="shared" si="222"/>
        <v>98744.080295254986</v>
      </c>
      <c r="AY151" s="1">
        <f t="shared" si="223"/>
        <v>24978.571864834765</v>
      </c>
      <c r="AZ151" s="1">
        <f t="shared" si="224"/>
        <v>3203.4117087732161</v>
      </c>
      <c r="BA151" s="1">
        <f t="shared" si="225"/>
        <v>11.500286734589348</v>
      </c>
      <c r="BB151" s="1">
        <f t="shared" si="226"/>
        <v>10.125773610901712</v>
      </c>
      <c r="BC151" s="1">
        <f t="shared" si="227"/>
        <v>8.0719716798355936</v>
      </c>
      <c r="BD151" s="1">
        <f t="shared" si="228"/>
        <v>8550.0280039032368</v>
      </c>
      <c r="BE151">
        <f t="shared" si="214"/>
        <v>0.44605544733121549</v>
      </c>
      <c r="BF151">
        <f t="shared" si="215"/>
        <v>0.64396964061591089</v>
      </c>
      <c r="BG151">
        <f t="shared" si="216"/>
        <v>5.0936644772301656E-2</v>
      </c>
      <c r="BH151">
        <f t="shared" si="229"/>
        <v>0.48084310752409282</v>
      </c>
      <c r="BI151">
        <f t="shared" si="230"/>
        <v>1.989654620938508E-2</v>
      </c>
      <c r="BJ151">
        <f t="shared" si="230"/>
        <v>4.1469689803498549E-2</v>
      </c>
      <c r="BK151">
        <f t="shared" si="230"/>
        <v>2.5945417806596459E-4</v>
      </c>
      <c r="BL151">
        <f t="shared" si="219"/>
        <v>3155.0378332869209</v>
      </c>
      <c r="BM151">
        <f t="shared" si="220"/>
        <v>4612.7458229843505</v>
      </c>
      <c r="BN151">
        <f t="shared" si="221"/>
        <v>7.0304328132373044</v>
      </c>
      <c r="BO151">
        <f t="shared" si="192"/>
        <v>1293.6988664874852</v>
      </c>
      <c r="BP151">
        <f t="shared" si="211"/>
        <v>595.89888795274612</v>
      </c>
      <c r="BQ151">
        <f t="shared" si="212"/>
        <v>32.166164909064705</v>
      </c>
      <c r="BR151" s="7">
        <f t="shared" si="237"/>
        <v>1.105457686583855E-2</v>
      </c>
      <c r="BS151" s="7">
        <f t="shared" si="217"/>
        <v>8.1065469079831379E-2</v>
      </c>
      <c r="BT151" s="7">
        <f t="shared" si="218"/>
        <v>1.7113854326717085E-2</v>
      </c>
      <c r="BU151" s="8">
        <f>MAX((BU$3*climate!$I261+BU$4*climate!$I261^2+BU$5*climate!$I261^6)*(K151/K$66)^$BW$1,-99)</f>
        <v>2.7167829706591262</v>
      </c>
      <c r="BV151" s="8">
        <f>MAX((BV$3*climate!$I261+BV$4*climate!$I261^2+BV$5*climate!$I261^6)*(L151/L$66)^$BW$1,-99)</f>
        <v>1.1858119491311396</v>
      </c>
      <c r="BW151" s="8">
        <f>MAX((BW$3*climate!$I261+BW$4*climate!$I261^2+BW$5*climate!$I261^6)*(M151/M$66)^$BW$1,-99)</f>
        <v>0.44050675219716873</v>
      </c>
      <c r="BX151" s="8">
        <f>MAX((BX$3*climate!$M261+BX$4*climate!$M261^2+BX$5*climate!$M261^6)*(K151/K$66)^$BW$1,-99)</f>
        <v>2.716783361849719</v>
      </c>
      <c r="BY151" s="8">
        <f>MAX((BY$3*climate!$M261+BY$4*climate!$M261^2+BY$5*climate!$M261^6)*(L151/L$66)^$BW$1,-99)</f>
        <v>1.1858118517936662</v>
      </c>
      <c r="BZ151" s="8">
        <f>MAX((BZ$3*climate!$M261+BZ$4*climate!$M261^2+BZ$5*climate!$M261^6)*(M151/M$66)^$BW$1,-99)</f>
        <v>0.44050632852798466</v>
      </c>
      <c r="CA151" s="8">
        <f t="shared" si="231"/>
        <v>-5.0551759222716502E-4</v>
      </c>
      <c r="CB151" s="8">
        <f t="shared" si="232"/>
        <v>-4.0980020742002053E-5</v>
      </c>
      <c r="CC151" s="8">
        <f t="shared" si="233"/>
        <v>-8.651354432968471E-6</v>
      </c>
      <c r="CD151" s="8">
        <f>MAX((CD$3*climate!$I261+CD$4*climate!$I261^2+CD$5*climate!$I261^6)*(K151/K$66)^$BW$1,-99)</f>
        <v>0.49147502135577936</v>
      </c>
      <c r="CE151" s="8">
        <f>MAX((CE$3*climate!$I261+CE$4*climate!$I261^2+CE$5*climate!$I261^6)*(L151/L$66)^$BW$1,-99)</f>
        <v>0.18843345003636269</v>
      </c>
      <c r="CF151" s="8">
        <f>MAX((CF$3*climate!$I261+CF$4*climate!$I261^2+CF$5*climate!$I261^6)*(M151/M$66)^$BW$1,-99)</f>
        <v>4.3905197338448936E-2</v>
      </c>
      <c r="CG151" s="8">
        <f>MAX((CG$3*climate!$M261+CG$4*climate!$M261^2+CG$5*climate!$M261^6)*(K151/K$66)^$BW$1,-99)</f>
        <v>0.49147560864677092</v>
      </c>
      <c r="CH151" s="8">
        <f>MAX((CH$3*climate!$M261+CH$4*climate!$M261^2+CH$5*climate!$M261^6)*(L151/L$66)^$BW$1,-99)</f>
        <v>0.18843365832047906</v>
      </c>
      <c r="CI151" s="8">
        <f>MAX((CI$3*climate!$M261+CI$4*climate!$M261^2+CI$5*climate!$M261^6)*(M151/M$66)^$BW$1,-99)</f>
        <v>4.3905219019222896E-2</v>
      </c>
      <c r="CJ151" s="8">
        <f t="shared" si="234"/>
        <v>-3.9033282269548424E-5</v>
      </c>
      <c r="CK151" s="8">
        <f t="shared" si="235"/>
        <v>-3.1642513369064083E-6</v>
      </c>
      <c r="CL151" s="8">
        <f t="shared" si="236"/>
        <v>-6.6800990665468059E-7</v>
      </c>
    </row>
    <row r="152" spans="1:90">
      <c r="A152">
        <f t="shared" si="175"/>
        <v>2106</v>
      </c>
      <c r="B152" s="4">
        <f t="shared" si="193"/>
        <v>1284.8031251448126</v>
      </c>
      <c r="C152" s="4">
        <f t="shared" si="194"/>
        <v>3562.9755739023599</v>
      </c>
      <c r="D152" s="4">
        <f t="shared" si="195"/>
        <v>6769.1616935994998</v>
      </c>
      <c r="E152" s="11">
        <f t="shared" si="176"/>
        <v>7.0898953714626788E-5</v>
      </c>
      <c r="F152" s="11">
        <f t="shared" si="177"/>
        <v>1.4213677213540559E-4</v>
      </c>
      <c r="G152" s="11">
        <f t="shared" si="178"/>
        <v>3.1381372549241042E-4</v>
      </c>
      <c r="H152" s="4">
        <f t="shared" si="196"/>
        <v>160000.37264877188</v>
      </c>
      <c r="I152" s="4">
        <f t="shared" si="197"/>
        <v>112773.4949083205</v>
      </c>
      <c r="J152" s="4">
        <f t="shared" si="198"/>
        <v>27375.576190877942</v>
      </c>
      <c r="K152" s="4">
        <f t="shared" si="166"/>
        <v>124532.98837573885</v>
      </c>
      <c r="L152" s="4">
        <f t="shared" si="167"/>
        <v>31651.492571082934</v>
      </c>
      <c r="M152" s="4">
        <f t="shared" si="168"/>
        <v>4044.1604780637153</v>
      </c>
      <c r="N152" s="11">
        <f t="shared" si="179"/>
        <v>8.9353245551315741E-3</v>
      </c>
      <c r="O152" s="11">
        <f t="shared" si="180"/>
        <v>1.3716644565814118E-2</v>
      </c>
      <c r="P152" s="11">
        <f t="shared" si="181"/>
        <v>9.9633380218799861E-3</v>
      </c>
      <c r="Q152" s="4">
        <f t="shared" si="182"/>
        <v>6439.2195596550846</v>
      </c>
      <c r="R152" s="4">
        <f t="shared" si="183"/>
        <v>18057.940359898519</v>
      </c>
      <c r="S152" s="4">
        <f t="shared" si="184"/>
        <v>5023.1353555290725</v>
      </c>
      <c r="T152" s="4">
        <f t="shared" si="199"/>
        <v>40.245028514966464</v>
      </c>
      <c r="U152" s="4">
        <f t="shared" si="200"/>
        <v>160.1257491805035</v>
      </c>
      <c r="V152" s="4">
        <f t="shared" si="201"/>
        <v>183.48966686600284</v>
      </c>
      <c r="W152" s="11">
        <f t="shared" si="185"/>
        <v>-1.219247815263802E-2</v>
      </c>
      <c r="X152" s="11">
        <f t="shared" si="186"/>
        <v>-1.3228699347321071E-2</v>
      </c>
      <c r="Y152" s="11">
        <f t="shared" si="187"/>
        <v>-1.2203590333800474E-2</v>
      </c>
      <c r="Z152" s="4">
        <f t="shared" si="213"/>
        <v>6637.2564835903204</v>
      </c>
      <c r="AA152" s="4">
        <f t="shared" si="202"/>
        <v>24104.729263107176</v>
      </c>
      <c r="AB152" s="4">
        <f t="shared" si="203"/>
        <v>8572.3988287963293</v>
      </c>
      <c r="AC152" s="12">
        <f t="shared" si="204"/>
        <v>1.8546224702427714</v>
      </c>
      <c r="AD152" s="12">
        <f t="shared" si="205"/>
        <v>3.7509547336087161</v>
      </c>
      <c r="AE152" s="12">
        <f t="shared" si="206"/>
        <v>1.7944923070864216</v>
      </c>
      <c r="AF152" s="11">
        <f t="shared" si="188"/>
        <v>-2.9039671966837322E-3</v>
      </c>
      <c r="AG152" s="11">
        <f t="shared" si="189"/>
        <v>2.0567434751257441E-3</v>
      </c>
      <c r="AH152" s="11">
        <f t="shared" si="190"/>
        <v>8.257041531207765E-4</v>
      </c>
      <c r="AI152" s="1">
        <f t="shared" si="169"/>
        <v>291222.56528936588</v>
      </c>
      <c r="AJ152" s="1">
        <f t="shared" si="170"/>
        <v>195895.47767280616</v>
      </c>
      <c r="AK152" s="1">
        <f t="shared" si="171"/>
        <v>49138.022841899467</v>
      </c>
      <c r="AL152" s="17">
        <f t="shared" si="239"/>
        <v>41.788835519943618</v>
      </c>
      <c r="AM152" s="17">
        <f t="shared" si="239"/>
        <v>14.635456456714238</v>
      </c>
      <c r="AN152" s="17">
        <f t="shared" si="239"/>
        <v>2.7092877127388273</v>
      </c>
      <c r="AO152" s="7">
        <f t="shared" si="238"/>
        <v>6.964222560088479E-3</v>
      </c>
      <c r="AP152" s="7">
        <f t="shared" si="238"/>
        <v>1.0724379405389005E-2</v>
      </c>
      <c r="AQ152" s="7">
        <f t="shared" si="238"/>
        <v>7.7627357300297075E-3</v>
      </c>
      <c r="AR152" s="1">
        <f t="shared" si="208"/>
        <v>160000.37264877188</v>
      </c>
      <c r="AS152" s="1">
        <f t="shared" si="209"/>
        <v>112773.4949083205</v>
      </c>
      <c r="AT152" s="1">
        <f t="shared" si="210"/>
        <v>27375.576190877942</v>
      </c>
      <c r="AU152" s="1">
        <f t="shared" si="172"/>
        <v>32000.074529754376</v>
      </c>
      <c r="AV152" s="1">
        <f t="shared" si="173"/>
        <v>22554.6989816641</v>
      </c>
      <c r="AW152" s="1">
        <f t="shared" si="174"/>
        <v>5475.1152381755892</v>
      </c>
      <c r="AX152" s="1">
        <f t="shared" si="222"/>
        <v>99626.390700591073</v>
      </c>
      <c r="AY152" s="1">
        <f t="shared" si="223"/>
        <v>25321.194056866345</v>
      </c>
      <c r="AZ152" s="1">
        <f t="shared" si="224"/>
        <v>3235.3283824509722</v>
      </c>
      <c r="BA152" s="1">
        <f t="shared" si="225"/>
        <v>11.509182375348571</v>
      </c>
      <c r="BB152" s="1">
        <f t="shared" si="226"/>
        <v>10.139397033790189</v>
      </c>
      <c r="BC152" s="1">
        <f t="shared" si="227"/>
        <v>8.0818857110416999</v>
      </c>
      <c r="BD152" s="1">
        <f t="shared" si="228"/>
        <v>8312.8348065970313</v>
      </c>
      <c r="BE152">
        <f t="shared" si="214"/>
        <v>0.44605544733121549</v>
      </c>
      <c r="BF152">
        <f t="shared" si="215"/>
        <v>0.64396964061591089</v>
      </c>
      <c r="BG152">
        <f t="shared" si="216"/>
        <v>5.0936644772301656E-2</v>
      </c>
      <c r="BH152">
        <f t="shared" si="229"/>
        <v>0.48124745405093483</v>
      </c>
      <c r="BI152">
        <f t="shared" si="230"/>
        <v>1.989654620938508E-2</v>
      </c>
      <c r="BJ152">
        <f t="shared" si="230"/>
        <v>4.1469689803498549E-2</v>
      </c>
      <c r="BK152">
        <f t="shared" si="230"/>
        <v>2.5945417806596459E-4</v>
      </c>
      <c r="BL152">
        <f t="shared" si="219"/>
        <v>3183.4548079251222</v>
      </c>
      <c r="BM152">
        <f t="shared" si="220"/>
        <v>4676.6818519044746</v>
      </c>
      <c r="BN152">
        <f t="shared" si="221"/>
        <v>7.1027076196864263</v>
      </c>
      <c r="BO152">
        <f t="shared" si="192"/>
        <v>1308.0001600483195</v>
      </c>
      <c r="BP152">
        <f t="shared" si="211"/>
        <v>602.55982296604418</v>
      </c>
      <c r="BQ152">
        <f t="shared" si="212"/>
        <v>32.532784060109407</v>
      </c>
      <c r="BR152" s="7">
        <f t="shared" si="237"/>
        <v>1.0941545622328075E-2</v>
      </c>
      <c r="BS152" s="7">
        <f t="shared" si="217"/>
        <v>7.870433891245765E-2</v>
      </c>
      <c r="BT152" s="7">
        <f t="shared" si="218"/>
        <v>1.6438959788486248E-2</v>
      </c>
      <c r="BU152" s="8">
        <f>MAX((BU$3*climate!$I262+BU$4*climate!$I262^2+BU$5*climate!$I262^6)*(K152/K$66)^$BW$1,-99)</f>
        <v>2.7148090256358426</v>
      </c>
      <c r="BV152" s="8">
        <f>MAX((BV$3*climate!$I262+BV$4*climate!$I262^2+BV$5*climate!$I262^6)*(L152/L$66)^$BW$1,-99)</f>
        <v>1.1806849041724405</v>
      </c>
      <c r="BW152" s="8">
        <f>MAX((BW$3*climate!$I262+BW$4*climate!$I262^2+BW$5*climate!$I262^6)*(M152/M$66)^$BW$1,-99)</f>
        <v>0.43486284033491807</v>
      </c>
      <c r="BX152" s="8">
        <f>MAX((BX$3*climate!$M262+BX$4*climate!$M262^2+BX$5*climate!$M262^6)*(K152/K$66)^$BW$1,-99)</f>
        <v>2.714809395637598</v>
      </c>
      <c r="BY152" s="8">
        <f>MAX((BY$3*climate!$M262+BY$4*climate!$M262^2+BY$5*climate!$M262^6)*(L152/L$66)^$BW$1,-99)</f>
        <v>1.1806847961832776</v>
      </c>
      <c r="BZ152" s="8">
        <f>MAX((BZ$3*climate!$M262+BZ$4*climate!$M262^2+BZ$5*climate!$M262^6)*(M152/M$66)^$BW$1,-99)</f>
        <v>0.43486241055782349</v>
      </c>
      <c r="CA152" s="8">
        <f t="shared" si="231"/>
        <v>-4.7435023155976752E-4</v>
      </c>
      <c r="CB152" s="8">
        <f t="shared" si="232"/>
        <v>-3.7333421387882707E-5</v>
      </c>
      <c r="CC152" s="8">
        <f t="shared" si="233"/>
        <v>-7.7978243822701593E-6</v>
      </c>
      <c r="CD152" s="8">
        <f>MAX((CD$3*climate!$I262+CD$4*climate!$I262^2+CD$5*climate!$I262^6)*(K152/K$66)^$BW$1,-99)</f>
        <v>0.49663856644735377</v>
      </c>
      <c r="CE152" s="8">
        <f>MAX((CE$3*climate!$I262+CE$4*climate!$I262^2+CE$5*climate!$I262^6)*(L152/L$66)^$BW$1,-99)</f>
        <v>0.19000465502570502</v>
      </c>
      <c r="CF152" s="8">
        <f>MAX((CF$3*climate!$I262+CF$4*climate!$I262^2+CF$5*climate!$I262^6)*(M152/M$66)^$BW$1,-99)</f>
        <v>4.4020161749933222E-2</v>
      </c>
      <c r="CG152" s="8">
        <f>MAX((CG$3*climate!$M262+CG$4*climate!$M262^2+CG$5*climate!$M262^6)*(K152/K$66)^$BW$1,-99)</f>
        <v>0.49663915146288173</v>
      </c>
      <c r="CH152" s="8">
        <f>MAX((CH$3*climate!$M262+CH$4*climate!$M262^2+CH$5*climate!$M262^6)*(L152/L$66)^$BW$1,-99)</f>
        <v>0.19000486151513177</v>
      </c>
      <c r="CI152" s="8">
        <f>MAX((CI$3*climate!$M262+CI$4*climate!$M262^2+CI$5*climate!$M262^6)*(M152/M$66)^$BW$1,-99)</f>
        <v>4.4020181986102039E-2</v>
      </c>
      <c r="CJ152" s="8">
        <f t="shared" si="234"/>
        <v>-3.8686924454206628E-5</v>
      </c>
      <c r="CK152" s="8">
        <f t="shared" si="235"/>
        <v>-3.0448288137245243E-6</v>
      </c>
      <c r="CL152" s="8">
        <f t="shared" si="236"/>
        <v>-6.3597279544290805E-7</v>
      </c>
    </row>
    <row r="153" spans="1:90">
      <c r="A153">
        <f t="shared" si="175"/>
        <v>2107</v>
      </c>
      <c r="B153" s="4">
        <f t="shared" si="193"/>
        <v>1284.8896617822497</v>
      </c>
      <c r="C153" s="4">
        <f t="shared" si="194"/>
        <v>3563.4566822572679</v>
      </c>
      <c r="D153" s="4">
        <f t="shared" si="195"/>
        <v>6771.1797366565524</v>
      </c>
      <c r="E153" s="11">
        <f t="shared" si="176"/>
        <v>6.7354006028895447E-5</v>
      </c>
      <c r="F153" s="11">
        <f t="shared" si="177"/>
        <v>1.3502993352863531E-4</v>
      </c>
      <c r="G153" s="11">
        <f t="shared" si="178"/>
        <v>2.981230392177899E-4</v>
      </c>
      <c r="H153" s="4">
        <f t="shared" si="196"/>
        <v>161426.19138187313</v>
      </c>
      <c r="I153" s="4">
        <f t="shared" si="197"/>
        <v>114320.08573407515</v>
      </c>
      <c r="J153" s="4">
        <f t="shared" si="198"/>
        <v>27653.737954879118</v>
      </c>
      <c r="K153" s="4">
        <f t="shared" si="166"/>
        <v>125634.28299202086</v>
      </c>
      <c r="L153" s="4">
        <f t="shared" si="167"/>
        <v>32081.23345606638</v>
      </c>
      <c r="M153" s="4">
        <f t="shared" si="168"/>
        <v>4084.0354311040451</v>
      </c>
      <c r="N153" s="11">
        <f t="shared" si="179"/>
        <v>8.8433966826459987E-3</v>
      </c>
      <c r="O153" s="11">
        <f t="shared" si="180"/>
        <v>1.3577270772249905E-2</v>
      </c>
      <c r="P153" s="11">
        <f t="shared" si="181"/>
        <v>9.8598839627208612E-3</v>
      </c>
      <c r="Q153" s="4">
        <f t="shared" si="182"/>
        <v>6417.3920012343342</v>
      </c>
      <c r="R153" s="4">
        <f t="shared" si="183"/>
        <v>18063.430236336764</v>
      </c>
      <c r="S153" s="4">
        <f t="shared" si="184"/>
        <v>5012.2520099456287</v>
      </c>
      <c r="T153" s="4">
        <f t="shared" si="199"/>
        <v>39.754341884045438</v>
      </c>
      <c r="U153" s="4">
        <f t="shared" si="200"/>
        <v>158.00749378683008</v>
      </c>
      <c r="V153" s="4">
        <f t="shared" si="201"/>
        <v>181.25043414108461</v>
      </c>
      <c r="W153" s="11">
        <f t="shared" si="185"/>
        <v>-1.219247815263802E-2</v>
      </c>
      <c r="X153" s="11">
        <f t="shared" si="186"/>
        <v>-1.3228699347321071E-2</v>
      </c>
      <c r="Y153" s="11">
        <f t="shared" si="187"/>
        <v>-1.2203590333800474E-2</v>
      </c>
      <c r="Z153" s="4">
        <f t="shared" si="213"/>
        <v>6596.1729650759471</v>
      </c>
      <c r="AA153" s="4">
        <f t="shared" si="202"/>
        <v>24165.143873274119</v>
      </c>
      <c r="AB153" s="4">
        <f t="shared" si="203"/>
        <v>8561.8997337530873</v>
      </c>
      <c r="AC153" s="12">
        <f t="shared" si="204"/>
        <v>1.8492367074269538</v>
      </c>
      <c r="AD153" s="12">
        <f t="shared" si="205"/>
        <v>3.758669485282558</v>
      </c>
      <c r="AE153" s="12">
        <f t="shared" si="206"/>
        <v>1.795974026837126</v>
      </c>
      <c r="AF153" s="11">
        <f t="shared" si="188"/>
        <v>-2.9039671966837322E-3</v>
      </c>
      <c r="AG153" s="11">
        <f t="shared" si="189"/>
        <v>2.0567434751257441E-3</v>
      </c>
      <c r="AH153" s="11">
        <f t="shared" si="190"/>
        <v>8.257041531207765E-4</v>
      </c>
      <c r="AI153" s="1">
        <f t="shared" si="169"/>
        <v>294100.38329018367</v>
      </c>
      <c r="AJ153" s="1">
        <f t="shared" si="170"/>
        <v>198860.62888718967</v>
      </c>
      <c r="AK153" s="1">
        <f t="shared" si="171"/>
        <v>49699.335795885112</v>
      </c>
      <c r="AL153" s="17">
        <f t="shared" si="239"/>
        <v>42.076952003520553</v>
      </c>
      <c r="AM153" s="17">
        <f t="shared" si="239"/>
        <v>14.790843082648964</v>
      </c>
      <c r="AN153" s="17">
        <f t="shared" si="239"/>
        <v>2.7301088824241293</v>
      </c>
      <c r="AO153" s="7">
        <f t="shared" si="238"/>
        <v>6.8945803344875939E-3</v>
      </c>
      <c r="AP153" s="7">
        <f t="shared" si="238"/>
        <v>1.0617135611335114E-2</v>
      </c>
      <c r="AQ153" s="7">
        <f t="shared" si="238"/>
        <v>7.6851083727294102E-3</v>
      </c>
      <c r="AR153" s="1">
        <f t="shared" si="208"/>
        <v>161426.19138187313</v>
      </c>
      <c r="AS153" s="1">
        <f t="shared" si="209"/>
        <v>114320.08573407515</v>
      </c>
      <c r="AT153" s="1">
        <f t="shared" si="210"/>
        <v>27653.737954879118</v>
      </c>
      <c r="AU153" s="1">
        <f t="shared" si="172"/>
        <v>32285.238276374628</v>
      </c>
      <c r="AV153" s="1">
        <f t="shared" si="173"/>
        <v>22864.017146815033</v>
      </c>
      <c r="AW153" s="1">
        <f t="shared" si="174"/>
        <v>5530.7475909758241</v>
      </c>
      <c r="AX153" s="1">
        <f t="shared" si="222"/>
        <v>100507.42639361668</v>
      </c>
      <c r="AY153" s="1">
        <f t="shared" si="223"/>
        <v>25664.9867648531</v>
      </c>
      <c r="AZ153" s="1">
        <f t="shared" si="224"/>
        <v>3267.2283448832359</v>
      </c>
      <c r="BA153" s="1">
        <f t="shared" si="225"/>
        <v>11.517986898215053</v>
      </c>
      <c r="BB153" s="1">
        <f t="shared" si="226"/>
        <v>10.15288295930571</v>
      </c>
      <c r="BC153" s="1">
        <f t="shared" si="227"/>
        <v>8.0916973035213626</v>
      </c>
      <c r="BD153" s="1">
        <f t="shared" si="228"/>
        <v>8082.021545757576</v>
      </c>
      <c r="BE153">
        <f t="shared" si="214"/>
        <v>0.44605544733121549</v>
      </c>
      <c r="BF153">
        <f t="shared" si="215"/>
        <v>0.64396964061591089</v>
      </c>
      <c r="BG153">
        <f t="shared" si="216"/>
        <v>5.0936644772301656E-2</v>
      </c>
      <c r="BH153">
        <f t="shared" si="229"/>
        <v>0.48164911201251709</v>
      </c>
      <c r="BI153">
        <f t="shared" si="230"/>
        <v>1.989654620938508E-2</v>
      </c>
      <c r="BJ153">
        <f t="shared" si="230"/>
        <v>4.1469689803498549E-2</v>
      </c>
      <c r="BK153">
        <f t="shared" si="230"/>
        <v>2.5945417806596459E-4</v>
      </c>
      <c r="BL153">
        <f t="shared" si="219"/>
        <v>3211.8236762344782</v>
      </c>
      <c r="BM153">
        <f t="shared" si="220"/>
        <v>4740.8184937014566</v>
      </c>
      <c r="BN153">
        <f t="shared" si="221"/>
        <v>7.1748778515347302</v>
      </c>
      <c r="BO153">
        <f t="shared" si="192"/>
        <v>1322.3117034735005</v>
      </c>
      <c r="BP153">
        <f t="shared" si="211"/>
        <v>609.29630637765342</v>
      </c>
      <c r="BQ153">
        <f t="shared" si="212"/>
        <v>32.903646868953516</v>
      </c>
      <c r="BR153" s="7">
        <f t="shared" si="237"/>
        <v>1.0829842901812992E-2</v>
      </c>
      <c r="BS153" s="7">
        <f t="shared" si="217"/>
        <v>7.6411979526657917E-2</v>
      </c>
      <c r="BT153" s="7">
        <f t="shared" si="218"/>
        <v>1.5792394738801781E-2</v>
      </c>
      <c r="BU153" s="8">
        <f>MAX((BU$3*climate!$I263+BU$4*climate!$I263^2+BU$5*climate!$I263^6)*(K153/K$66)^$BW$1,-99)</f>
        <v>2.7126871524897442</v>
      </c>
      <c r="BV153" s="8">
        <f>MAX((BV$3*climate!$I263+BV$4*climate!$I263^2+BV$5*climate!$I263^6)*(L153/L$66)^$BW$1,-99)</f>
        <v>1.175500162072862</v>
      </c>
      <c r="BW153" s="8">
        <f>MAX((BW$3*climate!$I263+BW$4*climate!$I263^2+BW$5*climate!$I263^6)*(M153/M$66)^$BW$1,-99)</f>
        <v>0.42916739523249703</v>
      </c>
      <c r="BX153" s="8">
        <f>MAX((BX$3*climate!$M263+BX$4*climate!$M263^2+BX$5*climate!$M263^6)*(K153/K$66)^$BW$1,-99)</f>
        <v>2.7126875016611751</v>
      </c>
      <c r="BY153" s="8">
        <f>MAX((BY$3*climate!$M263+BY$4*climate!$M263^2+BY$5*climate!$M263^6)*(L153/L$66)^$BW$1,-99)</f>
        <v>1.1755000436636742</v>
      </c>
      <c r="BZ153" s="8">
        <f>MAX((BZ$3*climate!$M263+BZ$4*climate!$M263^2+BZ$5*climate!$M263^6)*(M153/M$66)^$BW$1,-99)</f>
        <v>0.42916695950147254</v>
      </c>
      <c r="CA153" s="8">
        <f t="shared" si="231"/>
        <v>-4.43158226564399E-4</v>
      </c>
      <c r="CB153" s="8">
        <f t="shared" si="232"/>
        <v>-3.3862597335308883E-5</v>
      </c>
      <c r="CC153" s="8">
        <f t="shared" si="233"/>
        <v>-6.9985296456523423E-6</v>
      </c>
      <c r="CD153" s="8">
        <f>MAX((CD$3*climate!$I263+CD$4*climate!$I263^2+CD$5*climate!$I263^6)*(K153/K$66)^$BW$1,-99)</f>
        <v>0.50179383588916737</v>
      </c>
      <c r="CE153" s="8">
        <f>MAX((CE$3*climate!$I263+CE$4*climate!$I263^2+CE$5*climate!$I263^6)*(L153/L$66)^$BW$1,-99)</f>
        <v>0.191563568693571</v>
      </c>
      <c r="CF153" s="8">
        <f>MAX((CF$3*climate!$I263+CF$4*climate!$I263^2+CF$5*climate!$I263^6)*(M153/M$66)^$BW$1,-99)</f>
        <v>4.4120985651736208E-2</v>
      </c>
      <c r="CG153" s="8">
        <f>MAX((CG$3*climate!$M263+CG$4*climate!$M263^2+CG$5*climate!$M263^6)*(K153/K$66)^$BW$1,-99)</f>
        <v>0.50179441856404627</v>
      </c>
      <c r="CH153" s="8">
        <f>MAX((CH$3*climate!$M263+CH$4*climate!$M263^2+CH$5*climate!$M263^6)*(L153/L$66)^$BW$1,-99)</f>
        <v>0.19156377336030361</v>
      </c>
      <c r="CI153" s="8">
        <f>MAX((CI$3*climate!$M263+CI$4*climate!$M263^2+CI$5*climate!$M263^6)*(M153/M$66)^$BW$1,-99)</f>
        <v>4.4121004421109528E-2</v>
      </c>
      <c r="CJ153" s="8">
        <f t="shared" si="234"/>
        <v>-3.8333299363300608E-5</v>
      </c>
      <c r="CK153" s="8">
        <f t="shared" si="235"/>
        <v>-2.929123286137775E-6</v>
      </c>
      <c r="CL153" s="8">
        <f t="shared" si="236"/>
        <v>-6.0537459518590226E-7</v>
      </c>
    </row>
    <row r="154" spans="1:90">
      <c r="A154">
        <f t="shared" si="175"/>
        <v>2108</v>
      </c>
      <c r="B154" s="4">
        <f t="shared" si="193"/>
        <v>1284.9718771249745</v>
      </c>
      <c r="C154" s="4">
        <f t="shared" si="194"/>
        <v>3563.913796910258</v>
      </c>
      <c r="D154" s="4">
        <f t="shared" si="195"/>
        <v>6773.0974491046254</v>
      </c>
      <c r="E154" s="11">
        <f t="shared" si="176"/>
        <v>6.3986305727450673E-5</v>
      </c>
      <c r="F154" s="11">
        <f t="shared" si="177"/>
        <v>1.2827843685220353E-4</v>
      </c>
      <c r="G154" s="11">
        <f t="shared" si="178"/>
        <v>2.8321688725690036E-4</v>
      </c>
      <c r="H154" s="4">
        <f t="shared" si="196"/>
        <v>162849.48031172116</v>
      </c>
      <c r="I154" s="4">
        <f t="shared" si="197"/>
        <v>115871.33408557151</v>
      </c>
      <c r="J154" s="4">
        <f t="shared" si="198"/>
        <v>27931.480153463177</v>
      </c>
      <c r="K154" s="4">
        <f t="shared" si="166"/>
        <v>126733.88671827146</v>
      </c>
      <c r="L154" s="4">
        <f t="shared" si="167"/>
        <v>32512.384049812426</v>
      </c>
      <c r="M154" s="4">
        <f t="shared" si="168"/>
        <v>4123.8857647257983</v>
      </c>
      <c r="N154" s="11">
        <f t="shared" si="179"/>
        <v>8.7524177323512475E-3</v>
      </c>
      <c r="O154" s="11">
        <f t="shared" si="180"/>
        <v>1.3439339679270246E-2</v>
      </c>
      <c r="P154" s="11">
        <f t="shared" si="181"/>
        <v>9.7575876345863399E-3</v>
      </c>
      <c r="Q154" s="4">
        <f t="shared" si="182"/>
        <v>6395.0401304203051</v>
      </c>
      <c r="R154" s="4">
        <f t="shared" si="183"/>
        <v>18066.340941347175</v>
      </c>
      <c r="S154" s="4">
        <f t="shared" si="184"/>
        <v>5000.8110941908453</v>
      </c>
      <c r="T154" s="4">
        <f t="shared" si="199"/>
        <v>39.269637939151714</v>
      </c>
      <c r="U154" s="4">
        <f t="shared" si="200"/>
        <v>155.9172601569004</v>
      </c>
      <c r="V154" s="4">
        <f t="shared" si="201"/>
        <v>179.03852809500333</v>
      </c>
      <c r="W154" s="11">
        <f t="shared" si="185"/>
        <v>-1.219247815263802E-2</v>
      </c>
      <c r="X154" s="11">
        <f t="shared" si="186"/>
        <v>-1.3228699347321071E-2</v>
      </c>
      <c r="Y154" s="11">
        <f t="shared" si="187"/>
        <v>-1.2203590333800474E-2</v>
      </c>
      <c r="Z154" s="4">
        <f t="shared" si="213"/>
        <v>6554.7232302553584</v>
      </c>
      <c r="AA154" s="4">
        <f t="shared" si="202"/>
        <v>24222.207040347439</v>
      </c>
      <c r="AB154" s="4">
        <f t="shared" si="203"/>
        <v>8550.4034247827785</v>
      </c>
      <c r="AC154" s="12">
        <f t="shared" si="204"/>
        <v>1.8438665846896825</v>
      </c>
      <c r="AD154" s="12">
        <f t="shared" si="205"/>
        <v>3.7664001042215669</v>
      </c>
      <c r="AE154" s="12">
        <f t="shared" si="206"/>
        <v>1.7974569700499825</v>
      </c>
      <c r="AF154" s="11">
        <f t="shared" si="188"/>
        <v>-2.9039671966837322E-3</v>
      </c>
      <c r="AG154" s="11">
        <f t="shared" si="189"/>
        <v>2.0567434751257441E-3</v>
      </c>
      <c r="AH154" s="11">
        <f t="shared" si="190"/>
        <v>8.257041531207765E-4</v>
      </c>
      <c r="AI154" s="1">
        <f t="shared" si="169"/>
        <v>296975.58323753998</v>
      </c>
      <c r="AJ154" s="1">
        <f t="shared" si="170"/>
        <v>201838.58314528572</v>
      </c>
      <c r="AK154" s="1">
        <f t="shared" si="171"/>
        <v>50260.149807272421</v>
      </c>
      <c r="AL154" s="17">
        <f t="shared" si="239"/>
        <v>42.364153900081021</v>
      </c>
      <c r="AM154" s="17">
        <f t="shared" si="239"/>
        <v>14.946309105595279</v>
      </c>
      <c r="AN154" s="17">
        <f t="shared" si="239"/>
        <v>2.7508802532286021</v>
      </c>
      <c r="AO154" s="7">
        <f t="shared" ref="AO154:AQ169" si="240">AO$5*AO153</f>
        <v>6.825634531142718E-3</v>
      </c>
      <c r="AP154" s="7">
        <f t="shared" si="240"/>
        <v>1.0510964255221763E-2</v>
      </c>
      <c r="AQ154" s="7">
        <f t="shared" si="240"/>
        <v>7.6082572890021159E-3</v>
      </c>
      <c r="AR154" s="1">
        <f t="shared" si="208"/>
        <v>162849.48031172116</v>
      </c>
      <c r="AS154" s="1">
        <f t="shared" si="209"/>
        <v>115871.33408557151</v>
      </c>
      <c r="AT154" s="1">
        <f t="shared" si="210"/>
        <v>27931.480153463177</v>
      </c>
      <c r="AU154" s="1">
        <f t="shared" si="172"/>
        <v>32569.896062344233</v>
      </c>
      <c r="AV154" s="1">
        <f t="shared" si="173"/>
        <v>23174.266817114301</v>
      </c>
      <c r="AW154" s="1">
        <f t="shared" si="174"/>
        <v>5586.2960306926361</v>
      </c>
      <c r="AX154" s="1">
        <f t="shared" si="222"/>
        <v>101387.10937461717</v>
      </c>
      <c r="AY154" s="1">
        <f t="shared" si="223"/>
        <v>26009.907239849937</v>
      </c>
      <c r="AZ154" s="1">
        <f t="shared" si="224"/>
        <v>3299.1086117806381</v>
      </c>
      <c r="BA154" s="1">
        <f t="shared" si="225"/>
        <v>11.526701235574897</v>
      </c>
      <c r="BB154" s="1">
        <f t="shared" si="226"/>
        <v>10.166232792109923</v>
      </c>
      <c r="BC154" s="1">
        <f t="shared" si="227"/>
        <v>8.1014075933239997</v>
      </c>
      <c r="BD154" s="1">
        <f t="shared" si="228"/>
        <v>7857.4280781478774</v>
      </c>
      <c r="BE154">
        <f t="shared" si="214"/>
        <v>0.44605544733121549</v>
      </c>
      <c r="BF154">
        <f t="shared" si="215"/>
        <v>0.64396964061591089</v>
      </c>
      <c r="BG154">
        <f t="shared" si="216"/>
        <v>5.0936644772301656E-2</v>
      </c>
      <c r="BH154">
        <f t="shared" si="229"/>
        <v>0.48204805782277066</v>
      </c>
      <c r="BI154">
        <f t="shared" si="230"/>
        <v>1.989654620938508E-2</v>
      </c>
      <c r="BJ154">
        <f t="shared" si="230"/>
        <v>4.1469689803498549E-2</v>
      </c>
      <c r="BK154">
        <f t="shared" si="230"/>
        <v>2.5945417806596459E-4</v>
      </c>
      <c r="BL154">
        <f t="shared" si="219"/>
        <v>3240.1422101965059</v>
      </c>
      <c r="BM154">
        <f t="shared" si="220"/>
        <v>4805.1482816461985</v>
      </c>
      <c r="BN154">
        <f t="shared" si="221"/>
        <v>7.2469392253825911</v>
      </c>
      <c r="BO154">
        <f t="shared" si="192"/>
        <v>1336.6321314893473</v>
      </c>
      <c r="BP154">
        <f t="shared" si="211"/>
        <v>616.1091864542276</v>
      </c>
      <c r="BQ154">
        <f t="shared" si="212"/>
        <v>33.278801288319151</v>
      </c>
      <c r="BR154" s="7">
        <f t="shared" si="237"/>
        <v>1.071944402893088E-2</v>
      </c>
      <c r="BS154" s="7">
        <f t="shared" si="217"/>
        <v>7.4186387889959141E-2</v>
      </c>
      <c r="BT154" s="7">
        <f t="shared" si="218"/>
        <v>1.5172888101260527E-2</v>
      </c>
      <c r="BU154" s="8">
        <f>MAX((BU$3*climate!$I264+BU$4*climate!$I264^2+BU$5*climate!$I264^6)*(K154/K$66)^$BW$1,-99)</f>
        <v>2.7104192879534001</v>
      </c>
      <c r="BV154" s="8">
        <f>MAX((BV$3*climate!$I264+BV$4*climate!$I264^2+BV$5*climate!$I264^6)*(L154/L$66)^$BW$1,-99)</f>
        <v>1.1702591380308103</v>
      </c>
      <c r="BW154" s="8">
        <f>MAX((BW$3*climate!$I264+BW$4*climate!$I264^2+BW$5*climate!$I264^6)*(M154/M$66)^$BW$1,-99)</f>
        <v>0.42342183413528012</v>
      </c>
      <c r="BX154" s="8">
        <f>MAX((BX$3*climate!$M264+BX$4*climate!$M264^2+BX$5*climate!$M264^6)*(K154/K$66)^$BW$1,-99)</f>
        <v>2.7104196166512415</v>
      </c>
      <c r="BY154" s="8">
        <f>MAX((BY$3*climate!$M264+BY$4*climate!$M264^2+BY$5*climate!$M264^6)*(L154/L$66)^$BW$1,-99)</f>
        <v>1.1702590094303313</v>
      </c>
      <c r="BZ154" s="8">
        <f>MAX((BZ$3*climate!$M264+BZ$4*climate!$M264^2+BZ$5*climate!$M264^6)*(M154/M$66)^$BW$1,-99)</f>
        <v>0.42342139260198136</v>
      </c>
      <c r="CA154" s="8">
        <f t="shared" si="231"/>
        <v>-4.1195594078590776E-4</v>
      </c>
      <c r="CB154" s="8">
        <f t="shared" si="232"/>
        <v>-3.0561523216716393E-5</v>
      </c>
      <c r="CC154" s="8">
        <f t="shared" si="233"/>
        <v>-6.2505613921940862E-6</v>
      </c>
      <c r="CD154" s="8">
        <f>MAX((CD$3*climate!$I264+CD$4*climate!$I264^2+CD$5*climate!$I264^6)*(K154/K$66)^$BW$1,-99)</f>
        <v>0.50693961146935607</v>
      </c>
      <c r="CE154" s="8">
        <f>MAX((CE$3*climate!$I264+CE$4*climate!$I264^2+CE$5*climate!$I264^6)*(L154/L$66)^$BW$1,-99)</f>
        <v>0.19310968750410099</v>
      </c>
      <c r="CF154" s="8">
        <f>MAX((CF$3*climate!$I264+CF$4*climate!$I264^2+CF$5*climate!$I264^6)*(M154/M$66)^$BW$1,-99)</f>
        <v>4.4207362033820509E-2</v>
      </c>
      <c r="CG154" s="8">
        <f>MAX((CG$3*climate!$M264+CG$4*climate!$M264^2+CG$5*climate!$M264^6)*(K154/K$66)^$BW$1,-99)</f>
        <v>0.50694019174058913</v>
      </c>
      <c r="CH154" s="8">
        <f>MAX((CH$3*climate!$M264+CH$4*climate!$M264^2+CH$5*climate!$M264^6)*(L154/L$66)^$BW$1,-99)</f>
        <v>0.19310989032114081</v>
      </c>
      <c r="CI154" s="8">
        <f>MAX((CI$3*climate!$M264+CI$4*climate!$M264^2+CI$5*climate!$M264^6)*(M154/M$66)^$BW$1,-99)</f>
        <v>4.4207379314669164E-2</v>
      </c>
      <c r="CJ154" s="8">
        <f t="shared" si="234"/>
        <v>-3.7972760816416129E-5</v>
      </c>
      <c r="CK154" s="8">
        <f t="shared" si="235"/>
        <v>-2.8170619631792884E-6</v>
      </c>
      <c r="CL154" s="8">
        <f t="shared" si="236"/>
        <v>-5.7615645076341225E-7</v>
      </c>
    </row>
    <row r="155" spans="1:90">
      <c r="A155">
        <f t="shared" si="175"/>
        <v>2109</v>
      </c>
      <c r="B155" s="4">
        <f t="shared" si="193"/>
        <v>1285.0499866981863</v>
      </c>
      <c r="C155" s="4">
        <f t="shared" si="194"/>
        <v>3564.3481115366544</v>
      </c>
      <c r="D155" s="4">
        <f t="shared" si="195"/>
        <v>6774.9197919024164</v>
      </c>
      <c r="E155" s="11">
        <f t="shared" si="176"/>
        <v>6.0786990441078135E-5</v>
      </c>
      <c r="F155" s="11">
        <f t="shared" si="177"/>
        <v>1.2186451500959335E-4</v>
      </c>
      <c r="G155" s="11">
        <f t="shared" si="178"/>
        <v>2.6905604289405533E-4</v>
      </c>
      <c r="H155" s="4">
        <f t="shared" si="196"/>
        <v>164270.12891852038</v>
      </c>
      <c r="I155" s="4">
        <f t="shared" si="197"/>
        <v>117427.05986944654</v>
      </c>
      <c r="J155" s="4">
        <f t="shared" si="198"/>
        <v>28208.78632470539</v>
      </c>
      <c r="K155" s="4">
        <f t="shared" si="166"/>
        <v>127831.70352820036</v>
      </c>
      <c r="L155" s="4">
        <f t="shared" si="167"/>
        <v>32944.890957584284</v>
      </c>
      <c r="M155" s="4">
        <f t="shared" si="168"/>
        <v>4163.7077915551654</v>
      </c>
      <c r="N155" s="11">
        <f t="shared" si="179"/>
        <v>8.6623778245620286E-3</v>
      </c>
      <c r="O155" s="11">
        <f t="shared" si="180"/>
        <v>1.3302835839697602E-2</v>
      </c>
      <c r="P155" s="11">
        <f t="shared" si="181"/>
        <v>9.6564330588373437E-3</v>
      </c>
      <c r="Q155" s="4">
        <f t="shared" si="182"/>
        <v>6372.1769014557613</v>
      </c>
      <c r="R155" s="4">
        <f t="shared" si="183"/>
        <v>18066.702437638793</v>
      </c>
      <c r="S155" s="4">
        <f t="shared" si="184"/>
        <v>4988.8258431743179</v>
      </c>
      <c r="T155" s="4">
        <f t="shared" si="199"/>
        <v>38.790843736516599</v>
      </c>
      <c r="U155" s="4">
        <f t="shared" si="200"/>
        <v>153.85467759922673</v>
      </c>
      <c r="V155" s="4">
        <f t="shared" si="201"/>
        <v>176.85361524416527</v>
      </c>
      <c r="W155" s="11">
        <f t="shared" si="185"/>
        <v>-1.219247815263802E-2</v>
      </c>
      <c r="X155" s="11">
        <f t="shared" si="186"/>
        <v>-1.3228699347321071E-2</v>
      </c>
      <c r="Y155" s="11">
        <f t="shared" si="187"/>
        <v>-1.2203590333800474E-2</v>
      </c>
      <c r="Z155" s="4">
        <f t="shared" si="213"/>
        <v>6512.9246296495758</v>
      </c>
      <c r="AA155" s="4">
        <f t="shared" si="202"/>
        <v>24275.937052326564</v>
      </c>
      <c r="AB155" s="4">
        <f t="shared" si="203"/>
        <v>8537.9303486833014</v>
      </c>
      <c r="AC155" s="12">
        <f t="shared" si="204"/>
        <v>1.8385120566126822</v>
      </c>
      <c r="AD155" s="12">
        <f t="shared" si="205"/>
        <v>3.7741466230606378</v>
      </c>
      <c r="AE155" s="12">
        <f t="shared" si="206"/>
        <v>1.7989411377352087</v>
      </c>
      <c r="AF155" s="11">
        <f t="shared" si="188"/>
        <v>-2.9039671966837322E-3</v>
      </c>
      <c r="AG155" s="11">
        <f t="shared" si="189"/>
        <v>2.0567434751257441E-3</v>
      </c>
      <c r="AH155" s="11">
        <f t="shared" si="190"/>
        <v>8.257041531207765E-4</v>
      </c>
      <c r="AI155" s="1">
        <f t="shared" si="169"/>
        <v>299847.92097613023</v>
      </c>
      <c r="AJ155" s="1">
        <f t="shared" si="170"/>
        <v>204828.99164787144</v>
      </c>
      <c r="AK155" s="1">
        <f t="shared" si="171"/>
        <v>50820.430857237821</v>
      </c>
      <c r="AL155" s="17">
        <f t="shared" si="239"/>
        <v>42.650424509506628</v>
      </c>
      <c r="AM155" s="17">
        <f t="shared" si="239"/>
        <v>15.101838225144123</v>
      </c>
      <c r="AN155" s="17">
        <f t="shared" si="239"/>
        <v>2.7716003639190228</v>
      </c>
      <c r="AO155" s="7">
        <f t="shared" si="240"/>
        <v>6.757378185831291E-3</v>
      </c>
      <c r="AP155" s="7">
        <f t="shared" si="240"/>
        <v>1.0405854612669546E-2</v>
      </c>
      <c r="AQ155" s="7">
        <f t="shared" si="240"/>
        <v>7.532174716112095E-3</v>
      </c>
      <c r="AR155" s="1">
        <f t="shared" si="208"/>
        <v>164270.12891852038</v>
      </c>
      <c r="AS155" s="1">
        <f t="shared" si="209"/>
        <v>117427.05986944654</v>
      </c>
      <c r="AT155" s="1">
        <f t="shared" si="210"/>
        <v>28208.78632470539</v>
      </c>
      <c r="AU155" s="1">
        <f t="shared" si="172"/>
        <v>32854.025783704077</v>
      </c>
      <c r="AV155" s="1">
        <f t="shared" si="173"/>
        <v>23485.41197388931</v>
      </c>
      <c r="AW155" s="1">
        <f t="shared" si="174"/>
        <v>5641.7572649410786</v>
      </c>
      <c r="AX155" s="1">
        <f t="shared" si="222"/>
        <v>102265.36282256029</v>
      </c>
      <c r="AY155" s="1">
        <f t="shared" si="223"/>
        <v>26355.912766067428</v>
      </c>
      <c r="AZ155" s="1">
        <f t="shared" si="224"/>
        <v>3330.9662332441321</v>
      </c>
      <c r="BA155" s="1">
        <f t="shared" si="225"/>
        <v>11.535326310272401</v>
      </c>
      <c r="BB155" s="1">
        <f t="shared" si="226"/>
        <v>10.179447922196218</v>
      </c>
      <c r="BC155" s="1">
        <f t="shared" si="227"/>
        <v>8.1110177010195521</v>
      </c>
      <c r="BD155" s="1">
        <f t="shared" si="228"/>
        <v>7638.8975447518651</v>
      </c>
      <c r="BE155">
        <f t="shared" si="214"/>
        <v>0.44605544733121549</v>
      </c>
      <c r="BF155">
        <f t="shared" si="215"/>
        <v>0.64396964061591089</v>
      </c>
      <c r="BG155">
        <f t="shared" si="216"/>
        <v>5.0936644772301656E-2</v>
      </c>
      <c r="BH155">
        <f t="shared" si="229"/>
        <v>0.48244427053150191</v>
      </c>
      <c r="BI155">
        <f t="shared" si="230"/>
        <v>1.989654620938508E-2</v>
      </c>
      <c r="BJ155">
        <f t="shared" si="230"/>
        <v>4.1469689803498549E-2</v>
      </c>
      <c r="BK155">
        <f t="shared" si="230"/>
        <v>2.5945417806596459E-4</v>
      </c>
      <c r="BL155">
        <f t="shared" si="219"/>
        <v>3268.4082108489852</v>
      </c>
      <c r="BM155">
        <f t="shared" si="220"/>
        <v>4869.6637473228011</v>
      </c>
      <c r="BN155">
        <f t="shared" si="221"/>
        <v>7.3188874701148592</v>
      </c>
      <c r="BO155">
        <f t="shared" si="192"/>
        <v>1350.9600848101179</v>
      </c>
      <c r="BP155">
        <f t="shared" si="211"/>
        <v>622.99932134206381</v>
      </c>
      <c r="BQ155">
        <f t="shared" si="212"/>
        <v>33.658295858571122</v>
      </c>
      <c r="BR155" s="7">
        <f t="shared" si="237"/>
        <v>1.0610325178499247E-2</v>
      </c>
      <c r="BS155" s="7">
        <f t="shared" si="217"/>
        <v>7.2025619310639943E-2</v>
      </c>
      <c r="BT155" s="7">
        <f t="shared" si="218"/>
        <v>1.457922996280517E-2</v>
      </c>
      <c r="BU155" s="8">
        <f>MAX((BU$3*climate!$I265+BU$4*climate!$I265^2+BU$5*climate!$I265^6)*(K155/K$66)^$BW$1,-99)</f>
        <v>2.7080074169991879</v>
      </c>
      <c r="BV155" s="8">
        <f>MAX((BV$3*climate!$I265+BV$4*climate!$I265^2+BV$5*climate!$I265^6)*(L155/L$66)^$BW$1,-99)</f>
        <v>1.1649632667143561</v>
      </c>
      <c r="BW155" s="8">
        <f>MAX((BW$3*climate!$I265+BW$4*climate!$I265^2+BW$5*climate!$I265^6)*(M155/M$66)^$BW$1,-99)</f>
        <v>0.4176275931573642</v>
      </c>
      <c r="BX155" s="8">
        <f>MAX((BX$3*climate!$M265+BX$4*climate!$M265^2+BX$5*climate!$M265^6)*(K155/K$66)^$BW$1,-99)</f>
        <v>2.708007725578137</v>
      </c>
      <c r="BY155" s="8">
        <f>MAX((BY$3*climate!$M265+BY$4*climate!$M265^2+BY$5*climate!$M265^6)*(L155/L$66)^$BW$1,-99)</f>
        <v>1.1649631281483128</v>
      </c>
      <c r="BZ155" s="8">
        <f>MAX((BZ$3*climate!$M265+BZ$4*climate!$M265^2+BZ$5*climate!$M265^6)*(M155/M$66)^$BW$1,-99)</f>
        <v>0.41762714597109796</v>
      </c>
      <c r="CA155" s="8">
        <f t="shared" si="231"/>
        <v>-3.8075721911907424E-4</v>
      </c>
      <c r="CB155" s="8">
        <f t="shared" si="232"/>
        <v>-2.7424274514048358E-5</v>
      </c>
      <c r="CC155" s="8">
        <f t="shared" si="233"/>
        <v>-5.5511470575351808E-6</v>
      </c>
      <c r="CD155" s="8">
        <f>MAX((CD$3*climate!$I265+CD$4*climate!$I265^2+CD$5*climate!$I265^6)*(K155/K$66)^$BW$1,-99)</f>
        <v>0.51207467833702991</v>
      </c>
      <c r="CE155" s="8">
        <f>MAX((CE$3*climate!$I265+CE$4*climate!$I265^2+CE$5*climate!$I265^6)*(L155/L$66)^$BW$1,-99)</f>
        <v>0.19464251364514715</v>
      </c>
      <c r="CF155" s="8">
        <f>MAX((CF$3*climate!$I265+CF$4*climate!$I265^2+CF$5*climate!$I265^6)*(M155/M$66)^$BW$1,-99)</f>
        <v>4.4278990308378452E-2</v>
      </c>
      <c r="CG155" s="8">
        <f>MAX((CG$3*climate!$M265+CG$4*climate!$M265^2+CG$5*climate!$M265^6)*(K155/K$66)^$BW$1,-99)</f>
        <v>0.51207525614376126</v>
      </c>
      <c r="CH155" s="8">
        <f>MAX((CH$3*climate!$M265+CH$4*climate!$M265^2+CH$5*climate!$M265^6)*(L155/L$66)^$BW$1,-99)</f>
        <v>0.19464271458648319</v>
      </c>
      <c r="CI155" s="8">
        <f>MAX((CI$3*climate!$M265+CI$4*climate!$M265^2+CI$5*climate!$M265^6)*(M155/M$66)^$BW$1,-99)</f>
        <v>4.4279006079439728E-2</v>
      </c>
      <c r="CJ155" s="8">
        <f t="shared" si="234"/>
        <v>-3.7605657850839338E-5</v>
      </c>
      <c r="CK155" s="8">
        <f t="shared" si="235"/>
        <v>-2.7085707962907323E-6</v>
      </c>
      <c r="CL155" s="8">
        <f t="shared" si="236"/>
        <v>-5.4826153370995635E-7</v>
      </c>
    </row>
    <row r="156" spans="1:90">
      <c r="A156">
        <f t="shared" si="175"/>
        <v>2110</v>
      </c>
      <c r="B156" s="4">
        <f t="shared" si="193"/>
        <v>1285.1241953033812</v>
      </c>
      <c r="C156" s="4">
        <f t="shared" si="194"/>
        <v>3564.7607607128957</v>
      </c>
      <c r="D156" s="4">
        <f t="shared" si="195"/>
        <v>6776.6514833570427</v>
      </c>
      <c r="E156" s="11">
        <f t="shared" si="176"/>
        <v>5.7747640919024228E-5</v>
      </c>
      <c r="F156" s="11">
        <f t="shared" si="177"/>
        <v>1.1577128925911368E-4</v>
      </c>
      <c r="G156" s="11">
        <f t="shared" si="178"/>
        <v>2.5560324074935255E-4</v>
      </c>
      <c r="H156" s="4">
        <f t="shared" si="196"/>
        <v>165688.02817062772</v>
      </c>
      <c r="I156" s="4">
        <f t="shared" si="197"/>
        <v>118987.08302276887</v>
      </c>
      <c r="J156" s="4">
        <f t="shared" si="198"/>
        <v>28485.640061078637</v>
      </c>
      <c r="K156" s="4">
        <f t="shared" si="166"/>
        <v>128927.63888202532</v>
      </c>
      <c r="L156" s="4">
        <f t="shared" si="167"/>
        <v>33378.700846946413</v>
      </c>
      <c r="M156" s="4">
        <f t="shared" si="168"/>
        <v>4203.4978677946283</v>
      </c>
      <c r="N156" s="11">
        <f t="shared" si="179"/>
        <v>8.5732672222675887E-3</v>
      </c>
      <c r="O156" s="11">
        <f t="shared" si="180"/>
        <v>1.3167743973432788E-2</v>
      </c>
      <c r="P156" s="11">
        <f t="shared" si="181"/>
        <v>9.5564045873164361E-3</v>
      </c>
      <c r="Q156" s="4">
        <f t="shared" si="182"/>
        <v>6348.8151774340504</v>
      </c>
      <c r="R156" s="4">
        <f t="shared" si="183"/>
        <v>18064.545211325505</v>
      </c>
      <c r="S156" s="4">
        <f t="shared" si="184"/>
        <v>4976.3093211900923</v>
      </c>
      <c r="T156" s="4">
        <f t="shared" si="199"/>
        <v>38.317887221736726</v>
      </c>
      <c r="U156" s="4">
        <f t="shared" si="200"/>
        <v>151.81938032608755</v>
      </c>
      <c r="V156" s="4">
        <f t="shared" si="201"/>
        <v>174.69536617467389</v>
      </c>
      <c r="W156" s="11">
        <f t="shared" si="185"/>
        <v>-1.219247815263802E-2</v>
      </c>
      <c r="X156" s="11">
        <f t="shared" si="186"/>
        <v>-1.3228699347321071E-2</v>
      </c>
      <c r="Y156" s="11">
        <f t="shared" si="187"/>
        <v>-1.2203590333800474E-2</v>
      </c>
      <c r="Z156" s="4">
        <f t="shared" si="213"/>
        <v>6470.7942443735456</v>
      </c>
      <c r="AA156" s="4">
        <f t="shared" si="202"/>
        <v>24326.353172980831</v>
      </c>
      <c r="AB156" s="4">
        <f t="shared" si="203"/>
        <v>8524.5007289661298</v>
      </c>
      <c r="AC156" s="12">
        <f t="shared" si="204"/>
        <v>1.8331730779095714</v>
      </c>
      <c r="AD156" s="12">
        <f t="shared" si="205"/>
        <v>3.7819090745017854</v>
      </c>
      <c r="AE156" s="12">
        <f t="shared" si="206"/>
        <v>1.8004265309038565</v>
      </c>
      <c r="AF156" s="11">
        <f t="shared" si="188"/>
        <v>-2.9039671966837322E-3</v>
      </c>
      <c r="AG156" s="11">
        <f t="shared" si="189"/>
        <v>2.0567434751257441E-3</v>
      </c>
      <c r="AH156" s="11">
        <f t="shared" si="190"/>
        <v>8.257041531207765E-4</v>
      </c>
      <c r="AI156" s="1">
        <f t="shared" si="169"/>
        <v>302717.15466222126</v>
      </c>
      <c r="AJ156" s="1">
        <f t="shared" si="170"/>
        <v>207831.50445697361</v>
      </c>
      <c r="AK156" s="1">
        <f t="shared" si="171"/>
        <v>51380.14503645512</v>
      </c>
      <c r="AL156" s="17">
        <f t="shared" si="239"/>
        <v>42.935747507221642</v>
      </c>
      <c r="AM156" s="17">
        <f t="shared" si="239"/>
        <v>15.257414282769478</v>
      </c>
      <c r="AN156" s="17">
        <f t="shared" si="239"/>
        <v>2.7922677803214579</v>
      </c>
      <c r="AO156" s="7">
        <f t="shared" si="240"/>
        <v>6.689804403972978E-3</v>
      </c>
      <c r="AP156" s="7">
        <f t="shared" si="240"/>
        <v>1.0301796066542851E-2</v>
      </c>
      <c r="AQ156" s="7">
        <f t="shared" si="240"/>
        <v>7.4568529689509741E-3</v>
      </c>
      <c r="AR156" s="1">
        <f t="shared" si="208"/>
        <v>165688.02817062772</v>
      </c>
      <c r="AS156" s="1">
        <f t="shared" si="209"/>
        <v>118987.08302276887</v>
      </c>
      <c r="AT156" s="1">
        <f t="shared" si="210"/>
        <v>28485.640061078637</v>
      </c>
      <c r="AU156" s="1">
        <f t="shared" si="172"/>
        <v>33137.605634125546</v>
      </c>
      <c r="AV156" s="1">
        <f t="shared" si="173"/>
        <v>23797.416604553775</v>
      </c>
      <c r="AW156" s="1">
        <f t="shared" si="174"/>
        <v>5697.1280122157277</v>
      </c>
      <c r="AX156" s="1">
        <f t="shared" si="222"/>
        <v>103142.11110562028</v>
      </c>
      <c r="AY156" s="1">
        <f t="shared" si="223"/>
        <v>26702.96067755713</v>
      </c>
      <c r="AZ156" s="1">
        <f t="shared" si="224"/>
        <v>3362.798294235703</v>
      </c>
      <c r="BA156" s="1">
        <f t="shared" si="225"/>
        <v>11.543863035745488</v>
      </c>
      <c r="BB156" s="1">
        <f t="shared" si="226"/>
        <v>10.192529725040746</v>
      </c>
      <c r="BC156" s="1">
        <f t="shared" si="227"/>
        <v>8.1205287320157726</v>
      </c>
      <c r="BD156" s="1">
        <f t="shared" si="228"/>
        <v>7426.2763568705186</v>
      </c>
      <c r="BE156">
        <f t="shared" si="214"/>
        <v>0.44605544733121549</v>
      </c>
      <c r="BF156">
        <f t="shared" si="215"/>
        <v>0.64396964061591089</v>
      </c>
      <c r="BG156">
        <f t="shared" si="216"/>
        <v>5.0936644772301656E-2</v>
      </c>
      <c r="BH156">
        <f t="shared" si="229"/>
        <v>0.4828377316842366</v>
      </c>
      <c r="BI156">
        <f t="shared" si="230"/>
        <v>1.989654620938508E-2</v>
      </c>
      <c r="BJ156">
        <f t="shared" si="230"/>
        <v>4.1469689803498549E-2</v>
      </c>
      <c r="BK156">
        <f t="shared" si="230"/>
        <v>2.5945417806596459E-4</v>
      </c>
      <c r="BL156">
        <f t="shared" si="219"/>
        <v>3296.6195088387913</v>
      </c>
      <c r="BM156">
        <f t="shared" si="220"/>
        <v>4934.357423577354</v>
      </c>
      <c r="BN156">
        <f t="shared" si="221"/>
        <v>7.3907183287300713</v>
      </c>
      <c r="BO156">
        <f t="shared" si="192"/>
        <v>1365.2942106131261</v>
      </c>
      <c r="BP156">
        <f t="shared" si="211"/>
        <v>629.96757917018192</v>
      </c>
      <c r="BQ156">
        <f t="shared" si="212"/>
        <v>34.042179713175628</v>
      </c>
      <c r="BR156" s="7">
        <f t="shared" si="237"/>
        <v>1.0502463337854762E-2</v>
      </c>
      <c r="BS156" s="7">
        <f t="shared" si="217"/>
        <v>6.9927785738485376E-2</v>
      </c>
      <c r="BT156" s="7">
        <f t="shared" si="218"/>
        <v>1.4010268406960451E-2</v>
      </c>
      <c r="BU156" s="8">
        <f>MAX((BU$3*climate!$I266+BU$4*climate!$I266^2+BU$5*climate!$I266^6)*(K156/K$66)^$BW$1,-99)</f>
        <v>2.7054535715913803</v>
      </c>
      <c r="BV156" s="8">
        <f>MAX((BV$3*climate!$I266+BV$4*climate!$I266^2+BV$5*climate!$I266^6)*(L156/L$66)^$BW$1,-99)</f>
        <v>1.1596140012114746</v>
      </c>
      <c r="BW156" s="8">
        <f>MAX((BW$3*climate!$I266+BW$4*climate!$I266^2+BW$5*climate!$I266^6)*(M156/M$66)^$BW$1,-99)</f>
        <v>0.41178612598785591</v>
      </c>
      <c r="BX156" s="8">
        <f>MAX((BX$3*climate!$M266+BX$4*climate!$M266^2+BX$5*climate!$M266^6)*(K156/K$66)^$BW$1,-99)</f>
        <v>2.7054538604038618</v>
      </c>
      <c r="BY156" s="8">
        <f>MAX((BY$3*climate!$M266+BY$4*climate!$M266^2+BY$5*climate!$M266^6)*(L156/L$66)^$BW$1,-99)</f>
        <v>1.1596138529025197</v>
      </c>
      <c r="BZ156" s="8">
        <f>MAX((BZ$3*climate!$M266+BZ$4*climate!$M266^2+BZ$5*climate!$M266^6)*(M156/M$66)^$BW$1,-99)</f>
        <v>0.41178567329555943</v>
      </c>
      <c r="CA156" s="8">
        <f t="shared" si="231"/>
        <v>-3.4957540752459884E-4</v>
      </c>
      <c r="CB156" s="8">
        <f t="shared" si="232"/>
        <v>-2.4445034196823857E-5</v>
      </c>
      <c r="CC156" s="8">
        <f t="shared" si="233"/>
        <v>-4.897645287892212E-6</v>
      </c>
      <c r="CD156" s="8">
        <f>MAX((CD$3*climate!$I266+CD$4*climate!$I266^2+CD$5*climate!$I266^6)*(K156/K$66)^$BW$1,-99)</f>
        <v>0.51719782643862344</v>
      </c>
      <c r="CE156" s="8">
        <f>MAX((CE$3*climate!$I266+CE$4*climate!$I266^2+CE$5*climate!$I266^6)*(L156/L$66)^$BW$1,-99)</f>
        <v>0.19616155568936947</v>
      </c>
      <c r="CF156" s="8">
        <f>MAX((CF$3*climate!$I266+CF$4*climate!$I266^2+CF$5*climate!$I266^6)*(M156/M$66)^$BW$1,-99)</f>
        <v>4.4335576758177793E-2</v>
      </c>
      <c r="CG156" s="8">
        <f>MAX((CG$3*climate!$M266+CG$4*climate!$M266^2+CG$5*climate!$M266^6)*(K156/K$66)^$BW$1,-99)</f>
        <v>0.51719840172209242</v>
      </c>
      <c r="CH156" s="8">
        <f>MAX((CH$3*climate!$M266+CH$4*climate!$M266^2+CH$5*climate!$M266^6)*(L156/L$66)^$BW$1,-99)</f>
        <v>0.1961617547299607</v>
      </c>
      <c r="CI156" s="8">
        <f>MAX((CI$3*climate!$M266+CI$4*climate!$M266^2+CI$5*climate!$M266^6)*(M156/M$66)^$BW$1,-99)</f>
        <v>4.4335590998660586E-2</v>
      </c>
      <c r="CJ156" s="8">
        <f t="shared" si="234"/>
        <v>-3.7232334664047165E-5</v>
      </c>
      <c r="CK156" s="8">
        <f t="shared" si="235"/>
        <v>-2.6035747209310719E-6</v>
      </c>
      <c r="CL156" s="8">
        <f t="shared" si="236"/>
        <v>-5.2163500206107841E-7</v>
      </c>
    </row>
    <row r="157" spans="1:90">
      <c r="A157">
        <f t="shared" si="175"/>
        <v>2111</v>
      </c>
      <c r="B157" s="4">
        <f t="shared" si="193"/>
        <v>1285.1946975494195</v>
      </c>
      <c r="C157" s="4">
        <f t="shared" si="194"/>
        <v>3565.1528228146053</v>
      </c>
      <c r="D157" s="4">
        <f t="shared" si="195"/>
        <v>6778.2970107335896</v>
      </c>
      <c r="E157" s="11">
        <f t="shared" si="176"/>
        <v>5.4860258873073016E-5</v>
      </c>
      <c r="F157" s="11">
        <f t="shared" si="177"/>
        <v>1.0998272479615799E-4</v>
      </c>
      <c r="G157" s="11">
        <f t="shared" si="178"/>
        <v>2.4282307871188491E-4</v>
      </c>
      <c r="H157" s="4">
        <f t="shared" si="196"/>
        <v>167103.07055083683</v>
      </c>
      <c r="I157" s="4">
        <f t="shared" si="197"/>
        <v>120551.22358351377</v>
      </c>
      <c r="J157" s="4">
        <f t="shared" si="198"/>
        <v>28762.025016590731</v>
      </c>
      <c r="K157" s="4">
        <f t="shared" si="166"/>
        <v>130021.5997385184</v>
      </c>
      <c r="L157" s="4">
        <f t="shared" si="167"/>
        <v>33813.760468293578</v>
      </c>
      <c r="M157" s="4">
        <f t="shared" si="168"/>
        <v>4243.2523937864335</v>
      </c>
      <c r="N157" s="11">
        <f t="shared" si="179"/>
        <v>8.4850763263732976E-3</v>
      </c>
      <c r="O157" s="11">
        <f t="shared" si="180"/>
        <v>1.3034048968594503E-2</v>
      </c>
      <c r="P157" s="11">
        <f t="shared" si="181"/>
        <v>9.4574868935670686E-3</v>
      </c>
      <c r="Q157" s="4">
        <f t="shared" si="182"/>
        <v>6324.9677277732999</v>
      </c>
      <c r="R157" s="4">
        <f t="shared" si="183"/>
        <v>18059.90024698144</v>
      </c>
      <c r="S157" s="4">
        <f t="shared" si="184"/>
        <v>4963.274423829369</v>
      </c>
      <c r="T157" s="4">
        <f t="shared" si="199"/>
        <v>37.850697218930456</v>
      </c>
      <c r="U157" s="4">
        <f t="shared" si="200"/>
        <v>149.81100738865715</v>
      </c>
      <c r="V157" s="4">
        <f t="shared" si="201"/>
        <v>172.5634554926649</v>
      </c>
      <c r="W157" s="11">
        <f t="shared" si="185"/>
        <v>-1.219247815263802E-2</v>
      </c>
      <c r="X157" s="11">
        <f t="shared" si="186"/>
        <v>-1.3228699347321071E-2</v>
      </c>
      <c r="Y157" s="11">
        <f t="shared" si="187"/>
        <v>-1.2203590333800474E-2</v>
      </c>
      <c r="Z157" s="4">
        <f t="shared" si="213"/>
        <v>6428.3488860821108</v>
      </c>
      <c r="AA157" s="4">
        <f t="shared" si="202"/>
        <v>24373.475616915675</v>
      </c>
      <c r="AB157" s="4">
        <f t="shared" si="203"/>
        <v>8510.1345681283892</v>
      </c>
      <c r="AC157" s="12">
        <f t="shared" si="204"/>
        <v>1.8278496034254783</v>
      </c>
      <c r="AD157" s="12">
        <f t="shared" si="205"/>
        <v>3.7896874913142859</v>
      </c>
      <c r="AE157" s="12">
        <f t="shared" si="206"/>
        <v>1.8019131505678128</v>
      </c>
      <c r="AF157" s="11">
        <f t="shared" si="188"/>
        <v>-2.9039671966837322E-3</v>
      </c>
      <c r="AG157" s="11">
        <f t="shared" si="189"/>
        <v>2.0567434751257441E-3</v>
      </c>
      <c r="AH157" s="11">
        <f t="shared" si="190"/>
        <v>8.257041531207765E-4</v>
      </c>
      <c r="AI157" s="1">
        <f t="shared" si="169"/>
        <v>305583.04483012465</v>
      </c>
      <c r="AJ157" s="1">
        <f t="shared" si="170"/>
        <v>210845.77061583003</v>
      </c>
      <c r="AK157" s="1">
        <f t="shared" si="171"/>
        <v>51939.258545025332</v>
      </c>
      <c r="AL157" s="17">
        <f t="shared" si="239"/>
        <v>43.220106942455708</v>
      </c>
      <c r="AM157" s="17">
        <f t="shared" si="239"/>
        <v>15.413021265508888</v>
      </c>
      <c r="AN157" s="17">
        <f t="shared" si="239"/>
        <v>2.8128810953063761</v>
      </c>
      <c r="AO157" s="7">
        <f t="shared" si="240"/>
        <v>6.6229063599332486E-3</v>
      </c>
      <c r="AP157" s="7">
        <f t="shared" si="240"/>
        <v>1.0198778105877424E-2</v>
      </c>
      <c r="AQ157" s="7">
        <f t="shared" si="240"/>
        <v>7.3822844392614642E-3</v>
      </c>
      <c r="AR157" s="1">
        <f t="shared" si="208"/>
        <v>167103.07055083683</v>
      </c>
      <c r="AS157" s="1">
        <f t="shared" si="209"/>
        <v>120551.22358351377</v>
      </c>
      <c r="AT157" s="1">
        <f t="shared" si="210"/>
        <v>28762.025016590731</v>
      </c>
      <c r="AU157" s="1">
        <f t="shared" si="172"/>
        <v>33420.614110167364</v>
      </c>
      <c r="AV157" s="1">
        <f t="shared" si="173"/>
        <v>24110.244716702757</v>
      </c>
      <c r="AW157" s="1">
        <f t="shared" si="174"/>
        <v>5752.4050033181466</v>
      </c>
      <c r="AX157" s="1">
        <f t="shared" si="222"/>
        <v>104017.27979081472</v>
      </c>
      <c r="AY157" s="1">
        <f t="shared" si="223"/>
        <v>27051.008374634865</v>
      </c>
      <c r="AZ157" s="1">
        <f t="shared" si="224"/>
        <v>3394.6019150291468</v>
      </c>
      <c r="BA157" s="1">
        <f t="shared" si="225"/>
        <v>11.552312316156579</v>
      </c>
      <c r="BB157" s="1">
        <f t="shared" si="226"/>
        <v>10.205479561754855</v>
      </c>
      <c r="BC157" s="1">
        <f t="shared" si="227"/>
        <v>8.1299417768671258</v>
      </c>
      <c r="BD157" s="1">
        <f t="shared" si="228"/>
        <v>7219.4141774148384</v>
      </c>
      <c r="BE157">
        <f t="shared" si="214"/>
        <v>0.44605544733121549</v>
      </c>
      <c r="BF157">
        <f t="shared" si="215"/>
        <v>0.64396964061591089</v>
      </c>
      <c r="BG157">
        <f t="shared" si="216"/>
        <v>5.0936644772301656E-2</v>
      </c>
      <c r="BH157">
        <f t="shared" si="229"/>
        <v>0.48322842518886899</v>
      </c>
      <c r="BI157">
        <f t="shared" si="230"/>
        <v>1.989654620938508E-2</v>
      </c>
      <c r="BJ157">
        <f t="shared" si="230"/>
        <v>4.1469689803498549E-2</v>
      </c>
      <c r="BK157">
        <f t="shared" si="230"/>
        <v>2.5945417806596459E-4</v>
      </c>
      <c r="BL157">
        <f t="shared" si="219"/>
        <v>3324.7739649448599</v>
      </c>
      <c r="BM157">
        <f t="shared" si="220"/>
        <v>4999.2218474405145</v>
      </c>
      <c r="BN157">
        <f t="shared" si="221"/>
        <v>7.4624275601922596</v>
      </c>
      <c r="BO157">
        <f t="shared" si="192"/>
        <v>1379.6331630054758</v>
      </c>
      <c r="BP157">
        <f t="shared" si="211"/>
        <v>637.01483815468646</v>
      </c>
      <c r="BQ157">
        <f t="shared" si="212"/>
        <v>34.430502584269668</v>
      </c>
      <c r="BR157" s="7">
        <f t="shared" si="237"/>
        <v>1.039583627074836E-2</v>
      </c>
      <c r="BS157" s="7">
        <f t="shared" si="217"/>
        <v>6.7891054115034349E-2</v>
      </c>
      <c r="BT157" s="7">
        <f t="shared" si="218"/>
        <v>1.3464906524119653E-2</v>
      </c>
      <c r="BU157" s="8">
        <f>MAX((BU$3*climate!$I267+BU$4*climate!$I267^2+BU$5*climate!$I267^6)*(K157/K$66)^$BW$1,-99)</f>
        <v>2.7027598293009363</v>
      </c>
      <c r="BV157" s="8">
        <f>MAX((BV$3*climate!$I267+BV$4*climate!$I267^2+BV$5*climate!$I267^6)*(L157/L$66)^$BW$1,-99)</f>
        <v>1.1542128119320312</v>
      </c>
      <c r="BW157" s="8">
        <f>MAX((BW$3*climate!$I267+BW$4*climate!$I267^2+BW$5*climate!$I267^6)*(M157/M$66)^$BW$1,-99)</f>
        <v>0.40589890258855499</v>
      </c>
      <c r="BX157" s="8">
        <f>MAX((BX$3*climate!$M267+BX$4*climate!$M267^2+BX$5*climate!$M267^6)*(K157/K$66)^$BW$1,-99)</f>
        <v>2.7027600986968805</v>
      </c>
      <c r="BY157" s="8">
        <f>MAX((BY$3*climate!$M267+BY$4*climate!$M267^2+BY$5*climate!$M267^6)*(L157/L$66)^$BW$1,-99)</f>
        <v>1.1542126540996893</v>
      </c>
      <c r="BZ157" s="8">
        <f>MAX((BZ$3*climate!$M267+BZ$4*climate!$M267^2+BZ$5*climate!$M267^6)*(M157/M$66)^$BW$1,-99)</f>
        <v>0.4058984445347808</v>
      </c>
      <c r="CA157" s="8">
        <f t="shared" si="231"/>
        <v>-3.1842335360796672E-4</v>
      </c>
      <c r="CB157" s="8">
        <f t="shared" si="232"/>
        <v>-2.1618097131289186E-5</v>
      </c>
      <c r="CC157" s="8">
        <f t="shared" si="233"/>
        <v>-4.2875406914279705E-6</v>
      </c>
      <c r="CD157" s="8">
        <f>MAX((CD$3*climate!$I267+CD$4*climate!$I267^2+CD$5*climate!$I267^6)*(K157/K$66)^$BW$1,-99)</f>
        <v>0.52230785190669371</v>
      </c>
      <c r="CE157" s="8">
        <f>MAX((CE$3*climate!$I267+CE$4*climate!$I267^2+CE$5*climate!$I267^6)*(L157/L$66)^$BW$1,-99)</f>
        <v>0.19766632923015026</v>
      </c>
      <c r="CF157" s="8">
        <f>MAX((CF$3*climate!$I267+CF$4*climate!$I267^2+CF$5*climate!$I267^6)*(M157/M$66)^$BW$1,-99)</f>
        <v>4.437683497305623E-2</v>
      </c>
      <c r="CG157" s="8">
        <f>MAX((CG$3*climate!$M267+CG$4*climate!$M267^2+CG$5*climate!$M267^6)*(K157/K$66)^$BW$1,-99)</f>
        <v>0.52230842461019122</v>
      </c>
      <c r="CH157" s="8">
        <f>MAX((CH$3*climate!$M267+CH$4*climate!$M267^2+CH$5*climate!$M267^6)*(L157/L$66)^$BW$1,-99)</f>
        <v>0.19766652634590912</v>
      </c>
      <c r="CI157" s="8">
        <f>MAX((CI$3*climate!$M267+CI$4*climate!$M267^2+CI$5*climate!$M267^6)*(M157/M$66)^$BW$1,-99)</f>
        <v>4.4376847662646185E-2</v>
      </c>
      <c r="CJ157" s="8">
        <f t="shared" si="234"/>
        <v>-3.6853130566355492E-5</v>
      </c>
      <c r="CK157" s="8">
        <f t="shared" si="235"/>
        <v>-2.5019978815888672E-6</v>
      </c>
      <c r="CL157" s="8">
        <f t="shared" si="236"/>
        <v>-4.9622395819715347E-7</v>
      </c>
    </row>
    <row r="158" spans="1:90">
      <c r="A158">
        <f t="shared" si="175"/>
        <v>2112</v>
      </c>
      <c r="B158" s="4">
        <f t="shared" si="193"/>
        <v>1285.2616783575388</v>
      </c>
      <c r="C158" s="4">
        <f t="shared" si="194"/>
        <v>3565.5253227752851</v>
      </c>
      <c r="D158" s="4">
        <f t="shared" si="195"/>
        <v>6779.8606413347316</v>
      </c>
      <c r="E158" s="11">
        <f t="shared" si="176"/>
        <v>5.2117245929419362E-5</v>
      </c>
      <c r="F158" s="11">
        <f t="shared" si="177"/>
        <v>1.0448358855635008E-4</v>
      </c>
      <c r="G158" s="11">
        <f t="shared" si="178"/>
        <v>2.3068192477629067E-4</v>
      </c>
      <c r="H158" s="4">
        <f t="shared" si="196"/>
        <v>168515.1500811654</v>
      </c>
      <c r="I158" s="4">
        <f t="shared" si="197"/>
        <v>122119.30176032508</v>
      </c>
      <c r="J158" s="4">
        <f t="shared" si="198"/>
        <v>29037.92491397366</v>
      </c>
      <c r="K158" s="4">
        <f t="shared" si="166"/>
        <v>131113.49456595813</v>
      </c>
      <c r="L158" s="4">
        <f t="shared" si="167"/>
        <v>34250.016675038365</v>
      </c>
      <c r="M158" s="4">
        <f t="shared" si="168"/>
        <v>4282.9678145503958</v>
      </c>
      <c r="N158" s="11">
        <f t="shared" si="179"/>
        <v>8.397795671146957E-3</v>
      </c>
      <c r="O158" s="11">
        <f t="shared" si="180"/>
        <v>1.2901735882167031E-2</v>
      </c>
      <c r="P158" s="11">
        <f t="shared" si="181"/>
        <v>9.3596649641014551E-3</v>
      </c>
      <c r="Q158" s="4">
        <f t="shared" si="182"/>
        <v>6300.6472257409932</v>
      </c>
      <c r="R158" s="4">
        <f t="shared" si="183"/>
        <v>18052.799002884367</v>
      </c>
      <c r="S158" s="4">
        <f t="shared" si="184"/>
        <v>4949.7338798486608</v>
      </c>
      <c r="T158" s="4">
        <f t="shared" si="199"/>
        <v>37.389203420026533</v>
      </c>
      <c r="U158" s="4">
        <f t="shared" si="200"/>
        <v>147.8292026129933</v>
      </c>
      <c r="V158" s="4">
        <f t="shared" si="201"/>
        <v>170.4575617752474</v>
      </c>
      <c r="W158" s="11">
        <f t="shared" si="185"/>
        <v>-1.219247815263802E-2</v>
      </c>
      <c r="X158" s="11">
        <f t="shared" si="186"/>
        <v>-1.3228699347321071E-2</v>
      </c>
      <c r="Y158" s="11">
        <f t="shared" si="187"/>
        <v>-1.2203590333800474E-2</v>
      </c>
      <c r="Z158" s="4">
        <f t="shared" si="213"/>
        <v>6385.6050969908629</v>
      </c>
      <c r="AA158" s="4">
        <f t="shared" si="202"/>
        <v>24417.325524516058</v>
      </c>
      <c r="AB158" s="4">
        <f t="shared" si="203"/>
        <v>8494.851649870694</v>
      </c>
      <c r="AC158" s="12">
        <f t="shared" si="204"/>
        <v>1.8225415881366593</v>
      </c>
      <c r="AD158" s="12">
        <f t="shared" si="205"/>
        <v>3.7974819063348124</v>
      </c>
      <c r="AE158" s="12">
        <f t="shared" si="206"/>
        <v>1.8034009977397996</v>
      </c>
      <c r="AF158" s="11">
        <f t="shared" si="188"/>
        <v>-2.9039671966837322E-3</v>
      </c>
      <c r="AG158" s="11">
        <f t="shared" si="189"/>
        <v>2.0567434751257441E-3</v>
      </c>
      <c r="AH158" s="11">
        <f t="shared" si="190"/>
        <v>8.257041531207765E-4</v>
      </c>
      <c r="AI158" s="1">
        <f t="shared" si="169"/>
        <v>308445.35445727955</v>
      </c>
      <c r="AJ158" s="1">
        <f t="shared" si="170"/>
        <v>213871.43827094979</v>
      </c>
      <c r="AK158" s="1">
        <f t="shared" si="171"/>
        <v>52497.737693840951</v>
      </c>
      <c r="AL158" s="17">
        <f t="shared" si="239"/>
        <v>43.503487236390434</v>
      </c>
      <c r="AM158" s="17">
        <f t="shared" si="239"/>
        <v>15.568643309498702</v>
      </c>
      <c r="AN158" s="17">
        <f t="shared" si="239"/>
        <v>2.8334389287623556</v>
      </c>
      <c r="AO158" s="7">
        <f t="shared" si="240"/>
        <v>6.5566772963339161E-3</v>
      </c>
      <c r="AP158" s="7">
        <f t="shared" si="240"/>
        <v>1.0096790324818649E-2</v>
      </c>
      <c r="AQ158" s="7">
        <f t="shared" si="240"/>
        <v>7.30846159486885E-3</v>
      </c>
      <c r="AR158" s="1">
        <f t="shared" si="208"/>
        <v>168515.1500811654</v>
      </c>
      <c r="AS158" s="1">
        <f t="shared" si="209"/>
        <v>122119.30176032508</v>
      </c>
      <c r="AT158" s="1">
        <f t="shared" si="210"/>
        <v>29037.92491397366</v>
      </c>
      <c r="AU158" s="1">
        <f t="shared" si="172"/>
        <v>33703.030016233082</v>
      </c>
      <c r="AV158" s="1">
        <f t="shared" si="173"/>
        <v>24423.860352065018</v>
      </c>
      <c r="AW158" s="1">
        <f t="shared" si="174"/>
        <v>5807.5849827947322</v>
      </c>
      <c r="AX158" s="1">
        <f t="shared" si="222"/>
        <v>104890.79565276651</v>
      </c>
      <c r="AY158" s="1">
        <f t="shared" si="223"/>
        <v>27400.013340030691</v>
      </c>
      <c r="AZ158" s="1">
        <f t="shared" si="224"/>
        <v>3426.3742516403167</v>
      </c>
      <c r="BA158" s="1">
        <f t="shared" si="225"/>
        <v>11.560675046519085</v>
      </c>
      <c r="BB158" s="1">
        <f t="shared" si="226"/>
        <v>10.218298779238477</v>
      </c>
      <c r="BC158" s="1">
        <f t="shared" si="227"/>
        <v>8.1392579115753758</v>
      </c>
      <c r="BD158" s="1">
        <f t="shared" si="228"/>
        <v>7018.163897880182</v>
      </c>
      <c r="BE158">
        <f t="shared" si="214"/>
        <v>0.44605544733121549</v>
      </c>
      <c r="BF158">
        <f t="shared" si="215"/>
        <v>0.64396964061591089</v>
      </c>
      <c r="BG158">
        <f t="shared" si="216"/>
        <v>5.0936644772301656E-2</v>
      </c>
      <c r="BH158">
        <f t="shared" si="229"/>
        <v>0.48361633718878272</v>
      </c>
      <c r="BI158">
        <f t="shared" si="230"/>
        <v>1.989654620938508E-2</v>
      </c>
      <c r="BJ158">
        <f t="shared" si="230"/>
        <v>4.1469689803498549E-2</v>
      </c>
      <c r="BK158">
        <f t="shared" si="230"/>
        <v>2.5945417806596459E-4</v>
      </c>
      <c r="BL158">
        <f t="shared" si="219"/>
        <v>3352.8694705713692</v>
      </c>
      <c r="BM158">
        <f t="shared" si="220"/>
        <v>5064.2495630205158</v>
      </c>
      <c r="BN158">
        <f t="shared" si="221"/>
        <v>7.5340109412962315</v>
      </c>
      <c r="BO158">
        <f t="shared" si="192"/>
        <v>1393.9756034817754</v>
      </c>
      <c r="BP158">
        <f t="shared" si="211"/>
        <v>644.14198670450958</v>
      </c>
      <c r="BQ158">
        <f t="shared" si="212"/>
        <v>34.823314808337095</v>
      </c>
      <c r="BR158" s="7">
        <f t="shared" si="237"/>
        <v>1.0290422482822414E-2</v>
      </c>
      <c r="BS158" s="7">
        <f t="shared" si="217"/>
        <v>6.5913644771878013E-2</v>
      </c>
      <c r="BT158" s="7">
        <f t="shared" si="218"/>
        <v>1.2942099588156753E-2</v>
      </c>
      <c r="BU158" s="8">
        <f>MAX((BU$3*climate!$I268+BU$4*climate!$I268^2+BU$5*climate!$I268^6)*(K158/K$66)^$BW$1,-99)</f>
        <v>2.6999283117990678</v>
      </c>
      <c r="BV158" s="8">
        <f>MAX((BV$3*climate!$I268+BV$4*climate!$I268^2+BV$5*climate!$I268^6)*(L158/L$66)^$BW$1,-99)</f>
        <v>1.1487611854697668</v>
      </c>
      <c r="BW158" s="8">
        <f>MAX((BW$3*climate!$I268+BW$4*climate!$I268^2+BW$5*climate!$I268^6)*(M158/M$66)^$BW$1,-99)</f>
        <v>0.39996740788729523</v>
      </c>
      <c r="BX158" s="8">
        <f>MAX((BX$3*climate!$M268+BX$4*climate!$M268^2+BX$5*climate!$M268^6)*(K158/K$66)^$BW$1,-99)</f>
        <v>2.6999285621257081</v>
      </c>
      <c r="BY158" s="8">
        <f>MAX((BY$3*climate!$M268+BY$4*climate!$M268^2+BY$5*climate!$M268^6)*(L158/L$66)^$BW$1,-99)</f>
        <v>1.1487610183303809</v>
      </c>
      <c r="BZ158" s="8">
        <f>MAX((BZ$3*climate!$M268+BZ$4*climate!$M268^2+BZ$5*climate!$M268^6)*(M158/M$66)^$BW$1,-99)</f>
        <v>0.39996694461419724</v>
      </c>
      <c r="CA158" s="8">
        <f t="shared" si="231"/>
        <v>-2.8731341926130924E-4</v>
      </c>
      <c r="CB158" s="8">
        <f t="shared" si="232"/>
        <v>-1.893787465538359E-5</v>
      </c>
      <c r="CC158" s="8">
        <f t="shared" si="233"/>
        <v>-3.718438885093699E-6</v>
      </c>
      <c r="CD158" s="8">
        <f>MAX((CD$3*climate!$I268+CD$4*climate!$I268^2+CD$5*climate!$I268^6)*(K158/K$66)^$BW$1,-99)</f>
        <v>0.52740355840141051</v>
      </c>
      <c r="CE158" s="8">
        <f>MAX((CE$3*climate!$I268+CE$4*climate!$I268^2+CE$5*climate!$I268^6)*(L158/L$66)^$BW$1,-99)</f>
        <v>0.19915635749241664</v>
      </c>
      <c r="CF158" s="8">
        <f>MAX((CF$3*climate!$I268+CF$4*climate!$I268^2+CF$5*climate!$I268^6)*(M158/M$66)^$BW$1,-99)</f>
        <v>4.4402486274027937E-2</v>
      </c>
      <c r="CG158" s="8">
        <f>MAX((CG$3*climate!$M268+CG$4*climate!$M268^2+CG$5*climate!$M268^6)*(K158/K$66)^$BW$1,-99)</f>
        <v>0.52740412847023743</v>
      </c>
      <c r="CH158" s="8">
        <f>MAX((CH$3*climate!$M268+CH$4*climate!$M268^2+CH$5*climate!$M268^6)*(L158/L$66)^$BW$1,-99)</f>
        <v>0.19915655266019316</v>
      </c>
      <c r="CI158" s="8">
        <f>MAX((CI$3*climate!$M268+CI$4*climate!$M268^2+CI$5*climate!$M268^6)*(M158/M$66)^$BW$1,-99)</f>
        <v>4.440249739289253E-2</v>
      </c>
      <c r="CJ158" s="8">
        <f t="shared" si="234"/>
        <v>-3.6468379936065584E-5</v>
      </c>
      <c r="CK158" s="8">
        <f t="shared" si="235"/>
        <v>-2.4037638405117103E-6</v>
      </c>
      <c r="CL158" s="8">
        <f t="shared" si="236"/>
        <v>-4.7197740495129839E-7</v>
      </c>
    </row>
    <row r="159" spans="1:90">
      <c r="A159">
        <f t="shared" si="175"/>
        <v>2113</v>
      </c>
      <c r="B159" s="4">
        <f t="shared" si="193"/>
        <v>1285.3253134415647</v>
      </c>
      <c r="C159" s="4">
        <f t="shared" si="194"/>
        <v>3565.8792347120561</v>
      </c>
      <c r="D159" s="4">
        <f t="shared" si="195"/>
        <v>6781.3464330720662</v>
      </c>
      <c r="E159" s="11">
        <f t="shared" si="176"/>
        <v>4.9511383632948394E-5</v>
      </c>
      <c r="F159" s="11">
        <f t="shared" si="177"/>
        <v>9.9259409128532572E-5</v>
      </c>
      <c r="G159" s="11">
        <f t="shared" si="178"/>
        <v>2.1914782853747612E-4</v>
      </c>
      <c r="H159" s="4">
        <f t="shared" si="196"/>
        <v>169924.1623461514</v>
      </c>
      <c r="I159" s="4">
        <f t="shared" si="197"/>
        <v>123691.13800147612</v>
      </c>
      <c r="J159" s="4">
        <f t="shared" si="198"/>
        <v>29313.32355189688</v>
      </c>
      <c r="K159" s="4">
        <f t="shared" si="166"/>
        <v>132203.23335200286</v>
      </c>
      <c r="L159" s="4">
        <f t="shared" si="167"/>
        <v>34687.416443441092</v>
      </c>
      <c r="M159" s="4">
        <f t="shared" si="168"/>
        <v>4322.6406202960261</v>
      </c>
      <c r="N159" s="11">
        <f t="shared" si="179"/>
        <v>8.3114159198658388E-3</v>
      </c>
      <c r="O159" s="11">
        <f t="shared" si="180"/>
        <v>1.2770789940125926E-2</v>
      </c>
      <c r="P159" s="11">
        <f t="shared" si="181"/>
        <v>9.2629240898918219E-3</v>
      </c>
      <c r="Q159" s="4">
        <f t="shared" si="182"/>
        <v>6275.8662460317455</v>
      </c>
      <c r="R159" s="4">
        <f t="shared" si="183"/>
        <v>18043.273386454344</v>
      </c>
      <c r="S159" s="4">
        <f t="shared" si="184"/>
        <v>4935.700252990323</v>
      </c>
      <c r="T159" s="4">
        <f t="shared" si="199"/>
        <v>36.93333637418332</v>
      </c>
      <c r="U159" s="4">
        <f t="shared" si="200"/>
        <v>145.8736145368718</v>
      </c>
      <c r="V159" s="4">
        <f t="shared" si="201"/>
        <v>168.37736752204378</v>
      </c>
      <c r="W159" s="11">
        <f t="shared" si="185"/>
        <v>-1.219247815263802E-2</v>
      </c>
      <c r="X159" s="11">
        <f t="shared" si="186"/>
        <v>-1.3228699347321071E-2</v>
      </c>
      <c r="Y159" s="11">
        <f t="shared" si="187"/>
        <v>-1.2203590333800474E-2</v>
      </c>
      <c r="Z159" s="4">
        <f t="shared" si="213"/>
        <v>6342.5791499734833</v>
      </c>
      <c r="AA159" s="4">
        <f t="shared" si="202"/>
        <v>24457.924936779349</v>
      </c>
      <c r="AB159" s="4">
        <f t="shared" si="203"/>
        <v>8478.671541252208</v>
      </c>
      <c r="AC159" s="12">
        <f t="shared" si="204"/>
        <v>1.8172489871501185</v>
      </c>
      <c r="AD159" s="12">
        <f t="shared" si="205"/>
        <v>3.8052923524675748</v>
      </c>
      <c r="AE159" s="12">
        <f t="shared" si="206"/>
        <v>1.8048900734333755</v>
      </c>
      <c r="AF159" s="11">
        <f t="shared" si="188"/>
        <v>-2.9039671966837322E-3</v>
      </c>
      <c r="AG159" s="11">
        <f t="shared" si="189"/>
        <v>2.0567434751257441E-3</v>
      </c>
      <c r="AH159" s="11">
        <f t="shared" si="190"/>
        <v>8.257041531207765E-4</v>
      </c>
      <c r="AI159" s="1">
        <f t="shared" si="169"/>
        <v>311303.84902778472</v>
      </c>
      <c r="AJ159" s="1">
        <f t="shared" si="170"/>
        <v>216908.15479591981</v>
      </c>
      <c r="AK159" s="1">
        <f t="shared" si="171"/>
        <v>53055.548907251585</v>
      </c>
      <c r="AL159" s="17">
        <f t="shared" si="239"/>
        <v>43.785873180193882</v>
      </c>
      <c r="AM159" s="17">
        <f t="shared" si="239"/>
        <v>15.72426470336522</v>
      </c>
      <c r="AN159" s="17">
        <f t="shared" si="239"/>
        <v>2.8539399275586992</v>
      </c>
      <c r="AO159" s="7">
        <f t="shared" si="240"/>
        <v>6.4911105233705765E-3</v>
      </c>
      <c r="AP159" s="7">
        <f t="shared" si="240"/>
        <v>9.9958224215704623E-3</v>
      </c>
      <c r="AQ159" s="7">
        <f t="shared" si="240"/>
        <v>7.235376978920161E-3</v>
      </c>
      <c r="AR159" s="1">
        <f t="shared" si="208"/>
        <v>169924.1623461514</v>
      </c>
      <c r="AS159" s="1">
        <f t="shared" si="209"/>
        <v>123691.13800147612</v>
      </c>
      <c r="AT159" s="1">
        <f t="shared" si="210"/>
        <v>29313.32355189688</v>
      </c>
      <c r="AU159" s="1">
        <f t="shared" si="172"/>
        <v>33984.832469230278</v>
      </c>
      <c r="AV159" s="1">
        <f t="shared" si="173"/>
        <v>24738.227600295228</v>
      </c>
      <c r="AW159" s="1">
        <f t="shared" si="174"/>
        <v>5862.6647103793766</v>
      </c>
      <c r="AX159" s="1">
        <f t="shared" si="222"/>
        <v>105762.58668160229</v>
      </c>
      <c r="AY159" s="1">
        <f t="shared" si="223"/>
        <v>27749.933154752875</v>
      </c>
      <c r="AZ159" s="1">
        <f t="shared" si="224"/>
        <v>3458.1124962368208</v>
      </c>
      <c r="BA159" s="1">
        <f t="shared" si="225"/>
        <v>11.568952112819725</v>
      </c>
      <c r="BB159" s="1">
        <f t="shared" si="226"/>
        <v>10.230988710333945</v>
      </c>
      <c r="BC159" s="1">
        <f t="shared" si="227"/>
        <v>8.1484781978820404</v>
      </c>
      <c r="BD159" s="1">
        <f t="shared" si="228"/>
        <v>6822.3816114494975</v>
      </c>
      <c r="BE159">
        <f t="shared" si="214"/>
        <v>0.44605544733121549</v>
      </c>
      <c r="BF159">
        <f t="shared" si="215"/>
        <v>0.64396964061591089</v>
      </c>
      <c r="BG159">
        <f t="shared" si="216"/>
        <v>5.0936644772301656E-2</v>
      </c>
      <c r="BH159">
        <f t="shared" si="229"/>
        <v>0.48400145594214289</v>
      </c>
      <c r="BI159">
        <f t="shared" si="230"/>
        <v>1.989654620938508E-2</v>
      </c>
      <c r="BJ159">
        <f t="shared" si="230"/>
        <v>4.1469689803498549E-2</v>
      </c>
      <c r="BK159">
        <f t="shared" si="230"/>
        <v>2.5945417806596459E-4</v>
      </c>
      <c r="BL159">
        <f t="shared" si="219"/>
        <v>3380.9039482112535</v>
      </c>
      <c r="BM159">
        <f t="shared" si="220"/>
        <v>5129.4331243629467</v>
      </c>
      <c r="BN159">
        <f t="shared" si="221"/>
        <v>7.6054642685390865</v>
      </c>
      <c r="BO159">
        <f t="shared" si="192"/>
        <v>1408.3202013723501</v>
      </c>
      <c r="BP159">
        <f t="shared" si="211"/>
        <v>651.34992352848781</v>
      </c>
      <c r="BQ159">
        <f t="shared" si="212"/>
        <v>35.220667331995678</v>
      </c>
      <c r="BR159" s="7">
        <f t="shared" si="237"/>
        <v>1.0186201188572275E-2</v>
      </c>
      <c r="BS159" s="7">
        <f t="shared" si="217"/>
        <v>6.3993829875609726E-2</v>
      </c>
      <c r="BT159" s="7">
        <f t="shared" si="218"/>
        <v>1.2440852389343665E-2</v>
      </c>
      <c r="BU159" s="8">
        <f>MAX((BU$3*climate!$I269+BU$4*climate!$I269^2+BU$5*climate!$I269^6)*(K159/K$66)^$BW$1,-99)</f>
        <v>2.6969611832445968</v>
      </c>
      <c r="BV159" s="8">
        <f>MAX((BV$3*climate!$I269+BV$4*climate!$I269^2+BV$5*climate!$I269^6)*(L159/L$66)^$BW$1,-99)</f>
        <v>1.143260623431877</v>
      </c>
      <c r="BW159" s="8">
        <f>MAX((BW$3*climate!$I269+BW$4*climate!$I269^2+BW$5*climate!$I269^6)*(M159/M$66)^$BW$1,-99)</f>
        <v>0.39399314047085537</v>
      </c>
      <c r="BX159" s="8">
        <f>MAX((BX$3*climate!$M269+BX$4*climate!$M269^2+BX$5*climate!$M269^6)*(K159/K$66)^$BW$1,-99)</f>
        <v>2.6969614148462813</v>
      </c>
      <c r="BY159" s="8">
        <f>MAX((BY$3*climate!$M269+BY$4*climate!$M269^2+BY$5*climate!$M269^6)*(L159/L$66)^$BW$1,-99)</f>
        <v>1.1432604471985708</v>
      </c>
      <c r="BZ159" s="8">
        <f>MAX((BZ$3*climate!$M269+BZ$4*climate!$M269^2+BZ$5*climate!$M269^6)*(M159/M$66)^$BW$1,-99)</f>
        <v>0.39399267211818051</v>
      </c>
      <c r="CA159" s="8">
        <f t="shared" si="231"/>
        <v>-2.5625748741431336E-4</v>
      </c>
      <c r="CB159" s="8">
        <f t="shared" si="232"/>
        <v>-1.6398898053942769E-5</v>
      </c>
      <c r="CC159" s="8">
        <f t="shared" si="233"/>
        <v>-3.1880615745855646E-6</v>
      </c>
      <c r="CD159" s="8">
        <f>MAX((CD$3*climate!$I269+CD$4*climate!$I269^2+CD$5*climate!$I269^6)*(K159/K$66)^$BW$1,-99)</f>
        <v>0.53248375840497353</v>
      </c>
      <c r="CE159" s="8">
        <f>MAX((CE$3*climate!$I269+CE$4*climate!$I269^2+CE$5*climate!$I269^6)*(L159/L$66)^$BW$1,-99)</f>
        <v>0.20063117191845792</v>
      </c>
      <c r="CF159" s="8">
        <f>MAX((CF$3*climate!$I269+CF$4*climate!$I269^2+CF$5*climate!$I269^6)*(M159/M$66)^$BW$1,-99)</f>
        <v>4.4412260124478804E-2</v>
      </c>
      <c r="CG159" s="8">
        <f>MAX((CG$3*climate!$M269+CG$4*climate!$M269^2+CG$5*climate!$M269^6)*(K159/K$66)^$BW$1,-99)</f>
        <v>0.53248432578639937</v>
      </c>
      <c r="CH159" s="8">
        <f>MAX((CH$3*climate!$M269+CH$4*climate!$M269^2+CH$5*climate!$M269^6)*(L159/L$66)^$BW$1,-99)</f>
        <v>0.20063136511602403</v>
      </c>
      <c r="CI159" s="8">
        <f>MAX((CI$3*climate!$M269+CI$4*climate!$M269^2+CI$5*climate!$M269^6)*(M159/M$66)^$BW$1,-99)</f>
        <v>4.4412269653272281E-2</v>
      </c>
      <c r="CJ159" s="8">
        <f t="shared" si="234"/>
        <v>-3.6078412074411969E-5</v>
      </c>
      <c r="CK159" s="8">
        <f t="shared" si="235"/>
        <v>-2.3087957644720634E-6</v>
      </c>
      <c r="CL159" s="8">
        <f t="shared" si="236"/>
        <v>-4.488461990596735E-7</v>
      </c>
    </row>
    <row r="160" spans="1:90">
      <c r="A160">
        <f t="shared" si="175"/>
        <v>2114</v>
      </c>
      <c r="B160" s="4">
        <f t="shared" si="193"/>
        <v>1285.3857697645174</v>
      </c>
      <c r="C160" s="4">
        <f t="shared" si="194"/>
        <v>3566.2154844246243</v>
      </c>
      <c r="D160" s="4">
        <f t="shared" si="195"/>
        <v>6782.7582445501657</v>
      </c>
      <c r="E160" s="11">
        <f t="shared" si="176"/>
        <v>4.703581445130097E-5</v>
      </c>
      <c r="F160" s="11">
        <f t="shared" si="177"/>
        <v>9.4296438672105944E-5</v>
      </c>
      <c r="G160" s="11">
        <f t="shared" si="178"/>
        <v>2.081904371106023E-4</v>
      </c>
      <c r="H160" s="4">
        <f t="shared" si="196"/>
        <v>171330.00451465725</v>
      </c>
      <c r="I160" s="4">
        <f t="shared" si="197"/>
        <v>125266.55306295279</v>
      </c>
      <c r="J160" s="4">
        <f t="shared" si="198"/>
        <v>29588.204812174663</v>
      </c>
      <c r="K160" s="4">
        <f t="shared" si="166"/>
        <v>133290.72761249324</v>
      </c>
      <c r="L160" s="4">
        <f t="shared" si="167"/>
        <v>35125.906892068633</v>
      </c>
      <c r="M160" s="4">
        <f t="shared" si="168"/>
        <v>4362.2673469083611</v>
      </c>
      <c r="N160" s="11">
        <f t="shared" si="179"/>
        <v>8.2259278605905095E-3</v>
      </c>
      <c r="O160" s="11">
        <f t="shared" si="180"/>
        <v>1.2641196537150901E-2</v>
      </c>
      <c r="P160" s="11">
        <f t="shared" si="181"/>
        <v>9.1672498579400408E-3</v>
      </c>
      <c r="Q160" s="4">
        <f t="shared" si="182"/>
        <v>6250.6372624005226</v>
      </c>
      <c r="R160" s="4">
        <f t="shared" si="183"/>
        <v>18031.355729896841</v>
      </c>
      <c r="S160" s="4">
        <f t="shared" si="184"/>
        <v>4921.1859437524408</v>
      </c>
      <c r="T160" s="4">
        <f t="shared" si="199"/>
        <v>36.48302747733706</v>
      </c>
      <c r="U160" s="4">
        <f t="shared" si="200"/>
        <v>143.94389634745653</v>
      </c>
      <c r="V160" s="4">
        <f t="shared" si="201"/>
        <v>166.32255910732101</v>
      </c>
      <c r="W160" s="11">
        <f t="shared" si="185"/>
        <v>-1.219247815263802E-2</v>
      </c>
      <c r="X160" s="11">
        <f t="shared" si="186"/>
        <v>-1.3228699347321071E-2</v>
      </c>
      <c r="Y160" s="11">
        <f t="shared" si="187"/>
        <v>-1.2203590333800474E-2</v>
      </c>
      <c r="Z160" s="4">
        <f t="shared" si="213"/>
        <v>6299.2870487370492</v>
      </c>
      <c r="AA160" s="4">
        <f t="shared" si="202"/>
        <v>24495.29677004836</v>
      </c>
      <c r="AB160" s="4">
        <f t="shared" si="203"/>
        <v>8461.6135947771618</v>
      </c>
      <c r="AC160" s="12">
        <f t="shared" si="204"/>
        <v>1.8119717557032278</v>
      </c>
      <c r="AD160" s="12">
        <f t="shared" si="205"/>
        <v>3.8131188626844583</v>
      </c>
      <c r="AE160" s="12">
        <f t="shared" si="206"/>
        <v>1.806380378662936</v>
      </c>
      <c r="AF160" s="11">
        <f t="shared" si="188"/>
        <v>-2.9039671966837322E-3</v>
      </c>
      <c r="AG160" s="11">
        <f t="shared" si="189"/>
        <v>2.0567434751257441E-3</v>
      </c>
      <c r="AH160" s="11">
        <f t="shared" si="190"/>
        <v>8.257041531207765E-4</v>
      </c>
      <c r="AI160" s="1">
        <f t="shared" si="169"/>
        <v>314158.29659423651</v>
      </c>
      <c r="AJ160" s="1">
        <f t="shared" si="170"/>
        <v>219955.56691662304</v>
      </c>
      <c r="AK160" s="1">
        <f t="shared" si="171"/>
        <v>53612.658726905807</v>
      </c>
      <c r="AL160" s="17">
        <f t="shared" si="239"/>
        <v>44.067249932947064</v>
      </c>
      <c r="AM160" s="17">
        <f t="shared" si="239"/>
        <v>15.879869891472982</v>
      </c>
      <c r="AN160" s="17">
        <f t="shared" si="239"/>
        <v>2.8743827654972676</v>
      </c>
      <c r="AO160" s="7">
        <f t="shared" si="240"/>
        <v>6.4261994181368711E-3</v>
      </c>
      <c r="AP160" s="7">
        <f t="shared" si="240"/>
        <v>9.8958641973547583E-3</v>
      </c>
      <c r="AQ160" s="7">
        <f t="shared" si="240"/>
        <v>7.1630232091309592E-3</v>
      </c>
      <c r="AR160" s="1">
        <f t="shared" si="208"/>
        <v>171330.00451465725</v>
      </c>
      <c r="AS160" s="1">
        <f t="shared" si="209"/>
        <v>125266.55306295279</v>
      </c>
      <c r="AT160" s="1">
        <f t="shared" si="210"/>
        <v>29588.204812174663</v>
      </c>
      <c r="AU160" s="1">
        <f t="shared" si="172"/>
        <v>34266.000902931453</v>
      </c>
      <c r="AV160" s="1">
        <f t="shared" si="173"/>
        <v>25053.310612590562</v>
      </c>
      <c r="AW160" s="1">
        <f t="shared" si="174"/>
        <v>5917.6409624349326</v>
      </c>
      <c r="AX160" s="1">
        <f t="shared" si="222"/>
        <v>106632.58208999461</v>
      </c>
      <c r="AY160" s="1">
        <f t="shared" si="223"/>
        <v>28100.725513654907</v>
      </c>
      <c r="AZ160" s="1">
        <f t="shared" si="224"/>
        <v>3489.8138775266889</v>
      </c>
      <c r="BA160" s="1">
        <f t="shared" si="225"/>
        <v>11.577144392136786</v>
      </c>
      <c r="BB160" s="1">
        <f t="shared" si="226"/>
        <v>10.24355067397981</v>
      </c>
      <c r="BC160" s="1">
        <f t="shared" si="227"/>
        <v>8.1576036835527876</v>
      </c>
      <c r="BD160" s="1">
        <f t="shared" si="228"/>
        <v>6631.9265826386136</v>
      </c>
      <c r="BE160">
        <f t="shared" si="214"/>
        <v>0.44605544733121549</v>
      </c>
      <c r="BF160">
        <f t="shared" si="215"/>
        <v>0.64396964061591089</v>
      </c>
      <c r="BG160">
        <f t="shared" si="216"/>
        <v>5.0936644772301656E-2</v>
      </c>
      <c r="BH160">
        <f t="shared" si="229"/>
        <v>0.48438377170704805</v>
      </c>
      <c r="BI160">
        <f t="shared" si="230"/>
        <v>1.989654620938508E-2</v>
      </c>
      <c r="BJ160">
        <f t="shared" si="230"/>
        <v>4.1469689803498549E-2</v>
      </c>
      <c r="BK160">
        <f t="shared" si="230"/>
        <v>2.5945417806596459E-4</v>
      </c>
      <c r="BL160">
        <f t="shared" si="219"/>
        <v>3408.8753518800322</v>
      </c>
      <c r="BM160">
        <f t="shared" si="220"/>
        <v>5194.7650982741434</v>
      </c>
      <c r="BN160">
        <f t="shared" si="221"/>
        <v>7.6767833599901953</v>
      </c>
      <c r="BO160">
        <f t="shared" si="192"/>
        <v>1422.6656342814595</v>
      </c>
      <c r="BP160">
        <f t="shared" si="211"/>
        <v>658.63955774383851</v>
      </c>
      <c r="BQ160">
        <f t="shared" si="212"/>
        <v>35.622611717890386</v>
      </c>
      <c r="BR160" s="7">
        <f t="shared" si="237"/>
        <v>1.0083152279722896E-2</v>
      </c>
      <c r="BS160" s="7">
        <f t="shared" si="217"/>
        <v>6.2129931918067691E-2</v>
      </c>
      <c r="BT160" s="7">
        <f t="shared" si="218"/>
        <v>1.1960216714207593E-2</v>
      </c>
      <c r="BU160" s="8">
        <f>MAX((BU$3*climate!$I270+BU$4*climate!$I270^2+BU$5*climate!$I270^6)*(K160/K$66)^$BW$1,-99)</f>
        <v>2.6938606485790304</v>
      </c>
      <c r="BV160" s="8">
        <f>MAX((BV$3*climate!$I270+BV$4*climate!$I270^2+BV$5*climate!$I270^6)*(L160/L$66)^$BW$1,-99)</f>
        <v>1.1377126412431464</v>
      </c>
      <c r="BW160" s="8">
        <f>MAX((BW$3*climate!$I270+BW$4*climate!$I270^2+BW$5*climate!$I270^6)*(M160/M$66)^$BW$1,-99)</f>
        <v>0.38797761128103447</v>
      </c>
      <c r="BX160" s="8">
        <f>MAX((BX$3*climate!$M270+BX$4*climate!$M270^2+BX$5*climate!$M270^6)*(K160/K$66)^$BW$1,-99)</f>
        <v>2.693860861797055</v>
      </c>
      <c r="BY160" s="8">
        <f>MAX((BY$3*climate!$M270+BY$4*climate!$M270^2+BY$5*climate!$M270^6)*(L160/L$66)^$BW$1,-99)</f>
        <v>1.137712456125785</v>
      </c>
      <c r="BZ160" s="8">
        <f>MAX((BZ$3*climate!$M270+BZ$4*climate!$M270^2+BZ$5*climate!$M270^6)*(M160/M$66)^$BW$1,-99)</f>
        <v>0.38797713798611644</v>
      </c>
      <c r="CA160" s="8">
        <f t="shared" si="231"/>
        <v>-2.2526698140714504E-4</v>
      </c>
      <c r="CB160" s="8">
        <f t="shared" si="232"/>
        <v>-1.3995822218214541E-5</v>
      </c>
      <c r="CC160" s="8">
        <f t="shared" si="233"/>
        <v>-2.6942419161848272E-6</v>
      </c>
      <c r="CD160" s="8">
        <f>MAX((CD$3*climate!$I270+CD$4*climate!$I270^2+CD$5*climate!$I270^6)*(K160/K$66)^$BW$1,-99)</f>
        <v>0.53754727446919148</v>
      </c>
      <c r="CE160" s="8">
        <f>MAX((CE$3*climate!$I270+CE$4*climate!$I270^2+CE$5*climate!$I270^6)*(L160/L$66)^$BW$1,-99)</f>
        <v>0.20209031272881739</v>
      </c>
      <c r="CF160" s="8">
        <f>MAX((CF$3*climate!$I270+CF$4*climate!$I270^2+CF$5*climate!$I270^6)*(M160/M$66)^$BW$1,-99)</f>
        <v>4.440589452794632E-2</v>
      </c>
      <c r="CG160" s="8">
        <f>MAX((CG$3*climate!$M270+CG$4*climate!$M270^2+CG$5*climate!$M270^6)*(K160/K$66)^$BW$1,-99)</f>
        <v>0.53754783911241621</v>
      </c>
      <c r="CH160" s="8">
        <f>MAX((CH$3*climate!$M270+CH$4*climate!$M270^2+CH$5*climate!$M270^6)*(L160/L$66)^$BW$1,-99)</f>
        <v>0.20209050393485267</v>
      </c>
      <c r="CI160" s="8">
        <f>MAX((CI$3*climate!$M270+CI$4*climate!$M270^2+CI$5*climate!$M270^6)*(M160/M$66)^$BW$1,-99)</f>
        <v>4.4405902447814505E-2</v>
      </c>
      <c r="CJ160" s="8">
        <f t="shared" si="234"/>
        <v>-3.5683551244592057E-5</v>
      </c>
      <c r="CK160" s="8">
        <f t="shared" si="235"/>
        <v>-2.2170166094213842E-6</v>
      </c>
      <c r="CL160" s="8">
        <f t="shared" si="236"/>
        <v>-4.2678300601785308E-7</v>
      </c>
    </row>
    <row r="161" spans="1:90">
      <c r="A161">
        <f t="shared" si="175"/>
        <v>2115</v>
      </c>
      <c r="B161" s="4">
        <f t="shared" si="193"/>
        <v>1285.443205972754</v>
      </c>
      <c r="C161" s="4">
        <f t="shared" si="194"/>
        <v>3566.5349517733571</v>
      </c>
      <c r="D161" s="4">
        <f t="shared" si="195"/>
        <v>6784.0997446837273</v>
      </c>
      <c r="E161" s="11">
        <f t="shared" si="176"/>
        <v>4.4684023728735917E-5</v>
      </c>
      <c r="F161" s="11">
        <f t="shared" si="177"/>
        <v>8.9581616738500637E-5</v>
      </c>
      <c r="G161" s="11">
        <f t="shared" si="178"/>
        <v>1.9778091525507216E-4</v>
      </c>
      <c r="H161" s="4">
        <f t="shared" si="196"/>
        <v>172732.57536020115</v>
      </c>
      <c r="I161" s="4">
        <f t="shared" si="197"/>
        <v>126845.3680755925</v>
      </c>
      <c r="J161" s="4">
        <f t="shared" si="198"/>
        <v>29862.552666943357</v>
      </c>
      <c r="K161" s="4">
        <f t="shared" si="166"/>
        <v>134375.89039920786</v>
      </c>
      <c r="L161" s="4">
        <f t="shared" si="167"/>
        <v>35565.435300871592</v>
      </c>
      <c r="M161" s="4">
        <f t="shared" si="168"/>
        <v>4401.8445764074677</v>
      </c>
      <c r="N161" s="11">
        <f t="shared" si="179"/>
        <v>8.1413224021811281E-3</v>
      </c>
      <c r="O161" s="11">
        <f t="shared" si="180"/>
        <v>1.2512941236036967E-2</v>
      </c>
      <c r="P161" s="11">
        <f t="shared" si="181"/>
        <v>9.0726281430586475E-3</v>
      </c>
      <c r="Q161" s="4">
        <f t="shared" si="182"/>
        <v>6224.972645354188</v>
      </c>
      <c r="R161" s="4">
        <f t="shared" si="183"/>
        <v>18017.078766060658</v>
      </c>
      <c r="S161" s="4">
        <f t="shared" si="184"/>
        <v>4906.2031911064314</v>
      </c>
      <c r="T161" s="4">
        <f t="shared" si="199"/>
        <v>36.038208961877537</v>
      </c>
      <c r="U161" s="4">
        <f t="shared" si="200"/>
        <v>142.03970581979408</v>
      </c>
      <c r="V161" s="4">
        <f t="shared" si="201"/>
        <v>164.29282673270595</v>
      </c>
      <c r="W161" s="11">
        <f t="shared" si="185"/>
        <v>-1.219247815263802E-2</v>
      </c>
      <c r="X161" s="11">
        <f t="shared" si="186"/>
        <v>-1.3228699347321071E-2</v>
      </c>
      <c r="Y161" s="11">
        <f t="shared" si="187"/>
        <v>-1.2203590333800474E-2</v>
      </c>
      <c r="Z161" s="4">
        <f t="shared" si="213"/>
        <v>6255.7445280761112</v>
      </c>
      <c r="AA161" s="4">
        <f t="shared" si="202"/>
        <v>24529.464790658152</v>
      </c>
      <c r="AB161" s="4">
        <f t="shared" si="203"/>
        <v>8443.696950407284</v>
      </c>
      <c r="AC161" s="12">
        <f t="shared" si="204"/>
        <v>1.8067098491633482</v>
      </c>
      <c r="AD161" s="12">
        <f t="shared" si="205"/>
        <v>3.8209614700251633</v>
      </c>
      <c r="AE161" s="12">
        <f t="shared" si="206"/>
        <v>1.8078719144437139</v>
      </c>
      <c r="AF161" s="11">
        <f t="shared" si="188"/>
        <v>-2.9039671966837322E-3</v>
      </c>
      <c r="AG161" s="11">
        <f t="shared" si="189"/>
        <v>2.0567434751257441E-3</v>
      </c>
      <c r="AH161" s="11">
        <f t="shared" si="190"/>
        <v>8.257041531207765E-4</v>
      </c>
      <c r="AI161" s="1">
        <f t="shared" si="169"/>
        <v>317008.46783774433</v>
      </c>
      <c r="AJ161" s="1">
        <f t="shared" si="170"/>
        <v>223013.32083755132</v>
      </c>
      <c r="AK161" s="1">
        <f t="shared" si="171"/>
        <v>54169.033816650161</v>
      </c>
      <c r="AL161" s="17">
        <f t="shared" si="239"/>
        <v>44.347603019466277</v>
      </c>
      <c r="AM161" s="17">
        <f t="shared" si="239"/>
        <v>16.035443477031485</v>
      </c>
      <c r="AN161" s="17">
        <f t="shared" si="239"/>
        <v>2.8947661432538392</v>
      </c>
      <c r="AO161" s="7">
        <f t="shared" si="240"/>
        <v>6.3619374239555024E-3</v>
      </c>
      <c r="AP161" s="7">
        <f t="shared" si="240"/>
        <v>9.7969055553812114E-3</v>
      </c>
      <c r="AQ161" s="7">
        <f t="shared" si="240"/>
        <v>7.0913929770396499E-3</v>
      </c>
      <c r="AR161" s="1">
        <f t="shared" si="208"/>
        <v>172732.57536020115</v>
      </c>
      <c r="AS161" s="1">
        <f t="shared" si="209"/>
        <v>126845.3680755925</v>
      </c>
      <c r="AT161" s="1">
        <f t="shared" si="210"/>
        <v>29862.552666943357</v>
      </c>
      <c r="AU161" s="1">
        <f t="shared" si="172"/>
        <v>34546.515072040231</v>
      </c>
      <c r="AV161" s="1">
        <f t="shared" si="173"/>
        <v>25369.073615118501</v>
      </c>
      <c r="AW161" s="1">
        <f t="shared" si="174"/>
        <v>5972.5105333886713</v>
      </c>
      <c r="AX161" s="1">
        <f t="shared" si="222"/>
        <v>107500.71231936628</v>
      </c>
      <c r="AY161" s="1">
        <f t="shared" si="223"/>
        <v>28452.348240697273</v>
      </c>
      <c r="AZ161" s="1">
        <f t="shared" si="224"/>
        <v>3521.475661125975</v>
      </c>
      <c r="BA161" s="1">
        <f t="shared" si="225"/>
        <v>11.585252752754565</v>
      </c>
      <c r="BB161" s="1">
        <f t="shared" si="226"/>
        <v>10.255985975364377</v>
      </c>
      <c r="BC161" s="1">
        <f t="shared" si="227"/>
        <v>8.1666354026539771</v>
      </c>
      <c r="BD161" s="1">
        <f t="shared" si="228"/>
        <v>6446.6612138647597</v>
      </c>
      <c r="BE161">
        <f t="shared" si="214"/>
        <v>0.44605544733121549</v>
      </c>
      <c r="BF161">
        <f t="shared" si="215"/>
        <v>0.64396964061591089</v>
      </c>
      <c r="BG161">
        <f t="shared" si="216"/>
        <v>5.0936644772301656E-2</v>
      </c>
      <c r="BH161">
        <f t="shared" si="229"/>
        <v>0.48476327663227442</v>
      </c>
      <c r="BI161">
        <f t="shared" si="230"/>
        <v>1.989654620938508E-2</v>
      </c>
      <c r="BJ161">
        <f t="shared" si="230"/>
        <v>4.1469689803498549E-2</v>
      </c>
      <c r="BK161">
        <f t="shared" si="230"/>
        <v>2.5945417806596459E-4</v>
      </c>
      <c r="BL161">
        <f t="shared" si="219"/>
        <v>3436.781667520333</v>
      </c>
      <c r="BM161">
        <f t="shared" si="220"/>
        <v>5260.2380671054188</v>
      </c>
      <c r="BN161">
        <f t="shared" si="221"/>
        <v>7.747964057153367</v>
      </c>
      <c r="BO161">
        <f t="shared" si="192"/>
        <v>1437.0105885150481</v>
      </c>
      <c r="BP161">
        <f t="shared" si="211"/>
        <v>666.01180898607413</v>
      </c>
      <c r="BQ161">
        <f t="shared" si="212"/>
        <v>36.029200150696383</v>
      </c>
      <c r="BR161" s="7">
        <f t="shared" si="237"/>
        <v>9.9812562950496453E-3</v>
      </c>
      <c r="BS161" s="7">
        <f t="shared" si="217"/>
        <v>6.0320322250551152E-2</v>
      </c>
      <c r="BT161" s="7">
        <f t="shared" si="218"/>
        <v>1.1499288963572192E-2</v>
      </c>
      <c r="BU161" s="8">
        <f>MAX((BU$3*climate!$I271+BU$4*climate!$I271^2+BU$5*climate!$I271^6)*(K161/K$66)^$BW$1,-99)</f>
        <v>2.6906289517422288</v>
      </c>
      <c r="BV161" s="8">
        <f>MAX((BV$3*climate!$I271+BV$4*climate!$I271^2+BV$5*climate!$I271^6)*(L161/L$66)^$BW$1,-99)</f>
        <v>1.1321187669309762</v>
      </c>
      <c r="BW161" s="8">
        <f>MAX((BW$3*climate!$I271+BW$4*climate!$I271^2+BW$5*climate!$I271^6)*(M161/M$66)^$BW$1,-99)</f>
        <v>0.3819223423171727</v>
      </c>
      <c r="BX161" s="8">
        <f>MAX((BX$3*climate!$M271+BX$4*climate!$M271^2+BX$5*climate!$M271^6)*(K161/K$66)^$BW$1,-99)</f>
        <v>2.6906291469146746</v>
      </c>
      <c r="BY161" s="8">
        <f>MAX((BY$3*climate!$M271+BY$4*climate!$M271^2+BY$5*climate!$M271^6)*(L161/L$66)^$BW$1,-99)</f>
        <v>1.1321185731361383</v>
      </c>
      <c r="BZ161" s="8">
        <f>MAX((BZ$3*climate!$M271+BZ$4*climate!$M271^2+BZ$5*climate!$M271^6)*(M161/M$66)^$BW$1,-99)</f>
        <v>0.38192186421492896</v>
      </c>
      <c r="CA161" s="8">
        <f t="shared" si="231"/>
        <v>-1.9435285761708034E-4</v>
      </c>
      <c r="CB161" s="8">
        <f t="shared" si="232"/>
        <v>-1.172342700177777E-5</v>
      </c>
      <c r="CC161" s="8">
        <f t="shared" si="233"/>
        <v>-2.2349196706348097E-6</v>
      </c>
      <c r="CD161" s="8">
        <f>MAX((CD$3*climate!$I271+CD$4*climate!$I271^2+CD$5*climate!$I271^6)*(K161/K$66)^$BW$1,-99)</f>
        <v>0.54259294041644102</v>
      </c>
      <c r="CE161" s="8">
        <f>MAX((CE$3*climate!$I271+CE$4*climate!$I271^2+CE$5*climate!$I271^6)*(L161/L$66)^$BW$1,-99)</f>
        <v>0.20353332945833905</v>
      </c>
      <c r="CF161" s="8">
        <f>MAX((CF$3*climate!$I271+CF$4*climate!$I271^2+CF$5*climate!$I271^6)*(M161/M$66)^$BW$1,-99)</f>
        <v>4.438313641199839E-2</v>
      </c>
      <c r="CG161" s="8">
        <f>MAX((CG$3*climate!$M271+CG$4*climate!$M271^2+CG$5*climate!$M271^6)*(K161/K$66)^$BW$1,-99)</f>
        <v>0.54259350227255698</v>
      </c>
      <c r="CH161" s="8">
        <f>MAX((CH$3*climate!$M271+CH$4*climate!$M271^2+CH$5*climate!$M271^6)*(L161/L$66)^$BW$1,-99)</f>
        <v>0.20353351865241623</v>
      </c>
      <c r="CI161" s="8">
        <f>MAX((CI$3*climate!$M271+CI$4*climate!$M271^2+CI$5*climate!$M271^6)*(M161/M$66)^$BW$1,-99)</f>
        <v>4.4383142704583302E-2</v>
      </c>
      <c r="CJ161" s="8">
        <f t="shared" si="234"/>
        <v>-3.528411652685839E-5</v>
      </c>
      <c r="CK161" s="8">
        <f t="shared" si="235"/>
        <v>-2.1283492792260957E-6</v>
      </c>
      <c r="CL161" s="8">
        <f t="shared" si="236"/>
        <v>-4.057422517666979E-7</v>
      </c>
    </row>
    <row r="162" spans="1:90">
      <c r="A162">
        <f t="shared" si="175"/>
        <v>2116</v>
      </c>
      <c r="B162" s="4">
        <f t="shared" si="193"/>
        <v>1285.4977728087356</v>
      </c>
      <c r="C162" s="4">
        <f t="shared" si="194"/>
        <v>3566.838472942135</v>
      </c>
      <c r="D162" s="4">
        <f t="shared" si="195"/>
        <v>6785.3744218675793</v>
      </c>
      <c r="E162" s="11">
        <f t="shared" si="176"/>
        <v>4.2449822542299117E-5</v>
      </c>
      <c r="F162" s="11">
        <f t="shared" si="177"/>
        <v>8.5102535901575597E-5</v>
      </c>
      <c r="G162" s="11">
        <f t="shared" si="178"/>
        <v>1.8789186949231854E-4</v>
      </c>
      <c r="H162" s="4">
        <f t="shared" si="196"/>
        <v>174131.77527982081</v>
      </c>
      <c r="I162" s="4">
        <f t="shared" si="197"/>
        <v>128427.40461120526</v>
      </c>
      <c r="J162" s="4">
        <f t="shared" si="198"/>
        <v>30136.351185784722</v>
      </c>
      <c r="K162" s="4">
        <f t="shared" si="166"/>
        <v>135458.63630658286</v>
      </c>
      <c r="L162" s="4">
        <f t="shared" si="167"/>
        <v>36005.949129866509</v>
      </c>
      <c r="M162" s="4">
        <f t="shared" si="168"/>
        <v>4441.3689373813677</v>
      </c>
      <c r="N162" s="11">
        <f t="shared" si="179"/>
        <v>8.0575905704389772E-3</v>
      </c>
      <c r="O162" s="11">
        <f t="shared" si="180"/>
        <v>1.2386009766738981E-2</v>
      </c>
      <c r="P162" s="11">
        <f t="shared" si="181"/>
        <v>8.9790450998061822E-3</v>
      </c>
      <c r="Q162" s="4">
        <f t="shared" si="182"/>
        <v>6198.8846599034132</v>
      </c>
      <c r="R162" s="4">
        <f t="shared" si="183"/>
        <v>18000.475604519877</v>
      </c>
      <c r="S162" s="4">
        <f t="shared" si="184"/>
        <v>4890.7640741610867</v>
      </c>
      <c r="T162" s="4">
        <f t="shared" si="199"/>
        <v>35.598813886449641</v>
      </c>
      <c r="U162" s="4">
        <f t="shared" si="200"/>
        <v>140.1607052561221</v>
      </c>
      <c r="V162" s="4">
        <f t="shared" si="201"/>
        <v>162.28786438047794</v>
      </c>
      <c r="W162" s="11">
        <f t="shared" si="185"/>
        <v>-1.219247815263802E-2</v>
      </c>
      <c r="X162" s="11">
        <f t="shared" si="186"/>
        <v>-1.3228699347321071E-2</v>
      </c>
      <c r="Y162" s="11">
        <f t="shared" si="187"/>
        <v>-1.2203590333800474E-2</v>
      </c>
      <c r="Z162" s="4">
        <f t="shared" si="213"/>
        <v>6211.9670542070016</v>
      </c>
      <c r="AA162" s="4">
        <f t="shared" si="202"/>
        <v>24560.453589511966</v>
      </c>
      <c r="AB162" s="4">
        <f t="shared" si="203"/>
        <v>8424.9405374968173</v>
      </c>
      <c r="AC162" s="12">
        <f t="shared" si="204"/>
        <v>1.8014632230274523</v>
      </c>
      <c r="AD162" s="12">
        <f t="shared" si="205"/>
        <v>3.8288202075973445</v>
      </c>
      <c r="AE162" s="12">
        <f t="shared" si="206"/>
        <v>1.8093646817917806</v>
      </c>
      <c r="AF162" s="11">
        <f t="shared" si="188"/>
        <v>-2.9039671966837322E-3</v>
      </c>
      <c r="AG162" s="11">
        <f t="shared" si="189"/>
        <v>2.0567434751257441E-3</v>
      </c>
      <c r="AH162" s="11">
        <f t="shared" si="190"/>
        <v>8.257041531207765E-4</v>
      </c>
      <c r="AI162" s="1">
        <f t="shared" si="169"/>
        <v>319854.1361260101</v>
      </c>
      <c r="AJ162" s="1">
        <f t="shared" si="170"/>
        <v>226081.06236891472</v>
      </c>
      <c r="AK162" s="1">
        <f t="shared" si="171"/>
        <v>54724.640968373817</v>
      </c>
      <c r="AL162" s="17">
        <f t="shared" si="239"/>
        <v>44.626918328025425</v>
      </c>
      <c r="AM162" s="17">
        <f t="shared" si="239"/>
        <v>16.190970225061786</v>
      </c>
      <c r="AN162" s="17">
        <f t="shared" si="239"/>
        <v>2.9150887883092969</v>
      </c>
      <c r="AO162" s="7">
        <f t="shared" si="240"/>
        <v>6.2983180497159473E-3</v>
      </c>
      <c r="AP162" s="7">
        <f t="shared" si="240"/>
        <v>9.6989364998274E-3</v>
      </c>
      <c r="AQ162" s="7">
        <f t="shared" si="240"/>
        <v>7.0204790472692532E-3</v>
      </c>
      <c r="AR162" s="1">
        <f t="shared" si="208"/>
        <v>174131.77527982081</v>
      </c>
      <c r="AS162" s="1">
        <f t="shared" si="209"/>
        <v>128427.40461120526</v>
      </c>
      <c r="AT162" s="1">
        <f t="shared" si="210"/>
        <v>30136.351185784722</v>
      </c>
      <c r="AU162" s="1">
        <f t="shared" si="172"/>
        <v>34826.355055964166</v>
      </c>
      <c r="AV162" s="1">
        <f t="shared" si="173"/>
        <v>25685.480922241055</v>
      </c>
      <c r="AW162" s="1">
        <f t="shared" si="174"/>
        <v>6027.2702371569449</v>
      </c>
      <c r="AX162" s="1">
        <f t="shared" si="222"/>
        <v>108366.90904526628</v>
      </c>
      <c r="AY162" s="1">
        <f t="shared" si="223"/>
        <v>28804.759303893206</v>
      </c>
      <c r="AZ162" s="1">
        <f t="shared" si="224"/>
        <v>3553.0951499050943</v>
      </c>
      <c r="BA162" s="1">
        <f t="shared" si="225"/>
        <v>11.593278054274105</v>
      </c>
      <c r="BB162" s="1">
        <f t="shared" si="226"/>
        <v>10.268295906078567</v>
      </c>
      <c r="BC162" s="1">
        <f t="shared" si="227"/>
        <v>8.1755743758214923</v>
      </c>
      <c r="BD162" s="1">
        <f t="shared" si="228"/>
        <v>6266.451009289588</v>
      </c>
      <c r="BE162">
        <f t="shared" si="214"/>
        <v>0.44605544733121549</v>
      </c>
      <c r="BF162">
        <f t="shared" si="215"/>
        <v>0.64396964061591089</v>
      </c>
      <c r="BG162">
        <f t="shared" si="216"/>
        <v>5.0936644772301656E-2</v>
      </c>
      <c r="BH162">
        <f t="shared" si="229"/>
        <v>0.4851399646533367</v>
      </c>
      <c r="BI162">
        <f t="shared" si="230"/>
        <v>1.989654620938508E-2</v>
      </c>
      <c r="BJ162">
        <f t="shared" si="230"/>
        <v>4.1469689803498549E-2</v>
      </c>
      <c r="BK162">
        <f t="shared" si="230"/>
        <v>2.5945417806596459E-4</v>
      </c>
      <c r="BL162">
        <f t="shared" si="219"/>
        <v>3464.6209133772131</v>
      </c>
      <c r="BM162">
        <f t="shared" si="220"/>
        <v>5325.8446314950816</v>
      </c>
      <c r="BN162">
        <f t="shared" si="221"/>
        <v>7.8190022268150328</v>
      </c>
      <c r="BO162">
        <f t="shared" si="192"/>
        <v>1451.353759497717</v>
      </c>
      <c r="BP162">
        <f t="shared" si="211"/>
        <v>673.46760752031707</v>
      </c>
      <c r="BQ162">
        <f t="shared" si="212"/>
        <v>36.440485443229832</v>
      </c>
      <c r="BR162" s="7">
        <f t="shared" si="237"/>
        <v>9.8804943914931886E-3</v>
      </c>
      <c r="BS162" s="7">
        <f t="shared" si="217"/>
        <v>5.8563419660729275E-2</v>
      </c>
      <c r="BT162" s="7">
        <f t="shared" si="218"/>
        <v>1.1057207900591014E-2</v>
      </c>
      <c r="BU162" s="8">
        <f>MAX((BU$3*climate!$I272+BU$4*climate!$I272^2+BU$5*climate!$I272^6)*(K162/K$66)^$BW$1,-99)</f>
        <v>2.6872683738206491</v>
      </c>
      <c r="BV162" s="8">
        <f>MAX((BV$3*climate!$I272+BV$4*climate!$I272^2+BV$5*climate!$I272^6)*(L162/L$66)^$BW$1,-99)</f>
        <v>1.1264805398971411</v>
      </c>
      <c r="BW162" s="8">
        <f>MAX((BW$3*climate!$I272+BW$4*climate!$I272^2+BW$5*climate!$I272^6)*(M162/M$66)^$BW$1,-99)</f>
        <v>0.37582886534811455</v>
      </c>
      <c r="BX162" s="8">
        <f>MAX((BX$3*climate!$M272+BX$4*climate!$M272^2+BX$5*climate!$M272^6)*(K162/K$66)^$BW$1,-99)</f>
        <v>2.6872685512822412</v>
      </c>
      <c r="BY162" s="8">
        <f>MAX((BY$3*climate!$M272+BY$4*climate!$M272^2+BY$5*climate!$M272^6)*(L162/L$66)^$BW$1,-99)</f>
        <v>1.1264803376280972</v>
      </c>
      <c r="BZ162" s="8">
        <f>MAX((BZ$3*climate!$M272+BZ$4*climate!$M272^2+BZ$5*climate!$M272^6)*(M162/M$66)^$BW$1,-99)</f>
        <v>0.37582838257104623</v>
      </c>
      <c r="CA162" s="8">
        <f t="shared" si="231"/>
        <v>-1.6352562798854396E-4</v>
      </c>
      <c r="CB162" s="8">
        <f t="shared" si="232"/>
        <v>-9.5766199771773974E-6</v>
      </c>
      <c r="CC162" s="8">
        <f t="shared" si="233"/>
        <v>-1.8081368657440353E-6</v>
      </c>
      <c r="CD162" s="8">
        <f>MAX((CD$3*climate!$I272+CD$4*climate!$I272^2+CD$5*climate!$I272^6)*(K162/K$66)^$BW$1,-99)</f>
        <v>0.54761960249423847</v>
      </c>
      <c r="CE162" s="8">
        <f>MAX((CE$3*climate!$I272+CE$4*climate!$I272^2+CE$5*climate!$I272^6)*(L162/L$66)^$BW$1,-99)</f>
        <v>0.20495978146745247</v>
      </c>
      <c r="CF162" s="8">
        <f>MAX((CF$3*climate!$I272+CF$4*climate!$I272^2+CF$5*climate!$I272^6)*(M162/M$66)^$BW$1,-99)</f>
        <v>4.4343741997746731E-2</v>
      </c>
      <c r="CG162" s="8">
        <f>MAX((CG$3*climate!$M272+CG$4*climate!$M272^2+CG$5*climate!$M272^6)*(K162/K$66)^$BW$1,-99)</f>
        <v>0.54762016151619353</v>
      </c>
      <c r="CH162" s="8">
        <f>MAX((CH$3*climate!$M272+CH$4*climate!$M272^2+CH$5*climate!$M272^6)*(L162/L$66)^$BW$1,-99)</f>
        <v>0.20495996863002364</v>
      </c>
      <c r="CI162" s="8">
        <f>MAX((CI$3*climate!$M272+CI$4*climate!$M272^2+CI$5*climate!$M272^6)*(M162/M$66)^$BW$1,-99)</f>
        <v>4.4343746645191175E-2</v>
      </c>
      <c r="CJ162" s="8">
        <f t="shared" si="234"/>
        <v>-3.4880421760897852E-5</v>
      </c>
      <c r="CK162" s="8">
        <f t="shared" si="235"/>
        <v>-2.0427167775266945E-6</v>
      </c>
      <c r="CL162" s="8">
        <f t="shared" si="236"/>
        <v>-3.8568007507054647E-7</v>
      </c>
    </row>
    <row r="163" spans="1:90">
      <c r="A163">
        <f t="shared" si="175"/>
        <v>2117</v>
      </c>
      <c r="B163" s="4">
        <f t="shared" si="193"/>
        <v>1285.549613503453</v>
      </c>
      <c r="C163" s="4">
        <f t="shared" si="194"/>
        <v>3567.126842591374</v>
      </c>
      <c r="D163" s="4">
        <f t="shared" si="195"/>
        <v>6786.5855927186431</v>
      </c>
      <c r="E163" s="11">
        <f t="shared" si="176"/>
        <v>4.0327331415184157E-5</v>
      </c>
      <c r="F163" s="11">
        <f t="shared" si="177"/>
        <v>8.0847409106496815E-5</v>
      </c>
      <c r="G163" s="11">
        <f t="shared" si="178"/>
        <v>1.784972760177026E-4</v>
      </c>
      <c r="H163" s="4">
        <f t="shared" si="196"/>
        <v>175527.5063114886</v>
      </c>
      <c r="I163" s="4">
        <f t="shared" si="197"/>
        <v>130012.48474762068</v>
      </c>
      <c r="J163" s="4">
        <f t="shared" si="198"/>
        <v>30409.584542774319</v>
      </c>
      <c r="K163" s="4">
        <f t="shared" si="166"/>
        <v>136538.88147741809</v>
      </c>
      <c r="L163" s="4">
        <f t="shared" si="167"/>
        <v>36447.396037414765</v>
      </c>
      <c r="M163" s="4">
        <f t="shared" si="168"/>
        <v>4480.8371053922747</v>
      </c>
      <c r="N163" s="11">
        <f t="shared" si="179"/>
        <v>7.9747235044527187E-3</v>
      </c>
      <c r="O163" s="11">
        <f t="shared" si="180"/>
        <v>1.2260388025213231E-2</v>
      </c>
      <c r="P163" s="11">
        <f t="shared" si="181"/>
        <v>8.8864871546063817E-3</v>
      </c>
      <c r="Q163" s="4">
        <f t="shared" si="182"/>
        <v>6172.3854633773581</v>
      </c>
      <c r="R163" s="4">
        <f t="shared" si="183"/>
        <v>17981.579707891131</v>
      </c>
      <c r="S163" s="4">
        <f t="shared" si="184"/>
        <v>4874.8805137724839</v>
      </c>
      <c r="T163" s="4">
        <f t="shared" si="199"/>
        <v>35.164776125879278</v>
      </c>
      <c r="U163" s="4">
        <f t="shared" si="200"/>
        <v>138.30656142598036</v>
      </c>
      <c r="V163" s="4">
        <f t="shared" si="201"/>
        <v>160.30736976743123</v>
      </c>
      <c r="W163" s="11">
        <f t="shared" si="185"/>
        <v>-1.219247815263802E-2</v>
      </c>
      <c r="X163" s="11">
        <f t="shared" si="186"/>
        <v>-1.3228699347321071E-2</v>
      </c>
      <c r="Y163" s="11">
        <f t="shared" si="187"/>
        <v>-1.2203590333800474E-2</v>
      </c>
      <c r="Z163" s="4">
        <f t="shared" si="213"/>
        <v>6167.9698251829132</v>
      </c>
      <c r="AA163" s="4">
        <f t="shared" si="202"/>
        <v>24588.288556600372</v>
      </c>
      <c r="AB163" s="4">
        <f t="shared" si="203"/>
        <v>8405.3630766474907</v>
      </c>
      <c r="AC163" s="12">
        <f t="shared" si="204"/>
        <v>1.7962318329217484</v>
      </c>
      <c r="AD163" s="12">
        <f t="shared" si="205"/>
        <v>3.83669510857675</v>
      </c>
      <c r="AE163" s="12">
        <f t="shared" si="206"/>
        <v>1.8108586817240462</v>
      </c>
      <c r="AF163" s="11">
        <f t="shared" si="188"/>
        <v>-2.9039671966837322E-3</v>
      </c>
      <c r="AG163" s="11">
        <f t="shared" si="189"/>
        <v>2.0567434751257441E-3</v>
      </c>
      <c r="AH163" s="11">
        <f t="shared" si="190"/>
        <v>8.257041531207765E-4</v>
      </c>
      <c r="AI163" s="1">
        <f t="shared" si="169"/>
        <v>322695.07756937324</v>
      </c>
      <c r="AJ163" s="1">
        <f t="shared" si="170"/>
        <v>229158.4370542643</v>
      </c>
      <c r="AK163" s="1">
        <f t="shared" si="171"/>
        <v>55279.447108693385</v>
      </c>
      <c r="AL163" s="17">
        <f t="shared" ref="AL163:AN178" si="241">AL162*(1+AO163)</f>
        <v>44.905182107981943</v>
      </c>
      <c r="AM163" s="17">
        <f t="shared" si="241"/>
        <v>16.346435065224423</v>
      </c>
      <c r="AN163" s="17">
        <f t="shared" si="241"/>
        <v>2.9353494548709596</v>
      </c>
      <c r="AO163" s="7">
        <f t="shared" si="240"/>
        <v>6.2353348692187876E-3</v>
      </c>
      <c r="AP163" s="7">
        <f t="shared" si="240"/>
        <v>9.6019471348291266E-3</v>
      </c>
      <c r="AQ163" s="7">
        <f t="shared" si="240"/>
        <v>6.9502742567965608E-3</v>
      </c>
      <c r="AR163" s="1">
        <f t="shared" si="208"/>
        <v>175527.5063114886</v>
      </c>
      <c r="AS163" s="1">
        <f t="shared" si="209"/>
        <v>130012.48474762068</v>
      </c>
      <c r="AT163" s="1">
        <f t="shared" si="210"/>
        <v>30409.584542774319</v>
      </c>
      <c r="AU163" s="1">
        <f t="shared" si="172"/>
        <v>35105.501262297723</v>
      </c>
      <c r="AV163" s="1">
        <f t="shared" si="173"/>
        <v>26002.496949524138</v>
      </c>
      <c r="AW163" s="1">
        <f t="shared" si="174"/>
        <v>6081.9169085548638</v>
      </c>
      <c r="AX163" s="1">
        <f t="shared" si="222"/>
        <v>109231.10518193449</v>
      </c>
      <c r="AY163" s="1">
        <f t="shared" si="223"/>
        <v>29157.916829931812</v>
      </c>
      <c r="AZ163" s="1">
        <f t="shared" si="224"/>
        <v>3584.6696843138197</v>
      </c>
      <c r="BA163" s="1">
        <f t="shared" si="225"/>
        <v>11.601221147720436</v>
      </c>
      <c r="BB163" s="1">
        <f t="shared" si="226"/>
        <v>10.280481744267936</v>
      </c>
      <c r="BC163" s="1">
        <f t="shared" si="227"/>
        <v>8.1844216105220138</v>
      </c>
      <c r="BD163" s="1">
        <f t="shared" si="228"/>
        <v>6091.1645362603349</v>
      </c>
      <c r="BE163">
        <f t="shared" si="214"/>
        <v>0.44605544733121549</v>
      </c>
      <c r="BF163">
        <f t="shared" si="215"/>
        <v>0.64396964061591089</v>
      </c>
      <c r="BG163">
        <f t="shared" si="216"/>
        <v>5.0936644772301656E-2</v>
      </c>
      <c r="BH163">
        <f t="shared" si="229"/>
        <v>0.48551383139361343</v>
      </c>
      <c r="BI163">
        <f t="shared" si="230"/>
        <v>1.989654620938508E-2</v>
      </c>
      <c r="BJ163">
        <f t="shared" si="230"/>
        <v>4.1469689803498549E-2</v>
      </c>
      <c r="BK163">
        <f t="shared" si="230"/>
        <v>2.5945417806596459E-4</v>
      </c>
      <c r="BL163">
        <f t="shared" si="219"/>
        <v>3492.3911403446641</v>
      </c>
      <c r="BM163">
        <f t="shared" si="220"/>
        <v>5391.5774130659156</v>
      </c>
      <c r="BN163">
        <f t="shared" si="221"/>
        <v>7.8898937628729726</v>
      </c>
      <c r="BO163">
        <f t="shared" si="192"/>
        <v>1465.6938521785066</v>
      </c>
      <c r="BP163">
        <f t="shared" si="211"/>
        <v>681.00789435409786</v>
      </c>
      <c r="BQ163">
        <f t="shared" si="212"/>
        <v>36.856521042666969</v>
      </c>
      <c r="BR163" s="7">
        <f t="shared" si="237"/>
        <v>9.780848316599533E-3</v>
      </c>
      <c r="BS163" s="7">
        <f t="shared" si="217"/>
        <v>5.6857688990999293E-2</v>
      </c>
      <c r="BT163" s="7">
        <f t="shared" si="218"/>
        <v>1.0633152521109034E-2</v>
      </c>
      <c r="BU163" s="8">
        <f>MAX((BU$3*climate!$I273+BU$4*climate!$I273^2+BU$5*climate!$I273^6)*(K163/K$66)^$BW$1,-99)</f>
        <v>2.6837812311392164</v>
      </c>
      <c r="BV163" s="8">
        <f>MAX((BV$3*climate!$I273+BV$4*climate!$I273^2+BV$5*climate!$I273^6)*(L163/L$66)^$BW$1,-99)</f>
        <v>1.1207995096815679</v>
      </c>
      <c r="BW163" s="8">
        <f>MAX((BW$3*climate!$I273+BW$4*climate!$I273^2+BW$5*climate!$I273^6)*(M163/M$66)^$BW$1,-99)</f>
        <v>0.3696987206363484</v>
      </c>
      <c r="BX163" s="8">
        <f>MAX((BX$3*climate!$M273+BX$4*climate!$M273^2+BX$5*climate!$M273^6)*(K163/K$66)^$BW$1,-99)</f>
        <v>2.6837813912211961</v>
      </c>
      <c r="BY163" s="8">
        <f>MAX((BY$3*climate!$M273+BY$4*climate!$M273^2+BY$5*climate!$M273^6)*(L163/L$66)^$BW$1,-99)</f>
        <v>1.1207992991382609</v>
      </c>
      <c r="BZ163" s="8">
        <f>MAX((BZ$3*climate!$M273+BZ$4*climate!$M273^2+BZ$5*climate!$M273^6)*(M163/M$66)^$BW$1,-99)</f>
        <v>0.36969823331454343</v>
      </c>
      <c r="CA163" s="8">
        <f t="shared" si="231"/>
        <v>-1.3279537069628812E-4</v>
      </c>
      <c r="CB163" s="8">
        <f t="shared" si="232"/>
        <v>-7.550437886494011E-6</v>
      </c>
      <c r="CC163" s="8">
        <f t="shared" si="233"/>
        <v>-1.4120334307108448E-6</v>
      </c>
      <c r="CD163" s="8">
        <f>MAX((CD$3*climate!$I273+CD$4*climate!$I273^2+CD$5*climate!$I273^6)*(K163/K$66)^$BW$1,-99)</f>
        <v>0.5526261204836469</v>
      </c>
      <c r="CE163" s="8">
        <f>MAX((CE$3*climate!$I273+CE$4*climate!$I273^2+CE$5*climate!$I273^6)*(L163/L$66)^$BW$1,-99)</f>
        <v>0.20636923842877983</v>
      </c>
      <c r="CF163" s="8">
        <f>MAX((CF$3*climate!$I273+CF$4*climate!$I273^2+CF$5*climate!$I273^6)*(M163/M$66)^$BW$1,-99)</f>
        <v>4.4287477154554139E-2</v>
      </c>
      <c r="CG163" s="8">
        <f>MAX((CG$3*climate!$M273+CG$4*climate!$M273^2+CG$5*climate!$M273^6)*(K163/K$66)^$BW$1,-99)</f>
        <v>0.55262667662620979</v>
      </c>
      <c r="CH163" s="8">
        <f>MAX((CH$3*climate!$M273+CH$4*climate!$M273^2+CH$5*climate!$M273^6)*(L163/L$66)^$BW$1,-99)</f>
        <v>0.20636942354116353</v>
      </c>
      <c r="CI163" s="8">
        <f>MAX((CI$3*climate!$M273+CI$4*climate!$M273^2+CI$5*climate!$M273^6)*(M163/M$66)^$BW$1,-99)</f>
        <v>4.4287480139505862E-2</v>
      </c>
      <c r="CJ163" s="8">
        <f t="shared" si="234"/>
        <v>-3.4472775537432089E-5</v>
      </c>
      <c r="CK163" s="8">
        <f t="shared" si="235"/>
        <v>-1.9600423501638424E-6</v>
      </c>
      <c r="CL163" s="8">
        <f t="shared" si="236"/>
        <v>-3.6655428011547184E-7</v>
      </c>
    </row>
    <row r="164" spans="1:90">
      <c r="A164">
        <f t="shared" si="175"/>
        <v>2118</v>
      </c>
      <c r="B164" s="4">
        <f t="shared" si="193"/>
        <v>1285.5988641495019</v>
      </c>
      <c r="C164" s="4">
        <f t="shared" si="194"/>
        <v>3567.4008159063933</v>
      </c>
      <c r="D164" s="4">
        <f t="shared" si="195"/>
        <v>6787.7364104083163</v>
      </c>
      <c r="E164" s="11">
        <f t="shared" si="176"/>
        <v>3.8310964844424948E-5</v>
      </c>
      <c r="F164" s="11">
        <f t="shared" si="177"/>
        <v>7.6805038651171965E-5</v>
      </c>
      <c r="G164" s="11">
        <f t="shared" si="178"/>
        <v>1.6957241221681745E-4</v>
      </c>
      <c r="H164" s="4">
        <f t="shared" si="196"/>
        <v>176919.67215009328</v>
      </c>
      <c r="I164" s="4">
        <f t="shared" si="197"/>
        <v>131600.43113260259</v>
      </c>
      <c r="J164" s="4">
        <f t="shared" si="198"/>
        <v>30682.237023435089</v>
      </c>
      <c r="K164" s="4">
        <f t="shared" si="166"/>
        <v>137616.54360758624</v>
      </c>
      <c r="L164" s="4">
        <f t="shared" si="167"/>
        <v>36889.723898088523</v>
      </c>
      <c r="M164" s="4">
        <f t="shared" si="168"/>
        <v>4520.245803356026</v>
      </c>
      <c r="N164" s="11">
        <f t="shared" si="179"/>
        <v>7.8927124530925319E-3</v>
      </c>
      <c r="O164" s="11">
        <f t="shared" si="180"/>
        <v>1.2136062072025444E-2</v>
      </c>
      <c r="P164" s="11">
        <f t="shared" si="181"/>
        <v>8.7949409980394577E-3</v>
      </c>
      <c r="Q164" s="4">
        <f t="shared" si="182"/>
        <v>6145.4871033030995</v>
      </c>
      <c r="R164" s="4">
        <f t="shared" si="183"/>
        <v>17960.424868396949</v>
      </c>
      <c r="S164" s="4">
        <f t="shared" si="184"/>
        <v>4858.5642740996054</v>
      </c>
      <c r="T164" s="4">
        <f t="shared" si="199"/>
        <v>34.736030361222092</v>
      </c>
      <c r="U164" s="4">
        <f t="shared" si="200"/>
        <v>136.47694550711427</v>
      </c>
      <c r="V164" s="4">
        <f t="shared" si="201"/>
        <v>158.35104429930041</v>
      </c>
      <c r="W164" s="11">
        <f t="shared" si="185"/>
        <v>-1.219247815263802E-2</v>
      </c>
      <c r="X164" s="11">
        <f t="shared" si="186"/>
        <v>-1.3228699347321071E-2</v>
      </c>
      <c r="Y164" s="11">
        <f t="shared" si="187"/>
        <v>-1.2203590333800474E-2</v>
      </c>
      <c r="Z164" s="4">
        <f t="shared" si="213"/>
        <v>6123.7677713906132</v>
      </c>
      <c r="AA164" s="4">
        <f t="shared" si="202"/>
        <v>24612.995855480742</v>
      </c>
      <c r="AB164" s="4">
        <f t="shared" si="203"/>
        <v>8384.9830814819488</v>
      </c>
      <c r="AC164" s="12">
        <f t="shared" si="204"/>
        <v>1.7910156346013044</v>
      </c>
      <c r="AD164" s="12">
        <f t="shared" si="205"/>
        <v>3.8445862062073619</v>
      </c>
      <c r="AE164" s="12">
        <f t="shared" si="206"/>
        <v>1.8123539152582606</v>
      </c>
      <c r="AF164" s="11">
        <f t="shared" si="188"/>
        <v>-2.9039671966837322E-3</v>
      </c>
      <c r="AG164" s="11">
        <f t="shared" si="189"/>
        <v>2.0567434751257441E-3</v>
      </c>
      <c r="AH164" s="11">
        <f t="shared" si="190"/>
        <v>8.257041531207765E-4</v>
      </c>
      <c r="AI164" s="1">
        <f t="shared" si="169"/>
        <v>325531.07107473369</v>
      </c>
      <c r="AJ164" s="1">
        <f t="shared" si="170"/>
        <v>232245.09029836202</v>
      </c>
      <c r="AK164" s="1">
        <f t="shared" si="171"/>
        <v>55833.419306378913</v>
      </c>
      <c r="AL164" s="17">
        <f t="shared" si="241"/>
        <v>45.182380967310401</v>
      </c>
      <c r="AM164" s="17">
        <f t="shared" si="241"/>
        <v>16.501823094510232</v>
      </c>
      <c r="AN164" s="17">
        <f t="shared" si="241"/>
        <v>2.9555469237843419</v>
      </c>
      <c r="AO164" s="7">
        <f t="shared" si="240"/>
        <v>6.1729815205265994E-3</v>
      </c>
      <c r="AP164" s="7">
        <f t="shared" si="240"/>
        <v>9.5059276634808353E-3</v>
      </c>
      <c r="AQ164" s="7">
        <f t="shared" si="240"/>
        <v>6.8807715142285954E-3</v>
      </c>
      <c r="AR164" s="1">
        <f t="shared" si="208"/>
        <v>176919.67215009328</v>
      </c>
      <c r="AS164" s="1">
        <f t="shared" si="209"/>
        <v>131600.43113260259</v>
      </c>
      <c r="AT164" s="1">
        <f t="shared" si="210"/>
        <v>30682.237023435089</v>
      </c>
      <c r="AU164" s="1">
        <f t="shared" si="172"/>
        <v>35383.934430018657</v>
      </c>
      <c r="AV164" s="1">
        <f t="shared" si="173"/>
        <v>26320.086226520521</v>
      </c>
      <c r="AW164" s="1">
        <f t="shared" si="174"/>
        <v>6136.4474046870182</v>
      </c>
      <c r="AX164" s="1">
        <f t="shared" si="222"/>
        <v>110093.234886069</v>
      </c>
      <c r="AY164" s="1">
        <f t="shared" si="223"/>
        <v>29511.779118470822</v>
      </c>
      <c r="AZ164" s="1">
        <f t="shared" si="224"/>
        <v>3616.1966426848212</v>
      </c>
      <c r="BA164" s="1">
        <f t="shared" si="225"/>
        <v>11.609082875646454</v>
      </c>
      <c r="BB164" s="1">
        <f t="shared" si="226"/>
        <v>10.292544754783567</v>
      </c>
      <c r="BC164" s="1">
        <f t="shared" si="227"/>
        <v>8.1931781013069163</v>
      </c>
      <c r="BD164" s="1">
        <f t="shared" si="228"/>
        <v>5920.6733846468933</v>
      </c>
      <c r="BE164">
        <f t="shared" si="214"/>
        <v>0.44605544733121549</v>
      </c>
      <c r="BF164">
        <f t="shared" si="215"/>
        <v>0.64396964061591089</v>
      </c>
      <c r="BG164">
        <f t="shared" si="216"/>
        <v>5.0936644772301656E-2</v>
      </c>
      <c r="BH164">
        <f t="shared" si="229"/>
        <v>0.48588487407029346</v>
      </c>
      <c r="BI164">
        <f t="shared" si="230"/>
        <v>1.989654620938508E-2</v>
      </c>
      <c r="BJ164">
        <f t="shared" si="230"/>
        <v>4.1469689803498549E-2</v>
      </c>
      <c r="BK164">
        <f t="shared" si="230"/>
        <v>2.5945417806596459E-4</v>
      </c>
      <c r="BL164">
        <f t="shared" si="219"/>
        <v>3520.0904322835895</v>
      </c>
      <c r="BM164">
        <f t="shared" si="220"/>
        <v>5457.429057075703</v>
      </c>
      <c r="BN164">
        <f t="shared" si="221"/>
        <v>7.9606345881404588</v>
      </c>
      <c r="BO164">
        <f t="shared" si="192"/>
        <v>1480.029581425237</v>
      </c>
      <c r="BP164">
        <f t="shared" si="211"/>
        <v>688.63362135162356</v>
      </c>
      <c r="BQ164">
        <f t="shared" si="212"/>
        <v>37.277361036870687</v>
      </c>
      <c r="BR164" s="7">
        <f t="shared" si="237"/>
        <v>9.6823003821919773E-3</v>
      </c>
      <c r="BS164" s="7">
        <f t="shared" si="217"/>
        <v>5.5201639797086692E-2</v>
      </c>
      <c r="BT164" s="7">
        <f t="shared" si="218"/>
        <v>1.0226340039176583E-2</v>
      </c>
      <c r="BU164" s="8">
        <f>MAX((BU$3*climate!$I274+BU$4*climate!$I274^2+BU$5*climate!$I274^6)*(K164/K$66)^$BW$1,-99)</f>
        <v>2.6801698733070802</v>
      </c>
      <c r="BV164" s="8">
        <f>MAX((BV$3*climate!$I274+BV$4*climate!$I274^2+BV$5*climate!$I274^6)*(L164/L$66)^$BW$1,-99)</f>
        <v>1.1150772347229612</v>
      </c>
      <c r="BW164" s="8">
        <f>MAX((BW$3*climate!$I274+BW$4*climate!$I274^2+BW$5*climate!$I274^6)*(M164/M$66)^$BW$1,-99)</f>
        <v>0.36353345567680145</v>
      </c>
      <c r="BX164" s="8">
        <f>MAX((BX$3*climate!$M274+BX$4*climate!$M274^2+BX$5*climate!$M274^6)*(K164/K$66)^$BW$1,-99)</f>
        <v>2.6801700163370832</v>
      </c>
      <c r="BY164" s="8">
        <f>MAX((BY$3*climate!$M274+BY$4*climate!$M274^2+BY$5*climate!$M274^6)*(L164/L$66)^$BW$1,-99)</f>
        <v>1.1150770161019949</v>
      </c>
      <c r="BZ164" s="8">
        <f>MAX((BZ$3*climate!$M274+BZ$4*climate!$M274^2+BZ$5*climate!$M274^6)*(M164/M$66)^$BW$1,-99)</f>
        <v>0.36353296393793855</v>
      </c>
      <c r="CA164" s="8">
        <f t="shared" si="231"/>
        <v>-1.0217172884659325E-4</v>
      </c>
      <c r="CB164" s="8">
        <f t="shared" si="232"/>
        <v>-5.6400469732352526E-6</v>
      </c>
      <c r="CC164" s="8">
        <f t="shared" si="233"/>
        <v>-1.0448428415758096E-6</v>
      </c>
      <c r="CD164" s="8">
        <f>MAX((CD$3*climate!$I274+CD$4*climate!$I274^2+CD$5*climate!$I274^6)*(K164/K$66)^$BW$1,-99)</f>
        <v>0.55761136876176154</v>
      </c>
      <c r="CE164" s="8">
        <f>MAX((CE$3*climate!$I274+CE$4*climate!$I274^2+CE$5*climate!$I274^6)*(L164/L$66)^$BW$1,-99)</f>
        <v>0.2077612807891587</v>
      </c>
      <c r="CF164" s="8">
        <f>MAX((CF$3*climate!$I274+CF$4*climate!$I274^2+CF$5*climate!$I274^6)*(M164/M$66)^$BW$1,-99)</f>
        <v>4.4214117739518527E-2</v>
      </c>
      <c r="CG164" s="8">
        <f>MAX((CG$3*climate!$M274+CG$4*climate!$M274^2+CG$5*climate!$M274^6)*(K164/K$66)^$BW$1,-99)</f>
        <v>0.5576119219814869</v>
      </c>
      <c r="CH164" s="8">
        <f>MAX((CH$3*climate!$M274+CH$4*climate!$M274^2+CH$5*climate!$M274^6)*(L164/L$66)^$BW$1,-99)</f>
        <v>0.2077614638335267</v>
      </c>
      <c r="CI164" s="8">
        <f>MAX((CI$3*climate!$M274+CI$4*climate!$M274^2+CI$5*climate!$M274^6)*(M164/M$66)^$BW$1,-99)</f>
        <v>4.4214119045134434E-2</v>
      </c>
      <c r="CJ164" s="8">
        <f t="shared" si="234"/>
        <v>-3.4061481063145277E-5</v>
      </c>
      <c r="CK164" s="8">
        <f t="shared" si="235"/>
        <v>-1.8802496086030351E-6</v>
      </c>
      <c r="CL164" s="8">
        <f t="shared" si="236"/>
        <v>-3.4832428758969748E-7</v>
      </c>
    </row>
    <row r="165" spans="1:90">
      <c r="A165">
        <f t="shared" si="175"/>
        <v>2119</v>
      </c>
      <c r="B165" s="4">
        <f t="shared" si="193"/>
        <v>1285.645654055746</v>
      </c>
      <c r="C165" s="4">
        <f t="shared" si="194"/>
        <v>3567.6611105460656</v>
      </c>
      <c r="D165" s="4">
        <f t="shared" si="195"/>
        <v>6788.8298726030907</v>
      </c>
      <c r="E165" s="11">
        <f t="shared" si="176"/>
        <v>3.6395416602203696E-5</v>
      </c>
      <c r="F165" s="11">
        <f t="shared" si="177"/>
        <v>7.2964786718613365E-5</v>
      </c>
      <c r="G165" s="11">
        <f t="shared" si="178"/>
        <v>1.6109379160597658E-4</v>
      </c>
      <c r="H165" s="4">
        <f t="shared" si="196"/>
        <v>178308.17816200794</v>
      </c>
      <c r="I165" s="4">
        <f t="shared" si="197"/>
        <v>133191.06704657807</v>
      </c>
      <c r="J165" s="4">
        <f t="shared" si="198"/>
        <v>30954.293031579731</v>
      </c>
      <c r="K165" s="4">
        <f t="shared" si="166"/>
        <v>138691.54194976683</v>
      </c>
      <c r="L165" s="4">
        <f t="shared" si="167"/>
        <v>37332.880820115744</v>
      </c>
      <c r="M165" s="4">
        <f t="shared" si="168"/>
        <v>4559.5918018948232</v>
      </c>
      <c r="N165" s="11">
        <f t="shared" si="179"/>
        <v>7.811548771679222E-3</v>
      </c>
      <c r="O165" s="11">
        <f t="shared" si="180"/>
        <v>1.2013018130780484E-2</v>
      </c>
      <c r="P165" s="11">
        <f t="shared" si="181"/>
        <v>8.7043935773547521E-3</v>
      </c>
      <c r="Q165" s="4">
        <f t="shared" si="182"/>
        <v>6118.2015153517541</v>
      </c>
      <c r="R165" s="4">
        <f t="shared" si="183"/>
        <v>17937.04518468591</v>
      </c>
      <c r="S165" s="4">
        <f t="shared" si="184"/>
        <v>4841.8269641062398</v>
      </c>
      <c r="T165" s="4">
        <f t="shared" si="199"/>
        <v>34.312512069933518</v>
      </c>
      <c r="U165" s="4">
        <f t="shared" si="200"/>
        <v>134.67153302715994</v>
      </c>
      <c r="V165" s="4">
        <f t="shared" si="201"/>
        <v>156.41859302574227</v>
      </c>
      <c r="W165" s="11">
        <f t="shared" si="185"/>
        <v>-1.219247815263802E-2</v>
      </c>
      <c r="X165" s="11">
        <f t="shared" si="186"/>
        <v>-1.3228699347321071E-2</v>
      </c>
      <c r="Y165" s="11">
        <f t="shared" si="187"/>
        <v>-1.2203590333800474E-2</v>
      </c>
      <c r="Z165" s="4">
        <f t="shared" si="213"/>
        <v>6079.3755561292246</v>
      </c>
      <c r="AA165" s="4">
        <f t="shared" si="202"/>
        <v>24634.602397733783</v>
      </c>
      <c r="AB165" s="4">
        <f t="shared" si="203"/>
        <v>8363.8188603348281</v>
      </c>
      <c r="AC165" s="12">
        <f t="shared" si="204"/>
        <v>1.7858145839496746</v>
      </c>
      <c r="AD165" s="12">
        <f t="shared" si="205"/>
        <v>3.8524935338015371</v>
      </c>
      <c r="AE165" s="12">
        <f t="shared" si="206"/>
        <v>1.813850383413014</v>
      </c>
      <c r="AF165" s="11">
        <f t="shared" si="188"/>
        <v>-2.9039671966837322E-3</v>
      </c>
      <c r="AG165" s="11">
        <f t="shared" si="189"/>
        <v>2.0567434751257441E-3</v>
      </c>
      <c r="AH165" s="11">
        <f t="shared" si="190"/>
        <v>8.257041531207765E-4</v>
      </c>
      <c r="AI165" s="1">
        <f t="shared" si="169"/>
        <v>328361.89839727897</v>
      </c>
      <c r="AJ165" s="1">
        <f t="shared" si="170"/>
        <v>235340.66749504633</v>
      </c>
      <c r="AK165" s="1">
        <f t="shared" si="171"/>
        <v>56386.524780428037</v>
      </c>
      <c r="AL165" s="17">
        <f t="shared" si="241"/>
        <v>45.45850187004735</v>
      </c>
      <c r="AM165" s="17">
        <f t="shared" si="241"/>
        <v>16.657119579795687</v>
      </c>
      <c r="AN165" s="17">
        <f t="shared" si="241"/>
        <v>2.9756800024356616</v>
      </c>
      <c r="AO165" s="7">
        <f t="shared" si="240"/>
        <v>6.1112517053213333E-3</v>
      </c>
      <c r="AP165" s="7">
        <f t="shared" si="240"/>
        <v>9.4108683868460268E-3</v>
      </c>
      <c r="AQ165" s="7">
        <f t="shared" si="240"/>
        <v>6.8119637990863091E-3</v>
      </c>
      <c r="AR165" s="1">
        <f t="shared" si="208"/>
        <v>178308.17816200794</v>
      </c>
      <c r="AS165" s="1">
        <f t="shared" si="209"/>
        <v>133191.06704657807</v>
      </c>
      <c r="AT165" s="1">
        <f t="shared" si="210"/>
        <v>30954.293031579731</v>
      </c>
      <c r="AU165" s="1">
        <f t="shared" si="172"/>
        <v>35661.635632401587</v>
      </c>
      <c r="AV165" s="1">
        <f t="shared" si="173"/>
        <v>26638.213409315616</v>
      </c>
      <c r="AW165" s="1">
        <f t="shared" si="174"/>
        <v>6190.8586063159464</v>
      </c>
      <c r="AX165" s="1">
        <f t="shared" si="222"/>
        <v>110953.23355981347</v>
      </c>
      <c r="AY165" s="1">
        <f t="shared" si="223"/>
        <v>29866.304656092598</v>
      </c>
      <c r="AZ165" s="1">
        <f t="shared" si="224"/>
        <v>3647.6734415158585</v>
      </c>
      <c r="BA165" s="1">
        <f t="shared" si="225"/>
        <v>11.616864072233605</v>
      </c>
      <c r="BB165" s="1">
        <f t="shared" si="226"/>
        <v>10.304486189331696</v>
      </c>
      <c r="BC165" s="1">
        <f t="shared" si="227"/>
        <v>8.201844830058997</v>
      </c>
      <c r="BD165" s="1">
        <f t="shared" si="228"/>
        <v>5754.8521243486393</v>
      </c>
      <c r="BE165">
        <f t="shared" si="214"/>
        <v>0.44605544733121549</v>
      </c>
      <c r="BF165">
        <f t="shared" si="215"/>
        <v>0.64396964061591089</v>
      </c>
      <c r="BG165">
        <f t="shared" si="216"/>
        <v>5.0936644772301656E-2</v>
      </c>
      <c r="BH165">
        <f t="shared" si="229"/>
        <v>0.4862530914049169</v>
      </c>
      <c r="BI165">
        <f t="shared" si="230"/>
        <v>1.989654620938508E-2</v>
      </c>
      <c r="BJ165">
        <f t="shared" si="230"/>
        <v>4.1469689803498549E-2</v>
      </c>
      <c r="BK165">
        <f t="shared" si="230"/>
        <v>2.5945417806596459E-4</v>
      </c>
      <c r="BL165">
        <f t="shared" si="219"/>
        <v>3547.7169063116585</v>
      </c>
      <c r="BM165">
        <f t="shared" si="220"/>
        <v>5523.3922350185703</v>
      </c>
      <c r="BN165">
        <f t="shared" si="221"/>
        <v>8.0312206561215351</v>
      </c>
      <c r="BO165">
        <f t="shared" si="192"/>
        <v>1494.359672407126</v>
      </c>
      <c r="BP165">
        <f t="shared" si="211"/>
        <v>696.34575134953218</v>
      </c>
      <c r="BQ165">
        <f t="shared" si="212"/>
        <v>37.703060160826809</v>
      </c>
      <c r="BR165" s="7">
        <f t="shared" si="237"/>
        <v>9.5848334392403256E-3</v>
      </c>
      <c r="BS165" s="7">
        <f t="shared" si="217"/>
        <v>5.3593825045715235E-2</v>
      </c>
      <c r="BT165" s="7">
        <f t="shared" si="218"/>
        <v>9.8360239809962453E-3</v>
      </c>
      <c r="BU165" s="8">
        <f>MAX((BU$3*climate!$I275+BU$4*climate!$I275^2+BU$5*climate!$I275^6)*(K165/K$66)^$BW$1,-99)</f>
        <v>2.6764366812266998</v>
      </c>
      <c r="BV165" s="8">
        <f>MAX((BV$3*climate!$I275+BV$4*climate!$I275^2+BV$5*climate!$I275^6)*(L165/L$66)^$BW$1,-99)</f>
        <v>1.1093152811206703</v>
      </c>
      <c r="BW165" s="8">
        <f>MAX((BW$3*climate!$I275+BW$4*climate!$I275^2+BW$5*climate!$I275^6)*(M165/M$66)^$BW$1,-99)</f>
        <v>0.35733462395253585</v>
      </c>
      <c r="BX165" s="8">
        <f>MAX((BX$3*climate!$M275+BX$4*climate!$M275^2+BX$5*climate!$M275^6)*(K165/K$66)^$BW$1,-99)</f>
        <v>2.6764368075286535</v>
      </c>
      <c r="BY165" s="8">
        <f>MAX((BY$3*climate!$M275+BY$4*climate!$M275^2+BY$5*climate!$M275^6)*(L165/L$66)^$BW$1,-99)</f>
        <v>1.1093150546153041</v>
      </c>
      <c r="BZ165" s="8">
        <f>MAX((BZ$3*climate!$M275+BZ$4*climate!$M275^2+BZ$5*climate!$M275^6)*(M165/M$66)^$BW$1,-99)</f>
        <v>0.3573341279218929</v>
      </c>
      <c r="CA165" s="8">
        <f t="shared" si="231"/>
        <v>-7.1663934031248133E-5</v>
      </c>
      <c r="CB165" s="8">
        <f t="shared" si="232"/>
        <v>-3.8407443425583908E-6</v>
      </c>
      <c r="CC165" s="8">
        <f t="shared" si="233"/>
        <v>-7.0488817370388956E-7</v>
      </c>
      <c r="CD165" s="8">
        <f>MAX((CD$3*climate!$I275+CD$4*climate!$I275^2+CD$5*climate!$I275^6)*(K165/K$66)^$BW$1,-99)</f>
        <v>0.56257423731851408</v>
      </c>
      <c r="CE165" s="8">
        <f>MAX((CE$3*climate!$I275+CE$4*climate!$I275^2+CE$5*climate!$I275^6)*(L165/L$66)^$BW$1,-99)</f>
        <v>0.20913550020717911</v>
      </c>
      <c r="CF165" s="8">
        <f>MAX((CF$3*climate!$I275+CF$4*climate!$I275^2+CF$5*climate!$I275^6)*(M165/M$66)^$BW$1,-99)</f>
        <v>4.4123449921343108E-2</v>
      </c>
      <c r="CG165" s="8">
        <f>MAX((CG$3*climate!$M275+CG$4*climate!$M275^2+CG$5*climate!$M275^6)*(K165/K$66)^$BW$1,-99)</f>
        <v>0.5625747875737096</v>
      </c>
      <c r="CH165" s="8">
        <f>MAX((CH$3*climate!$M275+CH$4*climate!$M275^2+CH$5*climate!$M275^6)*(L165/L$66)^$BW$1,-99)</f>
        <v>0.20913568116654413</v>
      </c>
      <c r="CI165" s="8">
        <f>MAX((CI$3*climate!$M275+CI$4*climate!$M275^2+CI$5*climate!$M275^6)*(M165/M$66)^$BW$1,-99)</f>
        <v>4.4123449531293081E-2</v>
      </c>
      <c r="CJ165" s="8">
        <f t="shared" si="234"/>
        <v>-3.3646836163190983E-5</v>
      </c>
      <c r="CK165" s="8">
        <f t="shared" si="235"/>
        <v>-1.8032626506719021E-6</v>
      </c>
      <c r="CL165" s="8">
        <f t="shared" si="236"/>
        <v>-3.3095108738579821E-7</v>
      </c>
    </row>
    <row r="166" spans="1:90">
      <c r="A166">
        <f t="shared" si="175"/>
        <v>2120</v>
      </c>
      <c r="B166" s="4">
        <f t="shared" si="193"/>
        <v>1285.6901060844691</v>
      </c>
      <c r="C166" s="4">
        <f t="shared" si="194"/>
        <v>3567.9084084964798</v>
      </c>
      <c r="D166" s="4">
        <f t="shared" si="195"/>
        <v>6789.868829030599</v>
      </c>
      <c r="E166" s="11">
        <f t="shared" si="176"/>
        <v>3.4575645772093508E-5</v>
      </c>
      <c r="F166" s="11">
        <f t="shared" si="177"/>
        <v>6.931654738268269E-5</v>
      </c>
      <c r="G166" s="11">
        <f t="shared" si="178"/>
        <v>1.5303910202567775E-4</v>
      </c>
      <c r="H166" s="4">
        <f t="shared" si="196"/>
        <v>179692.9313982662</v>
      </c>
      <c r="I166" s="4">
        <f t="shared" si="197"/>
        <v>134784.21646413507</v>
      </c>
      <c r="J166" s="4">
        <f t="shared" si="198"/>
        <v>31225.737096024801</v>
      </c>
      <c r="K166" s="4">
        <f t="shared" si="166"/>
        <v>139763.79731622548</v>
      </c>
      <c r="L166" s="4">
        <f t="shared" si="167"/>
        <v>37776.815162397419</v>
      </c>
      <c r="M166" s="4">
        <f t="shared" si="168"/>
        <v>4598.87191966313</v>
      </c>
      <c r="N166" s="11">
        <f t="shared" si="179"/>
        <v>7.7312239188098708E-3</v>
      </c>
      <c r="O166" s="11">
        <f t="shared" si="180"/>
        <v>1.1891242586413941E-2</v>
      </c>
      <c r="P166" s="11">
        <f t="shared" si="181"/>
        <v>8.6148320891319408E-3</v>
      </c>
      <c r="Q166" s="4">
        <f t="shared" si="182"/>
        <v>6090.5405213531385</v>
      </c>
      <c r="R166" s="4">
        <f t="shared" si="183"/>
        <v>17911.475038921224</v>
      </c>
      <c r="S166" s="4">
        <f t="shared" si="184"/>
        <v>4824.6800390097296</v>
      </c>
      <c r="T166" s="4">
        <f t="shared" si="199"/>
        <v>33.894157516158728</v>
      </c>
      <c r="U166" s="4">
        <f t="shared" si="200"/>
        <v>132.89000380610082</v>
      </c>
      <c r="V166" s="4">
        <f t="shared" si="201"/>
        <v>154.50972459586666</v>
      </c>
      <c r="W166" s="11">
        <f t="shared" si="185"/>
        <v>-1.219247815263802E-2</v>
      </c>
      <c r="X166" s="11">
        <f t="shared" si="186"/>
        <v>-1.3228699347321071E-2</v>
      </c>
      <c r="Y166" s="11">
        <f t="shared" si="187"/>
        <v>-1.2203590333800474E-2</v>
      </c>
      <c r="Z166" s="4">
        <f t="shared" si="213"/>
        <v>6034.8075762714143</v>
      </c>
      <c r="AA166" s="4">
        <f t="shared" si="202"/>
        <v>24653.135817413968</v>
      </c>
      <c r="AB166" s="4">
        <f t="shared" si="203"/>
        <v>8341.8885178620476</v>
      </c>
      <c r="AC166" s="12">
        <f t="shared" si="204"/>
        <v>1.7806286369785254</v>
      </c>
      <c r="AD166" s="12">
        <f t="shared" si="205"/>
        <v>3.8604171247401475</v>
      </c>
      <c r="AE166" s="12">
        <f t="shared" si="206"/>
        <v>1.8153480872077379</v>
      </c>
      <c r="AF166" s="11">
        <f t="shared" si="188"/>
        <v>-2.9039671966837322E-3</v>
      </c>
      <c r="AG166" s="11">
        <f t="shared" si="189"/>
        <v>2.0567434751257441E-3</v>
      </c>
      <c r="AH166" s="11">
        <f t="shared" si="190"/>
        <v>8.257041531207765E-4</v>
      </c>
      <c r="AI166" s="1">
        <f t="shared" si="169"/>
        <v>331187.34418995265</v>
      </c>
      <c r="AJ166" s="1">
        <f t="shared" si="170"/>
        <v>238444.81415485733</v>
      </c>
      <c r="AK166" s="1">
        <f t="shared" si="171"/>
        <v>56938.730908701182</v>
      </c>
      <c r="AL166" s="17">
        <f t="shared" si="241"/>
        <v>45.733532133651281</v>
      </c>
      <c r="AM166" s="17">
        <f t="shared" si="241"/>
        <v>16.812309960264404</v>
      </c>
      <c r="AN166" s="17">
        <f t="shared" si="241"/>
        <v>2.9957475246453757</v>
      </c>
      <c r="AO166" s="7">
        <f t="shared" si="240"/>
        <v>6.0501391882681202E-3</v>
      </c>
      <c r="AP166" s="7">
        <f t="shared" si="240"/>
        <v>9.3167597029775659E-3</v>
      </c>
      <c r="AQ166" s="7">
        <f t="shared" si="240"/>
        <v>6.7438441610954457E-3</v>
      </c>
      <c r="AR166" s="1">
        <f t="shared" si="208"/>
        <v>179692.9313982662</v>
      </c>
      <c r="AS166" s="1">
        <f t="shared" si="209"/>
        <v>134784.21646413507</v>
      </c>
      <c r="AT166" s="1">
        <f t="shared" si="210"/>
        <v>31225.737096024801</v>
      </c>
      <c r="AU166" s="1">
        <f t="shared" si="172"/>
        <v>35938.586279653238</v>
      </c>
      <c r="AV166" s="1">
        <f t="shared" si="173"/>
        <v>26956.843292827016</v>
      </c>
      <c r="AW166" s="1">
        <f t="shared" si="174"/>
        <v>6245.1474192049609</v>
      </c>
      <c r="AX166" s="1">
        <f t="shared" si="222"/>
        <v>111811.03785298039</v>
      </c>
      <c r="AY166" s="1">
        <f t="shared" si="223"/>
        <v>30221.452129917936</v>
      </c>
      <c r="AZ166" s="1">
        <f t="shared" si="224"/>
        <v>3679.0975357305042</v>
      </c>
      <c r="BA166" s="1">
        <f t="shared" si="225"/>
        <v>11.624565563389545</v>
      </c>
      <c r="BB166" s="1">
        <f t="shared" si="226"/>
        <v>10.316307286621907</v>
      </c>
      <c r="BC166" s="1">
        <f t="shared" si="227"/>
        <v>8.2104227662321509</v>
      </c>
      <c r="BD166" s="1">
        <f t="shared" si="228"/>
        <v>5593.5782612225803</v>
      </c>
      <c r="BE166">
        <f t="shared" si="214"/>
        <v>0.44605544733121549</v>
      </c>
      <c r="BF166">
        <f t="shared" si="215"/>
        <v>0.64396964061591089</v>
      </c>
      <c r="BG166">
        <f t="shared" si="216"/>
        <v>5.0936644772301656E-2</v>
      </c>
      <c r="BH166">
        <f t="shared" si="229"/>
        <v>0.4866184835382843</v>
      </c>
      <c r="BI166">
        <f t="shared" si="230"/>
        <v>1.989654620938508E-2</v>
      </c>
      <c r="BJ166">
        <f t="shared" si="230"/>
        <v>4.1469689803498549E-2</v>
      </c>
      <c r="BK166">
        <f t="shared" si="230"/>
        <v>2.5945417806596459E-4</v>
      </c>
      <c r="BL166">
        <f t="shared" si="219"/>
        <v>3575.2687130654667</v>
      </c>
      <c r="BM166">
        <f t="shared" si="220"/>
        <v>5589.459647175283</v>
      </c>
      <c r="BN166">
        <f t="shared" si="221"/>
        <v>8.1016479527530141</v>
      </c>
      <c r="BO166">
        <f t="shared" si="192"/>
        <v>1508.682860965466</v>
      </c>
      <c r="BP166">
        <f t="shared" si="211"/>
        <v>704.14525827417378</v>
      </c>
      <c r="BQ166">
        <f t="shared" si="212"/>
        <v>38.133673803186653</v>
      </c>
      <c r="BR166" s="7">
        <f t="shared" si="237"/>
        <v>9.488430853885621E-3</v>
      </c>
      <c r="BS166" s="7">
        <f t="shared" si="217"/>
        <v>5.2032839850208963E-2</v>
      </c>
      <c r="BT166" s="7">
        <f t="shared" si="218"/>
        <v>9.4614923810074254E-3</v>
      </c>
      <c r="BU166" s="8">
        <f>MAX((BU$3*climate!$I276+BU$4*climate!$I276^2+BU$5*climate!$I276^6)*(K166/K$66)^$BW$1,-99)</f>
        <v>2.6725840650749935</v>
      </c>
      <c r="BV166" s="8">
        <f>MAX((BV$3*climate!$I276+BV$4*climate!$I276^2+BV$5*climate!$I276^6)*(L166/L$66)^$BW$1,-99)</f>
        <v>1.1035152214017754</v>
      </c>
      <c r="BW166" s="8">
        <f>MAX((BW$3*climate!$I276+BW$4*climate!$I276^2+BW$5*climate!$I276^6)*(M166/M$66)^$BW$1,-99)</f>
        <v>0.35110378370937961</v>
      </c>
      <c r="BX166" s="8">
        <f>MAX((BX$3*climate!$M276+BX$4*climate!$M276^2+BX$5*climate!$M276^6)*(K166/K$66)^$BW$1,-99)</f>
        <v>2.672584174969018</v>
      </c>
      <c r="BY166" s="8">
        <f>MAX((BY$3*climate!$M276+BY$4*climate!$M276^2+BY$5*climate!$M276^6)*(L166/L$66)^$BW$1,-99)</f>
        <v>1.1035149872019192</v>
      </c>
      <c r="BZ166" s="8">
        <f>MAX((BZ$3*climate!$M276+BZ$4*climate!$M276^2+BZ$5*climate!$M276^6)*(M166/M$66)^$BW$1,-99)</f>
        <v>0.35110328350984354</v>
      </c>
      <c r="CA166" s="8">
        <f t="shared" si="231"/>
        <v>-4.1280802051633819E-5</v>
      </c>
      <c r="CB166" s="8">
        <f t="shared" si="232"/>
        <v>-2.1479573620408403E-6</v>
      </c>
      <c r="CC166" s="8">
        <f t="shared" si="233"/>
        <v>-3.9057799409340907E-7</v>
      </c>
      <c r="CD166" s="8">
        <f>MAX((CD$3*climate!$I276+CD$4*climate!$I276^2+CD$5*climate!$I276^6)*(K166/K$66)^$BW$1,-99)</f>
        <v>0.56751363272805666</v>
      </c>
      <c r="CE166" s="8">
        <f>MAX((CE$3*climate!$I276+CE$4*climate!$I276^2+CE$5*climate!$I276^6)*(L166/L$66)^$BW$1,-99)</f>
        <v>0.21049149996634653</v>
      </c>
      <c r="CF166" s="8">
        <f>MAX((CF$3*climate!$I276+CF$4*climate!$I276^2+CF$5*climate!$I276^6)*(M166/M$66)^$BW$1,-99)</f>
        <v>4.4015270488229397E-2</v>
      </c>
      <c r="CG166" s="8">
        <f>MAX((CG$3*climate!$M276+CG$4*climate!$M276^2+CG$5*climate!$M276^6)*(K166/K$66)^$BW$1,-99)</f>
        <v>0.56751417997875031</v>
      </c>
      <c r="CH166" s="8">
        <f>MAX((CH$3*climate!$M276+CH$4*climate!$M276^2+CH$5*climate!$M276^6)*(L166/L$66)^$BW$1,-99)</f>
        <v>0.21049167882454972</v>
      </c>
      <c r="CI166" s="8">
        <f>MAX((CI$3*climate!$M276+CI$4*climate!$M276^2+CI$5*climate!$M276^6)*(M166/M$66)^$BW$1,-99)</f>
        <v>4.4015268386699904E-2</v>
      </c>
      <c r="CJ166" s="8">
        <f t="shared" si="234"/>
        <v>-3.322913317621523E-5</v>
      </c>
      <c r="CK166" s="8">
        <f t="shared" si="235"/>
        <v>-1.7290061649192726E-6</v>
      </c>
      <c r="CL166" s="8">
        <f t="shared" si="236"/>
        <v>-3.1439719037424148E-7</v>
      </c>
    </row>
    <row r="167" spans="1:90">
      <c r="A167">
        <f t="shared" si="175"/>
        <v>2121</v>
      </c>
      <c r="B167" s="4">
        <f t="shared" si="193"/>
        <v>1285.7323369718658</v>
      </c>
      <c r="C167" s="4">
        <f t="shared" si="194"/>
        <v>3568.1433578341216</v>
      </c>
      <c r="D167" s="4">
        <f t="shared" si="195"/>
        <v>6790.8559886876428</v>
      </c>
      <c r="E167" s="11">
        <f t="shared" si="176"/>
        <v>3.284686348348883E-5</v>
      </c>
      <c r="F167" s="11">
        <f t="shared" si="177"/>
        <v>6.5850720013548554E-5</v>
      </c>
      <c r="G167" s="11">
        <f t="shared" si="178"/>
        <v>1.4538714692439384E-4</v>
      </c>
      <c r="H167" s="4">
        <f t="shared" si="196"/>
        <v>181073.84060636579</v>
      </c>
      <c r="I167" s="4">
        <f t="shared" si="197"/>
        <v>136379.70411424202</v>
      </c>
      <c r="J167" s="4">
        <f t="shared" si="198"/>
        <v>31496.553877163711</v>
      </c>
      <c r="K167" s="4">
        <f t="shared" si="166"/>
        <v>140833.23208065817</v>
      </c>
      <c r="L167" s="4">
        <f t="shared" si="167"/>
        <v>38221.475551090269</v>
      </c>
      <c r="M167" s="4">
        <f t="shared" si="168"/>
        <v>4638.0830236469992</v>
      </c>
      <c r="N167" s="11">
        <f t="shared" si="179"/>
        <v>7.6517294533220426E-3</v>
      </c>
      <c r="O167" s="11">
        <f t="shared" si="180"/>
        <v>1.1770721983346499E-2</v>
      </c>
      <c r="P167" s="11">
        <f t="shared" si="181"/>
        <v>8.5262439721829342E-3</v>
      </c>
      <c r="Q167" s="4">
        <f t="shared" si="182"/>
        <v>6062.5158273804218</v>
      </c>
      <c r="R167" s="4">
        <f t="shared" si="183"/>
        <v>17883.749074148225</v>
      </c>
      <c r="S167" s="4">
        <f t="shared" si="184"/>
        <v>4807.1348016779075</v>
      </c>
      <c r="T167" s="4">
        <f t="shared" si="199"/>
        <v>33.480903741140892</v>
      </c>
      <c r="U167" s="4">
        <f t="shared" si="200"/>
        <v>131.13204189948556</v>
      </c>
      <c r="V167" s="4">
        <f t="shared" si="201"/>
        <v>152.62415121431036</v>
      </c>
      <c r="W167" s="11">
        <f t="shared" si="185"/>
        <v>-1.219247815263802E-2</v>
      </c>
      <c r="X167" s="11">
        <f t="shared" si="186"/>
        <v>-1.3228699347321071E-2</v>
      </c>
      <c r="Y167" s="11">
        <f t="shared" si="187"/>
        <v>-1.2203590333800474E-2</v>
      </c>
      <c r="Z167" s="4">
        <f t="shared" si="213"/>
        <v>5990.0779630072402</v>
      </c>
      <c r="AA167" s="4">
        <f t="shared" si="202"/>
        <v>24668.624445512323</v>
      </c>
      <c r="AB167" s="4">
        <f t="shared" si="203"/>
        <v>8319.2099565686767</v>
      </c>
      <c r="AC167" s="12">
        <f t="shared" si="204"/>
        <v>1.7754577498272641</v>
      </c>
      <c r="AD167" s="12">
        <f t="shared" si="205"/>
        <v>3.8683570124727207</v>
      </c>
      <c r="AE167" s="12">
        <f t="shared" si="206"/>
        <v>1.8168470276627051</v>
      </c>
      <c r="AF167" s="11">
        <f t="shared" si="188"/>
        <v>-2.9039671966837322E-3</v>
      </c>
      <c r="AG167" s="11">
        <f t="shared" si="189"/>
        <v>2.0567434751257441E-3</v>
      </c>
      <c r="AH167" s="11">
        <f t="shared" si="190"/>
        <v>8.257041531207765E-4</v>
      </c>
      <c r="AI167" s="1">
        <f t="shared" si="169"/>
        <v>334007.19605061063</v>
      </c>
      <c r="AJ167" s="1">
        <f t="shared" si="170"/>
        <v>241557.17603219862</v>
      </c>
      <c r="AK167" s="1">
        <f t="shared" si="171"/>
        <v>57490.005237036021</v>
      </c>
      <c r="AL167" s="17">
        <f t="shared" si="241"/>
        <v>46.007459426281208</v>
      </c>
      <c r="AM167" s="17">
        <f t="shared" si="241"/>
        <v>16.967379849696645</v>
      </c>
      <c r="AN167" s="17">
        <f t="shared" si="241"/>
        <v>3.01574835055305</v>
      </c>
      <c r="AO167" s="7">
        <f t="shared" si="240"/>
        <v>5.9896377963854393E-3</v>
      </c>
      <c r="AP167" s="7">
        <f t="shared" si="240"/>
        <v>9.2235921059477897E-3</v>
      </c>
      <c r="AQ167" s="7">
        <f t="shared" si="240"/>
        <v>6.6764057194844909E-3</v>
      </c>
      <c r="AR167" s="1">
        <f t="shared" si="208"/>
        <v>181073.84060636579</v>
      </c>
      <c r="AS167" s="1">
        <f t="shared" si="209"/>
        <v>136379.70411424202</v>
      </c>
      <c r="AT167" s="1">
        <f t="shared" si="210"/>
        <v>31496.553877163711</v>
      </c>
      <c r="AU167" s="1">
        <f t="shared" si="172"/>
        <v>36214.768121273162</v>
      </c>
      <c r="AV167" s="1">
        <f t="shared" si="173"/>
        <v>27275.940822848406</v>
      </c>
      <c r="AW167" s="1">
        <f t="shared" si="174"/>
        <v>6299.310775432743</v>
      </c>
      <c r="AX167" s="1">
        <f t="shared" si="222"/>
        <v>112666.58566452653</v>
      </c>
      <c r="AY167" s="1">
        <f t="shared" si="223"/>
        <v>30577.180440872216</v>
      </c>
      <c r="AZ167" s="1">
        <f t="shared" si="224"/>
        <v>3710.4664189175987</v>
      </c>
      <c r="BA167" s="1">
        <f t="shared" si="225"/>
        <v>11.632188166842882</v>
      </c>
      <c r="BB167" s="1">
        <f t="shared" si="226"/>
        <v>10.32800927251375</v>
      </c>
      <c r="BC167" s="1">
        <f t="shared" si="227"/>
        <v>8.2189128670842582</v>
      </c>
      <c r="BD167" s="1">
        <f t="shared" si="228"/>
        <v>5436.7321916637447</v>
      </c>
      <c r="BE167">
        <f t="shared" si="214"/>
        <v>0.44605544733121549</v>
      </c>
      <c r="BF167">
        <f t="shared" si="215"/>
        <v>0.64396964061591089</v>
      </c>
      <c r="BG167">
        <f t="shared" si="216"/>
        <v>5.0936644772301656E-2</v>
      </c>
      <c r="BH167">
        <f t="shared" si="229"/>
        <v>0.48698105194953423</v>
      </c>
      <c r="BI167">
        <f t="shared" si="230"/>
        <v>1.989654620938508E-2</v>
      </c>
      <c r="BJ167">
        <f t="shared" si="230"/>
        <v>4.1469689803498549E-2</v>
      </c>
      <c r="BK167">
        <f t="shared" si="230"/>
        <v>2.5945417806596459E-4</v>
      </c>
      <c r="BL167">
        <f t="shared" si="219"/>
        <v>3602.7440369353853</v>
      </c>
      <c r="BM167">
        <f t="shared" si="220"/>
        <v>5655.6240251105319</v>
      </c>
      <c r="BN167">
        <f t="shared" si="221"/>
        <v>8.1719124981098812</v>
      </c>
      <c r="BO167">
        <f t="shared" si="192"/>
        <v>1522.9978939721791</v>
      </c>
      <c r="BP167">
        <f t="shared" si="211"/>
        <v>712.03312726040201</v>
      </c>
      <c r="BQ167">
        <f t="shared" si="212"/>
        <v>38.569258012919931</v>
      </c>
      <c r="BR167" s="7">
        <f t="shared" si="237"/>
        <v>9.3930764845540082E-3</v>
      </c>
      <c r="BS167" s="7">
        <f t="shared" si="217"/>
        <v>5.0517320242921319E-2</v>
      </c>
      <c r="BT167" s="7">
        <f t="shared" si="218"/>
        <v>9.1020660742085428E-3</v>
      </c>
      <c r="BU167" s="8">
        <f>MAX((BU$3*climate!$I277+BU$4*climate!$I277^2+BU$5*climate!$I277^6)*(K167/K$66)^$BW$1,-99)</f>
        <v>2.668614462264586</v>
      </c>
      <c r="BV167" s="8">
        <f>MAX((BV$3*climate!$I277+BV$4*climate!$I277^2+BV$5*climate!$I277^6)*(L167/L$66)^$BW$1,-99)</f>
        <v>1.0976786332969928</v>
      </c>
      <c r="BW167" s="8">
        <f>MAX((BW$3*climate!$I277+BW$4*climate!$I277^2+BW$5*climate!$I277^6)*(M167/M$66)^$BW$1,-99)</f>
        <v>0.3448424967513104</v>
      </c>
      <c r="BX167" s="8">
        <f>MAX((BX$3*climate!$M277+BX$4*climate!$M277^2+BX$5*climate!$M277^6)*(K167/K$66)^$BW$1,-99)</f>
        <v>2.6686145560669119</v>
      </c>
      <c r="BY167" s="8">
        <f>MAX((BY$3*climate!$M277+BY$4*climate!$M277^2+BY$5*climate!$M277^6)*(L167/L$66)^$BW$1,-99)</f>
        <v>1.0976783915892085</v>
      </c>
      <c r="BZ167" s="8">
        <f>MAX((BZ$3*climate!$M277+BZ$4*climate!$M277^2+BZ$5*climate!$M277^6)*(M167/M$66)^$BW$1,-99)</f>
        <v>0.34484199250338798</v>
      </c>
      <c r="CA167" s="8">
        <f t="shared" si="231"/>
        <v>-1.1030755538821261E-5</v>
      </c>
      <c r="CB167" s="8">
        <f t="shared" si="232"/>
        <v>-5.5724421007601179E-7</v>
      </c>
      <c r="CC167" s="8">
        <f t="shared" si="233"/>
        <v>-1.0040266576279297E-7</v>
      </c>
      <c r="CD167" s="8">
        <f>MAX((CD$3*climate!$I277+CD$4*climate!$I277^2+CD$5*climate!$I277^6)*(K167/K$66)^$BW$1,-99)</f>
        <v>0.57242847907499983</v>
      </c>
      <c r="CE167" s="8">
        <f>MAX((CE$3*climate!$I277+CE$4*climate!$I277^2+CE$5*climate!$I277^6)*(L167/L$66)^$BW$1,-99)</f>
        <v>0.21182889536399041</v>
      </c>
      <c r="CF167" s="8">
        <f>MAX((CF$3*climate!$I277+CF$4*climate!$I277^2+CF$5*climate!$I277^6)*(M167/M$66)^$BW$1,-99)</f>
        <v>4.3889387139457316E-2</v>
      </c>
      <c r="CG167" s="8">
        <f>MAX((CG$3*climate!$M277+CG$4*climate!$M277^2+CG$5*climate!$M277^6)*(K167/K$66)^$BW$1,-99)</f>
        <v>0.5724290232829089</v>
      </c>
      <c r="CH167" s="8">
        <f>MAX((CH$3*climate!$M277+CH$4*climate!$M277^2+CH$5*climate!$M277^6)*(L167/L$66)^$BW$1,-99)</f>
        <v>0.21182907210568999</v>
      </c>
      <c r="CI167" s="8">
        <f>MAX((CI$3*climate!$M277+CI$4*climate!$M277^2+CI$5*climate!$M277^6)*(M167/M$66)^$BW$1,-99)</f>
        <v>4.3889383311154856E-2</v>
      </c>
      <c r="CJ167" s="8">
        <f t="shared" si="234"/>
        <v>-3.2808658961371704E-5</v>
      </c>
      <c r="CK167" s="8">
        <f t="shared" si="235"/>
        <v>-1.6574055314924047E-6</v>
      </c>
      <c r="CL167" s="8">
        <f t="shared" si="236"/>
        <v>-2.9862658167257948E-7</v>
      </c>
    </row>
    <row r="168" spans="1:90">
      <c r="A168">
        <f t="shared" si="175"/>
        <v>2122</v>
      </c>
      <c r="B168" s="4">
        <f t="shared" si="193"/>
        <v>1285.7724576326871</v>
      </c>
      <c r="C168" s="4">
        <f t="shared" si="194"/>
        <v>3568.3665744028849</v>
      </c>
      <c r="D168" s="4">
        <f t="shared" si="195"/>
        <v>6791.7939267061447</v>
      </c>
      <c r="E168" s="11">
        <f t="shared" si="176"/>
        <v>3.1204520309314386E-5</v>
      </c>
      <c r="F168" s="11">
        <f t="shared" si="177"/>
        <v>6.2558184012871123E-5</v>
      </c>
      <c r="G168" s="11">
        <f t="shared" si="178"/>
        <v>1.3811778957817416E-4</v>
      </c>
      <c r="H168" s="4">
        <f t="shared" si="196"/>
        <v>182450.81624073006</v>
      </c>
      <c r="I168" s="4">
        <f t="shared" si="197"/>
        <v>137977.35553915543</v>
      </c>
      <c r="J168" s="4">
        <f t="shared" si="198"/>
        <v>31766.728173384836</v>
      </c>
      <c r="K168" s="4">
        <f t="shared" si="166"/>
        <v>141899.77017912737</v>
      </c>
      <c r="L168" s="4">
        <f t="shared" si="167"/>
        <v>38666.810895751078</v>
      </c>
      <c r="M168" s="4">
        <f t="shared" si="168"/>
        <v>4677.2220294367689</v>
      </c>
      <c r="N168" s="11">
        <f t="shared" si="179"/>
        <v>7.5730570314425094E-3</v>
      </c>
      <c r="O168" s="11">
        <f t="shared" si="180"/>
        <v>1.165144302358323E-2</v>
      </c>
      <c r="P168" s="11">
        <f t="shared" si="181"/>
        <v>8.4386169006078759E-3</v>
      </c>
      <c r="Q168" s="4">
        <f t="shared" si="182"/>
        <v>6034.1390219064906</v>
      </c>
      <c r="R168" s="4">
        <f t="shared" si="183"/>
        <v>17853.902171952694</v>
      </c>
      <c r="S168" s="4">
        <f t="shared" si="184"/>
        <v>4789.2024039754779</v>
      </c>
      <c r="T168" s="4">
        <f t="shared" si="199"/>
        <v>33.072688553746453</v>
      </c>
      <c r="U168" s="4">
        <f t="shared" si="200"/>
        <v>129.39733554239695</v>
      </c>
      <c r="V168" s="4">
        <f t="shared" si="201"/>
        <v>150.7615885978469</v>
      </c>
      <c r="W168" s="11">
        <f t="shared" si="185"/>
        <v>-1.219247815263802E-2</v>
      </c>
      <c r="X168" s="11">
        <f t="shared" si="186"/>
        <v>-1.3228699347321071E-2</v>
      </c>
      <c r="Y168" s="11">
        <f t="shared" si="187"/>
        <v>-1.2203590333800474E-2</v>
      </c>
      <c r="Z168" s="4">
        <f t="shared" si="213"/>
        <v>5945.200582670449</v>
      </c>
      <c r="AA168" s="4">
        <f t="shared" si="202"/>
        <v>24681.097284448671</v>
      </c>
      <c r="AB168" s="4">
        <f t="shared" si="203"/>
        <v>8295.8008782573015</v>
      </c>
      <c r="AC168" s="12">
        <f t="shared" si="204"/>
        <v>1.7703018787626679</v>
      </c>
      <c r="AD168" s="12">
        <f t="shared" si="205"/>
        <v>3.8763132305175807</v>
      </c>
      <c r="AE168" s="12">
        <f t="shared" si="206"/>
        <v>1.8183472057990313</v>
      </c>
      <c r="AF168" s="11">
        <f t="shared" si="188"/>
        <v>-2.9039671966837322E-3</v>
      </c>
      <c r="AG168" s="11">
        <f t="shared" si="189"/>
        <v>2.0567434751257441E-3</v>
      </c>
      <c r="AH168" s="11">
        <f t="shared" si="190"/>
        <v>8.257041531207765E-4</v>
      </c>
      <c r="AI168" s="1">
        <f t="shared" si="169"/>
        <v>336821.24456682272</v>
      </c>
      <c r="AJ168" s="1">
        <f t="shared" si="170"/>
        <v>244677.39925182718</v>
      </c>
      <c r="AK168" s="1">
        <f t="shared" si="171"/>
        <v>58040.315488765162</v>
      </c>
      <c r="AL168" s="17">
        <f t="shared" si="241"/>
        <v>46.280271763997582</v>
      </c>
      <c r="AM168" s="17">
        <f t="shared" si="241"/>
        <v>17.122315038628521</v>
      </c>
      <c r="AN168" s="17">
        <f t="shared" si="241"/>
        <v>3.0356813664938467</v>
      </c>
      <c r="AO168" s="7">
        <f t="shared" si="240"/>
        <v>5.9297414184215852E-3</v>
      </c>
      <c r="AP168" s="7">
        <f t="shared" si="240"/>
        <v>9.1313561848883115E-3</v>
      </c>
      <c r="AQ168" s="7">
        <f t="shared" si="240"/>
        <v>6.6096416622896462E-3</v>
      </c>
      <c r="AR168" s="1">
        <f t="shared" si="208"/>
        <v>182450.81624073006</v>
      </c>
      <c r="AS168" s="1">
        <f t="shared" si="209"/>
        <v>137977.35553915543</v>
      </c>
      <c r="AT168" s="1">
        <f t="shared" si="210"/>
        <v>31766.728173384836</v>
      </c>
      <c r="AU168" s="1">
        <f t="shared" si="172"/>
        <v>36490.163248146011</v>
      </c>
      <c r="AV168" s="1">
        <f t="shared" si="173"/>
        <v>27595.471107831087</v>
      </c>
      <c r="AW168" s="1">
        <f t="shared" si="174"/>
        <v>6353.3456346769672</v>
      </c>
      <c r="AX168" s="1">
        <f t="shared" si="222"/>
        <v>113519.81614330188</v>
      </c>
      <c r="AY168" s="1">
        <f t="shared" si="223"/>
        <v>30933.448716600866</v>
      </c>
      <c r="AZ168" s="1">
        <f t="shared" si="224"/>
        <v>3741.7776235494152</v>
      </c>
      <c r="BA168" s="1">
        <f t="shared" si="225"/>
        <v>11.639732692235201</v>
      </c>
      <c r="BB168" s="1">
        <f t="shared" si="226"/>
        <v>10.339593360161754</v>
      </c>
      <c r="BC168" s="1">
        <f t="shared" si="227"/>
        <v>8.2273160779033976</v>
      </c>
      <c r="BD168" s="1">
        <f t="shared" si="228"/>
        <v>5284.1971560495176</v>
      </c>
      <c r="BE168">
        <f t="shared" si="214"/>
        <v>0.44605544733121549</v>
      </c>
      <c r="BF168">
        <f t="shared" si="215"/>
        <v>0.64396964061591089</v>
      </c>
      <c r="BG168">
        <f t="shared" si="216"/>
        <v>5.0936644772301656E-2</v>
      </c>
      <c r="BH168">
        <f t="shared" si="229"/>
        <v>0.48734079937918073</v>
      </c>
      <c r="BI168">
        <f t="shared" si="230"/>
        <v>1.989654620938508E-2</v>
      </c>
      <c r="BJ168">
        <f t="shared" si="230"/>
        <v>4.1469689803498549E-2</v>
      </c>
      <c r="BK168">
        <f t="shared" si="230"/>
        <v>2.5945417806596459E-4</v>
      </c>
      <c r="BL168">
        <f t="shared" si="219"/>
        <v>3630.1410962737114</v>
      </c>
      <c r="BM168">
        <f t="shared" si="220"/>
        <v>5721.8781341158083</v>
      </c>
      <c r="BN168">
        <f t="shared" si="221"/>
        <v>8.2420103480704832</v>
      </c>
      <c r="BO168">
        <f t="shared" si="192"/>
        <v>1537.3035296760745</v>
      </c>
      <c r="BP168">
        <f t="shared" si="211"/>
        <v>720.01035477194353</v>
      </c>
      <c r="BQ168">
        <f t="shared" si="212"/>
        <v>39.009869506074324</v>
      </c>
      <c r="BR168" s="7">
        <f t="shared" si="237"/>
        <v>9.2987546601583926E-3</v>
      </c>
      <c r="BS168" s="7">
        <f t="shared" si="217"/>
        <v>4.9045941983418759E-2</v>
      </c>
      <c r="BT168" s="7">
        <f t="shared" si="218"/>
        <v>8.7570970791855229E-3</v>
      </c>
      <c r="BU168" s="8">
        <f>MAX((BU$3*climate!$I278+BU$4*climate!$I278^2+BU$5*climate!$I278^6)*(K168/K$66)^$BW$1,-99)</f>
        <v>2.6645303353925547</v>
      </c>
      <c r="BV168" s="8">
        <f>MAX((BV$3*climate!$I278+BV$4*climate!$I278^2+BV$5*climate!$I278^6)*(L168/L$66)^$BW$1,-99)</f>
        <v>1.0918070985286314</v>
      </c>
      <c r="BW168" s="8">
        <f>MAX((BW$3*climate!$I278+BW$4*climate!$I278^2+BW$5*climate!$I278^6)*(M168/M$66)^$BW$1,-99)</f>
        <v>0.33855232725822976</v>
      </c>
      <c r="BX168" s="8">
        <f>MAX((BX$3*climate!$M278+BX$4*climate!$M278^2+BX$5*climate!$M278^6)*(K168/K$66)^$BW$1,-99)</f>
        <v>2.6645304134154477</v>
      </c>
      <c r="BY168" s="8">
        <f>MAX((BY$3*climate!$M278+BY$4*climate!$M278^2+BY$5*climate!$M278^6)*(L168/L$66)^$BW$1,-99)</f>
        <v>1.0918068494961406</v>
      </c>
      <c r="BZ168" s="8">
        <f>MAX((BZ$3*climate!$M278+BZ$4*climate!$M278^2+BZ$5*climate!$M278^6)*(M168/M$66)^$BW$1,-99)</f>
        <v>0.33855181908006243</v>
      </c>
      <c r="CA168" s="8">
        <f t="shared" si="231"/>
        <v>1.9078171852953874E-5</v>
      </c>
      <c r="CB168" s="8">
        <f t="shared" si="232"/>
        <v>9.3570690984966845E-7</v>
      </c>
      <c r="CC168" s="8">
        <f t="shared" si="233"/>
        <v>1.6706940300970181E-7</v>
      </c>
      <c r="CD168" s="8">
        <f>MAX((CD$3*climate!$I278+CD$4*climate!$I278^2+CD$5*climate!$I278^6)*(K168/K$66)^$BW$1,-99)</f>
        <v>0.57731771883578964</v>
      </c>
      <c r="CE168" s="8">
        <f>MAX((CE$3*climate!$I278+CE$4*climate!$I278^2+CE$5*climate!$I278^6)*(L168/L$66)^$BW$1,-99)</f>
        <v>0.21314731407605289</v>
      </c>
      <c r="CF168" s="8">
        <f>MAX((CF$3*climate!$I278+CF$4*climate!$I278^2+CF$5*climate!$I278^6)*(M168/M$66)^$BW$1,-99)</f>
        <v>4.3745618760347556E-2</v>
      </c>
      <c r="CG168" s="8">
        <f>MAX((CG$3*climate!$M278+CG$4*climate!$M278^2+CG$5*climate!$M278^6)*(K168/K$66)^$BW$1,-99)</f>
        <v>0.57731825996428987</v>
      </c>
      <c r="CH168" s="8">
        <f>MAX((CH$3*climate!$M278+CH$4*climate!$M278^2+CH$5*climate!$M278^6)*(L168/L$66)^$BW$1,-99)</f>
        <v>0.21314748868671207</v>
      </c>
      <c r="CI168" s="8">
        <f>MAX((CI$3*climate!$M278+CI$4*climate!$M278^2+CI$5*climate!$M278^6)*(M168/M$66)^$BW$1,-99)</f>
        <v>4.374561319050177E-2</v>
      </c>
      <c r="CJ168" s="8">
        <f t="shared" si="234"/>
        <v>-3.2385694802817767E-5</v>
      </c>
      <c r="CK168" s="8">
        <f t="shared" si="235"/>
        <v>-1.5883869083917066E-6</v>
      </c>
      <c r="CL168" s="8">
        <f t="shared" si="236"/>
        <v>-2.8360467336514922E-7</v>
      </c>
    </row>
    <row r="169" spans="1:90">
      <c r="A169">
        <f t="shared" si="175"/>
        <v>2123</v>
      </c>
      <c r="B169" s="4">
        <f t="shared" si="193"/>
        <v>1285.8105734498158</v>
      </c>
      <c r="C169" s="4">
        <f t="shared" si="194"/>
        <v>3568.5786434090323</v>
      </c>
      <c r="D169" s="4">
        <f t="shared" si="195"/>
        <v>6792.6850908923507</v>
      </c>
      <c r="E169" s="11">
        <f t="shared" si="176"/>
        <v>2.9644294293848666E-5</v>
      </c>
      <c r="F169" s="11">
        <f t="shared" si="177"/>
        <v>5.9430274812227565E-5</v>
      </c>
      <c r="G169" s="11">
        <f t="shared" si="178"/>
        <v>1.3121190009926544E-4</v>
      </c>
      <c r="H169" s="4">
        <f t="shared" si="196"/>
        <v>183823.77047184412</v>
      </c>
      <c r="I169" s="4">
        <f t="shared" si="197"/>
        <v>139576.99715197226</v>
      </c>
      <c r="J169" s="4">
        <f t="shared" si="198"/>
        <v>32036.244927324384</v>
      </c>
      <c r="K169" s="4">
        <f t="shared" si="166"/>
        <v>142963.33711010552</v>
      </c>
      <c r="L169" s="4">
        <f t="shared" si="167"/>
        <v>39112.770405035983</v>
      </c>
      <c r="M169" s="4">
        <f t="shared" si="168"/>
        <v>4716.285901473434</v>
      </c>
      <c r="N169" s="11">
        <f t="shared" si="179"/>
        <v>7.4951984040252384E-3</v>
      </c>
      <c r="O169" s="11">
        <f t="shared" si="180"/>
        <v>1.1533392564679001E-2</v>
      </c>
      <c r="P169" s="11">
        <f t="shared" si="181"/>
        <v>8.3519387770798481E-3</v>
      </c>
      <c r="Q169" s="4">
        <f t="shared" si="182"/>
        <v>6005.4215740330383</v>
      </c>
      <c r="R169" s="4">
        <f t="shared" si="183"/>
        <v>17821.969430419806</v>
      </c>
      <c r="S169" s="4">
        <f t="shared" si="184"/>
        <v>4770.8938480616189</v>
      </c>
      <c r="T169" s="4">
        <f t="shared" si="199"/>
        <v>32.669450521105894</v>
      </c>
      <c r="U169" s="4">
        <f t="shared" si="200"/>
        <v>127.68557709416216</v>
      </c>
      <c r="V169" s="4">
        <f t="shared" si="201"/>
        <v>148.9217559325258</v>
      </c>
      <c r="W169" s="11">
        <f t="shared" si="185"/>
        <v>-1.219247815263802E-2</v>
      </c>
      <c r="X169" s="11">
        <f t="shared" si="186"/>
        <v>-1.3228699347321071E-2</v>
      </c>
      <c r="Y169" s="11">
        <f t="shared" si="187"/>
        <v>-1.2203590333800474E-2</v>
      </c>
      <c r="Z169" s="4">
        <f t="shared" si="213"/>
        <v>5900.1890376473175</v>
      </c>
      <c r="AA169" s="4">
        <f t="shared" si="202"/>
        <v>24690.583982612767</v>
      </c>
      <c r="AB169" s="4">
        <f t="shared" si="203"/>
        <v>8271.6787853985006</v>
      </c>
      <c r="AC169" s="12">
        <f t="shared" si="204"/>
        <v>1.7651609801785135</v>
      </c>
      <c r="AD169" s="12">
        <f t="shared" si="205"/>
        <v>3.8842858124619912</v>
      </c>
      <c r="AE169" s="12">
        <f t="shared" si="206"/>
        <v>1.8198486226386752</v>
      </c>
      <c r="AF169" s="11">
        <f t="shared" si="188"/>
        <v>-2.9039671966837322E-3</v>
      </c>
      <c r="AG169" s="11">
        <f t="shared" si="189"/>
        <v>2.0567434751257441E-3</v>
      </c>
      <c r="AH169" s="11">
        <f t="shared" si="190"/>
        <v>8.257041531207765E-4</v>
      </c>
      <c r="AI169" s="1">
        <f t="shared" si="169"/>
        <v>339629.28335828648</v>
      </c>
      <c r="AJ169" s="1">
        <f t="shared" si="170"/>
        <v>247805.13043447555</v>
      </c>
      <c r="AK169" s="1">
        <f t="shared" si="171"/>
        <v>58589.629574565617</v>
      </c>
      <c r="AL169" s="17">
        <f t="shared" si="241"/>
        <v>46.551957507889021</v>
      </c>
      <c r="AM169" s="17">
        <f t="shared" si="241"/>
        <v>17.277101496382834</v>
      </c>
      <c r="AN169" s="17">
        <f t="shared" si="241"/>
        <v>3.055545484866927</v>
      </c>
      <c r="AO169" s="7">
        <f t="shared" si="240"/>
        <v>5.870444004237369E-3</v>
      </c>
      <c r="AP169" s="7">
        <f t="shared" si="240"/>
        <v>9.0400426230394289E-3</v>
      </c>
      <c r="AQ169" s="7">
        <f t="shared" si="240"/>
        <v>6.5435452456667495E-3</v>
      </c>
      <c r="AR169" s="1">
        <f t="shared" si="208"/>
        <v>183823.77047184412</v>
      </c>
      <c r="AS169" s="1">
        <f t="shared" si="209"/>
        <v>139576.99715197226</v>
      </c>
      <c r="AT169" s="1">
        <f t="shared" si="210"/>
        <v>32036.244927324384</v>
      </c>
      <c r="AU169" s="1">
        <f t="shared" si="172"/>
        <v>36764.754094368829</v>
      </c>
      <c r="AV169" s="1">
        <f t="shared" si="173"/>
        <v>27915.399430394453</v>
      </c>
      <c r="AW169" s="1">
        <f t="shared" si="174"/>
        <v>6407.2489854648775</v>
      </c>
      <c r="AX169" s="1">
        <f t="shared" si="222"/>
        <v>114370.66968808442</v>
      </c>
      <c r="AY169" s="1">
        <f t="shared" si="223"/>
        <v>31290.216324028788</v>
      </c>
      <c r="AZ169" s="1">
        <f t="shared" si="224"/>
        <v>3773.0287211787472</v>
      </c>
      <c r="BA169" s="1">
        <f t="shared" si="225"/>
        <v>11.647199941210461</v>
      </c>
      <c r="BB169" s="1">
        <f t="shared" si="226"/>
        <v>10.351060750158645</v>
      </c>
      <c r="BC169" s="1">
        <f t="shared" si="227"/>
        <v>8.2356333322276107</v>
      </c>
      <c r="BD169" s="1">
        <f t="shared" si="228"/>
        <v>5135.8591912418606</v>
      </c>
      <c r="BE169">
        <f t="shared" si="214"/>
        <v>0.44605544733121549</v>
      </c>
      <c r="BF169">
        <f t="shared" si="215"/>
        <v>0.64396964061591089</v>
      </c>
      <c r="BG169">
        <f t="shared" si="216"/>
        <v>5.0936644772301656E-2</v>
      </c>
      <c r="BH169">
        <f t="shared" si="229"/>
        <v>0.4876977297559329</v>
      </c>
      <c r="BI169">
        <f t="shared" si="230"/>
        <v>1.989654620938508E-2</v>
      </c>
      <c r="BJ169">
        <f t="shared" si="230"/>
        <v>4.1469689803498549E-2</v>
      </c>
      <c r="BK169">
        <f t="shared" si="230"/>
        <v>2.5945417806596459E-4</v>
      </c>
      <c r="BL169">
        <f t="shared" si="219"/>
        <v>3657.458143576443</v>
      </c>
      <c r="BM169">
        <f t="shared" si="220"/>
        <v>5788.2147755960905</v>
      </c>
      <c r="BN169">
        <f t="shared" si="221"/>
        <v>8.3119375959388755</v>
      </c>
      <c r="BO169">
        <f t="shared" si="192"/>
        <v>1551.5985380367279</v>
      </c>
      <c r="BP169">
        <f t="shared" si="211"/>
        <v>728.07794872328577</v>
      </c>
      <c r="BQ169">
        <f t="shared" si="212"/>
        <v>39.455565672644966</v>
      </c>
      <c r="BR169" s="7">
        <f t="shared" si="237"/>
        <v>9.2054501592742088E-3</v>
      </c>
      <c r="BS169" s="7">
        <f t="shared" si="217"/>
        <v>4.7617419401377432E-2</v>
      </c>
      <c r="BT169" s="7">
        <f t="shared" si="218"/>
        <v>8.4259670666583415E-3</v>
      </c>
      <c r="BU169" s="8">
        <f>MAX((BU$3*climate!$I279+BU$4*climate!$I279^2+BU$5*climate!$I279^6)*(K169/K$66)^$BW$1,-99)</f>
        <v>2.6603341701834817</v>
      </c>
      <c r="BV169" s="8">
        <f>MAX((BV$3*climate!$I279+BV$4*climate!$I279^2+BV$5*climate!$I279^6)*(L169/L$66)^$BW$1,-99)</f>
        <v>1.0859022016135418</v>
      </c>
      <c r="BW169" s="8">
        <f>MAX((BW$3*climate!$I279+BW$4*climate!$I279^2+BW$5*climate!$I279^6)*(M169/M$66)^$BW$1,-99)</f>
        <v>0.33223484062758024</v>
      </c>
      <c r="BX169" s="8">
        <f>MAX((BX$3*climate!$M279+BX$4*climate!$M279^2+BX$5*climate!$M279^6)*(K169/K$66)^$BW$1,-99)</f>
        <v>2.6603342327351749</v>
      </c>
      <c r="BY169" s="8">
        <f>MAX((BY$3*climate!$M279+BY$4*climate!$M279^2+BY$5*climate!$M279^6)*(L169/L$66)^$BW$1,-99)</f>
        <v>1.0859019454362344</v>
      </c>
      <c r="BZ169" s="8">
        <f>MAX((BZ$3*climate!$M279+BZ$4*climate!$M279^2+BZ$5*climate!$M279^6)*(M169/M$66)^$BW$1,-99)</f>
        <v>0.33223432863495861</v>
      </c>
      <c r="CA169" s="8">
        <f t="shared" si="231"/>
        <v>4.9038329418048863E-5</v>
      </c>
      <c r="CB169" s="8">
        <f t="shared" si="232"/>
        <v>2.3350786986421377E-6</v>
      </c>
      <c r="CC169" s="8">
        <f t="shared" si="233"/>
        <v>4.1319534868042266E-7</v>
      </c>
      <c r="CD169" s="8">
        <f>MAX((CD$3*climate!$I279+CD$4*climate!$I279^2+CD$5*climate!$I279^6)*(K169/K$66)^$BW$1,-99)</f>
        <v>0.58218031371554402</v>
      </c>
      <c r="CE169" s="8">
        <f>MAX((CE$3*climate!$I279+CE$4*climate!$I279^2+CE$5*climate!$I279^6)*(L169/L$66)^$BW$1,-99)</f>
        <v>0.21444639649790806</v>
      </c>
      <c r="CF169" s="8">
        <f>MAX((CF$3*climate!$I279+CF$4*climate!$I279^2+CF$5*climate!$I279^6)*(M169/M$66)^$BW$1,-99)</f>
        <v>4.3583795680329836E-2</v>
      </c>
      <c r="CG169" s="8">
        <f>MAX((CG$3*climate!$M279+CG$4*climate!$M279^2+CG$5*climate!$M279^6)*(K169/K$66)^$BW$1,-99)</f>
        <v>0.58218085172963907</v>
      </c>
      <c r="CH169" s="8">
        <f>MAX((CH$3*climate!$M279+CH$4*climate!$M279^2+CH$5*climate!$M279^6)*(L169/L$66)^$BW$1,-99)</f>
        <v>0.21444656896378375</v>
      </c>
      <c r="CI169" s="8">
        <f>MAX((CI$3*climate!$M279+CI$4*climate!$M279^2+CI$5*climate!$M279^6)*(M169/M$66)^$BW$1,-99)</f>
        <v>4.3583788354696375E-2</v>
      </c>
      <c r="CJ169" s="8">
        <f t="shared" si="234"/>
        <v>-3.1960516339521126E-5</v>
      </c>
      <c r="CK169" s="8">
        <f t="shared" si="235"/>
        <v>-1.5218773108235537E-6</v>
      </c>
      <c r="CL169" s="8">
        <f t="shared" si="236"/>
        <v>-2.6929825811020083E-7</v>
      </c>
    </row>
    <row r="170" spans="1:90">
      <c r="A170">
        <f t="shared" si="175"/>
        <v>2124</v>
      </c>
      <c r="B170" s="4">
        <f t="shared" si="193"/>
        <v>1285.846784549509</v>
      </c>
      <c r="C170" s="4">
        <f t="shared" si="194"/>
        <v>3568.7801209380259</v>
      </c>
      <c r="D170" s="4">
        <f t="shared" si="195"/>
        <v>6793.5318079540248</v>
      </c>
      <c r="E170" s="11">
        <f t="shared" si="176"/>
        <v>2.8162079579156232E-5</v>
      </c>
      <c r="F170" s="11">
        <f t="shared" si="177"/>
        <v>5.6458761071616184E-5</v>
      </c>
      <c r="G170" s="11">
        <f t="shared" si="178"/>
        <v>1.2465130509430215E-4</v>
      </c>
      <c r="H170" s="4">
        <f t="shared" si="196"/>
        <v>185192.61719410276</v>
      </c>
      <c r="I170" s="4">
        <f t="shared" si="197"/>
        <v>141178.45629280221</v>
      </c>
      <c r="J170" s="4">
        <f t="shared" si="198"/>
        <v>32305.089231943573</v>
      </c>
      <c r="K170" s="4">
        <f t="shared" si="166"/>
        <v>144023.8599336578</v>
      </c>
      <c r="L170" s="4">
        <f t="shared" si="167"/>
        <v>39559.303601953085</v>
      </c>
      <c r="M170" s="4">
        <f t="shared" si="168"/>
        <v>4755.2716532687791</v>
      </c>
      <c r="N170" s="11">
        <f t="shared" si="179"/>
        <v>7.4181454139916614E-3</v>
      </c>
      <c r="O170" s="11">
        <f t="shared" si="180"/>
        <v>1.1416557617703438E-2</v>
      </c>
      <c r="P170" s="11">
        <f t="shared" si="181"/>
        <v>8.2661977263009945E-3</v>
      </c>
      <c r="Q170" s="4">
        <f t="shared" si="182"/>
        <v>5976.3748317938771</v>
      </c>
      <c r="R170" s="4">
        <f t="shared" si="183"/>
        <v>17787.986142405276</v>
      </c>
      <c r="S170" s="4">
        <f t="shared" si="184"/>
        <v>4752.2199876406412</v>
      </c>
      <c r="T170" s="4">
        <f t="shared" si="199"/>
        <v>32.271128959368625</v>
      </c>
      <c r="U170" s="4">
        <f t="shared" si="200"/>
        <v>125.9964629837943</v>
      </c>
      <c r="V170" s="4">
        <f t="shared" si="201"/>
        <v>147.10437583133503</v>
      </c>
      <c r="W170" s="11">
        <f t="shared" si="185"/>
        <v>-1.219247815263802E-2</v>
      </c>
      <c r="X170" s="11">
        <f t="shared" si="186"/>
        <v>-1.3228699347321071E-2</v>
      </c>
      <c r="Y170" s="11">
        <f t="shared" si="187"/>
        <v>-1.2203590333800474E-2</v>
      </c>
      <c r="Z170" s="4">
        <f t="shared" si="213"/>
        <v>5855.0566673673802</v>
      </c>
      <c r="AA170" s="4">
        <f t="shared" si="202"/>
        <v>24697.114808970902</v>
      </c>
      <c r="AB170" s="4">
        <f t="shared" si="203"/>
        <v>8246.8609824260602</v>
      </c>
      <c r="AC170" s="12">
        <f t="shared" si="204"/>
        <v>1.7600350105952089</v>
      </c>
      <c r="AD170" s="12">
        <f t="shared" si="205"/>
        <v>3.8922747919622958</v>
      </c>
      <c r="AE170" s="12">
        <f t="shared" si="206"/>
        <v>1.8213512792044391</v>
      </c>
      <c r="AF170" s="11">
        <f t="shared" si="188"/>
        <v>-2.9039671966837322E-3</v>
      </c>
      <c r="AG170" s="11">
        <f t="shared" si="189"/>
        <v>2.0567434751257441E-3</v>
      </c>
      <c r="AH170" s="11">
        <f t="shared" si="190"/>
        <v>8.257041531207765E-4</v>
      </c>
      <c r="AI170" s="1">
        <f t="shared" si="169"/>
        <v>342431.10911682667</v>
      </c>
      <c r="AJ170" s="1">
        <f t="shared" si="170"/>
        <v>250940.01682142247</v>
      </c>
      <c r="AK170" s="1">
        <f t="shared" si="171"/>
        <v>59137.915602573936</v>
      </c>
      <c r="AL170" s="17">
        <f t="shared" si="241"/>
        <v>46.822505361128343</v>
      </c>
      <c r="AM170" s="17">
        <f t="shared" si="241"/>
        <v>17.431725372973411</v>
      </c>
      <c r="AN170" s="17">
        <f t="shared" si="241"/>
        <v>3.0753396439960423</v>
      </c>
      <c r="AO170" s="7">
        <f t="shared" ref="AO170:AQ185" si="242">AO$5*AO169</f>
        <v>5.8117395641949952E-3</v>
      </c>
      <c r="AP170" s="7">
        <f t="shared" si="242"/>
        <v>8.9496421968090351E-3</v>
      </c>
      <c r="AQ170" s="7">
        <f t="shared" si="242"/>
        <v>6.4781097932100819E-3</v>
      </c>
      <c r="AR170" s="1">
        <f t="shared" si="208"/>
        <v>185192.61719410276</v>
      </c>
      <c r="AS170" s="1">
        <f t="shared" si="209"/>
        <v>141178.45629280221</v>
      </c>
      <c r="AT170" s="1">
        <f t="shared" si="210"/>
        <v>32305.089231943573</v>
      </c>
      <c r="AU170" s="1">
        <f t="shared" si="172"/>
        <v>37038.52343882055</v>
      </c>
      <c r="AV170" s="1">
        <f t="shared" si="173"/>
        <v>28235.691258560444</v>
      </c>
      <c r="AW170" s="1">
        <f t="shared" si="174"/>
        <v>6461.017846388715</v>
      </c>
      <c r="AX170" s="1">
        <f t="shared" si="222"/>
        <v>115219.08794692624</v>
      </c>
      <c r="AY170" s="1">
        <f t="shared" si="223"/>
        <v>31647.442881562467</v>
      </c>
      <c r="AZ170" s="1">
        <f t="shared" si="224"/>
        <v>3804.2173226150235</v>
      </c>
      <c r="BA170" s="1">
        <f t="shared" si="225"/>
        <v>11.654590707501931</v>
      </c>
      <c r="BB170" s="1">
        <f t="shared" si="226"/>
        <v>10.362412630676824</v>
      </c>
      <c r="BC170" s="1">
        <f t="shared" si="227"/>
        <v>8.2438655520584039</v>
      </c>
      <c r="BD170" s="1">
        <f t="shared" si="228"/>
        <v>4991.6070823248738</v>
      </c>
      <c r="BE170">
        <f t="shared" si="214"/>
        <v>0.44605544733121549</v>
      </c>
      <c r="BF170">
        <f t="shared" si="215"/>
        <v>0.64396964061591089</v>
      </c>
      <c r="BG170">
        <f t="shared" si="216"/>
        <v>5.0936644772301656E-2</v>
      </c>
      <c r="BH170">
        <f t="shared" si="229"/>
        <v>0.48805184812710428</v>
      </c>
      <c r="BI170">
        <f t="shared" si="230"/>
        <v>1.989654620938508E-2</v>
      </c>
      <c r="BJ170">
        <f t="shared" si="230"/>
        <v>4.1469689803498549E-2</v>
      </c>
      <c r="BK170">
        <f t="shared" si="230"/>
        <v>2.5945417806596459E-4</v>
      </c>
      <c r="BL170">
        <f t="shared" si="219"/>
        <v>3684.6934656394274</v>
      </c>
      <c r="BM170">
        <f t="shared" si="220"/>
        <v>5854.6267893992854</v>
      </c>
      <c r="BN170">
        <f t="shared" si="221"/>
        <v>8.3816903740215629</v>
      </c>
      <c r="BO170">
        <f t="shared" si="192"/>
        <v>1565.8817010458276</v>
      </c>
      <c r="BP170">
        <f t="shared" si="211"/>
        <v>736.23692860318556</v>
      </c>
      <c r="BQ170">
        <f t="shared" si="212"/>
        <v>39.906404583551996</v>
      </c>
      <c r="BR170" s="7">
        <f t="shared" si="237"/>
        <v>9.1131481903330425E-3</v>
      </c>
      <c r="BS170" s="7">
        <f t="shared" si="217"/>
        <v>4.6230504273181969E-2</v>
      </c>
      <c r="BT170" s="7">
        <f t="shared" si="218"/>
        <v>8.108085908678531E-3</v>
      </c>
      <c r="BU170" s="8">
        <f>MAX((BU$3*climate!$I280+BU$4*climate!$I280^2+BU$5*climate!$I280^6)*(K170/K$66)^$BW$1,-99)</f>
        <v>2.6560284734330017</v>
      </c>
      <c r="BV170" s="8">
        <f>MAX((BV$3*climate!$I280+BV$4*climate!$I280^2+BV$5*climate!$I280^6)*(L170/L$66)^$BW$1,-99)</f>
        <v>1.0799655286836543</v>
      </c>
      <c r="BW170" s="8">
        <f>MAX((BW$3*climate!$I280+BW$4*climate!$I280^2+BW$5*climate!$I280^6)*(M170/M$66)^$BW$1,-99)</f>
        <v>0.32589160234109577</v>
      </c>
      <c r="BX170" s="8">
        <f>MAX((BX$3*climate!$M280+BX$4*climate!$M280^2+BX$5*climate!$M280^6)*(K170/K$66)^$BW$1,-99)</f>
        <v>2.6560285208176406</v>
      </c>
      <c r="BY170" s="8">
        <f>MAX((BY$3*climate!$M280+BY$4*climate!$M280^2+BY$5*climate!$M280^6)*(L170/L$66)^$BW$1,-99)</f>
        <v>1.0799652655380996</v>
      </c>
      <c r="BZ170" s="8">
        <f>MAX((BZ$3*climate!$M280+BZ$4*climate!$M280^2+BZ$5*climate!$M280^6)*(M170/M$66)^$BW$1,-99)</f>
        <v>0.32589108664747779</v>
      </c>
      <c r="CA170" s="8">
        <f t="shared" si="231"/>
        <v>7.8842430561703263E-5</v>
      </c>
      <c r="CB170" s="8">
        <f t="shared" si="232"/>
        <v>3.6449253229908754E-6</v>
      </c>
      <c r="CC170" s="8">
        <f t="shared" si="233"/>
        <v>6.3926120024331173E-7</v>
      </c>
      <c r="CD170" s="8">
        <f>MAX((CD$3*climate!$I280+CD$4*climate!$I280^2+CD$5*climate!$I280^6)*(K170/K$66)^$BW$1,-99)</f>
        <v>0.58701524544066197</v>
      </c>
      <c r="CE170" s="8">
        <f>MAX((CE$3*climate!$I280+CE$4*climate!$I280^2+CE$5*climate!$I280^6)*(L170/L$66)^$BW$1,-99)</f>
        <v>0.21572579606137249</v>
      </c>
      <c r="CF170" s="8">
        <f>MAX((CF$3*climate!$I280+CF$4*climate!$I280^2+CF$5*climate!$I280^6)*(M170/M$66)^$BW$1,-99)</f>
        <v>4.3403759913873283E-2</v>
      </c>
      <c r="CG170" s="8">
        <f>MAX((CG$3*climate!$M280+CG$4*climate!$M280^2+CG$5*climate!$M280^6)*(K170/K$66)^$BW$1,-99)</f>
        <v>0.58701578030695489</v>
      </c>
      <c r="CH170" s="8">
        <f>MAX((CH$3*climate!$M280+CH$4*climate!$M280^2+CH$5*climate!$M280^6)*(L170/L$66)^$BW$1,-99)</f>
        <v>0.21572596636950436</v>
      </c>
      <c r="CI170" s="8">
        <f>MAX((CI$3*climate!$M280+CI$4*climate!$M280^2+CI$5*climate!$M280^6)*(M170/M$66)^$BW$1,-99)</f>
        <v>4.3403750818736375E-2</v>
      </c>
      <c r="CJ170" s="8">
        <f t="shared" si="234"/>
        <v>-3.1533393599963512E-5</v>
      </c>
      <c r="CK170" s="8">
        <f t="shared" si="235"/>
        <v>-1.4578046875710421E-6</v>
      </c>
      <c r="CL170" s="8">
        <f t="shared" si="236"/>
        <v>-2.5567546430067794E-7</v>
      </c>
    </row>
    <row r="171" spans="1:90">
      <c r="A171">
        <f t="shared" si="175"/>
        <v>2125</v>
      </c>
      <c r="B171" s="4">
        <f t="shared" si="193"/>
        <v>1285.8811860630085</v>
      </c>
      <c r="C171" s="4">
        <f t="shared" si="194"/>
        <v>3568.9715353969832</v>
      </c>
      <c r="D171" s="4">
        <f t="shared" si="195"/>
        <v>6794.3362894297825</v>
      </c>
      <c r="E171" s="11">
        <f t="shared" si="176"/>
        <v>2.6753975600198419E-5</v>
      </c>
      <c r="F171" s="11">
        <f t="shared" si="177"/>
        <v>5.3635823018035373E-5</v>
      </c>
      <c r="G171" s="11">
        <f t="shared" si="178"/>
        <v>1.1841873983958704E-4</v>
      </c>
      <c r="H171" s="4">
        <f t="shared" si="196"/>
        <v>186557.27203238665</v>
      </c>
      <c r="I171" s="4">
        <f t="shared" si="197"/>
        <v>142781.56128352703</v>
      </c>
      <c r="J171" s="4">
        <f t="shared" si="198"/>
        <v>32573.246336421882</v>
      </c>
      <c r="K171" s="4">
        <f t="shared" si="166"/>
        <v>145081.26726977815</v>
      </c>
      <c r="L171" s="4">
        <f t="shared" si="167"/>
        <v>40006.360338664112</v>
      </c>
      <c r="M171" s="4">
        <f t="shared" si="168"/>
        <v>4794.1763475995986</v>
      </c>
      <c r="N171" s="11">
        <f t="shared" si="179"/>
        <v>7.3418899938344495E-3</v>
      </c>
      <c r="O171" s="11">
        <f t="shared" si="180"/>
        <v>1.1300925345130608E-2</v>
      </c>
      <c r="P171" s="11">
        <f t="shared" si="181"/>
        <v>8.1813820886713629E-3</v>
      </c>
      <c r="Q171" s="4">
        <f t="shared" si="182"/>
        <v>5947.0100205331082</v>
      </c>
      <c r="R171" s="4">
        <f t="shared" si="183"/>
        <v>17751.987774128556</v>
      </c>
      <c r="S171" s="4">
        <f t="shared" si="184"/>
        <v>4733.1915291677551</v>
      </c>
      <c r="T171" s="4">
        <f t="shared" si="199"/>
        <v>31.877663924570559</v>
      </c>
      <c r="U171" s="4">
        <f t="shared" si="200"/>
        <v>124.32969365615583</v>
      </c>
      <c r="V171" s="4">
        <f t="shared" si="201"/>
        <v>145.30917429237999</v>
      </c>
      <c r="W171" s="11">
        <f t="shared" si="185"/>
        <v>-1.219247815263802E-2</v>
      </c>
      <c r="X171" s="11">
        <f t="shared" si="186"/>
        <v>-1.3228699347321071E-2</v>
      </c>
      <c r="Y171" s="11">
        <f t="shared" si="187"/>
        <v>-1.2203590333800474E-2</v>
      </c>
      <c r="Z171" s="4">
        <f t="shared" si="213"/>
        <v>5809.816549375867</v>
      </c>
      <c r="AA171" s="4">
        <f t="shared" si="202"/>
        <v>24700.720627757662</v>
      </c>
      <c r="AB171" s="4">
        <f t="shared" si="203"/>
        <v>8221.364576959626</v>
      </c>
      <c r="AC171" s="12">
        <f t="shared" si="204"/>
        <v>1.7549239266594256</v>
      </c>
      <c r="AD171" s="12">
        <f t="shared" si="205"/>
        <v>3.9002802027440606</v>
      </c>
      <c r="AE171" s="12">
        <f t="shared" si="206"/>
        <v>1.8228551765199701</v>
      </c>
      <c r="AF171" s="11">
        <f t="shared" si="188"/>
        <v>-2.9039671966837322E-3</v>
      </c>
      <c r="AG171" s="11">
        <f t="shared" si="189"/>
        <v>2.0567434751257441E-3</v>
      </c>
      <c r="AH171" s="11">
        <f t="shared" si="190"/>
        <v>8.257041531207765E-4</v>
      </c>
      <c r="AI171" s="1">
        <f t="shared" si="169"/>
        <v>345226.52164396457</v>
      </c>
      <c r="AJ171" s="1">
        <f t="shared" si="170"/>
        <v>254081.70639784069</v>
      </c>
      <c r="AK171" s="1">
        <f t="shared" si="171"/>
        <v>59685.141888705257</v>
      </c>
      <c r="AL171" s="17">
        <f t="shared" si="241"/>
        <v>47.091904365961327</v>
      </c>
      <c r="AM171" s="17">
        <f t="shared" si="241"/>
        <v>17.586173000884948</v>
      </c>
      <c r="AN171" s="17">
        <f t="shared" si="241"/>
        <v>3.0950628079826079</v>
      </c>
      <c r="AO171" s="7">
        <f t="shared" si="242"/>
        <v>5.7536221685530456E-3</v>
      </c>
      <c r="AP171" s="7">
        <f t="shared" si="242"/>
        <v>8.8601457748409447E-3</v>
      </c>
      <c r="AQ171" s="7">
        <f t="shared" si="242"/>
        <v>6.4133286952779813E-3</v>
      </c>
      <c r="AR171" s="1">
        <f t="shared" si="208"/>
        <v>186557.27203238665</v>
      </c>
      <c r="AS171" s="1">
        <f t="shared" si="209"/>
        <v>142781.56128352703</v>
      </c>
      <c r="AT171" s="1">
        <f t="shared" si="210"/>
        <v>32573.246336421882</v>
      </c>
      <c r="AU171" s="1">
        <f t="shared" si="172"/>
        <v>37311.454406477329</v>
      </c>
      <c r="AV171" s="1">
        <f t="shared" si="173"/>
        <v>28556.312256705409</v>
      </c>
      <c r="AW171" s="1">
        <f t="shared" si="174"/>
        <v>6514.6492672843769</v>
      </c>
      <c r="AX171" s="1">
        <f t="shared" si="222"/>
        <v>116065.01381582252</v>
      </c>
      <c r="AY171" s="1">
        <f t="shared" si="223"/>
        <v>32005.08827093129</v>
      </c>
      <c r="AZ171" s="1">
        <f t="shared" si="224"/>
        <v>3835.3410780796785</v>
      </c>
      <c r="BA171" s="1">
        <f t="shared" si="225"/>
        <v>11.661905777016758</v>
      </c>
      <c r="BB171" s="1">
        <f t="shared" si="226"/>
        <v>10.37365017760796</v>
      </c>
      <c r="BC171" s="1">
        <f t="shared" si="227"/>
        <v>8.2520136480681465</v>
      </c>
      <c r="BD171" s="1">
        <f t="shared" si="228"/>
        <v>4851.3323137398265</v>
      </c>
      <c r="BE171">
        <f t="shared" si="214"/>
        <v>0.44605544733121549</v>
      </c>
      <c r="BF171">
        <f t="shared" si="215"/>
        <v>0.64396964061591089</v>
      </c>
      <c r="BG171">
        <f t="shared" si="216"/>
        <v>5.0936644772301656E-2</v>
      </c>
      <c r="BH171">
        <f t="shared" si="229"/>
        <v>0.48840316059245242</v>
      </c>
      <c r="BI171">
        <f t="shared" si="230"/>
        <v>1.989654620938508E-2</v>
      </c>
      <c r="BJ171">
        <f t="shared" si="230"/>
        <v>4.1469689803498549E-2</v>
      </c>
      <c r="BK171">
        <f t="shared" si="230"/>
        <v>2.5945417806596459E-4</v>
      </c>
      <c r="BL171">
        <f t="shared" si="219"/>
        <v>3711.845383689204</v>
      </c>
      <c r="BM171">
        <f t="shared" si="220"/>
        <v>5921.1070560870839</v>
      </c>
      <c r="BN171">
        <f t="shared" si="221"/>
        <v>8.4512648551565324</v>
      </c>
      <c r="BO171">
        <f t="shared" si="192"/>
        <v>1580.1518130359891</v>
      </c>
      <c r="BP171">
        <f t="shared" si="211"/>
        <v>744.4883255997421</v>
      </c>
      <c r="BQ171">
        <f t="shared" si="212"/>
        <v>40.362444997727678</v>
      </c>
      <c r="BR171" s="7">
        <f t="shared" si="237"/>
        <v>9.0218343727055395E-3</v>
      </c>
      <c r="BS171" s="7">
        <f t="shared" si="217"/>
        <v>4.4883984731244629E-2</v>
      </c>
      <c r="BT171" s="7">
        <f t="shared" si="218"/>
        <v>7.802890303908832E-3</v>
      </c>
      <c r="BU171" s="8">
        <f>MAX((BU$3*climate!$I281+BU$4*climate!$I281^2+BU$5*climate!$I281^6)*(K171/K$66)^$BW$1,-99)</f>
        <v>2.6516157709576134</v>
      </c>
      <c r="BV171" s="8">
        <f>MAX((BV$3*climate!$I281+BV$4*climate!$I281^2+BV$5*climate!$I281^6)*(L171/L$66)^$BW$1,-99)</f>
        <v>1.0739986663264431</v>
      </c>
      <c r="BW171" s="8">
        <f>MAX((BW$3*climate!$I281+BW$4*climate!$I281^2+BW$5*climate!$I281^6)*(M171/M$66)^$BW$1,-99)</f>
        <v>0.31952417685781548</v>
      </c>
      <c r="BX171" s="8">
        <f>MAX((BX$3*climate!$M281+BX$4*climate!$M281^2+BX$5*climate!$M281^6)*(K171/K$66)^$BW$1,-99)</f>
        <v>2.6516158034752055</v>
      </c>
      <c r="BY171" s="8">
        <f>MAX((BY$3*climate!$M281+BY$4*climate!$M281^2+BY$5*climate!$M281^6)*(L171/L$66)^$BW$1,-99)</f>
        <v>1.0739983963859083</v>
      </c>
      <c r="BZ171" s="8">
        <f>MAX((BZ$3*climate!$M281+BZ$4*climate!$M281^2+BZ$5*climate!$M281^6)*(M171/M$66)^$BW$1,-99)</f>
        <v>0.31952365757434537</v>
      </c>
      <c r="CA171" s="8">
        <f t="shared" si="231"/>
        <v>1.0848355101284876E-4</v>
      </c>
      <c r="CB171" s="8">
        <f t="shared" si="232"/>
        <v>4.869174047251902E-6</v>
      </c>
      <c r="CC171" s="8">
        <f t="shared" si="233"/>
        <v>8.4648524833175678E-7</v>
      </c>
      <c r="CD171" s="8">
        <f>MAX((CD$3*climate!$I281+CD$4*climate!$I281^2+CD$5*climate!$I281^6)*(K171/K$66)^$BW$1,-99)</f>
        <v>0.59182151650757842</v>
      </c>
      <c r="CE171" s="8">
        <f>MAX((CE$3*climate!$I281+CE$4*climate!$I281^2+CE$5*climate!$I281^6)*(L171/L$66)^$BW$1,-99)</f>
        <v>0.21698517952809049</v>
      </c>
      <c r="CF171" s="8">
        <f>MAX((CF$3*climate!$I281+CF$4*climate!$I281^2+CF$5*climate!$I281^6)*(M171/M$66)^$BW$1,-99)</f>
        <v>4.3205365384065698E-2</v>
      </c>
      <c r="CG171" s="8">
        <f>MAX((CG$3*climate!$M281+CG$4*climate!$M281^2+CG$5*climate!$M281^6)*(K171/K$66)^$BW$1,-99)</f>
        <v>0.59182204819424289</v>
      </c>
      <c r="CH171" s="8">
        <f>MAX((CH$3*climate!$M281+CH$4*climate!$M281^2+CH$5*climate!$M281^6)*(L171/L$66)^$BW$1,-99)</f>
        <v>0.21698534766628957</v>
      </c>
      <c r="CI171" s="8">
        <f>MAX((CI$3*climate!$M281+CI$4*climate!$M281^2+CI$5*climate!$M281^6)*(M171/M$66)^$BW$1,-99)</f>
        <v>4.3205354506240509E-2</v>
      </c>
      <c r="CJ171" s="8">
        <f t="shared" si="234"/>
        <v>-3.1104590913654223E-5</v>
      </c>
      <c r="CK171" s="8">
        <f t="shared" si="235"/>
        <v>-1.3960979836400666E-6</v>
      </c>
      <c r="CL171" s="8">
        <f t="shared" si="236"/>
        <v>-2.4270571084720329E-7</v>
      </c>
    </row>
    <row r="172" spans="1:90">
      <c r="A172">
        <f t="shared" si="175"/>
        <v>2126</v>
      </c>
      <c r="B172" s="4">
        <f t="shared" si="193"/>
        <v>1285.9138683751914</v>
      </c>
      <c r="C172" s="4">
        <f t="shared" si="194"/>
        <v>3569.153388886331</v>
      </c>
      <c r="D172" s="4">
        <f t="shared" si="195"/>
        <v>6795.1006373341506</v>
      </c>
      <c r="E172" s="11">
        <f t="shared" si="176"/>
        <v>2.5416276820188498E-5</v>
      </c>
      <c r="F172" s="11">
        <f t="shared" si="177"/>
        <v>5.09540318671336E-5</v>
      </c>
      <c r="G172" s="11">
        <f t="shared" si="178"/>
        <v>1.1249780284760769E-4</v>
      </c>
      <c r="H172" s="4">
        <f t="shared" si="196"/>
        <v>187917.65234740675</v>
      </c>
      <c r="I172" s="4">
        <f t="shared" si="197"/>
        <v>144386.14148112311</v>
      </c>
      <c r="J172" s="4">
        <f t="shared" si="198"/>
        <v>32840.701651858726</v>
      </c>
      <c r="K172" s="4">
        <f t="shared" si="166"/>
        <v>146135.48929591136</v>
      </c>
      <c r="L172" s="4">
        <f t="shared" si="167"/>
        <v>40453.890810833247</v>
      </c>
      <c r="M172" s="4">
        <f t="shared" si="168"/>
        <v>4832.9970966762266</v>
      </c>
      <c r="N172" s="11">
        <f t="shared" si="179"/>
        <v>7.2664241633131343E-3</v>
      </c>
      <c r="O172" s="11">
        <f t="shared" si="180"/>
        <v>1.1186483058710506E-2</v>
      </c>
      <c r="P172" s="11">
        <f t="shared" si="181"/>
        <v>8.0974804141413781E-3</v>
      </c>
      <c r="Q172" s="4">
        <f t="shared" si="182"/>
        <v>5917.3382413593763</v>
      </c>
      <c r="R172" s="4">
        <f t="shared" si="183"/>
        <v>17714.009944098209</v>
      </c>
      <c r="S172" s="4">
        <f t="shared" si="184"/>
        <v>4713.8190330121543</v>
      </c>
      <c r="T172" s="4">
        <f t="shared" si="199"/>
        <v>31.488996203613095</v>
      </c>
      <c r="U172" s="4">
        <f t="shared" si="200"/>
        <v>122.68497351883401</v>
      </c>
      <c r="V172" s="4">
        <f t="shared" si="201"/>
        <v>143.53588065757299</v>
      </c>
      <c r="W172" s="11">
        <f t="shared" si="185"/>
        <v>-1.219247815263802E-2</v>
      </c>
      <c r="X172" s="11">
        <f t="shared" si="186"/>
        <v>-1.3228699347321071E-2</v>
      </c>
      <c r="Y172" s="11">
        <f t="shared" si="187"/>
        <v>-1.2203590333800474E-2</v>
      </c>
      <c r="Z172" s="4">
        <f t="shared" si="213"/>
        <v>5764.4815004868296</v>
      </c>
      <c r="AA172" s="4">
        <f t="shared" si="202"/>
        <v>24701.432873269998</v>
      </c>
      <c r="AB172" s="4">
        <f t="shared" si="203"/>
        <v>8195.2064809579315</v>
      </c>
      <c r="AC172" s="12">
        <f t="shared" si="204"/>
        <v>1.7498276851437313</v>
      </c>
      <c r="AD172" s="12">
        <f t="shared" si="205"/>
        <v>3.9083020786022167</v>
      </c>
      <c r="AE172" s="12">
        <f t="shared" si="206"/>
        <v>1.8243603156097603</v>
      </c>
      <c r="AF172" s="11">
        <f t="shared" si="188"/>
        <v>-2.9039671966837322E-3</v>
      </c>
      <c r="AG172" s="11">
        <f t="shared" si="189"/>
        <v>2.0567434751257441E-3</v>
      </c>
      <c r="AH172" s="11">
        <f t="shared" si="190"/>
        <v>8.257041531207765E-4</v>
      </c>
      <c r="AI172" s="1">
        <f t="shared" si="169"/>
        <v>348015.32388604549</v>
      </c>
      <c r="AJ172" s="1">
        <f t="shared" si="170"/>
        <v>257229.84801476204</v>
      </c>
      <c r="AK172" s="1">
        <f t="shared" si="171"/>
        <v>60231.276967119105</v>
      </c>
      <c r="AL172" s="17">
        <f t="shared" si="241"/>
        <v>47.360143900631506</v>
      </c>
      <c r="AM172" s="17">
        <f t="shared" si="241"/>
        <v>17.740430896730267</v>
      </c>
      <c r="AN172" s="17">
        <f t="shared" si="241"/>
        <v>3.1147139665515291</v>
      </c>
      <c r="AO172" s="7">
        <f t="shared" si="242"/>
        <v>5.696085946867515E-3</v>
      </c>
      <c r="AP172" s="7">
        <f t="shared" si="242"/>
        <v>8.7715443170925354E-3</v>
      </c>
      <c r="AQ172" s="7">
        <f t="shared" si="242"/>
        <v>6.3491954083252011E-3</v>
      </c>
      <c r="AR172" s="1">
        <f t="shared" si="208"/>
        <v>187917.65234740675</v>
      </c>
      <c r="AS172" s="1">
        <f t="shared" si="209"/>
        <v>144386.14148112311</v>
      </c>
      <c r="AT172" s="1">
        <f t="shared" si="210"/>
        <v>32840.701651858726</v>
      </c>
      <c r="AU172" s="1">
        <f t="shared" si="172"/>
        <v>37583.530469481353</v>
      </c>
      <c r="AV172" s="1">
        <f t="shared" si="173"/>
        <v>28877.228296224625</v>
      </c>
      <c r="AW172" s="1">
        <f t="shared" si="174"/>
        <v>6568.1403303717452</v>
      </c>
      <c r="AX172" s="1">
        <f t="shared" si="222"/>
        <v>116908.39143672909</v>
      </c>
      <c r="AY172" s="1">
        <f t="shared" si="223"/>
        <v>32363.1126486666</v>
      </c>
      <c r="AZ172" s="1">
        <f t="shared" si="224"/>
        <v>3866.3976773409813</v>
      </c>
      <c r="BA172" s="1">
        <f t="shared" si="225"/>
        <v>11.669145927918347</v>
      </c>
      <c r="BB172" s="1">
        <f t="shared" si="226"/>
        <v>10.384774554700742</v>
      </c>
      <c r="BC172" s="1">
        <f t="shared" si="227"/>
        <v>8.2600785198015867</v>
      </c>
      <c r="BD172" s="1">
        <f t="shared" si="228"/>
        <v>4714.9290199656652</v>
      </c>
      <c r="BE172">
        <f t="shared" si="214"/>
        <v>0.44605544733121549</v>
      </c>
      <c r="BF172">
        <f t="shared" si="215"/>
        <v>0.64396964061591089</v>
      </c>
      <c r="BG172">
        <f t="shared" si="216"/>
        <v>5.0936644772301656E-2</v>
      </c>
      <c r="BH172">
        <f t="shared" si="229"/>
        <v>0.48875167424127514</v>
      </c>
      <c r="BI172">
        <f t="shared" si="230"/>
        <v>1.989654620938508E-2</v>
      </c>
      <c r="BJ172">
        <f t="shared" si="230"/>
        <v>4.1469689803498549E-2</v>
      </c>
      <c r="BK172">
        <f t="shared" si="230"/>
        <v>2.5945417806596459E-4</v>
      </c>
      <c r="BL172">
        <f t="shared" si="219"/>
        <v>3738.912253489339</v>
      </c>
      <c r="BM172">
        <f t="shared" si="220"/>
        <v>5987.6484991462303</v>
      </c>
      <c r="BN172">
        <f t="shared" si="221"/>
        <v>8.5206572541925709</v>
      </c>
      <c r="BO172">
        <f t="shared" si="192"/>
        <v>1594.4076809769301</v>
      </c>
      <c r="BP172">
        <f t="shared" si="211"/>
        <v>752.83318272708857</v>
      </c>
      <c r="BQ172">
        <f t="shared" si="212"/>
        <v>40.823746369312623</v>
      </c>
      <c r="BR172" s="7">
        <f t="shared" si="237"/>
        <v>8.9314947187124627E-3</v>
      </c>
      <c r="BS172" s="7">
        <f t="shared" si="217"/>
        <v>4.3576684205091872E-2</v>
      </c>
      <c r="BT172" s="7">
        <f t="shared" si="218"/>
        <v>7.5098424746961306E-3</v>
      </c>
      <c r="BU172" s="8">
        <f>MAX((BU$3*climate!$I282+BU$4*climate!$I282^2+BU$5*climate!$I282^6)*(K172/K$66)^$BW$1,-99)</f>
        <v>2.6470986055558847</v>
      </c>
      <c r="BV172" s="8">
        <f>MAX((BV$3*climate!$I282+BV$4*climate!$I282^2+BV$5*climate!$I282^6)*(L172/L$66)^$BW$1,-99)</f>
        <v>1.0680032004473916</v>
      </c>
      <c r="BW172" s="8">
        <f>MAX((BW$3*climate!$I282+BW$4*climate!$I282^2+BW$5*climate!$I282^6)*(M172/M$66)^$BW$1,-99)</f>
        <v>0.3131341265343513</v>
      </c>
      <c r="BX172" s="8">
        <f>MAX((BX$3*climate!$M282+BX$4*climate!$M282^2+BX$5*climate!$M282^6)*(K172/K$66)^$BW$1,-99)</f>
        <v>2.6470986235022602</v>
      </c>
      <c r="BY172" s="8">
        <f>MAX((BY$3*climate!$M282+BY$4*climate!$M282^2+BY$5*climate!$M282^6)*(L172/L$66)^$BW$1,-99)</f>
        <v>1.0680029238818591</v>
      </c>
      <c r="BZ172" s="8">
        <f>MAX((BZ$3*climate!$M282+BZ$4*climate!$M282^2+BZ$5*climate!$M282^6)*(M172/M$66)^$BW$1,-99)</f>
        <v>0.31313360376987925</v>
      </c>
      <c r="CA172" s="8">
        <f t="shared" si="231"/>
        <v>1.3795511309087194E-4</v>
      </c>
      <c r="CB172" s="8">
        <f t="shared" si="232"/>
        <v>6.0116263976386621E-6</v>
      </c>
      <c r="CC172" s="8">
        <f t="shared" si="233"/>
        <v>1.0360211678913384E-6</v>
      </c>
      <c r="CD172" s="8">
        <f>MAX((CD$3*climate!$I282+CD$4*climate!$I282^2+CD$5*climate!$I282^6)*(K172/K$66)^$BW$1,-99)</f>
        <v>0.59659815088802493</v>
      </c>
      <c r="CE172" s="8">
        <f>MAX((CE$3*climate!$I282+CE$4*climate!$I282^2+CE$5*climate!$I282^6)*(L172/L$66)^$BW$1,-99)</f>
        <v>0.21822422725948926</v>
      </c>
      <c r="CF172" s="8">
        <f>MAX((CF$3*climate!$I282+CF$4*climate!$I282^2+CF$5*climate!$I282^6)*(M172/M$66)^$BW$1,-99)</f>
        <v>4.2988478128661349E-2</v>
      </c>
      <c r="CG172" s="8">
        <f>MAX((CG$3*climate!$M282+CG$4*climate!$M282^2+CG$5*climate!$M282^6)*(K172/K$66)^$BW$1,-99)</f>
        <v>0.59659867936477662</v>
      </c>
      <c r="CH172" s="8">
        <f>MAX((CH$3*climate!$M282+CH$4*climate!$M282^2+CH$5*climate!$M282^6)*(L172/L$66)^$BW$1,-99)</f>
        <v>0.21822439321632725</v>
      </c>
      <c r="CI172" s="8">
        <f>MAX((CI$3*climate!$M282+CI$4*climate!$M282^2+CI$5*climate!$M282^6)*(M172/M$66)^$BW$1,-99)</f>
        <v>4.2988465455495971E-2</v>
      </c>
      <c r="CJ172" s="8">
        <f t="shared" si="234"/>
        <v>-3.0674366842958481E-5</v>
      </c>
      <c r="CK172" s="8">
        <f t="shared" si="235"/>
        <v>-1.3366871971067425E-6</v>
      </c>
      <c r="CL172" s="8">
        <f t="shared" si="236"/>
        <v>-2.3035966300166024E-7</v>
      </c>
    </row>
    <row r="173" spans="1:90">
      <c r="A173">
        <f t="shared" si="175"/>
        <v>2127</v>
      </c>
      <c r="B173" s="4">
        <f t="shared" si="193"/>
        <v>1285.9449173608948</v>
      </c>
      <c r="C173" s="4">
        <f t="shared" si="194"/>
        <v>3569.3261585040709</v>
      </c>
      <c r="D173" s="4">
        <f t="shared" si="195"/>
        <v>6795.8268495313869</v>
      </c>
      <c r="E173" s="11">
        <f t="shared" si="176"/>
        <v>2.4145462979179073E-5</v>
      </c>
      <c r="F173" s="11">
        <f t="shared" si="177"/>
        <v>4.8406330273776918E-5</v>
      </c>
      <c r="G173" s="11">
        <f t="shared" si="178"/>
        <v>1.068729127052273E-4</v>
      </c>
      <c r="H173" s="4">
        <f t="shared" si="196"/>
        <v>189273.67723983654</v>
      </c>
      <c r="I173" s="4">
        <f t="shared" si="197"/>
        <v>145992.02732952719</v>
      </c>
      <c r="J173" s="4">
        <f t="shared" si="198"/>
        <v>33107.44075677677</v>
      </c>
      <c r="K173" s="4">
        <f t="shared" si="166"/>
        <v>147186.45774367778</v>
      </c>
      <c r="L173" s="4">
        <f t="shared" si="167"/>
        <v>40901.845571521953</v>
      </c>
      <c r="M173" s="4">
        <f t="shared" si="168"/>
        <v>4871.731062285633</v>
      </c>
      <c r="N173" s="11">
        <f t="shared" si="179"/>
        <v>7.1917400272174525E-3</v>
      </c>
      <c r="O173" s="11">
        <f t="shared" si="180"/>
        <v>1.1073218217337644E-2</v>
      </c>
      <c r="P173" s="11">
        <f t="shared" si="181"/>
        <v>8.0144814562468358E-3</v>
      </c>
      <c r="Q173" s="4">
        <f t="shared" si="182"/>
        <v>5887.3704696765944</v>
      </c>
      <c r="R173" s="4">
        <f t="shared" si="183"/>
        <v>17674.088402379421</v>
      </c>
      <c r="S173" s="4">
        <f t="shared" si="184"/>
        <v>4694.1129145796085</v>
      </c>
      <c r="T173" s="4">
        <f t="shared" si="199"/>
        <v>31.105067305352041</v>
      </c>
      <c r="U173" s="4">
        <f t="shared" si="200"/>
        <v>121.06201088971932</v>
      </c>
      <c r="V173" s="4">
        <f t="shared" si="201"/>
        <v>141.7842275718267</v>
      </c>
      <c r="W173" s="11">
        <f t="shared" si="185"/>
        <v>-1.219247815263802E-2</v>
      </c>
      <c r="X173" s="11">
        <f t="shared" si="186"/>
        <v>-1.3228699347321071E-2</v>
      </c>
      <c r="Y173" s="11">
        <f t="shared" si="187"/>
        <v>-1.2203590333800474E-2</v>
      </c>
      <c r="Z173" s="4">
        <f t="shared" si="213"/>
        <v>5719.064078016494</v>
      </c>
      <c r="AA173" s="4">
        <f t="shared" si="202"/>
        <v>24699.283524781749</v>
      </c>
      <c r="AB173" s="4">
        <f t="shared" si="203"/>
        <v>8168.4034118059817</v>
      </c>
      <c r="AC173" s="12">
        <f t="shared" si="204"/>
        <v>1.7447462429462248</v>
      </c>
      <c r="AD173" s="12">
        <f t="shared" si="205"/>
        <v>3.9163404534012023</v>
      </c>
      <c r="AE173" s="12">
        <f t="shared" si="206"/>
        <v>1.825866697499148</v>
      </c>
      <c r="AF173" s="11">
        <f t="shared" si="188"/>
        <v>-2.9039671966837322E-3</v>
      </c>
      <c r="AG173" s="11">
        <f t="shared" si="189"/>
        <v>2.0567434751257441E-3</v>
      </c>
      <c r="AH173" s="11">
        <f t="shared" si="190"/>
        <v>8.257041531207765E-4</v>
      </c>
      <c r="AI173" s="1">
        <f t="shared" si="169"/>
        <v>350797.32196692232</v>
      </c>
      <c r="AJ173" s="1">
        <f t="shared" si="170"/>
        <v>260384.09150951047</v>
      </c>
      <c r="AK173" s="1">
        <f t="shared" si="171"/>
        <v>60776.289600778939</v>
      </c>
      <c r="AL173" s="17">
        <f t="shared" si="241"/>
        <v>47.627213676244374</v>
      </c>
      <c r="AM173" s="17">
        <f t="shared" si="241"/>
        <v>17.894485762787106</v>
      </c>
      <c r="AN173" s="17">
        <f t="shared" si="241"/>
        <v>3.1342921348900572</v>
      </c>
      <c r="AO173" s="7">
        <f t="shared" si="242"/>
        <v>5.6391250873988399E-3</v>
      </c>
      <c r="AP173" s="7">
        <f t="shared" si="242"/>
        <v>8.6838288739216098E-3</v>
      </c>
      <c r="AQ173" s="7">
        <f t="shared" si="242"/>
        <v>6.2857034542419489E-3</v>
      </c>
      <c r="AR173" s="1">
        <f t="shared" si="208"/>
        <v>189273.67723983654</v>
      </c>
      <c r="AS173" s="1">
        <f t="shared" si="209"/>
        <v>145992.02732952719</v>
      </c>
      <c r="AT173" s="1">
        <f t="shared" si="210"/>
        <v>33107.44075677677</v>
      </c>
      <c r="AU173" s="1">
        <f t="shared" si="172"/>
        <v>37854.735447967309</v>
      </c>
      <c r="AV173" s="1">
        <f t="shared" si="173"/>
        <v>29198.405465905438</v>
      </c>
      <c r="AW173" s="1">
        <f t="shared" si="174"/>
        <v>6621.4881513553546</v>
      </c>
      <c r="AX173" s="1">
        <f t="shared" si="222"/>
        <v>117749.16619494221</v>
      </c>
      <c r="AY173" s="1">
        <f t="shared" si="223"/>
        <v>32721.476457217563</v>
      </c>
      <c r="AZ173" s="1">
        <f t="shared" si="224"/>
        <v>3897.3848498285065</v>
      </c>
      <c r="BA173" s="1">
        <f t="shared" si="225"/>
        <v>11.676311930706605</v>
      </c>
      <c r="BB173" s="1">
        <f t="shared" si="226"/>
        <v>10.395786913696718</v>
      </c>
      <c r="BC173" s="1">
        <f t="shared" si="227"/>
        <v>8.2680610558716214</v>
      </c>
      <c r="BD173" s="1">
        <f t="shared" si="228"/>
        <v>4582.2939358798876</v>
      </c>
      <c r="BE173">
        <f t="shared" si="214"/>
        <v>0.44605544733121549</v>
      </c>
      <c r="BF173">
        <f t="shared" si="215"/>
        <v>0.64396964061591089</v>
      </c>
      <c r="BG173">
        <f t="shared" si="216"/>
        <v>5.0936644772301656E-2</v>
      </c>
      <c r="BH173">
        <f t="shared" si="229"/>
        <v>0.48909739709261491</v>
      </c>
      <c r="BI173">
        <f t="shared" si="230"/>
        <v>1.989654620938508E-2</v>
      </c>
      <c r="BJ173">
        <f t="shared" si="230"/>
        <v>4.1469689803498549E-2</v>
      </c>
      <c r="BK173">
        <f t="shared" si="230"/>
        <v>2.5945417806596459E-4</v>
      </c>
      <c r="BL173">
        <f t="shared" si="219"/>
        <v>3765.8924654226448</v>
      </c>
      <c r="BM173">
        <f t="shared" si="220"/>
        <v>6054.2440871393756</v>
      </c>
      <c r="BN173">
        <f t="shared" si="221"/>
        <v>8.5898638294171334</v>
      </c>
      <c r="BO173">
        <f t="shared" si="192"/>
        <v>1608.6481247590502</v>
      </c>
      <c r="BP173">
        <f t="shared" si="211"/>
        <v>761.27255495371378</v>
      </c>
      <c r="BQ173">
        <f t="shared" si="212"/>
        <v>41.290368854961152</v>
      </c>
      <c r="BR173" s="7">
        <f t="shared" si="237"/>
        <v>8.8421156164608661E-3</v>
      </c>
      <c r="BS173" s="7">
        <f t="shared" si="217"/>
        <v>4.2307460393293077E-2</v>
      </c>
      <c r="BT173" s="7">
        <f t="shared" si="218"/>
        <v>7.2284289319089296E-3</v>
      </c>
      <c r="BU173" s="8">
        <f>MAX((BU$3*climate!$I283+BU$4*climate!$I283^2+BU$5*climate!$I283^6)*(K173/K$66)^$BW$1,-99)</f>
        <v>2.6424795349858705</v>
      </c>
      <c r="BV173" s="8">
        <f>MAX((BV$3*climate!$I283+BV$4*climate!$I283^2+BV$5*climate!$I283^6)*(L173/L$66)^$BW$1,-99)</f>
        <v>1.0619807151562799</v>
      </c>
      <c r="BW173" s="8">
        <f>MAX((BW$3*climate!$I283+BW$4*climate!$I283^2+BW$5*climate!$I283^6)*(M173/M$66)^$BW$1,-99)</f>
        <v>0.30672301057326024</v>
      </c>
      <c r="BX173" s="8">
        <f>MAX((BX$3*climate!$M283+BX$4*climate!$M283^2+BX$5*climate!$M283^6)*(K173/K$66)^$BW$1,-99)</f>
        <v>2.642479538652645</v>
      </c>
      <c r="BY173" s="8">
        <f>MAX((BY$3*climate!$M283+BY$4*climate!$M283^2+BY$5*climate!$M283^6)*(L173/L$66)^$BW$1,-99)</f>
        <v>1.06198043213247</v>
      </c>
      <c r="BZ173" s="8">
        <f>MAX((BZ$3*climate!$M283+BZ$4*climate!$M283^2+BZ$5*climate!$M283^6)*(M173/M$66)^$BW$1,-99)</f>
        <v>0.30672248443436401</v>
      </c>
      <c r="CA173" s="8">
        <f t="shared" si="231"/>
        <v>1.672508845492338E-4</v>
      </c>
      <c r="CB173" s="8">
        <f t="shared" si="232"/>
        <v>7.0759601738099422E-6</v>
      </c>
      <c r="CC173" s="8">
        <f t="shared" si="233"/>
        <v>1.2089611327630418E-6</v>
      </c>
      <c r="CD173" s="8">
        <f>MAX((CD$3*climate!$I283+CD$4*climate!$I283^2+CD$5*climate!$I283^6)*(K173/K$66)^$BW$1,-99)</f>
        <v>0.60134419469120814</v>
      </c>
      <c r="CE173" s="8">
        <f>MAX((CE$3*climate!$I283+CE$4*climate!$I283^2+CE$5*climate!$I283^6)*(L173/L$66)^$BW$1,-99)</f>
        <v>0.21944263346351978</v>
      </c>
      <c r="CF173" s="8">
        <f>MAX((CF$3*climate!$I283+CF$4*climate!$I283^2+CF$5*climate!$I283^6)*(M173/M$66)^$BW$1,-99)</f>
        <v>4.2752976488448939E-2</v>
      </c>
      <c r="CG173" s="8">
        <f>MAX((CG$3*climate!$M283+CG$4*climate!$M283^2+CG$5*climate!$M283^6)*(K173/K$66)^$BW$1,-99)</f>
        <v>0.60134471992927752</v>
      </c>
      <c r="CH173" s="8">
        <f>MAX((CH$3*climate!$M283+CH$4*climate!$M283^2+CH$5*climate!$M283^6)*(L173/L$66)^$BW$1,-99)</f>
        <v>0.21944279722831839</v>
      </c>
      <c r="CI173" s="8">
        <f>MAX((CI$3*climate!$M283+CI$4*climate!$M283^2+CI$5*climate!$M283^6)*(M173/M$66)^$BW$1,-99)</f>
        <v>4.2752962007826155E-2</v>
      </c>
      <c r="CJ173" s="8">
        <f t="shared" si="234"/>
        <v>-3.0242974207422743E-5</v>
      </c>
      <c r="CK173" s="8">
        <f t="shared" si="235"/>
        <v>-1.2795034334559219E-6</v>
      </c>
      <c r="CL173" s="8">
        <f t="shared" si="236"/>
        <v>-2.186091897479101E-7</v>
      </c>
    </row>
    <row r="174" spans="1:90">
      <c r="A174">
        <f t="shared" si="175"/>
        <v>2128</v>
      </c>
      <c r="B174" s="4">
        <f t="shared" si="193"/>
        <v>1285.9744146095204</v>
      </c>
      <c r="C174" s="4">
        <f t="shared" si="194"/>
        <v>3569.49029758591</v>
      </c>
      <c r="D174" s="4">
        <f t="shared" si="195"/>
        <v>6796.5168248505533</v>
      </c>
      <c r="E174" s="11">
        <f t="shared" si="176"/>
        <v>2.2938189830220119E-5</v>
      </c>
      <c r="F174" s="11">
        <f t="shared" si="177"/>
        <v>4.598601376008807E-5</v>
      </c>
      <c r="G174" s="11">
        <f t="shared" si="178"/>
        <v>1.0152926706996594E-4</v>
      </c>
      <c r="H174" s="4">
        <f t="shared" si="196"/>
        <v>190625.26755326963</v>
      </c>
      <c r="I174" s="4">
        <f t="shared" si="197"/>
        <v>147599.05041002328</v>
      </c>
      <c r="J174" s="4">
        <f t="shared" si="198"/>
        <v>33373.449402422186</v>
      </c>
      <c r="K174" s="4">
        <f t="shared" si="166"/>
        <v>148234.10589482999</v>
      </c>
      <c r="L174" s="4">
        <f t="shared" si="167"/>
        <v>41350.175544627855</v>
      </c>
      <c r="M174" s="4">
        <f t="shared" si="168"/>
        <v>4910.3754559095096</v>
      </c>
      <c r="N174" s="11">
        <f t="shared" si="179"/>
        <v>7.1178297732843454E-3</v>
      </c>
      <c r="O174" s="11">
        <f t="shared" si="180"/>
        <v>1.0961118424887228E-2</v>
      </c>
      <c r="P174" s="11">
        <f t="shared" si="181"/>
        <v>7.9323741663495095E-3</v>
      </c>
      <c r="Q174" s="4">
        <f t="shared" si="182"/>
        <v>5857.1175537919162</v>
      </c>
      <c r="R174" s="4">
        <f t="shared" si="183"/>
        <v>17632.259010212449</v>
      </c>
      <c r="S174" s="4">
        <f t="shared" si="184"/>
        <v>4674.0834453970456</v>
      </c>
      <c r="T174" s="4">
        <f t="shared" si="199"/>
        <v>30.7258194517952</v>
      </c>
      <c r="U174" s="4">
        <f t="shared" si="200"/>
        <v>119.46051794527712</v>
      </c>
      <c r="V174" s="4">
        <f t="shared" si="201"/>
        <v>140.05395094274579</v>
      </c>
      <c r="W174" s="11">
        <f t="shared" si="185"/>
        <v>-1.219247815263802E-2</v>
      </c>
      <c r="X174" s="11">
        <f t="shared" si="186"/>
        <v>-1.3228699347321071E-2</v>
      </c>
      <c r="Y174" s="11">
        <f t="shared" si="187"/>
        <v>-1.2203590333800474E-2</v>
      </c>
      <c r="Z174" s="4">
        <f t="shared" si="213"/>
        <v>5673.57658109558</v>
      </c>
      <c r="AA174" s="4">
        <f t="shared" si="202"/>
        <v>24694.305081596645</v>
      </c>
      <c r="AB174" s="4">
        <f t="shared" si="203"/>
        <v>8140.9718933395834</v>
      </c>
      <c r="AC174" s="12">
        <f t="shared" si="204"/>
        <v>1.7396795570901717</v>
      </c>
      <c r="AD174" s="12">
        <f t="shared" si="205"/>
        <v>3.9243953610751063</v>
      </c>
      <c r="AE174" s="12">
        <f t="shared" si="206"/>
        <v>1.827374323214318</v>
      </c>
      <c r="AF174" s="11">
        <f t="shared" si="188"/>
        <v>-2.9039671966837322E-3</v>
      </c>
      <c r="AG174" s="11">
        <f t="shared" si="189"/>
        <v>2.0567434751257441E-3</v>
      </c>
      <c r="AH174" s="11">
        <f t="shared" si="190"/>
        <v>8.257041531207765E-4</v>
      </c>
      <c r="AI174" s="1">
        <f t="shared" si="169"/>
        <v>353572.32521819742</v>
      </c>
      <c r="AJ174" s="1">
        <f t="shared" si="170"/>
        <v>263544.08782446489</v>
      </c>
      <c r="AK174" s="1">
        <f t="shared" si="171"/>
        <v>61320.148792056403</v>
      </c>
      <c r="AL174" s="17">
        <f t="shared" si="241"/>
        <v>47.893103733574144</v>
      </c>
      <c r="AM174" s="17">
        <f t="shared" si="241"/>
        <v>18.048324488416466</v>
      </c>
      <c r="AN174" s="17">
        <f t="shared" si="241"/>
        <v>3.1537963534799505</v>
      </c>
      <c r="AO174" s="7">
        <f t="shared" si="242"/>
        <v>5.5827338365248514E-3</v>
      </c>
      <c r="AP174" s="7">
        <f t="shared" si="242"/>
        <v>8.5969905851823944E-3</v>
      </c>
      <c r="AQ174" s="7">
        <f t="shared" si="242"/>
        <v>6.2228464196995292E-3</v>
      </c>
      <c r="AR174" s="1">
        <f t="shared" si="208"/>
        <v>190625.26755326963</v>
      </c>
      <c r="AS174" s="1">
        <f t="shared" si="209"/>
        <v>147599.05041002328</v>
      </c>
      <c r="AT174" s="1">
        <f t="shared" si="210"/>
        <v>33373.449402422186</v>
      </c>
      <c r="AU174" s="1">
        <f t="shared" si="172"/>
        <v>38125.053510653925</v>
      </c>
      <c r="AV174" s="1">
        <f t="shared" si="173"/>
        <v>29519.810082004657</v>
      </c>
      <c r="AW174" s="1">
        <f t="shared" si="174"/>
        <v>6674.6898804844377</v>
      </c>
      <c r="AX174" s="1">
        <f t="shared" si="222"/>
        <v>118587.28471586398</v>
      </c>
      <c r="AY174" s="1">
        <f t="shared" si="223"/>
        <v>33080.140435702284</v>
      </c>
      <c r="AZ174" s="1">
        <f t="shared" si="224"/>
        <v>3928.3003647276073</v>
      </c>
      <c r="BA174" s="1">
        <f t="shared" si="225"/>
        <v>11.683404548296208</v>
      </c>
      <c r="BB174" s="1">
        <f t="shared" si="226"/>
        <v>10.406688394464235</v>
      </c>
      <c r="BC174" s="1">
        <f t="shared" si="227"/>
        <v>8.2759621341495375</v>
      </c>
      <c r="BD174" s="1">
        <f t="shared" si="228"/>
        <v>4453.3263469225367</v>
      </c>
      <c r="BE174">
        <f t="shared" si="214"/>
        <v>0.44605544733121549</v>
      </c>
      <c r="BF174">
        <f t="shared" si="215"/>
        <v>0.64396964061591089</v>
      </c>
      <c r="BG174">
        <f t="shared" si="216"/>
        <v>5.0936644772301656E-2</v>
      </c>
      <c r="BH174">
        <f t="shared" si="229"/>
        <v>0.48944033803842163</v>
      </c>
      <c r="BI174">
        <f t="shared" si="230"/>
        <v>1.989654620938508E-2</v>
      </c>
      <c r="BJ174">
        <f t="shared" si="230"/>
        <v>4.1469689803498549E-2</v>
      </c>
      <c r="BK174">
        <f t="shared" si="230"/>
        <v>2.5945417806596459E-4</v>
      </c>
      <c r="BL174">
        <f t="shared" si="219"/>
        <v>3792.7844445500236</v>
      </c>
      <c r="BM174">
        <f t="shared" si="220"/>
        <v>6120.8868357946112</v>
      </c>
      <c r="BN174">
        <f t="shared" si="221"/>
        <v>8.6588808839315057</v>
      </c>
      <c r="BO174">
        <f t="shared" si="192"/>
        <v>1622.8719774643728</v>
      </c>
      <c r="BP174">
        <f t="shared" si="211"/>
        <v>769.80750933240574</v>
      </c>
      <c r="BQ174">
        <f t="shared" si="212"/>
        <v>41.762373321257527</v>
      </c>
      <c r="BR174" s="7">
        <f t="shared" si="237"/>
        <v>8.753683813513824E-3</v>
      </c>
      <c r="BS174" s="7">
        <f t="shared" si="217"/>
        <v>4.1075204265333086E-2</v>
      </c>
      <c r="BT174" s="7">
        <f t="shared" si="218"/>
        <v>6.9581593037547351E-3</v>
      </c>
      <c r="BU174" s="8">
        <f>MAX((BU$3*climate!$I284+BU$4*climate!$I284^2+BU$5*climate!$I284^6)*(K174/K$66)^$BW$1,-99)</f>
        <v>2.6377611299629806</v>
      </c>
      <c r="BV174" s="8">
        <f>MAX((BV$3*climate!$I284+BV$4*climate!$I284^2+BV$5*climate!$I284^6)*(L174/L$66)^$BW$1,-99)</f>
        <v>1.0559327916789094</v>
      </c>
      <c r="BW174" s="8">
        <f>MAX((BW$3*climate!$I284+BW$4*climate!$I284^2+BW$5*climate!$I284^6)*(M174/M$66)^$BW$1,-99)</f>
        <v>0.30029238400024966</v>
      </c>
      <c r="BX174" s="8">
        <f>MAX((BX$3*climate!$M284+BX$4*climate!$M284^2+BX$5*climate!$M284^6)*(K174/K$66)^$BW$1,-99)</f>
        <v>2.637761119637533</v>
      </c>
      <c r="BY174" s="8">
        <f>MAX((BY$3*climate!$M284+BY$4*climate!$M284^2+BY$5*climate!$M284^6)*(L174/L$66)^$BW$1,-99)</f>
        <v>1.0559325023603039</v>
      </c>
      <c r="BZ174" s="8">
        <f>MAX((BZ$3*climate!$M284+BZ$4*climate!$M284^2+BZ$5*climate!$M284^6)*(M174/M$66)^$BW$1,-99)</f>
        <v>0.30029185459125818</v>
      </c>
      <c r="CA174" s="8">
        <f t="shared" si="231"/>
        <v>1.9636495403191069E-4</v>
      </c>
      <c r="CB174" s="8">
        <f t="shared" si="232"/>
        <v>8.0657305974134728E-6</v>
      </c>
      <c r="CC174" s="8">
        <f t="shared" si="233"/>
        <v>1.3663386318285102E-6</v>
      </c>
      <c r="CD174" s="8">
        <f>MAX((CD$3*climate!$I284+CD$4*climate!$I284^2+CD$5*climate!$I284^6)*(K174/K$66)^$BW$1,-99)</f>
        <v>0.60605871678332845</v>
      </c>
      <c r="CE174" s="8">
        <f>MAX((CE$3*climate!$I284+CE$4*climate!$I284^2+CE$5*climate!$I284^6)*(L174/L$66)^$BW$1,-99)</f>
        <v>0.22064010641841778</v>
      </c>
      <c r="CF174" s="8">
        <f>MAX((CF$3*climate!$I284+CF$4*climate!$I284^2+CF$5*climate!$I284^6)*(M174/M$66)^$BW$1,-99)</f>
        <v>4.2498751277824182E-2</v>
      </c>
      <c r="CG174" s="8">
        <f>MAX((CG$3*climate!$M284+CG$4*climate!$M284^2+CG$5*climate!$M284^6)*(K174/K$66)^$BW$1,-99)</f>
        <v>0.60605923875543377</v>
      </c>
      <c r="CH174" s="8">
        <f>MAX((CH$3*climate!$M284+CH$4*climate!$M284^2+CH$5*climate!$M284^6)*(L174/L$66)^$BW$1,-99)</f>
        <v>0.22064026798123815</v>
      </c>
      <c r="CI174" s="8">
        <f>MAX((CI$3*climate!$M284+CI$4*climate!$M284^2+CI$5*climate!$M284^6)*(M174/M$66)^$BW$1,-99)</f>
        <v>4.2498734978162887E-2</v>
      </c>
      <c r="CJ174" s="8">
        <f t="shared" si="234"/>
        <v>-2.981066003616216E-5</v>
      </c>
      <c r="CK174" s="8">
        <f t="shared" si="235"/>
        <v>-1.2244789502697626E-6</v>
      </c>
      <c r="CL174" s="8">
        <f t="shared" si="236"/>
        <v>-2.0742732148169119E-7</v>
      </c>
    </row>
    <row r="175" spans="1:90">
      <c r="A175">
        <f t="shared" si="175"/>
        <v>2129</v>
      </c>
      <c r="B175" s="4">
        <f t="shared" si="193"/>
        <v>1286.0024376384974</v>
      </c>
      <c r="C175" s="4">
        <f t="shared" si="194"/>
        <v>3569.6462368843536</v>
      </c>
      <c r="D175" s="4">
        <f t="shared" si="195"/>
        <v>6797.1723679538154</v>
      </c>
      <c r="E175" s="11">
        <f t="shared" si="176"/>
        <v>2.1791280338709114E-5</v>
      </c>
      <c r="F175" s="11">
        <f t="shared" si="177"/>
        <v>4.3686713072083661E-5</v>
      </c>
      <c r="G175" s="11">
        <f t="shared" si="178"/>
        <v>9.6452803716467637E-5</v>
      </c>
      <c r="H175" s="4">
        <f t="shared" si="196"/>
        <v>191972.34587602972</v>
      </c>
      <c r="I175" s="4">
        <f t="shared" si="197"/>
        <v>149207.04349013924</v>
      </c>
      <c r="J175" s="4">
        <f t="shared" si="198"/>
        <v>33638.713517857112</v>
      </c>
      <c r="K175" s="4">
        <f t="shared" si="166"/>
        <v>149278.36857646317</v>
      </c>
      <c r="L175" s="4">
        <f t="shared" si="167"/>
        <v>41798.83203786872</v>
      </c>
      <c r="M175" s="4">
        <f t="shared" si="168"/>
        <v>4948.9275388176648</v>
      </c>
      <c r="N175" s="11">
        <f t="shared" si="179"/>
        <v>7.0446856702064409E-3</v>
      </c>
      <c r="O175" s="11">
        <f t="shared" si="180"/>
        <v>1.085017142809086E-2</v>
      </c>
      <c r="P175" s="11">
        <f t="shared" si="181"/>
        <v>7.8511476880569475E-3</v>
      </c>
      <c r="Q175" s="4">
        <f t="shared" si="182"/>
        <v>5826.5902136012774</v>
      </c>
      <c r="R175" s="4">
        <f t="shared" si="183"/>
        <v>17588.55771999143</v>
      </c>
      <c r="S175" s="4">
        <f t="shared" si="184"/>
        <v>4653.7407541614903</v>
      </c>
      <c r="T175" s="4">
        <f t="shared" si="199"/>
        <v>30.351195569407288</v>
      </c>
      <c r="U175" s="4">
        <f t="shared" si="200"/>
        <v>117.8802106695038</v>
      </c>
      <c r="V175" s="4">
        <f t="shared" si="201"/>
        <v>138.34478990081033</v>
      </c>
      <c r="W175" s="11">
        <f t="shared" si="185"/>
        <v>-1.219247815263802E-2</v>
      </c>
      <c r="X175" s="11">
        <f t="shared" si="186"/>
        <v>-1.3228699347321071E-2</v>
      </c>
      <c r="Y175" s="11">
        <f t="shared" si="187"/>
        <v>-1.2203590333800474E-2</v>
      </c>
      <c r="Z175" s="4">
        <f t="shared" si="213"/>
        <v>5628.031052059695</v>
      </c>
      <c r="AA175" s="4">
        <f t="shared" si="202"/>
        <v>24686.530538256415</v>
      </c>
      <c r="AB175" s="4">
        <f t="shared" si="203"/>
        <v>8112.928256811173</v>
      </c>
      <c r="AC175" s="12">
        <f t="shared" si="204"/>
        <v>1.7346275847236405</v>
      </c>
      <c r="AD175" s="12">
        <f t="shared" si="205"/>
        <v>3.9324668356278112</v>
      </c>
      <c r="AE175" s="12">
        <f t="shared" si="206"/>
        <v>1.8288831937823025</v>
      </c>
      <c r="AF175" s="11">
        <f t="shared" si="188"/>
        <v>-2.9039671966837322E-3</v>
      </c>
      <c r="AG175" s="11">
        <f t="shared" si="189"/>
        <v>2.0567434751257441E-3</v>
      </c>
      <c r="AH175" s="11">
        <f t="shared" si="190"/>
        <v>8.257041531207765E-4</v>
      </c>
      <c r="AI175" s="1">
        <f t="shared" si="169"/>
        <v>356340.14620703162</v>
      </c>
      <c r="AJ175" s="1">
        <f t="shared" si="170"/>
        <v>266709.48912402306</v>
      </c>
      <c r="AK175" s="1">
        <f t="shared" si="171"/>
        <v>61862.823793335199</v>
      </c>
      <c r="AL175" s="17">
        <f t="shared" si="241"/>
        <v>48.157804439816267</v>
      </c>
      <c r="AM175" s="17">
        <f t="shared" si="241"/>
        <v>18.201934151364647</v>
      </c>
      <c r="AN175" s="17">
        <f t="shared" si="241"/>
        <v>3.1732256879231975</v>
      </c>
      <c r="AO175" s="7">
        <f t="shared" si="242"/>
        <v>5.5269064981596028E-3</v>
      </c>
      <c r="AP175" s="7">
        <f t="shared" si="242"/>
        <v>8.5110206793305703E-3</v>
      </c>
      <c r="AQ175" s="7">
        <f t="shared" si="242"/>
        <v>6.160617955502534E-3</v>
      </c>
      <c r="AR175" s="1">
        <f t="shared" si="208"/>
        <v>191972.34587602972</v>
      </c>
      <c r="AS175" s="1">
        <f t="shared" si="209"/>
        <v>149207.04349013924</v>
      </c>
      <c r="AT175" s="1">
        <f t="shared" si="210"/>
        <v>33638.713517857112</v>
      </c>
      <c r="AU175" s="1">
        <f t="shared" si="172"/>
        <v>38394.469175205944</v>
      </c>
      <c r="AV175" s="1">
        <f t="shared" si="173"/>
        <v>29841.408698027852</v>
      </c>
      <c r="AW175" s="1">
        <f t="shared" si="174"/>
        <v>6727.7427035714227</v>
      </c>
      <c r="AX175" s="1">
        <f t="shared" si="222"/>
        <v>119422.69486117054</v>
      </c>
      <c r="AY175" s="1">
        <f t="shared" si="223"/>
        <v>33439.065630294979</v>
      </c>
      <c r="AZ175" s="1">
        <f t="shared" si="224"/>
        <v>3959.1420310541316</v>
      </c>
      <c r="BA175" s="1">
        <f t="shared" si="225"/>
        <v>11.690424536092983</v>
      </c>
      <c r="BB175" s="1">
        <f t="shared" si="226"/>
        <v>10.41748012513048</v>
      </c>
      <c r="BC175" s="1">
        <f t="shared" si="227"/>
        <v>8.2837826219498982</v>
      </c>
      <c r="BD175" s="1">
        <f t="shared" si="228"/>
        <v>4327.9280391748471</v>
      </c>
      <c r="BE175">
        <f t="shared" si="214"/>
        <v>0.44605544733121549</v>
      </c>
      <c r="BF175">
        <f t="shared" si="215"/>
        <v>0.64396964061591089</v>
      </c>
      <c r="BG175">
        <f t="shared" si="216"/>
        <v>5.0936644772301656E-2</v>
      </c>
      <c r="BH175">
        <f t="shared" si="229"/>
        <v>0.48978050678952972</v>
      </c>
      <c r="BI175">
        <f t="shared" si="230"/>
        <v>1.989654620938508E-2</v>
      </c>
      <c r="BJ175">
        <f t="shared" si="230"/>
        <v>4.1469689803498549E-2</v>
      </c>
      <c r="BK175">
        <f t="shared" si="230"/>
        <v>2.5945417806596459E-4</v>
      </c>
      <c r="BL175">
        <f t="shared" si="219"/>
        <v>3819.5866506464804</v>
      </c>
      <c r="BM175">
        <f t="shared" si="220"/>
        <v>6187.569810033192</v>
      </c>
      <c r="BN175">
        <f t="shared" si="221"/>
        <v>8.7277047669720691</v>
      </c>
      <c r="BO175">
        <f t="shared" si="192"/>
        <v>1637.0780856249078</v>
      </c>
      <c r="BP175">
        <f t="shared" si="211"/>
        <v>778.43912513187001</v>
      </c>
      <c r="BQ175">
        <f t="shared" si="212"/>
        <v>42.239821352242231</v>
      </c>
      <c r="BR175" s="7">
        <f t="shared" si="237"/>
        <v>8.6661864013344303E-3</v>
      </c>
      <c r="BS175" s="7">
        <f t="shared" si="217"/>
        <v>3.9878839092556392E-2</v>
      </c>
      <c r="BT175" s="7">
        <f t="shared" si="218"/>
        <v>6.6985652250201068E-3</v>
      </c>
      <c r="BU175" s="8">
        <f>MAX((BU$3*climate!$I285+BU$4*climate!$I285^2+BU$5*climate!$I285^6)*(K175/K$66)^$BW$1,-99)</f>
        <v>2.6329459721822706</v>
      </c>
      <c r="BV175" s="8">
        <f>MAX((BV$3*climate!$I285+BV$4*climate!$I285^2+BV$5*climate!$I285^6)*(L175/L$66)^$BW$1,-99)</f>
        <v>1.0498610072956498</v>
      </c>
      <c r="BW175" s="8">
        <f>MAX((BW$3*climate!$I285+BW$4*climate!$I285^2+BW$5*climate!$I285^6)*(M175/M$66)^$BW$1,-99)</f>
        <v>0.29384379667082039</v>
      </c>
      <c r="BX175" s="8">
        <f>MAX((BX$3*climate!$M285+BX$4*climate!$M285^2+BX$5*climate!$M285^6)*(K175/K$66)^$BW$1,-99)</f>
        <v>2.6329459481477171</v>
      </c>
      <c r="BY175" s="8">
        <f>MAX((BY$3*climate!$M285+BY$4*climate!$M285^2+BY$5*climate!$M285^6)*(L175/L$66)^$BW$1,-99)</f>
        <v>1.0498607118425183</v>
      </c>
      <c r="BZ175" s="8">
        <f>MAX((BZ$3*climate!$M285+BZ$4*climate!$M285^2+BZ$5*climate!$M285^6)*(M175/M$66)^$BW$1,-99)</f>
        <v>0.29384326409383604</v>
      </c>
      <c r="CA175" s="8">
        <f t="shared" si="231"/>
        <v>2.2529174212166812E-4</v>
      </c>
      <c r="CB175" s="8">
        <f t="shared" si="232"/>
        <v>8.9843731329517121E-6</v>
      </c>
      <c r="CC175" s="8">
        <f t="shared" si="233"/>
        <v>1.5091314292604036E-6</v>
      </c>
      <c r="CD175" s="8">
        <f>MAX((CD$3*climate!$I285+CD$4*climate!$I285^2+CD$5*climate!$I285^6)*(K175/K$66)^$BW$1,-99)</f>
        <v>0.6107408093648985</v>
      </c>
      <c r="CE175" s="8">
        <f>MAX((CE$3*climate!$I285+CE$4*climate!$I285^2+CE$5*climate!$I285^6)*(L175/L$66)^$BW$1,-99)</f>
        <v>0.22181636867373605</v>
      </c>
      <c r="CF175" s="8">
        <f>MAX((CF$3*climate!$I285+CF$4*climate!$I285^2+CF$5*climate!$I285^6)*(M175/M$66)^$BW$1,-99)</f>
        <v>4.2225705937484245E-2</v>
      </c>
      <c r="CG175" s="8">
        <f>MAX((CG$3*climate!$M285+CG$4*climate!$M285^2+CG$5*climate!$M285^6)*(K175/K$66)^$BW$1,-99)</f>
        <v>0.61074132804521941</v>
      </c>
      <c r="CH175" s="8">
        <f>MAX((CH$3*climate!$M285+CH$4*climate!$M285^2+CH$5*climate!$M285^6)*(L175/L$66)^$BW$1,-99)</f>
        <v>0.22181652802536811</v>
      </c>
      <c r="CI175" s="8">
        <f>MAX((CI$3*climate!$M285+CI$4*climate!$M285^2+CI$5*climate!$M285^6)*(M175/M$66)^$BW$1,-99)</f>
        <v>4.2225687807740581E-2</v>
      </c>
      <c r="CJ175" s="8">
        <f t="shared" si="234"/>
        <v>-2.9377665548797823E-5</v>
      </c>
      <c r="CK175" s="8">
        <f t="shared" si="235"/>
        <v>-1.1715471973354457E-6</v>
      </c>
      <c r="CL175" s="8">
        <f t="shared" si="236"/>
        <v>-1.9678820883744833E-7</v>
      </c>
    </row>
    <row r="176" spans="1:90">
      <c r="A176">
        <f t="shared" si="175"/>
        <v>2130</v>
      </c>
      <c r="B176" s="4">
        <f t="shared" si="193"/>
        <v>1286.0290600961507</v>
      </c>
      <c r="C176" s="4">
        <f t="shared" si="194"/>
        <v>3569.7943856897273</v>
      </c>
      <c r="D176" s="4">
        <f t="shared" si="195"/>
        <v>6797.7951939694376</v>
      </c>
      <c r="E176" s="11">
        <f t="shared" si="176"/>
        <v>2.0701716321773657E-5</v>
      </c>
      <c r="F176" s="11">
        <f t="shared" si="177"/>
        <v>4.1502377418479475E-5</v>
      </c>
      <c r="G176" s="11">
        <f t="shared" si="178"/>
        <v>9.1630163530644255E-5</v>
      </c>
      <c r="H176" s="4">
        <f t="shared" si="196"/>
        <v>193314.83654186528</v>
      </c>
      <c r="I176" s="4">
        <f t="shared" si="197"/>
        <v>150815.84057103519</v>
      </c>
      <c r="J176" s="4">
        <f t="shared" si="198"/>
        <v>33903.219214840014</v>
      </c>
      <c r="K176" s="4">
        <f t="shared" si="166"/>
        <v>150319.1821555043</v>
      </c>
      <c r="L176" s="4">
        <f t="shared" si="167"/>
        <v>42247.766755310127</v>
      </c>
      <c r="M176" s="4">
        <f t="shared" si="168"/>
        <v>4987.3846221370059</v>
      </c>
      <c r="N176" s="11">
        <f t="shared" si="179"/>
        <v>6.9723000657526679E-3</v>
      </c>
      <c r="O176" s="11">
        <f t="shared" si="180"/>
        <v>1.0740365114381367E-2</v>
      </c>
      <c r="P176" s="11">
        <f t="shared" si="181"/>
        <v>7.7707913518023641E-3</v>
      </c>
      <c r="Q176" s="4">
        <f t="shared" si="182"/>
        <v>5795.7990393527843</v>
      </c>
      <c r="R176" s="4">
        <f t="shared" si="183"/>
        <v>17543.020555611278</v>
      </c>
      <c r="S176" s="4">
        <f t="shared" si="184"/>
        <v>4633.0948277556927</v>
      </c>
      <c r="T176" s="4">
        <f t="shared" si="199"/>
        <v>29.981139280520846</v>
      </c>
      <c r="U176" s="4">
        <f t="shared" si="200"/>
        <v>116.32080880355807</v>
      </c>
      <c r="V176" s="4">
        <f t="shared" si="201"/>
        <v>136.65648676004514</v>
      </c>
      <c r="W176" s="11">
        <f t="shared" si="185"/>
        <v>-1.219247815263802E-2</v>
      </c>
      <c r="X176" s="11">
        <f t="shared" si="186"/>
        <v>-1.3228699347321071E-2</v>
      </c>
      <c r="Y176" s="11">
        <f t="shared" si="187"/>
        <v>-1.2203590333800474E-2</v>
      </c>
      <c r="Z176" s="4">
        <f t="shared" si="213"/>
        <v>5582.4392779164809</v>
      </c>
      <c r="AA176" s="4">
        <f t="shared" si="202"/>
        <v>24675.993359921904</v>
      </c>
      <c r="AB176" s="4">
        <f t="shared" si="203"/>
        <v>8084.2886418006874</v>
      </c>
      <c r="AC176" s="12">
        <f t="shared" si="204"/>
        <v>1.7295902831191403</v>
      </c>
      <c r="AD176" s="12">
        <f t="shared" si="205"/>
        <v>3.9405549111331371</v>
      </c>
      <c r="AE176" s="12">
        <f t="shared" si="206"/>
        <v>1.8303933102309813</v>
      </c>
      <c r="AF176" s="11">
        <f t="shared" si="188"/>
        <v>-2.9039671966837322E-3</v>
      </c>
      <c r="AG176" s="11">
        <f t="shared" si="189"/>
        <v>2.0567434751257441E-3</v>
      </c>
      <c r="AH176" s="11">
        <f t="shared" si="190"/>
        <v>8.257041531207765E-4</v>
      </c>
      <c r="AI176" s="1">
        <f t="shared" si="169"/>
        <v>359100.60076153441</v>
      </c>
      <c r="AJ176" s="1">
        <f t="shared" si="170"/>
        <v>269879.94890964864</v>
      </c>
      <c r="AK176" s="1">
        <f t="shared" si="171"/>
        <v>62404.284117573101</v>
      </c>
      <c r="AL176" s="17">
        <f t="shared" si="241"/>
        <v>48.421306485288831</v>
      </c>
      <c r="AM176" s="17">
        <f t="shared" si="241"/>
        <v>18.355302018951065</v>
      </c>
      <c r="AN176" s="17">
        <f t="shared" si="241"/>
        <v>3.1925792287615797</v>
      </c>
      <c r="AO176" s="7">
        <f t="shared" si="242"/>
        <v>5.471637433178007E-3</v>
      </c>
      <c r="AP176" s="7">
        <f t="shared" si="242"/>
        <v>8.4259104725372645E-3</v>
      </c>
      <c r="AQ176" s="7">
        <f t="shared" si="242"/>
        <v>6.099011775947509E-3</v>
      </c>
      <c r="AR176" s="1">
        <f t="shared" si="208"/>
        <v>193314.83654186528</v>
      </c>
      <c r="AS176" s="1">
        <f t="shared" si="209"/>
        <v>150815.84057103519</v>
      </c>
      <c r="AT176" s="1">
        <f t="shared" si="210"/>
        <v>33903.219214840014</v>
      </c>
      <c r="AU176" s="1">
        <f t="shared" si="172"/>
        <v>38662.967308373059</v>
      </c>
      <c r="AV176" s="1">
        <f t="shared" si="173"/>
        <v>30163.168114207041</v>
      </c>
      <c r="AW176" s="1">
        <f t="shared" si="174"/>
        <v>6780.6438429680029</v>
      </c>
      <c r="AX176" s="1">
        <f t="shared" si="222"/>
        <v>120255.34572440345</v>
      </c>
      <c r="AY176" s="1">
        <f t="shared" si="223"/>
        <v>33798.213404248105</v>
      </c>
      <c r="AZ176" s="1">
        <f t="shared" si="224"/>
        <v>3989.9076977096042</v>
      </c>
      <c r="BA176" s="1">
        <f t="shared" si="225"/>
        <v>11.697372642068503</v>
      </c>
      <c r="BB176" s="1">
        <f t="shared" si="226"/>
        <v>10.428163222211602</v>
      </c>
      <c r="BC176" s="1">
        <f t="shared" si="227"/>
        <v>8.291523376210213</v>
      </c>
      <c r="BD176" s="1">
        <f t="shared" si="228"/>
        <v>4206.0032494537109</v>
      </c>
      <c r="BE176">
        <f t="shared" si="214"/>
        <v>0.44605544733121549</v>
      </c>
      <c r="BF176">
        <f t="shared" si="215"/>
        <v>0.64396964061591089</v>
      </c>
      <c r="BG176">
        <f t="shared" si="216"/>
        <v>5.0936644772301656E-2</v>
      </c>
      <c r="BH176">
        <f t="shared" si="229"/>
        <v>0.49011791382431963</v>
      </c>
      <c r="BI176">
        <f t="shared" si="230"/>
        <v>1.989654620938508E-2</v>
      </c>
      <c r="BJ176">
        <f t="shared" si="230"/>
        <v>4.1469689803498549E-2</v>
      </c>
      <c r="BK176">
        <f t="shared" si="230"/>
        <v>2.5945417806596459E-4</v>
      </c>
      <c r="BL176">
        <f t="shared" si="219"/>
        <v>3846.297578214946</v>
      </c>
      <c r="BM176">
        <f t="shared" si="220"/>
        <v>6254.286125934721</v>
      </c>
      <c r="BN176">
        <f t="shared" si="221"/>
        <v>8.7963318751765325</v>
      </c>
      <c r="BO176">
        <f t="shared" si="192"/>
        <v>1651.2653094684729</v>
      </c>
      <c r="BP176">
        <f t="shared" si="211"/>
        <v>787.16849396999055</v>
      </c>
      <c r="BQ176">
        <f t="shared" si="212"/>
        <v>42.722775257047871</v>
      </c>
      <c r="BR176" s="7">
        <f t="shared" si="237"/>
        <v>8.5796108004672078E-3</v>
      </c>
      <c r="BS176" s="7">
        <f t="shared" si="217"/>
        <v>3.8717319507336305E-2</v>
      </c>
      <c r="BT176" s="7">
        <f t="shared" si="218"/>
        <v>6.4491992833892262E-3</v>
      </c>
      <c r="BU176" s="8">
        <f>MAX((BU$3*climate!$I286+BU$4*climate!$I286^2+BU$5*climate!$I286^6)*(K176/K$66)^$BW$1,-99)</f>
        <v>2.6280366523686189</v>
      </c>
      <c r="BV176" s="8">
        <f>MAX((BV$3*climate!$I286+BV$4*climate!$I286^2+BV$5*climate!$I286^6)*(L176/L$66)^$BW$1,-99)</f>
        <v>1.04376693430803</v>
      </c>
      <c r="BW176" s="8">
        <f>MAX((BW$3*climate!$I286+BW$4*climate!$I286^2+BW$5*climate!$I286^6)*(M176/M$66)^$BW$1,-99)</f>
        <v>0.28737879230685581</v>
      </c>
      <c r="BX176" s="8">
        <f>MAX((BX$3*climate!$M286+BX$4*climate!$M286^2+BX$5*climate!$M286^6)*(K176/K$66)^$BW$1,-99)</f>
        <v>2.6280366149038041</v>
      </c>
      <c r="BY176" s="8">
        <f>MAX((BY$3*climate!$M286+BY$4*climate!$M286^2+BY$5*climate!$M286^6)*(L176/L$66)^$BW$1,-99)</f>
        <v>1.0437666328774602</v>
      </c>
      <c r="BZ176" s="8">
        <f>MAX((BZ$3*climate!$M286+BZ$4*climate!$M286^2+BZ$5*climate!$M286^6)*(M176/M$66)^$BW$1,-99)</f>
        <v>0.28737825666178279</v>
      </c>
      <c r="CA176" s="8">
        <f t="shared" si="231"/>
        <v>2.540259688220449E-4</v>
      </c>
      <c r="CB176" s="8">
        <f t="shared" si="232"/>
        <v>9.835204598043763E-6</v>
      </c>
      <c r="CC176" s="8">
        <f t="shared" si="233"/>
        <v>1.6382640960893859E-6</v>
      </c>
      <c r="CD176" s="8">
        <f>MAX((CD$3*climate!$I286+CD$4*climate!$I286^2+CD$5*climate!$I286^6)*(K176/K$66)^$BW$1,-99)</f>
        <v>0.6153895885063374</v>
      </c>
      <c r="CE176" s="8">
        <f>MAX((CE$3*climate!$I286+CE$4*climate!$I286^2+CE$5*climate!$I286^6)*(L176/L$66)^$BW$1,-99)</f>
        <v>0.2229711572289205</v>
      </c>
      <c r="CF176" s="8">
        <f>MAX((CF$3*climate!$I286+CF$4*climate!$I286^2+CF$5*climate!$I286^6)*(M176/M$66)^$BW$1,-99)</f>
        <v>4.1933756669194314E-2</v>
      </c>
      <c r="CG176" s="8">
        <f>MAX((CG$3*climate!$M286+CG$4*climate!$M286^2+CG$5*climate!$M286^6)*(K176/K$66)^$BW$1,-99)</f>
        <v>0.61539010387048843</v>
      </c>
      <c r="CH176" s="8">
        <f>MAX((CH$3*climate!$M286+CH$4*climate!$M286^2+CH$5*climate!$M286^6)*(L176/L$66)^$BW$1,-99)</f>
        <v>0.22297131436087267</v>
      </c>
      <c r="CI176" s="8">
        <f>MAX((CI$3*climate!$M286+CI$4*climate!$M286^2+CI$5*climate!$M286^6)*(M176/M$66)^$BW$1,-99)</f>
        <v>4.1933736698862502E-2</v>
      </c>
      <c r="CJ176" s="8">
        <f t="shared" si="234"/>
        <v>-2.8944226103805962E-5</v>
      </c>
      <c r="CK176" s="8">
        <f t="shared" si="235"/>
        <v>-1.1206428499536393E-6</v>
      </c>
      <c r="CL176" s="8">
        <f t="shared" si="236"/>
        <v>-1.8666708224692113E-7</v>
      </c>
    </row>
    <row r="177" spans="1:90">
      <c r="A177">
        <f t="shared" si="175"/>
        <v>2131</v>
      </c>
      <c r="B177" s="4">
        <f t="shared" si="193"/>
        <v>1286.0543519544951</v>
      </c>
      <c r="C177" s="4">
        <f t="shared" si="194"/>
        <v>3569.9351328959333</v>
      </c>
      <c r="D177" s="4">
        <f t="shared" si="195"/>
        <v>6798.3869329004456</v>
      </c>
      <c r="E177" s="11">
        <f t="shared" si="176"/>
        <v>1.9666630505684973E-5</v>
      </c>
      <c r="F177" s="11">
        <f t="shared" si="177"/>
        <v>3.9427258547555497E-5</v>
      </c>
      <c r="G177" s="11">
        <f t="shared" si="178"/>
        <v>8.704865535411204E-5</v>
      </c>
      <c r="H177" s="4">
        <f t="shared" si="196"/>
        <v>194652.66562956167</v>
      </c>
      <c r="I177" s="4">
        <f t="shared" si="197"/>
        <v>152425.27693337941</v>
      </c>
      <c r="J177" s="4">
        <f t="shared" si="198"/>
        <v>34166.952792492644</v>
      </c>
      <c r="K177" s="4">
        <f t="shared" si="166"/>
        <v>151356.4845325053</v>
      </c>
      <c r="L177" s="4">
        <f t="shared" si="167"/>
        <v>42696.931809439331</v>
      </c>
      <c r="M177" s="4">
        <f t="shared" si="168"/>
        <v>5025.7440668967256</v>
      </c>
      <c r="N177" s="11">
        <f t="shared" si="179"/>
        <v>6.9006653849934541E-3</v>
      </c>
      <c r="O177" s="11">
        <f t="shared" si="180"/>
        <v>1.0631687509796039E-2</v>
      </c>
      <c r="P177" s="11">
        <f t="shared" si="181"/>
        <v>7.6912946696465756E-3</v>
      </c>
      <c r="Q177" s="4">
        <f t="shared" si="182"/>
        <v>5764.7544904881606</v>
      </c>
      <c r="R177" s="4">
        <f t="shared" si="183"/>
        <v>17495.683593191301</v>
      </c>
      <c r="S177" s="4">
        <f t="shared" si="184"/>
        <v>4612.1555122331174</v>
      </c>
      <c r="T177" s="4">
        <f t="shared" si="199"/>
        <v>29.615594894851899</v>
      </c>
      <c r="U177" s="4">
        <f t="shared" si="200"/>
        <v>114.78203579605858</v>
      </c>
      <c r="V177" s="4">
        <f t="shared" si="201"/>
        <v>134.98878697916913</v>
      </c>
      <c r="W177" s="11">
        <f t="shared" si="185"/>
        <v>-1.219247815263802E-2</v>
      </c>
      <c r="X177" s="11">
        <f t="shared" si="186"/>
        <v>-1.3228699347321071E-2</v>
      </c>
      <c r="Y177" s="11">
        <f t="shared" si="187"/>
        <v>-1.2203590333800474E-2</v>
      </c>
      <c r="Z177" s="4">
        <f t="shared" si="213"/>
        <v>5536.8127918881646</v>
      </c>
      <c r="AA177" s="4">
        <f t="shared" si="202"/>
        <v>24662.727457942841</v>
      </c>
      <c r="AB177" s="4">
        <f t="shared" si="203"/>
        <v>8055.0689970751855</v>
      </c>
      <c r="AC177" s="12">
        <f t="shared" si="204"/>
        <v>1.7245676096732594</v>
      </c>
      <c r="AD177" s="12">
        <f t="shared" si="205"/>
        <v>3.948659621734985</v>
      </c>
      <c r="AE177" s="12">
        <f t="shared" si="206"/>
        <v>1.8319046735890836</v>
      </c>
      <c r="AF177" s="11">
        <f t="shared" si="188"/>
        <v>-2.9039671966837322E-3</v>
      </c>
      <c r="AG177" s="11">
        <f t="shared" si="189"/>
        <v>2.0567434751257441E-3</v>
      </c>
      <c r="AH177" s="11">
        <f t="shared" si="190"/>
        <v>8.257041531207765E-4</v>
      </c>
      <c r="AI177" s="1">
        <f t="shared" si="169"/>
        <v>361853.50799375406</v>
      </c>
      <c r="AJ177" s="1">
        <f t="shared" si="170"/>
        <v>273055.1221328908</v>
      </c>
      <c r="AK177" s="1">
        <f t="shared" si="171"/>
        <v>62944.499548783795</v>
      </c>
      <c r="AL177" s="17">
        <f t="shared" si="241"/>
        <v>48.683600880085834</v>
      </c>
      <c r="AM177" s="17">
        <f t="shared" si="241"/>
        <v>18.508415549144047</v>
      </c>
      <c r="AN177" s="17">
        <f t="shared" si="241"/>
        <v>3.2118560912903238</v>
      </c>
      <c r="AO177" s="7">
        <f t="shared" si="242"/>
        <v>5.4169210588462273E-3</v>
      </c>
      <c r="AP177" s="7">
        <f t="shared" si="242"/>
        <v>8.3416513678118923E-3</v>
      </c>
      <c r="AQ177" s="7">
        <f t="shared" si="242"/>
        <v>6.0380216581880338E-3</v>
      </c>
      <c r="AR177" s="1">
        <f t="shared" si="208"/>
        <v>194652.66562956167</v>
      </c>
      <c r="AS177" s="1">
        <f t="shared" si="209"/>
        <v>152425.27693337941</v>
      </c>
      <c r="AT177" s="1">
        <f t="shared" si="210"/>
        <v>34166.952792492644</v>
      </c>
      <c r="AU177" s="1">
        <f t="shared" si="172"/>
        <v>38930.533125912334</v>
      </c>
      <c r="AV177" s="1">
        <f t="shared" si="173"/>
        <v>30485.055386675886</v>
      </c>
      <c r="AW177" s="1">
        <f t="shared" si="174"/>
        <v>6833.3905584985296</v>
      </c>
      <c r="AX177" s="1">
        <f t="shared" si="222"/>
        <v>121085.18762600425</v>
      </c>
      <c r="AY177" s="1">
        <f t="shared" si="223"/>
        <v>34157.545447551471</v>
      </c>
      <c r="AZ177" s="1">
        <f t="shared" si="224"/>
        <v>4020.5952535173806</v>
      </c>
      <c r="BA177" s="1">
        <f t="shared" si="225"/>
        <v>11.704249606833017</v>
      </c>
      <c r="BB177" s="1">
        <f t="shared" si="226"/>
        <v>10.438738790740967</v>
      </c>
      <c r="BC177" s="1">
        <f t="shared" si="227"/>
        <v>8.2991852436656135</v>
      </c>
      <c r="BD177" s="1">
        <f t="shared" si="228"/>
        <v>4087.4586155135321</v>
      </c>
      <c r="BE177">
        <f t="shared" si="214"/>
        <v>0.44605544733121549</v>
      </c>
      <c r="BF177">
        <f t="shared" si="215"/>
        <v>0.64396964061591089</v>
      </c>
      <c r="BG177">
        <f t="shared" si="216"/>
        <v>5.0936644772301656E-2</v>
      </c>
      <c r="BH177">
        <f t="shared" si="229"/>
        <v>0.49045257033993228</v>
      </c>
      <c r="BI177">
        <f t="shared" si="230"/>
        <v>1.989654620938508E-2</v>
      </c>
      <c r="BJ177">
        <f t="shared" si="230"/>
        <v>4.1469689803498549E-2</v>
      </c>
      <c r="BK177">
        <f t="shared" si="230"/>
        <v>2.5945417806596459E-4</v>
      </c>
      <c r="BL177">
        <f t="shared" si="219"/>
        <v>3872.9157564785564</v>
      </c>
      <c r="BM177">
        <f t="shared" si="220"/>
        <v>6321.0289526396073</v>
      </c>
      <c r="BN177">
        <f t="shared" si="221"/>
        <v>8.8647586537947927</v>
      </c>
      <c r="BO177">
        <f t="shared" si="192"/>
        <v>1665.4325231520254</v>
      </c>
      <c r="BP177">
        <f t="shared" si="211"/>
        <v>795.99671994880407</v>
      </c>
      <c r="BQ177">
        <f t="shared" si="212"/>
        <v>43.21129807764833</v>
      </c>
      <c r="BR177" s="7">
        <f t="shared" si="237"/>
        <v>8.493944746450488E-3</v>
      </c>
      <c r="BS177" s="7">
        <f t="shared" si="217"/>
        <v>3.75896305896469E-2</v>
      </c>
      <c r="BT177" s="7">
        <f t="shared" si="218"/>
        <v>6.2096340196960134E-3</v>
      </c>
      <c r="BU177" s="8">
        <f>MAX((BU$3*climate!$I287+BU$4*climate!$I287^2+BU$5*climate!$I287^6)*(K177/K$66)^$BW$1,-99)</f>
        <v>2.6230357683580152</v>
      </c>
      <c r="BV177" s="8">
        <f>MAX((BV$3*climate!$I287+BV$4*climate!$I287^2+BV$5*climate!$I287^6)*(L177/L$66)^$BW$1,-99)</f>
        <v>1.0376521390343816</v>
      </c>
      <c r="BW177" s="8">
        <f>MAX((BW$3*climate!$I287+BW$4*climate!$I287^2+BW$5*climate!$I287^6)*(M177/M$66)^$BW$1,-99)</f>
        <v>0.28089890756355046</v>
      </c>
      <c r="BX177" s="8">
        <f>MAX((BX$3*climate!$M287+BX$4*climate!$M287^2+BX$5*climate!$M287^6)*(K177/K$66)^$BW$1,-99)</f>
        <v>2.6230357177374959</v>
      </c>
      <c r="BY177" s="8">
        <f>MAX((BY$3*climate!$M287+BY$4*climate!$M287^2+BY$5*climate!$M287^6)*(L177/L$66)^$BW$1,-99)</f>
        <v>1.0376518317803078</v>
      </c>
      <c r="BZ177" s="8">
        <f>MAX((BZ$3*climate!$M287+BZ$4*climate!$M287^2+BZ$5*climate!$M287^6)*(M177/M$66)^$BW$1,-99)</f>
        <v>0.28089836894811698</v>
      </c>
      <c r="CA177" s="8">
        <f t="shared" si="231"/>
        <v>2.8256267112381568E-4</v>
      </c>
      <c r="CB177" s="8">
        <f t="shared" si="232"/>
        <v>1.0621426425968118E-5</v>
      </c>
      <c r="CC177" s="8">
        <f t="shared" si="233"/>
        <v>1.7546107753066222E-6</v>
      </c>
      <c r="CD177" s="8">
        <f>MAX((CD$3*climate!$I287+CD$4*climate!$I287^2+CD$5*climate!$I287^6)*(K177/K$66)^$BW$1,-99)</f>
        <v>0.62000419464235479</v>
      </c>
      <c r="CE177" s="8">
        <f>MAX((CE$3*climate!$I287+CE$4*climate!$I287^2+CE$5*climate!$I287^6)*(L177/L$66)^$BW$1,-99)</f>
        <v>0.22410422368971897</v>
      </c>
      <c r="CF177" s="8">
        <f>MAX((CF$3*climate!$I287+CF$4*climate!$I287^2+CF$5*climate!$I287^6)*(M177/M$66)^$BW$1,-99)</f>
        <v>4.1622832552608471E-2</v>
      </c>
      <c r="CG177" s="8">
        <f>MAX((CG$3*climate!$M287+CG$4*climate!$M287^2+CG$5*climate!$M287^6)*(K177/K$66)^$BW$1,-99)</f>
        <v>0.62000470666736041</v>
      </c>
      <c r="CH177" s="8">
        <f>MAX((CH$3*climate!$M287+CH$4*climate!$M287^2+CH$5*climate!$M287^6)*(L177/L$66)^$BW$1,-99)</f>
        <v>0.22410437859420793</v>
      </c>
      <c r="CI177" s="8">
        <f>MAX((CI$3*climate!$M287+CI$4*climate!$M287^2+CI$5*climate!$M287^6)*(M177/M$66)^$BW$1,-99)</f>
        <v>4.1622810731721416E-2</v>
      </c>
      <c r="CJ177" s="8">
        <f t="shared" si="234"/>
        <v>-2.8510571258561139E-5</v>
      </c>
      <c r="CK177" s="8">
        <f t="shared" si="235"/>
        <v>-1.0717018415091175E-6</v>
      </c>
      <c r="CL177" s="8">
        <f t="shared" si="236"/>
        <v>-1.7704021320812863E-7</v>
      </c>
    </row>
    <row r="178" spans="1:90">
      <c r="A178">
        <f t="shared" si="175"/>
        <v>2132</v>
      </c>
      <c r="B178" s="4">
        <f t="shared" si="193"/>
        <v>1286.0783796924577</v>
      </c>
      <c r="C178" s="4">
        <f t="shared" si="194"/>
        <v>3570.0688480136419</v>
      </c>
      <c r="D178" s="4">
        <f t="shared" si="195"/>
        <v>6798.9491338194775</v>
      </c>
      <c r="E178" s="11">
        <f t="shared" si="176"/>
        <v>1.8683298980400723E-5</v>
      </c>
      <c r="F178" s="11">
        <f t="shared" si="177"/>
        <v>3.7455895620177718E-5</v>
      </c>
      <c r="G178" s="11">
        <f t="shared" si="178"/>
        <v>8.2696222586406428E-5</v>
      </c>
      <c r="H178" s="4">
        <f t="shared" si="196"/>
        <v>195985.76096149962</v>
      </c>
      <c r="I178" s="4">
        <f t="shared" si="197"/>
        <v>154035.18918169828</v>
      </c>
      <c r="J178" s="4">
        <f t="shared" si="198"/>
        <v>34429.900741749821</v>
      </c>
      <c r="K178" s="4">
        <f t="shared" si="166"/>
        <v>152390.21513476188</v>
      </c>
      <c r="L178" s="4">
        <f t="shared" si="167"/>
        <v>43146.279732785057</v>
      </c>
      <c r="M178" s="4">
        <f t="shared" si="168"/>
        <v>5064.0032840498652</v>
      </c>
      <c r="N178" s="11">
        <f t="shared" si="179"/>
        <v>6.8297741286040825E-3</v>
      </c>
      <c r="O178" s="11">
        <f t="shared" si="180"/>
        <v>1.052412677686565E-2</v>
      </c>
      <c r="P178" s="11">
        <f t="shared" si="181"/>
        <v>7.6126473302018383E-3</v>
      </c>
      <c r="Q178" s="4">
        <f t="shared" si="182"/>
        <v>5733.466894562137</v>
      </c>
      <c r="R178" s="4">
        <f t="shared" si="183"/>
        <v>17446.582942182158</v>
      </c>
      <c r="S178" s="4">
        <f t="shared" si="184"/>
        <v>4590.9325137744954</v>
      </c>
      <c r="T178" s="4">
        <f t="shared" si="199"/>
        <v>29.254507401119039</v>
      </c>
      <c r="U178" s="4">
        <f t="shared" si="200"/>
        <v>113.26361875403907</v>
      </c>
      <c r="V178" s="4">
        <f t="shared" si="201"/>
        <v>133.34143912321869</v>
      </c>
      <c r="W178" s="11">
        <f t="shared" si="185"/>
        <v>-1.219247815263802E-2</v>
      </c>
      <c r="X178" s="11">
        <f t="shared" si="186"/>
        <v>-1.3228699347321071E-2</v>
      </c>
      <c r="Y178" s="11">
        <f t="shared" si="187"/>
        <v>-1.2203590333800474E-2</v>
      </c>
      <c r="Z178" s="4">
        <f t="shared" si="213"/>
        <v>5491.1628750281179</v>
      </c>
      <c r="AA178" s="4">
        <f t="shared" si="202"/>
        <v>24646.767165633457</v>
      </c>
      <c r="AB178" s="4">
        <f t="shared" si="203"/>
        <v>8025.285081401561</v>
      </c>
      <c r="AC178" s="12">
        <f t="shared" si="204"/>
        <v>1.7195595219063049</v>
      </c>
      <c r="AD178" s="12">
        <f t="shared" si="205"/>
        <v>3.9567810016474807</v>
      </c>
      <c r="AE178" s="12">
        <f t="shared" si="206"/>
        <v>1.8334172848861874</v>
      </c>
      <c r="AF178" s="11">
        <f t="shared" si="188"/>
        <v>-2.9039671966837322E-3</v>
      </c>
      <c r="AG178" s="11">
        <f t="shared" si="189"/>
        <v>2.0567434751257441E-3</v>
      </c>
      <c r="AH178" s="11">
        <f t="shared" si="190"/>
        <v>8.257041531207765E-4</v>
      </c>
      <c r="AI178" s="1">
        <f t="shared" si="169"/>
        <v>364598.69032029097</v>
      </c>
      <c r="AJ178" s="1">
        <f t="shared" si="170"/>
        <v>276234.66530627763</v>
      </c>
      <c r="AK178" s="1">
        <f t="shared" si="171"/>
        <v>63483.440152403942</v>
      </c>
      <c r="AL178" s="17">
        <f t="shared" si="241"/>
        <v>48.944678950685358</v>
      </c>
      <c r="AM178" s="17">
        <f t="shared" si="241"/>
        <v>18.66126239152678</v>
      </c>
      <c r="AN178" s="17">
        <f t="shared" si="241"/>
        <v>3.2310554153660962</v>
      </c>
      <c r="AO178" s="7">
        <f t="shared" si="242"/>
        <v>5.362751848257765E-3</v>
      </c>
      <c r="AP178" s="7">
        <f t="shared" si="242"/>
        <v>8.2582348541337738E-3</v>
      </c>
      <c r="AQ178" s="7">
        <f t="shared" si="242"/>
        <v>5.9776414416061532E-3</v>
      </c>
      <c r="AR178" s="1">
        <f t="shared" si="208"/>
        <v>195985.76096149962</v>
      </c>
      <c r="AS178" s="1">
        <f t="shared" si="209"/>
        <v>154035.18918169828</v>
      </c>
      <c r="AT178" s="1">
        <f t="shared" si="210"/>
        <v>34429.900741749821</v>
      </c>
      <c r="AU178" s="1">
        <f t="shared" si="172"/>
        <v>39197.152192299924</v>
      </c>
      <c r="AV178" s="1">
        <f t="shared" si="173"/>
        <v>30807.037836339659</v>
      </c>
      <c r="AW178" s="1">
        <f t="shared" si="174"/>
        <v>6885.980148349965</v>
      </c>
      <c r="AX178" s="1">
        <f t="shared" si="222"/>
        <v>121912.17210780951</v>
      </c>
      <c r="AY178" s="1">
        <f t="shared" si="223"/>
        <v>34517.023786228041</v>
      </c>
      <c r="AZ178" s="1">
        <f t="shared" si="224"/>
        <v>4051.2026272398921</v>
      </c>
      <c r="BA178" s="1">
        <f t="shared" si="225"/>
        <v>11.711056163706752</v>
      </c>
      <c r="BB178" s="1">
        <f t="shared" si="226"/>
        <v>10.449207924395523</v>
      </c>
      <c r="BC178" s="1">
        <f t="shared" si="227"/>
        <v>8.3067690610186489</v>
      </c>
      <c r="BD178" s="1">
        <f t="shared" si="228"/>
        <v>3972.2031264382094</v>
      </c>
      <c r="BE178">
        <f t="shared" si="214"/>
        <v>0.44605544733121549</v>
      </c>
      <c r="BF178">
        <f t="shared" si="215"/>
        <v>0.64396964061591089</v>
      </c>
      <c r="BG178">
        <f t="shared" si="216"/>
        <v>5.0936644772301656E-2</v>
      </c>
      <c r="BH178">
        <f t="shared" si="229"/>
        <v>0.49078448820591636</v>
      </c>
      <c r="BI178">
        <f t="shared" si="230"/>
        <v>1.989654620938508E-2</v>
      </c>
      <c r="BJ178">
        <f t="shared" si="230"/>
        <v>4.1469689803498549E-2</v>
      </c>
      <c r="BK178">
        <f t="shared" si="230"/>
        <v>2.5945417806596459E-4</v>
      </c>
      <c r="BL178">
        <f t="shared" si="219"/>
        <v>3899.4397493519755</v>
      </c>
      <c r="BM178">
        <f t="shared" si="220"/>
        <v>6387.7915141882431</v>
      </c>
      <c r="BN178">
        <f t="shared" si="221"/>
        <v>8.9329815978434439</v>
      </c>
      <c r="BO178">
        <f t="shared" si="192"/>
        <v>1679.5786149826204</v>
      </c>
      <c r="BP178">
        <f t="shared" si="211"/>
        <v>804.92491979114027</v>
      </c>
      <c r="BQ178">
        <f t="shared" si="212"/>
        <v>43.705453596717255</v>
      </c>
      <c r="BR178" s="7">
        <f t="shared" si="237"/>
        <v>8.4091762763800482E-3</v>
      </c>
      <c r="BS178" s="7">
        <f t="shared" si="217"/>
        <v>3.649478698023971E-2</v>
      </c>
      <c r="BT178" s="7">
        <f t="shared" si="218"/>
        <v>5.979460979151017E-3</v>
      </c>
      <c r="BU178" s="8">
        <f>MAX((BU$3*climate!$I288+BU$4*climate!$I288^2+BU$5*climate!$I288^6)*(K178/K$66)^$BW$1,-99)</f>
        <v>2.6179459232127584</v>
      </c>
      <c r="BV178" s="8">
        <f>MAX((BV$3*climate!$I288+BV$4*climate!$I288^2+BV$5*climate!$I288^6)*(L178/L$66)^$BW$1,-99)</f>
        <v>1.0315181808354201</v>
      </c>
      <c r="BW178" s="8">
        <f>MAX((BW$3*climate!$I288+BW$4*climate!$I288^2+BW$5*climate!$I288^6)*(M178/M$66)^$BW$1,-99)</f>
        <v>0.2744056711269815</v>
      </c>
      <c r="BX178" s="8">
        <f>MAX((BX$3*climate!$M288+BX$4*climate!$M288^2+BX$5*climate!$M288^6)*(K178/K$66)^$BW$1,-99)</f>
        <v>2.617945859706809</v>
      </c>
      <c r="BY178" s="8">
        <f>MAX((BY$3*climate!$M288+BY$4*climate!$M288^2+BY$5*climate!$M288^6)*(L178/L$66)^$BW$1,-99)</f>
        <v>1.0315178679086587</v>
      </c>
      <c r="BZ178" s="8">
        <f>MAX((BZ$3*climate!$M288+BZ$4*climate!$M288^2+BZ$5*climate!$M288^6)*(M178/M$66)^$BW$1,-99)</f>
        <v>0.27440512963676927</v>
      </c>
      <c r="CA178" s="8">
        <f t="shared" si="231"/>
        <v>3.1089716075932797E-4</v>
      </c>
      <c r="CB178" s="8">
        <f t="shared" si="232"/>
        <v>1.1346125654673015E-5</v>
      </c>
      <c r="CC178" s="8">
        <f t="shared" si="233"/>
        <v>1.8589974412892423E-6</v>
      </c>
      <c r="CD178" s="8">
        <f>MAX((CD$3*climate!$I288+CD$4*climate!$I288^2+CD$5*climate!$I288^6)*(K178/K$66)^$BW$1,-99)</f>
        <v>0.62458379302566336</v>
      </c>
      <c r="CE178" s="8">
        <f>MAX((CE$3*climate!$I288+CE$4*climate!$I288^2+CE$5*climate!$I288^6)*(L178/L$66)^$BW$1,-99)</f>
        <v>0.22521533440273481</v>
      </c>
      <c r="CF178" s="8">
        <f>MAX((CF$3*climate!$I288+CF$4*climate!$I288^2+CF$5*climate!$I288^6)*(M178/M$66)^$BW$1,-99)</f>
        <v>4.1292875644160516E-2</v>
      </c>
      <c r="CG178" s="8">
        <f>MAX((CG$3*climate!$M288+CG$4*climate!$M288^2+CG$5*climate!$M288^6)*(K178/K$66)^$BW$1,-99)</f>
        <v>0.62458430168993206</v>
      </c>
      <c r="CH178" s="8">
        <f>MAX((CH$3*climate!$M288+CH$4*climate!$M288^2+CH$5*climate!$M288^6)*(L178/L$66)^$BW$1,-99)</f>
        <v>0.22521548707267527</v>
      </c>
      <c r="CI178" s="8">
        <f>MAX((CI$3*climate!$M288+CI$4*climate!$M288^2+CI$5*climate!$M288^6)*(M178/M$66)^$BW$1,-99)</f>
        <v>4.1292851963289946E-2</v>
      </c>
      <c r="CJ178" s="8">
        <f t="shared" si="234"/>
        <v>-2.8076924664167622E-5</v>
      </c>
      <c r="CK178" s="8">
        <f t="shared" si="235"/>
        <v>-1.0246613846790358E-6</v>
      </c>
      <c r="CL178" s="8">
        <f t="shared" si="236"/>
        <v>-1.6788487544395307E-7</v>
      </c>
    </row>
    <row r="179" spans="1:90">
      <c r="A179">
        <f t="shared" si="175"/>
        <v>2133</v>
      </c>
      <c r="B179" s="4">
        <f t="shared" si="193"/>
        <v>1286.1012064699937</v>
      </c>
      <c r="C179" s="4">
        <f t="shared" si="194"/>
        <v>3570.1958821334633</v>
      </c>
      <c r="D179" s="4">
        <f t="shared" si="195"/>
        <v>6799.4832688598553</v>
      </c>
      <c r="E179" s="11">
        <f t="shared" si="176"/>
        <v>1.7749134031380686E-5</v>
      </c>
      <c r="F179" s="11">
        <f t="shared" si="177"/>
        <v>3.5583100839168831E-5</v>
      </c>
      <c r="G179" s="11">
        <f t="shared" si="178"/>
        <v>7.8561411457086103E-5</v>
      </c>
      <c r="H179" s="4">
        <f t="shared" si="196"/>
        <v>197314.0521011987</v>
      </c>
      <c r="I179" s="4">
        <f t="shared" si="197"/>
        <v>155645.41528720048</v>
      </c>
      <c r="J179" s="4">
        <f t="shared" si="198"/>
        <v>34692.049749592348</v>
      </c>
      <c r="K179" s="4">
        <f t="shared" si="166"/>
        <v>153420.31490878807</v>
      </c>
      <c r="L179" s="4">
        <f t="shared" si="167"/>
        <v>43595.763489086348</v>
      </c>
      <c r="M179" s="4">
        <f t="shared" si="168"/>
        <v>5102.1597344719321</v>
      </c>
      <c r="N179" s="11">
        <f t="shared" si="179"/>
        <v>6.7596188712986116E-3</v>
      </c>
      <c r="O179" s="11">
        <f t="shared" si="180"/>
        <v>1.0417671212559876E-2</v>
      </c>
      <c r="P179" s="11">
        <f t="shared" si="181"/>
        <v>7.534839193775511E-3</v>
      </c>
      <c r="Q179" s="4">
        <f t="shared" si="182"/>
        <v>5701.9464462398892</v>
      </c>
      <c r="R179" s="4">
        <f t="shared" si="183"/>
        <v>17395.754726863819</v>
      </c>
      <c r="S179" s="4">
        <f t="shared" si="184"/>
        <v>4569.4353996185855</v>
      </c>
      <c r="T179" s="4">
        <f t="shared" si="199"/>
        <v>28.897822458764708</v>
      </c>
      <c r="U179" s="4">
        <f t="shared" si="200"/>
        <v>111.76528839455229</v>
      </c>
      <c r="V179" s="4">
        <f t="shared" si="201"/>
        <v>131.71419482563954</v>
      </c>
      <c r="W179" s="11">
        <f t="shared" si="185"/>
        <v>-1.219247815263802E-2</v>
      </c>
      <c r="X179" s="11">
        <f t="shared" si="186"/>
        <v>-1.3228699347321071E-2</v>
      </c>
      <c r="Y179" s="11">
        <f t="shared" si="187"/>
        <v>-1.2203590333800474E-2</v>
      </c>
      <c r="Z179" s="4">
        <f t="shared" si="213"/>
        <v>5445.500557909726</v>
      </c>
      <c r="AA179" s="4">
        <f t="shared" si="202"/>
        <v>24628.147214268567</v>
      </c>
      <c r="AB179" s="4">
        <f t="shared" si="203"/>
        <v>7994.952464315912</v>
      </c>
      <c r="AC179" s="12">
        <f t="shared" si="204"/>
        <v>1.7145659774619437</v>
      </c>
      <c r="AD179" s="12">
        <f t="shared" si="205"/>
        <v>3.9649190851551208</v>
      </c>
      <c r="AE179" s="12">
        <f t="shared" si="206"/>
        <v>1.8349311451527213</v>
      </c>
      <c r="AF179" s="11">
        <f t="shared" si="188"/>
        <v>-2.9039671966837322E-3</v>
      </c>
      <c r="AG179" s="11">
        <f t="shared" si="189"/>
        <v>2.0567434751257441E-3</v>
      </c>
      <c r="AH179" s="11">
        <f t="shared" si="190"/>
        <v>8.257041531207765E-4</v>
      </c>
      <c r="AI179" s="1">
        <f t="shared" si="169"/>
        <v>367335.97348056186</v>
      </c>
      <c r="AJ179" s="1">
        <f t="shared" si="170"/>
        <v>279418.23661198956</v>
      </c>
      <c r="AK179" s="1">
        <f t="shared" si="171"/>
        <v>64021.076285513511</v>
      </c>
      <c r="AL179" s="17">
        <f t="shared" ref="AL179:AN194" si="243">AL178*(1+AO179)</f>
        <v>49.204532336515477</v>
      </c>
      <c r="AM179" s="17">
        <f t="shared" si="243"/>
        <v>18.813830388155584</v>
      </c>
      <c r="AN179" s="17">
        <f t="shared" si="243"/>
        <v>3.2501763652096041</v>
      </c>
      <c r="AO179" s="7">
        <f t="shared" si="242"/>
        <v>5.3091243297751873E-3</v>
      </c>
      <c r="AP179" s="7">
        <f t="shared" si="242"/>
        <v>8.1756525055924362E-3</v>
      </c>
      <c r="AQ179" s="7">
        <f t="shared" si="242"/>
        <v>5.9178650271900918E-3</v>
      </c>
      <c r="AR179" s="1">
        <f t="shared" si="208"/>
        <v>197314.0521011987</v>
      </c>
      <c r="AS179" s="1">
        <f t="shared" si="209"/>
        <v>155645.41528720048</v>
      </c>
      <c r="AT179" s="1">
        <f t="shared" si="210"/>
        <v>34692.049749592348</v>
      </c>
      <c r="AU179" s="1">
        <f t="shared" si="172"/>
        <v>39462.810420239744</v>
      </c>
      <c r="AV179" s="1">
        <f t="shared" si="173"/>
        <v>31129.083057440097</v>
      </c>
      <c r="AW179" s="1">
        <f t="shared" si="174"/>
        <v>6938.4099499184704</v>
      </c>
      <c r="AX179" s="1">
        <f t="shared" si="222"/>
        <v>122736.25192703045</v>
      </c>
      <c r="AY179" s="1">
        <f t="shared" si="223"/>
        <v>34876.610791269079</v>
      </c>
      <c r="AZ179" s="1">
        <f t="shared" si="224"/>
        <v>4081.7277875775462</v>
      </c>
      <c r="BA179" s="1">
        <f t="shared" si="225"/>
        <v>11.717793038789775</v>
      </c>
      <c r="BB179" s="1">
        <f t="shared" si="226"/>
        <v>10.459571705620325</v>
      </c>
      <c r="BC179" s="1">
        <f t="shared" si="227"/>
        <v>8.314275655104419</v>
      </c>
      <c r="BD179" s="1">
        <f t="shared" si="228"/>
        <v>3860.1480732977802</v>
      </c>
      <c r="BE179">
        <f t="shared" si="214"/>
        <v>0.44605544733121549</v>
      </c>
      <c r="BF179">
        <f t="shared" si="215"/>
        <v>0.64396964061591089</v>
      </c>
      <c r="BG179">
        <f t="shared" si="216"/>
        <v>5.0936644772301656E-2</v>
      </c>
      <c r="BH179">
        <f t="shared" si="229"/>
        <v>0.49111367992019256</v>
      </c>
      <c r="BI179">
        <f t="shared" si="230"/>
        <v>1.989654620938508E-2</v>
      </c>
      <c r="BJ179">
        <f t="shared" si="230"/>
        <v>4.1469689803498549E-2</v>
      </c>
      <c r="BK179">
        <f t="shared" si="230"/>
        <v>2.5945417806596459E-4</v>
      </c>
      <c r="BL179">
        <f t="shared" si="219"/>
        <v>3925.8681553925153</v>
      </c>
      <c r="BM179">
        <f t="shared" si="220"/>
        <v>6454.5670912969154</v>
      </c>
      <c r="BN179">
        <f t="shared" si="221"/>
        <v>9.0009972532040354</v>
      </c>
      <c r="BO179">
        <f t="shared" si="192"/>
        <v>1693.7024876260475</v>
      </c>
      <c r="BP179">
        <f t="shared" si="211"/>
        <v>813.95422297900598</v>
      </c>
      <c r="BQ179">
        <f t="shared" si="212"/>
        <v>44.205306345600739</v>
      </c>
      <c r="BR179" s="7">
        <f t="shared" si="237"/>
        <v>8.3252937161573115E-3</v>
      </c>
      <c r="BS179" s="7">
        <f t="shared" si="217"/>
        <v>3.5431832019650202E-2</v>
      </c>
      <c r="BT179" s="7">
        <f t="shared" si="218"/>
        <v>5.7582898107590881E-3</v>
      </c>
      <c r="BU179" s="8">
        <f>MAX((BU$3*climate!$I289+BU$4*climate!$I289^2+BU$5*climate!$I289^6)*(K179/K$66)^$BW$1,-99)</f>
        <v>2.612769723373126</v>
      </c>
      <c r="BV179" s="8">
        <f>MAX((BV$3*climate!$I289+BV$4*climate!$I289^2+BV$5*climate!$I289^6)*(L179/L$66)^$BW$1,-99)</f>
        <v>1.0253666111704673</v>
      </c>
      <c r="BW179" s="8">
        <f>MAX((BW$3*climate!$I289+BW$4*climate!$I289^2+BW$5*climate!$I289^6)*(M179/M$66)^$BW$1,-99)</f>
        <v>0.26790060284254941</v>
      </c>
      <c r="BX179" s="8">
        <f>MAX((BX$3*climate!$M289+BX$4*climate!$M289^2+BX$5*climate!$M289^6)*(K179/K$66)^$BW$1,-99)</f>
        <v>2.6127696472477315</v>
      </c>
      <c r="BY179" s="8">
        <f>MAX((BY$3*climate!$M289+BY$4*climate!$M289^2+BY$5*climate!$M289^6)*(L179/L$66)^$BW$1,-99)</f>
        <v>1.0253662927187466</v>
      </c>
      <c r="BZ179" s="8">
        <f>MAX((BZ$3*climate!$M289+BZ$4*climate!$M289^2+BZ$5*climate!$M289^6)*(M179/M$66)^$BW$1,-99)</f>
        <v>0.26790005857101923</v>
      </c>
      <c r="CA179" s="8">
        <f t="shared" si="231"/>
        <v>3.3902505045531675E-4</v>
      </c>
      <c r="CB179" s="8">
        <f t="shared" si="232"/>
        <v>1.2012278638186217E-5</v>
      </c>
      <c r="CC179" s="8">
        <f t="shared" si="233"/>
        <v>1.9522044936289362E-6</v>
      </c>
      <c r="CD179" s="8">
        <f>MAX((CD$3*climate!$I289+CD$4*climate!$I289^2+CD$5*climate!$I289^6)*(K179/K$66)^$BW$1,-99)</f>
        <v>0.62912757414057663</v>
      </c>
      <c r="CE179" s="8">
        <f>MAX((CE$3*climate!$I289+CE$4*climate!$I289^2+CE$5*climate!$I289^6)*(L179/L$66)^$BW$1,-99)</f>
        <v>0.2263042705684519</v>
      </c>
      <c r="CF179" s="8">
        <f>MAX((CF$3*climate!$I289+CF$4*climate!$I289^2+CF$5*climate!$I289^6)*(M179/M$66)^$BW$1,-99)</f>
        <v>4.0943841058071251E-2</v>
      </c>
      <c r="CG179" s="8">
        <f>MAX((CG$3*climate!$M289+CG$4*climate!$M289^2+CG$5*climate!$M289^6)*(K179/K$66)^$BW$1,-99)</f>
        <v>0.62912807942387672</v>
      </c>
      <c r="CH179" s="8">
        <f>MAX((CH$3*climate!$M289+CH$4*climate!$M289^2+CH$5*climate!$M289^6)*(L179/L$66)^$BW$1,-99)</f>
        <v>0.22630442099744622</v>
      </c>
      <c r="CI179" s="8">
        <f>MAX((CI$3*climate!$M289+CI$4*climate!$M289^2+CI$5*climate!$M289^6)*(M179/M$66)^$BW$1,-99)</f>
        <v>4.0943815508327701E-2</v>
      </c>
      <c r="CJ179" s="8">
        <f t="shared" si="234"/>
        <v>-2.7643504146615797E-5</v>
      </c>
      <c r="CK179" s="8">
        <f t="shared" si="235"/>
        <v>-9.7945999535739469E-7</v>
      </c>
      <c r="CL179" s="8">
        <f t="shared" si="236"/>
        <v>-1.5917930826113436E-7</v>
      </c>
    </row>
    <row r="180" spans="1:90">
      <c r="A180">
        <f t="shared" si="175"/>
        <v>2134</v>
      </c>
      <c r="B180" s="4">
        <f t="shared" si="193"/>
        <v>1286.1228922935506</v>
      </c>
      <c r="C180" s="4">
        <f t="shared" si="194"/>
        <v>3570.3165688415484</v>
      </c>
      <c r="D180" s="4">
        <f t="shared" si="195"/>
        <v>6799.9907370124974</v>
      </c>
      <c r="E180" s="11">
        <f t="shared" si="176"/>
        <v>1.686167732981165E-5</v>
      </c>
      <c r="F180" s="11">
        <f t="shared" si="177"/>
        <v>3.3803945797210388E-5</v>
      </c>
      <c r="G180" s="11">
        <f t="shared" si="178"/>
        <v>7.46333408842318E-5</v>
      </c>
      <c r="H180" s="4">
        <f t="shared" si="196"/>
        <v>198637.47034986838</v>
      </c>
      <c r="I180" s="4">
        <f t="shared" si="197"/>
        <v>157255.79462906765</v>
      </c>
      <c r="J180" s="4">
        <f t="shared" si="198"/>
        <v>34953.386703060751</v>
      </c>
      <c r="K180" s="4">
        <f t="shared" si="166"/>
        <v>154446.72631216212</v>
      </c>
      <c r="L180" s="4">
        <f t="shared" si="167"/>
        <v>44045.336484011568</v>
      </c>
      <c r="M180" s="4">
        <f t="shared" si="168"/>
        <v>5140.2109289368154</v>
      </c>
      <c r="N180" s="11">
        <f t="shared" si="179"/>
        <v>6.6901922602902175E-3</v>
      </c>
      <c r="O180" s="11">
        <f t="shared" si="180"/>
        <v>1.0312309246235829E-2</v>
      </c>
      <c r="P180" s="11">
        <f t="shared" si="181"/>
        <v>7.4578602876340661E-3</v>
      </c>
      <c r="Q180" s="4">
        <f t="shared" si="182"/>
        <v>5670.2032063719807</v>
      </c>
      <c r="R180" s="4">
        <f t="shared" si="183"/>
        <v>17343.235068240097</v>
      </c>
      <c r="S180" s="4">
        <f t="shared" si="184"/>
        <v>4547.6735989693161</v>
      </c>
      <c r="T180" s="4">
        <f t="shared" si="199"/>
        <v>28.545486389777405</v>
      </c>
      <c r="U180" s="4">
        <f t="shared" si="200"/>
        <v>110.28677899691412</v>
      </c>
      <c r="V180" s="4">
        <f t="shared" si="201"/>
        <v>130.10680875084105</v>
      </c>
      <c r="W180" s="11">
        <f t="shared" si="185"/>
        <v>-1.219247815263802E-2</v>
      </c>
      <c r="X180" s="11">
        <f t="shared" si="186"/>
        <v>-1.3228699347321071E-2</v>
      </c>
      <c r="Y180" s="11">
        <f t="shared" si="187"/>
        <v>-1.2203590333800474E-2</v>
      </c>
      <c r="Z180" s="4">
        <f t="shared" si="213"/>
        <v>5399.8366223860767</v>
      </c>
      <c r="AA180" s="4">
        <f t="shared" si="202"/>
        <v>24606.902709316368</v>
      </c>
      <c r="AB180" s="4">
        <f t="shared" si="203"/>
        <v>7964.0865268538801</v>
      </c>
      <c r="AC180" s="12">
        <f t="shared" si="204"/>
        <v>1.7095869341068444</v>
      </c>
      <c r="AD180" s="12">
        <f t="shared" si="205"/>
        <v>3.9730739066129153</v>
      </c>
      <c r="AE180" s="12">
        <f t="shared" si="206"/>
        <v>1.8364462554199645</v>
      </c>
      <c r="AF180" s="11">
        <f t="shared" si="188"/>
        <v>-2.9039671966837322E-3</v>
      </c>
      <c r="AG180" s="11">
        <f t="shared" si="189"/>
        <v>2.0567434751257441E-3</v>
      </c>
      <c r="AH180" s="11">
        <f t="shared" si="190"/>
        <v>8.257041531207765E-4</v>
      </c>
      <c r="AI180" s="1">
        <f t="shared" si="169"/>
        <v>370065.18655274546</v>
      </c>
      <c r="AJ180" s="1">
        <f t="shared" si="170"/>
        <v>282605.49600823072</v>
      </c>
      <c r="AK180" s="1">
        <f t="shared" si="171"/>
        <v>64557.378606880637</v>
      </c>
      <c r="AL180" s="17">
        <f t="shared" si="243"/>
        <v>49.463152986480857</v>
      </c>
      <c r="AM180" s="17">
        <f t="shared" si="243"/>
        <v>18.966107574312772</v>
      </c>
      <c r="AN180" s="17">
        <f t="shared" si="243"/>
        <v>3.2692181292030389</v>
      </c>
      <c r="AO180" s="7">
        <f t="shared" si="242"/>
        <v>5.2560330864774357E-3</v>
      </c>
      <c r="AP180" s="7">
        <f t="shared" si="242"/>
        <v>8.0938959805365116E-3</v>
      </c>
      <c r="AQ180" s="7">
        <f t="shared" si="242"/>
        <v>5.8586863769181912E-3</v>
      </c>
      <c r="AR180" s="1">
        <f t="shared" si="208"/>
        <v>198637.47034986838</v>
      </c>
      <c r="AS180" s="1">
        <f t="shared" si="209"/>
        <v>157255.79462906765</v>
      </c>
      <c r="AT180" s="1">
        <f t="shared" si="210"/>
        <v>34953.386703060751</v>
      </c>
      <c r="AU180" s="1">
        <f t="shared" si="172"/>
        <v>39727.494069973676</v>
      </c>
      <c r="AV180" s="1">
        <f t="shared" si="173"/>
        <v>31451.158925813532</v>
      </c>
      <c r="AW180" s="1">
        <f t="shared" si="174"/>
        <v>6990.6773406121501</v>
      </c>
      <c r="AX180" s="1">
        <f t="shared" si="222"/>
        <v>123557.38104972969</v>
      </c>
      <c r="AY180" s="1">
        <f t="shared" si="223"/>
        <v>35236.269187209255</v>
      </c>
      <c r="AZ180" s="1">
        <f t="shared" si="224"/>
        <v>4112.1687431494529</v>
      </c>
      <c r="BA180" s="1">
        <f t="shared" si="225"/>
        <v>11.724460951030364</v>
      </c>
      <c r="BB180" s="1">
        <f t="shared" si="226"/>
        <v>10.469831205751227</v>
      </c>
      <c r="BC180" s="1">
        <f t="shared" si="227"/>
        <v>8.3217058430511521</v>
      </c>
      <c r="BD180" s="1">
        <f t="shared" si="228"/>
        <v>3751.2070001367424</v>
      </c>
      <c r="BE180">
        <f t="shared" si="214"/>
        <v>0.44605544733121549</v>
      </c>
      <c r="BF180">
        <f t="shared" si="215"/>
        <v>0.64396964061591089</v>
      </c>
      <c r="BG180">
        <f t="shared" si="216"/>
        <v>5.0936644772301656E-2</v>
      </c>
      <c r="BH180">
        <f t="shared" si="229"/>
        <v>0.49144015856722151</v>
      </c>
      <c r="BI180">
        <f t="shared" si="230"/>
        <v>1.989654620938508E-2</v>
      </c>
      <c r="BJ180">
        <f t="shared" si="230"/>
        <v>4.1469689803498549E-2</v>
      </c>
      <c r="BK180">
        <f t="shared" si="230"/>
        <v>2.5945417806596459E-4</v>
      </c>
      <c r="BL180">
        <f t="shared" si="219"/>
        <v>3952.1996077315148</v>
      </c>
      <c r="BM180">
        <f t="shared" si="220"/>
        <v>6521.3490230701091</v>
      </c>
      <c r="BN180">
        <f t="shared" si="221"/>
        <v>9.0688022176644427</v>
      </c>
      <c r="BO180">
        <f t="shared" si="192"/>
        <v>1707.8030583033205</v>
      </c>
      <c r="BP180">
        <f t="shared" si="211"/>
        <v>823.08577189366736</v>
      </c>
      <c r="BQ180">
        <f t="shared" si="212"/>
        <v>44.710921612400597</v>
      </c>
      <c r="BR180" s="7">
        <f t="shared" si="237"/>
        <v>8.2422856683106449E-3</v>
      </c>
      <c r="BS180" s="7">
        <f t="shared" si="217"/>
        <v>3.4399836912281746E-2</v>
      </c>
      <c r="BT180" s="7">
        <f t="shared" si="218"/>
        <v>5.5457474123068104E-3</v>
      </c>
      <c r="BU180" s="8">
        <f>MAX((BU$3*climate!$I290+BU$4*climate!$I290^2+BU$5*climate!$I290^6)*(K180/K$66)^$BW$1,-99)</f>
        <v>2.6075097768477398</v>
      </c>
      <c r="BV180" s="8">
        <f>MAX((BV$3*climate!$I290+BV$4*climate!$I290^2+BV$5*climate!$I290^6)*(L180/L$66)^$BW$1,-99)</f>
        <v>1.019198972684886</v>
      </c>
      <c r="BW180" s="8">
        <f>MAX((BW$3*climate!$I290+BW$4*climate!$I290^2+BW$5*climate!$I290^6)*(M180/M$66)^$BW$1,-99)</f>
        <v>0.26138521287441246</v>
      </c>
      <c r="BX180" s="8">
        <f>MAX((BX$3*climate!$M290+BX$4*climate!$M290^2+BX$5*climate!$M290^6)*(K180/K$66)^$BW$1,-99)</f>
        <v>2.6075096883646078</v>
      </c>
      <c r="BY180" s="8">
        <f>MAX((BY$3*climate!$M290+BY$4*climate!$M290^2+BY$5*climate!$M290^6)*(L180/L$66)^$BW$1,-99)</f>
        <v>1.019198648852885</v>
      </c>
      <c r="BZ180" s="8">
        <f>MAX((BZ$3*climate!$M290+BZ$4*climate!$M290^2+BZ$5*climate!$M290^6)*(M180/M$66)^$BW$1,-99)</f>
        <v>0.26138466591293508</v>
      </c>
      <c r="CA180" s="8">
        <f t="shared" si="231"/>
        <v>3.6694221526530524E-4</v>
      </c>
      <c r="CB180" s="8">
        <f t="shared" si="232"/>
        <v>1.2622752361357882E-5</v>
      </c>
      <c r="CC180" s="8">
        <f t="shared" si="233"/>
        <v>2.0349688407736952E-6</v>
      </c>
      <c r="CD180" s="8">
        <f>MAX((CD$3*climate!$I290+CD$4*climate!$I290^2+CD$5*climate!$I290^6)*(K180/K$66)^$BW$1,-99)</f>
        <v>0.63363475407709935</v>
      </c>
      <c r="CE180" s="8">
        <f>MAX((CE$3*climate!$I290+CE$4*climate!$I290^2+CE$5*climate!$I290^6)*(L180/L$66)^$BW$1,-99)</f>
        <v>0.22737082833308009</v>
      </c>
      <c r="CF180" s="8">
        <f>MAX((CF$3*climate!$I290+CF$4*climate!$I290^2+CF$5*climate!$I290^6)*(M180/M$66)^$BW$1,-99)</f>
        <v>4.0575697029551272E-2</v>
      </c>
      <c r="CG180" s="8">
        <f>MAX((CG$3*climate!$M290+CG$4*climate!$M290^2+CG$5*climate!$M290^6)*(K180/K$66)^$BW$1,-99)</f>
        <v>0.63363525596053327</v>
      </c>
      <c r="CH180" s="8">
        <f>MAX((CH$3*climate!$M290+CH$4*climate!$M290^2+CH$5*climate!$M290^6)*(L180/L$66)^$BW$1,-99)</f>
        <v>0.22737097651540825</v>
      </c>
      <c r="CI180" s="8">
        <f>MAX((CI$3*climate!$M290+CI$4*climate!$M290^2+CI$5*climate!$M290^6)*(M180/M$66)^$BW$1,-99)</f>
        <v>4.0575669602583748E-2</v>
      </c>
      <c r="CJ180" s="8">
        <f t="shared" si="234"/>
        <v>-2.7210521601499509E-5</v>
      </c>
      <c r="CK180" s="8">
        <f t="shared" si="235"/>
        <v>-9.3603750538970261E-7</v>
      </c>
      <c r="CL180" s="8">
        <f t="shared" si="236"/>
        <v>-1.5090267975903447E-7</v>
      </c>
    </row>
    <row r="181" spans="1:90">
      <c r="A181">
        <f t="shared" si="175"/>
        <v>2135</v>
      </c>
      <c r="B181" s="4">
        <f t="shared" si="193"/>
        <v>1286.143494173306</v>
      </c>
      <c r="C181" s="4">
        <f t="shared" si="194"/>
        <v>3570.4312250899316</v>
      </c>
      <c r="D181" s="4">
        <f t="shared" si="195"/>
        <v>6800.4728677378489</v>
      </c>
      <c r="E181" s="11">
        <f t="shared" si="176"/>
        <v>1.6018593463321066E-5</v>
      </c>
      <c r="F181" s="11">
        <f t="shared" si="177"/>
        <v>3.2113748507349867E-5</v>
      </c>
      <c r="G181" s="11">
        <f t="shared" si="178"/>
        <v>7.0901673840020204E-5</v>
      </c>
      <c r="H181" s="4">
        <f t="shared" si="196"/>
        <v>199955.94874201095</v>
      </c>
      <c r="I181" s="4">
        <f t="shared" si="197"/>
        <v>158866.16803421627</v>
      </c>
      <c r="J181" s="4">
        <f t="shared" si="198"/>
        <v>35213.89869305148</v>
      </c>
      <c r="K181" s="4">
        <f t="shared" si="166"/>
        <v>155469.39330477783</v>
      </c>
      <c r="L181" s="4">
        <f t="shared" si="167"/>
        <v>44494.952575431489</v>
      </c>
      <c r="M181" s="4">
        <f t="shared" si="168"/>
        <v>5178.1544280707121</v>
      </c>
      <c r="N181" s="11">
        <f t="shared" si="179"/>
        <v>6.6214870139023052E-3</v>
      </c>
      <c r="O181" s="11">
        <f t="shared" si="180"/>
        <v>1.0208029437648536E-2</v>
      </c>
      <c r="P181" s="11">
        <f t="shared" si="181"/>
        <v>7.3817008014775976E-3</v>
      </c>
      <c r="Q181" s="4">
        <f t="shared" si="182"/>
        <v>5638.2471011468297</v>
      </c>
      <c r="R181" s="4">
        <f t="shared" si="183"/>
        <v>17289.060066336337</v>
      </c>
      <c r="S181" s="4">
        <f t="shared" si="184"/>
        <v>4525.6564038818879</v>
      </c>
      <c r="T181" s="4">
        <f t="shared" si="199"/>
        <v>28.197446170613617</v>
      </c>
      <c r="U181" s="4">
        <f t="shared" si="200"/>
        <v>108.8278283555795</v>
      </c>
      <c r="V181" s="4">
        <f t="shared" si="201"/>
        <v>128.51903855720767</v>
      </c>
      <c r="W181" s="11">
        <f t="shared" si="185"/>
        <v>-1.219247815263802E-2</v>
      </c>
      <c r="X181" s="11">
        <f t="shared" si="186"/>
        <v>-1.3228699347321071E-2</v>
      </c>
      <c r="Y181" s="11">
        <f t="shared" si="187"/>
        <v>-1.2203590333800474E-2</v>
      </c>
      <c r="Z181" s="4">
        <f t="shared" si="213"/>
        <v>5354.1816034184467</v>
      </c>
      <c r="AA181" s="4">
        <f t="shared" si="202"/>
        <v>24583.069106921514</v>
      </c>
      <c r="AB181" s="4">
        <f t="shared" si="203"/>
        <v>7932.7024622455356</v>
      </c>
      <c r="AC181" s="12">
        <f t="shared" si="204"/>
        <v>1.704622349730319</v>
      </c>
      <c r="AD181" s="12">
        <f t="shared" si="205"/>
        <v>3.9812455004465339</v>
      </c>
      <c r="AE181" s="12">
        <f t="shared" si="206"/>
        <v>1.8379626167200478</v>
      </c>
      <c r="AF181" s="11">
        <f t="shared" si="188"/>
        <v>-2.9039671966837322E-3</v>
      </c>
      <c r="AG181" s="11">
        <f t="shared" si="189"/>
        <v>2.0567434751257441E-3</v>
      </c>
      <c r="AH181" s="11">
        <f t="shared" si="190"/>
        <v>8.257041531207765E-4</v>
      </c>
      <c r="AI181" s="1">
        <f t="shared" si="169"/>
        <v>372786.16196744458</v>
      </c>
      <c r="AJ181" s="1">
        <f t="shared" si="170"/>
        <v>285796.1053332212</v>
      </c>
      <c r="AK181" s="1">
        <f t="shared" si="171"/>
        <v>65092.318086804727</v>
      </c>
      <c r="AL181" s="17">
        <f t="shared" si="243"/>
        <v>49.720533155452713</v>
      </c>
      <c r="AM181" s="17">
        <f t="shared" si="243"/>
        <v>19.118082179156307</v>
      </c>
      <c r="AN181" s="17">
        <f t="shared" si="243"/>
        <v>3.2881799196826078</v>
      </c>
      <c r="AO181" s="7">
        <f t="shared" si="242"/>
        <v>5.2034727556126616E-3</v>
      </c>
      <c r="AP181" s="7">
        <f t="shared" si="242"/>
        <v>8.0129570207311471E-3</v>
      </c>
      <c r="AQ181" s="7">
        <f t="shared" si="242"/>
        <v>5.8000995131490089E-3</v>
      </c>
      <c r="AR181" s="1">
        <f t="shared" si="208"/>
        <v>199955.94874201095</v>
      </c>
      <c r="AS181" s="1">
        <f t="shared" si="209"/>
        <v>158866.16803421627</v>
      </c>
      <c r="AT181" s="1">
        <f t="shared" si="210"/>
        <v>35213.89869305148</v>
      </c>
      <c r="AU181" s="1">
        <f t="shared" si="172"/>
        <v>39991.18974840219</v>
      </c>
      <c r="AV181" s="1">
        <f t="shared" si="173"/>
        <v>31773.233606843256</v>
      </c>
      <c r="AW181" s="1">
        <f t="shared" si="174"/>
        <v>7042.7797386102966</v>
      </c>
      <c r="AX181" s="1">
        <f t="shared" si="222"/>
        <v>124375.51464382227</v>
      </c>
      <c r="AY181" s="1">
        <f t="shared" si="223"/>
        <v>35595.962060345191</v>
      </c>
      <c r="AZ181" s="1">
        <f t="shared" si="224"/>
        <v>4142.5235424565699</v>
      </c>
      <c r="BA181" s="1">
        <f t="shared" si="225"/>
        <v>11.73106061229211</v>
      </c>
      <c r="BB181" s="1">
        <f t="shared" si="226"/>
        <v>10.479987485135787</v>
      </c>
      <c r="BC181" s="1">
        <f t="shared" si="227"/>
        <v>8.3290604324364264</v>
      </c>
      <c r="BD181" s="1">
        <f t="shared" si="228"/>
        <v>3645.2956553541203</v>
      </c>
      <c r="BE181">
        <f t="shared" si="214"/>
        <v>0.44605544733121549</v>
      </c>
      <c r="BF181">
        <f t="shared" si="215"/>
        <v>0.64396964061591089</v>
      </c>
      <c r="BG181">
        <f t="shared" si="216"/>
        <v>5.0936644772301656E-2</v>
      </c>
      <c r="BH181">
        <f t="shared" si="229"/>
        <v>0.49176393777827421</v>
      </c>
      <c r="BI181">
        <f t="shared" si="230"/>
        <v>1.989654620938508E-2</v>
      </c>
      <c r="BJ181">
        <f t="shared" si="230"/>
        <v>4.1469689803498549E-2</v>
      </c>
      <c r="BK181">
        <f t="shared" si="230"/>
        <v>2.5945417806596459E-4</v>
      </c>
      <c r="BL181">
        <f t="shared" si="219"/>
        <v>3978.4327739868554</v>
      </c>
      <c r="BM181">
        <f t="shared" si="220"/>
        <v>6588.1307086494262</v>
      </c>
      <c r="BN181">
        <f t="shared" si="221"/>
        <v>9.1363931419038167</v>
      </c>
      <c r="BO181">
        <f t="shared" si="192"/>
        <v>1721.879258975071</v>
      </c>
      <c r="BP181">
        <f t="shared" si="211"/>
        <v>832.32072195750823</v>
      </c>
      <c r="BQ181">
        <f t="shared" si="212"/>
        <v>45.222365450173186</v>
      </c>
      <c r="BR181" s="7">
        <f t="shared" si="237"/>
        <v>8.1601410004576991E-3</v>
      </c>
      <c r="BS181" s="7">
        <f t="shared" si="217"/>
        <v>3.3397899914836646E-2</v>
      </c>
      <c r="BT181" s="7">
        <f t="shared" si="218"/>
        <v>5.3414771184522158E-3</v>
      </c>
      <c r="BU181" s="8">
        <f>MAX((BU$3*climate!$I291+BU$4*climate!$I291^2+BU$5*climate!$I291^6)*(K181/K$66)^$BW$1,-99)</f>
        <v>2.6021686914446169</v>
      </c>
      <c r="BV181" s="8">
        <f>MAX((BV$3*climate!$I291+BV$4*climate!$I291^2+BV$5*climate!$I291^6)*(L181/L$66)^$BW$1,-99)</f>
        <v>1.0130167983291867</v>
      </c>
      <c r="BW181" s="8">
        <f>MAX((BW$3*climate!$I291+BW$4*climate!$I291^2+BW$5*climate!$I291^6)*(M181/M$66)^$BW$1,-99)</f>
        <v>0.25486100089599084</v>
      </c>
      <c r="BX181" s="8">
        <f>MAX((BX$3*climate!$M291+BX$4*climate!$M291^2+BX$5*climate!$M291^6)*(K181/K$66)^$BW$1,-99)</f>
        <v>2.6021685908611847</v>
      </c>
      <c r="BY181" s="8">
        <f>MAX((BY$3*climate!$M291+BY$4*climate!$M291^2+BY$5*climate!$M291^6)*(L181/L$66)^$BW$1,-99)</f>
        <v>1.0130164692585719</v>
      </c>
      <c r="BZ181" s="8">
        <f>MAX((BZ$3*climate!$M291+BZ$4*climate!$M291^2+BZ$5*climate!$M291^6)*(M181/M$66)^$BW$1,-99)</f>
        <v>0.25486045133387475</v>
      </c>
      <c r="CA181" s="8">
        <f t="shared" si="231"/>
        <v>3.946448030485493E-4</v>
      </c>
      <c r="CB181" s="8">
        <f t="shared" si="232"/>
        <v>1.318030763412587E-5</v>
      </c>
      <c r="CC181" s="8">
        <f t="shared" si="233"/>
        <v>2.1079861853999073E-6</v>
      </c>
      <c r="CD181" s="8">
        <f>MAX((CD$3*climate!$I291+CD$4*climate!$I291^2+CD$5*climate!$I291^6)*(K181/K$66)^$BW$1,-99)</f>
        <v>0.63810457486611627</v>
      </c>
      <c r="CE181" s="8">
        <f>MAX((CE$3*climate!$I291+CE$4*climate!$I291^2+CE$5*climate!$I291^6)*(L181/L$66)^$BW$1,-99)</f>
        <v>0.22841481885958687</v>
      </c>
      <c r="CF181" s="8">
        <f>MAX((CF$3*climate!$I291+CF$4*climate!$I291^2+CF$5*climate!$I291^6)*(M181/M$66)^$BW$1,-99)</f>
        <v>4.0188424960308784E-2</v>
      </c>
      <c r="CG181" s="8">
        <f>MAX((CG$3*climate!$M291+CG$4*climate!$M291^2+CG$5*climate!$M291^6)*(K181/K$66)^$BW$1,-99)</f>
        <v>0.63810507333209732</v>
      </c>
      <c r="CH181" s="8">
        <f>MAX((CH$3*climate!$M291+CH$4*climate!$M291^2+CH$5*climate!$M291^6)*(L181/L$66)^$BW$1,-99)</f>
        <v>0.22841496479019638</v>
      </c>
      <c r="CI181" s="8">
        <f>MAX((CI$3*climate!$M291+CI$4*climate!$M291^2+CI$5*climate!$M291^6)*(M181/M$66)^$BW$1,-99)</f>
        <v>4.0188395648304065E-2</v>
      </c>
      <c r="CJ181" s="8">
        <f t="shared" si="234"/>
        <v>-2.6778183107899418E-5</v>
      </c>
      <c r="CK181" s="8">
        <f t="shared" si="235"/>
        <v>-8.9433507933879406E-7</v>
      </c>
      <c r="CL181" s="8">
        <f t="shared" si="236"/>
        <v>-1.4303505234456838E-7</v>
      </c>
    </row>
    <row r="182" spans="1:90">
      <c r="A182">
        <f t="shared" si="175"/>
        <v>2136</v>
      </c>
      <c r="B182" s="4">
        <f t="shared" si="193"/>
        <v>1286.1630662725863</v>
      </c>
      <c r="C182" s="4">
        <f t="shared" si="194"/>
        <v>3570.5401520238361</v>
      </c>
      <c r="D182" s="4">
        <f t="shared" si="195"/>
        <v>6800.9309244016149</v>
      </c>
      <c r="E182" s="11">
        <f t="shared" si="176"/>
        <v>1.5217663790155012E-5</v>
      </c>
      <c r="F182" s="11">
        <f t="shared" si="177"/>
        <v>3.0508061081982371E-5</v>
      </c>
      <c r="G182" s="11">
        <f t="shared" si="178"/>
        <v>6.7356590148019195E-5</v>
      </c>
      <c r="H182" s="4">
        <f t="shared" si="196"/>
        <v>201269.42204009849</v>
      </c>
      <c r="I182" s="4">
        <f t="shared" si="197"/>
        <v>160476.37781552636</v>
      </c>
      <c r="J182" s="4">
        <f t="shared" si="198"/>
        <v>35473.573017893999</v>
      </c>
      <c r="K182" s="4">
        <f t="shared" si="166"/>
        <v>156488.26133951658</v>
      </c>
      <c r="L182" s="4">
        <f t="shared" si="167"/>
        <v>44944.566083248195</v>
      </c>
      <c r="M182" s="4">
        <f t="shared" si="168"/>
        <v>5215.9878422842776</v>
      </c>
      <c r="N182" s="11">
        <f t="shared" si="179"/>
        <v>6.5534959201996035E-3</v>
      </c>
      <c r="O182" s="11">
        <f t="shared" si="180"/>
        <v>1.0104820474962528E-2</v>
      </c>
      <c r="P182" s="11">
        <f t="shared" si="181"/>
        <v>7.3063510830173595E-3</v>
      </c>
      <c r="Q182" s="4">
        <f t="shared" si="182"/>
        <v>5606.0879213199232</v>
      </c>
      <c r="R182" s="4">
        <f t="shared" si="183"/>
        <v>17233.265782904775</v>
      </c>
      <c r="S182" s="4">
        <f t="shared" si="184"/>
        <v>4503.3929701298612</v>
      </c>
      <c r="T182" s="4">
        <f t="shared" si="199"/>
        <v>27.853649424218222</v>
      </c>
      <c r="U182" s="4">
        <f t="shared" si="200"/>
        <v>107.38817773364167</v>
      </c>
      <c r="V182" s="4">
        <f t="shared" si="201"/>
        <v>126.9506448605616</v>
      </c>
      <c r="W182" s="11">
        <f t="shared" si="185"/>
        <v>-1.219247815263802E-2</v>
      </c>
      <c r="X182" s="11">
        <f t="shared" si="186"/>
        <v>-1.3228699347321071E-2</v>
      </c>
      <c r="Y182" s="11">
        <f t="shared" si="187"/>
        <v>-1.2203590333800474E-2</v>
      </c>
      <c r="Z182" s="4">
        <f t="shared" si="213"/>
        <v>5308.5457909720408</v>
      </c>
      <c r="AA182" s="4">
        <f t="shared" si="202"/>
        <v>24556.682190653653</v>
      </c>
      <c r="AB182" s="4">
        <f t="shared" si="203"/>
        <v>7900.815276579081</v>
      </c>
      <c r="AC182" s="12">
        <f t="shared" si="204"/>
        <v>1.6996721823439682</v>
      </c>
      <c r="AD182" s="12">
        <f t="shared" si="205"/>
        <v>3.9894339011524509</v>
      </c>
      <c r="AE182" s="12">
        <f t="shared" si="206"/>
        <v>1.8394802300859543</v>
      </c>
      <c r="AF182" s="11">
        <f t="shared" si="188"/>
        <v>-2.9039671966837322E-3</v>
      </c>
      <c r="AG182" s="11">
        <f t="shared" si="189"/>
        <v>2.0567434751257441E-3</v>
      </c>
      <c r="AH182" s="11">
        <f t="shared" si="190"/>
        <v>8.257041531207765E-4</v>
      </c>
      <c r="AI182" s="1">
        <f t="shared" si="169"/>
        <v>375498.73551910231</v>
      </c>
      <c r="AJ182" s="1">
        <f t="shared" si="170"/>
        <v>288989.72840674233</v>
      </c>
      <c r="AK182" s="1">
        <f t="shared" si="171"/>
        <v>65625.866016734552</v>
      </c>
      <c r="AL182" s="17">
        <f t="shared" si="243"/>
        <v>49.976665400724961</v>
      </c>
      <c r="AM182" s="17">
        <f t="shared" si="243"/>
        <v>19.269742626268492</v>
      </c>
      <c r="AN182" s="17">
        <f t="shared" si="243"/>
        <v>3.3070609727263922</v>
      </c>
      <c r="AO182" s="7">
        <f t="shared" si="242"/>
        <v>5.1514380280565349E-3</v>
      </c>
      <c r="AP182" s="7">
        <f t="shared" si="242"/>
        <v>7.9328274505238352E-3</v>
      </c>
      <c r="AQ182" s="7">
        <f t="shared" si="242"/>
        <v>5.7420985180175188E-3</v>
      </c>
      <c r="AR182" s="1">
        <f t="shared" si="208"/>
        <v>201269.42204009849</v>
      </c>
      <c r="AS182" s="1">
        <f t="shared" si="209"/>
        <v>160476.37781552636</v>
      </c>
      <c r="AT182" s="1">
        <f t="shared" si="210"/>
        <v>35473.573017893999</v>
      </c>
      <c r="AU182" s="1">
        <f t="shared" si="172"/>
        <v>40253.884408019701</v>
      </c>
      <c r="AV182" s="1">
        <f t="shared" si="173"/>
        <v>32095.275563105271</v>
      </c>
      <c r="AW182" s="1">
        <f t="shared" si="174"/>
        <v>7094.7146035788001</v>
      </c>
      <c r="AX182" s="1">
        <f t="shared" si="222"/>
        <v>125190.60907161327</v>
      </c>
      <c r="AY182" s="1">
        <f t="shared" si="223"/>
        <v>35955.652866598553</v>
      </c>
      <c r="AZ182" s="1">
        <f t="shared" si="224"/>
        <v>4172.7902738274224</v>
      </c>
      <c r="BA182" s="1">
        <f t="shared" si="225"/>
        <v>11.73759272741971</v>
      </c>
      <c r="BB182" s="1">
        <f t="shared" si="226"/>
        <v>10.490041593252386</v>
      </c>
      <c r="BC182" s="1">
        <f t="shared" si="227"/>
        <v>8.3363402214391567</v>
      </c>
      <c r="BD182" s="1">
        <f t="shared" si="228"/>
        <v>3542.33194352891</v>
      </c>
      <c r="BE182">
        <f t="shared" si="214"/>
        <v>0.44605544733121549</v>
      </c>
      <c r="BF182">
        <f t="shared" si="215"/>
        <v>0.64396964061591089</v>
      </c>
      <c r="BG182">
        <f t="shared" si="216"/>
        <v>5.0936644772301656E-2</v>
      </c>
      <c r="BH182">
        <f t="shared" si="229"/>
        <v>0.49208503169369971</v>
      </c>
      <c r="BI182">
        <f t="shared" si="230"/>
        <v>1.989654620938508E-2</v>
      </c>
      <c r="BJ182">
        <f t="shared" si="230"/>
        <v>4.1469689803498549E-2</v>
      </c>
      <c r="BK182">
        <f t="shared" si="230"/>
        <v>2.5945417806596459E-4</v>
      </c>
      <c r="BL182">
        <f t="shared" si="219"/>
        <v>4004.5663561570473</v>
      </c>
      <c r="BM182">
        <f t="shared" si="220"/>
        <v>6654.9056087989138</v>
      </c>
      <c r="BN182">
        <f t="shared" si="221"/>
        <v>9.2037667304206661</v>
      </c>
      <c r="BO182">
        <f t="shared" si="192"/>
        <v>1735.9300365140712</v>
      </c>
      <c r="BP182">
        <f t="shared" si="211"/>
        <v>841.66024177761187</v>
      </c>
      <c r="BQ182">
        <f t="shared" si="212"/>
        <v>45.739704685239296</v>
      </c>
      <c r="BR182" s="7">
        <f t="shared" si="237"/>
        <v>8.0788488342846687E-3</v>
      </c>
      <c r="BS182" s="7">
        <f t="shared" si="217"/>
        <v>3.242514554838509E-2</v>
      </c>
      <c r="BT182" s="7">
        <f t="shared" si="218"/>
        <v>5.1451379295921751E-3</v>
      </c>
      <c r="BU182" s="8">
        <f>MAX((BU$3*climate!$I292+BU$4*climate!$I292^2+BU$5*climate!$I292^6)*(K182/K$66)^$BW$1,-99)</f>
        <v>2.5967490730446192</v>
      </c>
      <c r="BV182" s="8">
        <f>MAX((BV$3*climate!$I292+BV$4*climate!$I292^2+BV$5*climate!$I292^6)*(L182/L$66)^$BW$1,-99)</f>
        <v>1.00682161051013</v>
      </c>
      <c r="BW182" s="8">
        <f>MAX((BW$3*climate!$I292+BW$4*climate!$I292^2+BW$5*climate!$I292^6)*(M182/M$66)^$BW$1,-99)</f>
        <v>0.24832945531152312</v>
      </c>
      <c r="BX182" s="8">
        <f>MAX((BX$3*climate!$M292+BX$4*climate!$M292^2+BX$5*climate!$M292^6)*(K182/K$66)^$BW$1,-99)</f>
        <v>2.5967489606140681</v>
      </c>
      <c r="BY182" s="8">
        <f>MAX((BY$3*climate!$M292+BY$4*climate!$M292^2+BY$5*climate!$M292^6)*(L182/L$66)^$BW$1,-99)</f>
        <v>1.0068212763395914</v>
      </c>
      <c r="BZ182" s="8">
        <f>MAX((BZ$3*climate!$M292+BZ$4*climate!$M292^2+BZ$5*climate!$M292^6)*(M182/M$66)^$BW$1,-99)</f>
        <v>0.2483289032360424</v>
      </c>
      <c r="CA182" s="8">
        <f t="shared" si="231"/>
        <v>4.2212921914505083E-4</v>
      </c>
      <c r="CB182" s="8">
        <f t="shared" si="232"/>
        <v>1.3687601371004419E-5</v>
      </c>
      <c r="CC182" s="8">
        <f t="shared" si="233"/>
        <v>2.1719130566123284E-6</v>
      </c>
      <c r="CD182" s="8">
        <f>MAX((CD$3*climate!$I292+CD$4*climate!$I292^2+CD$5*climate!$I292^6)*(K182/K$66)^$BW$1,-99)</f>
        <v>0.64253630477633805</v>
      </c>
      <c r="CE182" s="8">
        <f>MAX((CE$3*climate!$I292+CE$4*climate!$I292^2+CE$5*climate!$I292^6)*(L182/L$66)^$BW$1,-99)</f>
        <v>0.22943606837830041</v>
      </c>
      <c r="CF182" s="8">
        <f>MAX((CF$3*climate!$I292+CF$4*climate!$I292^2+CF$5*climate!$I292^6)*(M182/M$66)^$BW$1,-99)</f>
        <v>3.9782019446502614E-2</v>
      </c>
      <c r="CG182" s="8">
        <f>MAX((CG$3*climate!$M292+CG$4*climate!$M292^2+CG$5*climate!$M292^6)*(K182/K$66)^$BW$1,-99)</f>
        <v>0.64253679980856593</v>
      </c>
      <c r="CH182" s="8">
        <f>MAX((CH$3*climate!$M292+CH$4*climate!$M292^2+CH$5*climate!$M292^6)*(L182/L$66)^$BW$1,-99)</f>
        <v>0.22943621205279635</v>
      </c>
      <c r="CI182" s="8">
        <f>MAX((CI$3*climate!$M292+CI$4*climate!$M292^2+CI$5*climate!$M292^6)*(M182/M$66)^$BW$1,-99)</f>
        <v>3.9781988242184277E-2</v>
      </c>
      <c r="CJ182" s="8">
        <f t="shared" si="234"/>
        <v>-2.6346688855221276E-5</v>
      </c>
      <c r="CK182" s="8">
        <f t="shared" si="235"/>
        <v>-8.5429522084856517E-7</v>
      </c>
      <c r="CL182" s="8">
        <f t="shared" si="236"/>
        <v>-1.3555734814816244E-7</v>
      </c>
    </row>
    <row r="183" spans="1:90">
      <c r="A183">
        <f t="shared" si="175"/>
        <v>2137</v>
      </c>
      <c r="B183" s="4">
        <f t="shared" si="193"/>
        <v>1286.1816600498521</v>
      </c>
      <c r="C183" s="4">
        <f t="shared" si="194"/>
        <v>3570.6436357680373</v>
      </c>
      <c r="D183" s="4">
        <f t="shared" si="195"/>
        <v>6801.3661075426699</v>
      </c>
      <c r="E183" s="11">
        <f t="shared" si="176"/>
        <v>1.445678060064726E-5</v>
      </c>
      <c r="F183" s="11">
        <f t="shared" si="177"/>
        <v>2.8982658027883252E-5</v>
      </c>
      <c r="G183" s="11">
        <f t="shared" si="178"/>
        <v>6.3988760640618238E-5</v>
      </c>
      <c r="H183" s="4">
        <f t="shared" si="196"/>
        <v>202577.8267283637</v>
      </c>
      <c r="I183" s="4">
        <f t="shared" si="197"/>
        <v>162086.26780854605</v>
      </c>
      <c r="J183" s="4">
        <f t="shared" si="198"/>
        <v>35732.397186711707</v>
      </c>
      <c r="K183" s="4">
        <f t="shared" si="166"/>
        <v>157503.27735237015</v>
      </c>
      <c r="L183" s="4">
        <f t="shared" si="167"/>
        <v>45394.131798784692</v>
      </c>
      <c r="M183" s="4">
        <f t="shared" si="168"/>
        <v>5253.7088316837871</v>
      </c>
      <c r="N183" s="11">
        <f t="shared" si="179"/>
        <v>6.4862118357325027E-3</v>
      </c>
      <c r="O183" s="11">
        <f t="shared" si="180"/>
        <v>1.0002671172835376E-2</v>
      </c>
      <c r="P183" s="11">
        <f t="shared" si="181"/>
        <v>7.2318016337611368E-3</v>
      </c>
      <c r="Q183" s="4">
        <f t="shared" si="182"/>
        <v>5573.7353215194462</v>
      </c>
      <c r="R183" s="4">
        <f t="shared" si="183"/>
        <v>17175.888224542949</v>
      </c>
      <c r="S183" s="4">
        <f t="shared" si="184"/>
        <v>4480.892318055704</v>
      </c>
      <c r="T183" s="4">
        <f t="shared" si="199"/>
        <v>27.514044412142201</v>
      </c>
      <c r="U183" s="4">
        <f t="shared" si="200"/>
        <v>105.96757181694664</v>
      </c>
      <c r="V183" s="4">
        <f t="shared" si="201"/>
        <v>125.40139119807151</v>
      </c>
      <c r="W183" s="11">
        <f t="shared" si="185"/>
        <v>-1.219247815263802E-2</v>
      </c>
      <c r="X183" s="11">
        <f t="shared" si="186"/>
        <v>-1.3228699347321071E-2</v>
      </c>
      <c r="Y183" s="11">
        <f t="shared" si="187"/>
        <v>-1.2203590333800474E-2</v>
      </c>
      <c r="Z183" s="4">
        <f t="shared" si="213"/>
        <v>5262.939231976773</v>
      </c>
      <c r="AA183" s="4">
        <f t="shared" si="202"/>
        <v>24527.778048533797</v>
      </c>
      <c r="AB183" s="4">
        <f t="shared" si="203"/>
        <v>7868.4397894367066</v>
      </c>
      <c r="AC183" s="12">
        <f t="shared" si="204"/>
        <v>1.6947363900813255</v>
      </c>
      <c r="AD183" s="12">
        <f t="shared" si="205"/>
        <v>3.9976391432980916</v>
      </c>
      <c r="AE183" s="12">
        <f t="shared" si="206"/>
        <v>1.8409990965515197</v>
      </c>
      <c r="AF183" s="11">
        <f t="shared" si="188"/>
        <v>-2.9039671966837322E-3</v>
      </c>
      <c r="AG183" s="11">
        <f t="shared" si="189"/>
        <v>2.0567434751257441E-3</v>
      </c>
      <c r="AH183" s="11">
        <f t="shared" si="190"/>
        <v>8.257041531207765E-4</v>
      </c>
      <c r="AI183" s="1">
        <f t="shared" si="169"/>
        <v>378202.74637521181</v>
      </c>
      <c r="AJ183" s="1">
        <f t="shared" si="170"/>
        <v>292186.03112917335</v>
      </c>
      <c r="AK183" s="1">
        <f t="shared" si="171"/>
        <v>66157.994018639904</v>
      </c>
      <c r="AL183" s="17">
        <f t="shared" si="243"/>
        <v>50.231542578439111</v>
      </c>
      <c r="AM183" s="17">
        <f t="shared" si="243"/>
        <v>19.421077534105983</v>
      </c>
      <c r="AN183" s="17">
        <f t="shared" si="243"/>
        <v>3.3258605479377734</v>
      </c>
      <c r="AO183" s="7">
        <f t="shared" si="242"/>
        <v>5.0999236477759693E-3</v>
      </c>
      <c r="AP183" s="7">
        <f t="shared" si="242"/>
        <v>7.8534991760185972E-3</v>
      </c>
      <c r="AQ183" s="7">
        <f t="shared" si="242"/>
        <v>5.6846775328373437E-3</v>
      </c>
      <c r="AR183" s="1">
        <f t="shared" si="208"/>
        <v>202577.8267283637</v>
      </c>
      <c r="AS183" s="1">
        <f t="shared" si="209"/>
        <v>162086.26780854605</v>
      </c>
      <c r="AT183" s="1">
        <f t="shared" si="210"/>
        <v>35732.397186711707</v>
      </c>
      <c r="AU183" s="1">
        <f t="shared" si="172"/>
        <v>40515.565345672745</v>
      </c>
      <c r="AV183" s="1">
        <f t="shared" si="173"/>
        <v>32417.253561709211</v>
      </c>
      <c r="AW183" s="1">
        <f t="shared" si="174"/>
        <v>7146.479437342342</v>
      </c>
      <c r="AX183" s="1">
        <f t="shared" si="222"/>
        <v>126002.62188189611</v>
      </c>
      <c r="AY183" s="1">
        <f t="shared" si="223"/>
        <v>36315.305439027754</v>
      </c>
      <c r="AZ183" s="1">
        <f t="shared" si="224"/>
        <v>4202.9670653470293</v>
      </c>
      <c r="BA183" s="1">
        <f t="shared" si="225"/>
        <v>11.744057994303596</v>
      </c>
      <c r="BB183" s="1">
        <f t="shared" si="226"/>
        <v>10.499994568827637</v>
      </c>
      <c r="BC183" s="1">
        <f t="shared" si="227"/>
        <v>8.3435459989875085</v>
      </c>
      <c r="BD183" s="1">
        <f t="shared" si="228"/>
        <v>3442.2358777386585</v>
      </c>
      <c r="BE183">
        <f t="shared" si="214"/>
        <v>0.44605544733121549</v>
      </c>
      <c r="BF183">
        <f t="shared" si="215"/>
        <v>0.64396964061591089</v>
      </c>
      <c r="BG183">
        <f t="shared" si="216"/>
        <v>5.0936644772301656E-2</v>
      </c>
      <c r="BH183">
        <f t="shared" si="229"/>
        <v>0.49240345492709886</v>
      </c>
      <c r="BI183">
        <f t="shared" si="230"/>
        <v>1.989654620938508E-2</v>
      </c>
      <c r="BJ183">
        <f t="shared" si="230"/>
        <v>4.1469689803498549E-2</v>
      </c>
      <c r="BK183">
        <f t="shared" si="230"/>
        <v>2.5945417806596459E-4</v>
      </c>
      <c r="BL183">
        <f t="shared" si="219"/>
        <v>4030.599090497692</v>
      </c>
      <c r="BM183">
        <f t="shared" si="220"/>
        <v>6721.6672474271973</v>
      </c>
      <c r="BN183">
        <f t="shared" si="221"/>
        <v>9.270919742404871</v>
      </c>
      <c r="BO183">
        <f t="shared" si="192"/>
        <v>1749.9543528659626</v>
      </c>
      <c r="BP183">
        <f t="shared" si="211"/>
        <v>851.10551329114912</v>
      </c>
      <c r="BQ183">
        <f t="shared" si="212"/>
        <v>46.263006925611208</v>
      </c>
      <c r="BR183" s="7">
        <f t="shared" si="237"/>
        <v>7.9983985350942088E-3</v>
      </c>
      <c r="BS183" s="7">
        <f t="shared" si="217"/>
        <v>3.148072383338358E-2</v>
      </c>
      <c r="BT183" s="7">
        <f t="shared" si="218"/>
        <v>4.9564037793178532E-3</v>
      </c>
      <c r="BU183" s="8">
        <f>MAX((BU$3*climate!$I293+BU$4*climate!$I293^2+BU$5*climate!$I293^6)*(K183/K$66)^$BW$1,-99)</f>
        <v>2.5912535239188004</v>
      </c>
      <c r="BV183" s="8">
        <f>MAX((BV$3*climate!$I293+BV$4*climate!$I293^2+BV$5*climate!$I293^6)*(L183/L$66)^$BW$1,-99)</f>
        <v>1.000614920274044</v>
      </c>
      <c r="BW183" s="8">
        <f>MAX((BW$3*climate!$I293+BW$4*climate!$I293^2+BW$5*climate!$I293^6)*(M183/M$66)^$BW$1,-99)</f>
        <v>0.24179205250860814</v>
      </c>
      <c r="BX183" s="8">
        <f>MAX((BX$3*climate!$M293+BX$4*climate!$M293^2+BX$5*climate!$M293^6)*(K183/K$66)^$BW$1,-99)</f>
        <v>2.5912533998900757</v>
      </c>
      <c r="BY183" s="8">
        <f>MAX((BY$3*climate!$M293+BY$4*climate!$M293^2+BY$5*climate!$M293^6)*(L183/L$66)^$BW$1,-99)</f>
        <v>1.0006145811393359</v>
      </c>
      <c r="BZ183" s="8">
        <f>MAX((BZ$3*climate!$M293+BZ$4*climate!$M293^2+BZ$5*climate!$M293^6)*(M183/M$66)^$BW$1,-99)</f>
        <v>0.24179149800503622</v>
      </c>
      <c r="CA183" s="8">
        <f t="shared" si="231"/>
        <v>4.4939211359525414E-4</v>
      </c>
      <c r="CB183" s="8">
        <f t="shared" si="232"/>
        <v>1.4147189020992738E-5</v>
      </c>
      <c r="CC183" s="8">
        <f t="shared" si="233"/>
        <v>2.2273687702191554E-6</v>
      </c>
      <c r="CD183" s="8">
        <f>MAX((CD$3*climate!$I293+CD$4*climate!$I293^2+CD$5*climate!$I293^6)*(K183/K$66)^$BW$1,-99)</f>
        <v>0.64692923857367313</v>
      </c>
      <c r="CE183" s="8">
        <f>MAX((CE$3*climate!$I293+CE$4*climate!$I293^2+CE$5*climate!$I293^6)*(L183/L$66)^$BW$1,-99)</f>
        <v>0.23043441821748609</v>
      </c>
      <c r="CF183" s="8">
        <f>MAX((CF$3*climate!$I293+CF$4*climate!$I293^2+CF$5*climate!$I293^6)*(M183/M$66)^$BW$1,-99)</f>
        <v>3.935648828931014E-2</v>
      </c>
      <c r="CG183" s="8">
        <f>MAX((CG$3*climate!$M293+CG$4*climate!$M293^2+CG$5*climate!$M293^6)*(K183/K$66)^$BW$1,-99)</f>
        <v>0.64692973015711108</v>
      </c>
      <c r="CH183" s="8">
        <f>MAX((CH$3*climate!$M293+CH$4*climate!$M293^2+CH$5*climate!$M293^6)*(L183/L$66)^$BW$1,-99)</f>
        <v>0.23043455963212084</v>
      </c>
      <c r="CI183" s="8">
        <f>MAX((CI$3*climate!$M293+CI$4*climate!$M293^2+CI$5*climate!$M293^6)*(M183/M$66)^$BW$1,-99)</f>
        <v>3.9356455185937347E-2</v>
      </c>
      <c r="CJ183" s="8">
        <f t="shared" si="234"/>
        <v>-2.5916233227595084E-5</v>
      </c>
      <c r="CK183" s="8">
        <f t="shared" si="235"/>
        <v>-8.1586178103948005E-7</v>
      </c>
      <c r="CL183" s="8">
        <f t="shared" si="236"/>
        <v>-1.2845131631493521E-7</v>
      </c>
    </row>
    <row r="184" spans="1:90">
      <c r="A184">
        <f t="shared" si="175"/>
        <v>2138</v>
      </c>
      <c r="B184" s="4">
        <f t="shared" si="193"/>
        <v>1286.1993243936206</v>
      </c>
      <c r="C184" s="4">
        <f t="shared" si="194"/>
        <v>3570.7419481743004</v>
      </c>
      <c r="D184" s="4">
        <f t="shared" si="195"/>
        <v>6801.77955798116</v>
      </c>
      <c r="E184" s="11">
        <f t="shared" si="176"/>
        <v>1.3733941570614897E-5</v>
      </c>
      <c r="F184" s="11">
        <f t="shared" si="177"/>
        <v>2.7533525126489088E-5</v>
      </c>
      <c r="G184" s="11">
        <f t="shared" si="178"/>
        <v>6.0789322608587322E-5</v>
      </c>
      <c r="H184" s="4">
        <f t="shared" si="196"/>
        <v>203881.10100573124</v>
      </c>
      <c r="I184" s="4">
        <f t="shared" si="197"/>
        <v>163695.68340667323</v>
      </c>
      <c r="J184" s="4">
        <f t="shared" si="198"/>
        <v>35990.35892256652</v>
      </c>
      <c r="K184" s="4">
        <f t="shared" si="166"/>
        <v>158514.3897520325</v>
      </c>
      <c r="L184" s="4">
        <f t="shared" si="167"/>
        <v>45843.60499373803</v>
      </c>
      <c r="M184" s="4">
        <f t="shared" si="168"/>
        <v>5291.3151059615993</v>
      </c>
      <c r="N184" s="11">
        <f t="shared" si="179"/>
        <v>6.4196276843195843E-3</v>
      </c>
      <c r="O184" s="11">
        <f t="shared" si="180"/>
        <v>9.9015704705112118E-3</v>
      </c>
      <c r="P184" s="11">
        <f t="shared" si="181"/>
        <v>7.1580431049049764E-3</v>
      </c>
      <c r="Q184" s="4">
        <f t="shared" si="182"/>
        <v>5541.1988196274806</v>
      </c>
      <c r="R184" s="4">
        <f t="shared" si="183"/>
        <v>17116.963326228873</v>
      </c>
      <c r="S184" s="4">
        <f t="shared" si="184"/>
        <v>4458.1633334067583</v>
      </c>
      <c r="T184" s="4">
        <f t="shared" si="199"/>
        <v>27.178580026756446</v>
      </c>
      <c r="U184" s="4">
        <f t="shared" si="200"/>
        <v>104.56575866881461</v>
      </c>
      <c r="V184" s="4">
        <f t="shared" si="201"/>
        <v>123.87104399260159</v>
      </c>
      <c r="W184" s="11">
        <f t="shared" si="185"/>
        <v>-1.219247815263802E-2</v>
      </c>
      <c r="X184" s="11">
        <f t="shared" si="186"/>
        <v>-1.3228699347321071E-2</v>
      </c>
      <c r="Y184" s="11">
        <f t="shared" si="187"/>
        <v>-1.2203590333800474E-2</v>
      </c>
      <c r="Z184" s="4">
        <f t="shared" si="213"/>
        <v>5217.3717323512983</v>
      </c>
      <c r="AA184" s="4">
        <f t="shared" si="202"/>
        <v>24496.393050352352</v>
      </c>
      <c r="AB184" s="4">
        <f t="shared" si="203"/>
        <v>7835.5906345067815</v>
      </c>
      <c r="AC184" s="12">
        <f t="shared" si="204"/>
        <v>1.689814931197503</v>
      </c>
      <c r="AD184" s="12">
        <f t="shared" si="205"/>
        <v>4.0058612615219769</v>
      </c>
      <c r="AE184" s="12">
        <f t="shared" si="206"/>
        <v>1.842519217151434</v>
      </c>
      <c r="AF184" s="11">
        <f t="shared" si="188"/>
        <v>-2.9039671966837322E-3</v>
      </c>
      <c r="AG184" s="11">
        <f t="shared" si="189"/>
        <v>2.0567434751257441E-3</v>
      </c>
      <c r="AH184" s="11">
        <f t="shared" si="190"/>
        <v>8.257041531207765E-4</v>
      </c>
      <c r="AI184" s="1">
        <f t="shared" si="169"/>
        <v>380898.03708336339</v>
      </c>
      <c r="AJ184" s="1">
        <f t="shared" si="170"/>
        <v>295384.68157796521</v>
      </c>
      <c r="AK184" s="1">
        <f t="shared" si="171"/>
        <v>66688.674054118252</v>
      </c>
      <c r="AL184" s="17">
        <f t="shared" si="243"/>
        <v>50.485157839980552</v>
      </c>
      <c r="AM184" s="17">
        <f t="shared" si="243"/>
        <v>19.572075716353361</v>
      </c>
      <c r="AN184" s="17">
        <f t="shared" si="243"/>
        <v>3.3445779282246435</v>
      </c>
      <c r="AO184" s="7">
        <f t="shared" si="242"/>
        <v>5.0489244112982097E-3</v>
      </c>
      <c r="AP184" s="7">
        <f t="shared" si="242"/>
        <v>7.7749641842584111E-3</v>
      </c>
      <c r="AQ184" s="7">
        <f t="shared" si="242"/>
        <v>5.6278307575089699E-3</v>
      </c>
      <c r="AR184" s="1">
        <f t="shared" si="208"/>
        <v>203881.10100573124</v>
      </c>
      <c r="AS184" s="1">
        <f t="shared" si="209"/>
        <v>163695.68340667323</v>
      </c>
      <c r="AT184" s="1">
        <f t="shared" si="210"/>
        <v>35990.35892256652</v>
      </c>
      <c r="AU184" s="1">
        <f t="shared" si="172"/>
        <v>40776.22020114625</v>
      </c>
      <c r="AV184" s="1">
        <f t="shared" si="173"/>
        <v>32739.136681334647</v>
      </c>
      <c r="AW184" s="1">
        <f t="shared" si="174"/>
        <v>7198.071784513304</v>
      </c>
      <c r="AX184" s="1">
        <f t="shared" si="222"/>
        <v>126811.51180162599</v>
      </c>
      <c r="AY184" s="1">
        <f t="shared" si="223"/>
        <v>36674.883994990421</v>
      </c>
      <c r="AZ184" s="1">
        <f t="shared" si="224"/>
        <v>4233.0520847692796</v>
      </c>
      <c r="BA184" s="1">
        <f t="shared" si="225"/>
        <v>11.750457103943434</v>
      </c>
      <c r="BB184" s="1">
        <f t="shared" si="226"/>
        <v>10.509847439952068</v>
      </c>
      <c r="BC184" s="1">
        <f t="shared" si="227"/>
        <v>8.3506785449028857</v>
      </c>
      <c r="BD184" s="1">
        <f t="shared" si="228"/>
        <v>3344.9295324135019</v>
      </c>
      <c r="BE184">
        <f t="shared" si="214"/>
        <v>0.44605544733121549</v>
      </c>
      <c r="BF184">
        <f t="shared" si="215"/>
        <v>0.64396964061591089</v>
      </c>
      <c r="BG184">
        <f t="shared" si="216"/>
        <v>5.0936644772301656E-2</v>
      </c>
      <c r="BH184">
        <f t="shared" si="229"/>
        <v>0.49271922253130956</v>
      </c>
      <c r="BI184">
        <f t="shared" si="230"/>
        <v>1.989654620938508E-2</v>
      </c>
      <c r="BJ184">
        <f t="shared" si="230"/>
        <v>4.1469689803498549E-2</v>
      </c>
      <c r="BK184">
        <f t="shared" si="230"/>
        <v>2.5945417806596459E-4</v>
      </c>
      <c r="BL184">
        <f t="shared" si="219"/>
        <v>4056.5297473808382</v>
      </c>
      <c r="BM184">
        <f t="shared" si="220"/>
        <v>6788.4092130464433</v>
      </c>
      <c r="BN184">
        <f t="shared" si="221"/>
        <v>9.3378489925535515</v>
      </c>
      <c r="BO184">
        <f t="shared" si="192"/>
        <v>1763.9511851984075</v>
      </c>
      <c r="BP184">
        <f t="shared" si="211"/>
        <v>860.65773191253584</v>
      </c>
      <c r="BQ184">
        <f t="shared" si="212"/>
        <v>46.792340569532648</v>
      </c>
      <c r="BR184" s="7">
        <f t="shared" si="237"/>
        <v>7.9187797018414052E-3</v>
      </c>
      <c r="BS184" s="7">
        <f t="shared" si="217"/>
        <v>3.0563809546974349E-2</v>
      </c>
      <c r="BT184" s="7">
        <f t="shared" si="218"/>
        <v>4.7749628383942826E-3</v>
      </c>
      <c r="BU184" s="8">
        <f>MAX((BU$3*climate!$I294+BU$4*climate!$I294^2+BU$5*climate!$I294^6)*(K184/K$66)^$BW$1,-99)</f>
        <v>2.5856846410909395</v>
      </c>
      <c r="BV184" s="8">
        <f>MAX((BV$3*climate!$I294+BV$4*climate!$I294^2+BV$5*climate!$I294^6)*(L184/L$66)^$BW$1,-99)</f>
        <v>0.99439822652248488</v>
      </c>
      <c r="BW184" s="8">
        <f>MAX((BW$3*climate!$I294+BW$4*climate!$I294^2+BW$5*climate!$I294^6)*(M184/M$66)^$BW$1,-99)</f>
        <v>0.23525025614160758</v>
      </c>
      <c r="BX184" s="8">
        <f>MAX((BX$3*climate!$M294+BX$4*climate!$M294^2+BX$5*climate!$M294^6)*(K184/K$66)^$BW$1,-99)</f>
        <v>2.5856845057087723</v>
      </c>
      <c r="BY184" s="8">
        <f>MAX((BY$3*climate!$M294+BY$4*climate!$M294^2+BY$5*climate!$M294^6)*(L184/L$66)^$BW$1,-99)</f>
        <v>0.99439788255646577</v>
      </c>
      <c r="BZ184" s="8">
        <f>MAX((BZ$3*climate!$M294+BZ$4*climate!$M294^2+BZ$5*climate!$M294^6)*(M184/M$66)^$BW$1,-99)</f>
        <v>0.23524969929324382</v>
      </c>
      <c r="CA184" s="8">
        <f t="shared" si="231"/>
        <v>4.7643037793305878E-4</v>
      </c>
      <c r="CB184" s="8">
        <f t="shared" si="232"/>
        <v>1.456152733353902E-5</v>
      </c>
      <c r="CC184" s="8">
        <f t="shared" si="233"/>
        <v>2.274937349712499E-6</v>
      </c>
      <c r="CD184" s="8">
        <f>MAX((CD$3*climate!$I294+CD$4*climate!$I294^2+CD$5*climate!$I294^6)*(K184/K$66)^$BW$1,-99)</f>
        <v>0.65128269774373027</v>
      </c>
      <c r="CE184" s="8">
        <f>MAX((CE$3*climate!$I294+CE$4*climate!$I294^2+CE$5*climate!$I294^6)*(L184/L$66)^$BW$1,-99)</f>
        <v>0.2314097248143156</v>
      </c>
      <c r="CF184" s="8">
        <f>MAX((CF$3*climate!$I294+CF$4*climate!$I294^2+CF$5*climate!$I294^6)*(M184/M$66)^$BW$1,-99)</f>
        <v>3.8911852488308828E-2</v>
      </c>
      <c r="CG184" s="8">
        <f>MAX((CG$3*climate!$M294+CG$4*climate!$M294^2+CG$5*climate!$M294^6)*(K184/K$66)^$BW$1,-99)</f>
        <v>0.65128318586458056</v>
      </c>
      <c r="CH184" s="8">
        <f>MAX((CH$3*climate!$M294+CH$4*climate!$M294^2+CH$5*climate!$M294^6)*(L184/L$66)^$BW$1,-99)</f>
        <v>0.23140986396597904</v>
      </c>
      <c r="CI184" s="8">
        <f>MAX((CI$3*climate!$M294+CI$4*climate!$M294^2+CI$5*climate!$M294^6)*(M184/M$66)^$BW$1,-99)</f>
        <v>3.8911817479674739E-2</v>
      </c>
      <c r="CJ184" s="8">
        <f t="shared" si="234"/>
        <v>-2.5487004706420402E-5</v>
      </c>
      <c r="CK184" s="8">
        <f t="shared" si="235"/>
        <v>-7.7897995776987206E-7</v>
      </c>
      <c r="CL184" s="8">
        <f t="shared" si="236"/>
        <v>-1.2169950033513761E-7</v>
      </c>
    </row>
    <row r="185" spans="1:90">
      <c r="A185">
        <f t="shared" si="175"/>
        <v>2139</v>
      </c>
      <c r="B185" s="4">
        <f t="shared" si="193"/>
        <v>1286.2161057506717</v>
      </c>
      <c r="C185" s="4">
        <f t="shared" si="194"/>
        <v>3570.8353475317931</v>
      </c>
      <c r="D185" s="4">
        <f t="shared" si="195"/>
        <v>6802.1723597744303</v>
      </c>
      <c r="E185" s="11">
        <f t="shared" si="176"/>
        <v>1.3047244492084151E-5</v>
      </c>
      <c r="F185" s="11">
        <f t="shared" si="177"/>
        <v>2.6156848870164632E-5</v>
      </c>
      <c r="G185" s="11">
        <f t="shared" si="178"/>
        <v>5.7749856478157953E-5</v>
      </c>
      <c r="H185" s="4">
        <f t="shared" si="196"/>
        <v>205179.18477792866</v>
      </c>
      <c r="I185" s="4">
        <f t="shared" si="197"/>
        <v>165304.47159482399</v>
      </c>
      <c r="J185" s="4">
        <f t="shared" si="198"/>
        <v>36247.446165389752</v>
      </c>
      <c r="K185" s="4">
        <f t="shared" ref="K185:K248" si="244">H185/B185*1000</f>
        <v>159521.5484089902</v>
      </c>
      <c r="L185" s="4">
        <f t="shared" ref="L185:L248" si="245">I185/C185*1000</f>
        <v>46292.941428700862</v>
      </c>
      <c r="M185" s="4">
        <f t="shared" ref="M185:M248" si="246">J185/D185*1000</f>
        <v>5328.8044242665692</v>
      </c>
      <c r="N185" s="11">
        <f t="shared" si="179"/>
        <v>6.3537364559345111E-3</v>
      </c>
      <c r="O185" s="11">
        <f t="shared" si="180"/>
        <v>9.8015074299722116E-3</v>
      </c>
      <c r="P185" s="11">
        <f t="shared" si="181"/>
        <v>7.0850662933930053E-3</v>
      </c>
      <c r="Q185" s="4">
        <f t="shared" si="182"/>
        <v>5508.4877962362334</v>
      </c>
      <c r="R185" s="4">
        <f t="shared" si="183"/>
        <v>17056.526935276866</v>
      </c>
      <c r="S185" s="4">
        <f t="shared" si="184"/>
        <v>4435.2147681587949</v>
      </c>
      <c r="T185" s="4">
        <f t="shared" si="199"/>
        <v>26.847205783560494</v>
      </c>
      <c r="U185" s="4">
        <f t="shared" si="200"/>
        <v>103.18248968536032</v>
      </c>
      <c r="V185" s="4">
        <f t="shared" si="201"/>
        <v>122.3593725174957</v>
      </c>
      <c r="W185" s="11">
        <f t="shared" si="185"/>
        <v>-1.219247815263802E-2</v>
      </c>
      <c r="X185" s="11">
        <f t="shared" si="186"/>
        <v>-1.3228699347321071E-2</v>
      </c>
      <c r="Y185" s="11">
        <f t="shared" si="187"/>
        <v>-1.2203590333800474E-2</v>
      </c>
      <c r="Z185" s="4">
        <f t="shared" si="213"/>
        <v>5171.8528590880569</v>
      </c>
      <c r="AA185" s="4">
        <f t="shared" si="202"/>
        <v>24462.563825290526</v>
      </c>
      <c r="AB185" s="4">
        <f t="shared" si="203"/>
        <v>7802.2822601756143</v>
      </c>
      <c r="AC185" s="12">
        <f t="shared" si="204"/>
        <v>1.684907764068839</v>
      </c>
      <c r="AD185" s="12">
        <f t="shared" si="205"/>
        <v>4.0141002905338707</v>
      </c>
      <c r="AE185" s="12">
        <f t="shared" si="206"/>
        <v>1.8440405929212407</v>
      </c>
      <c r="AF185" s="11">
        <f t="shared" si="188"/>
        <v>-2.9039671966837322E-3</v>
      </c>
      <c r="AG185" s="11">
        <f t="shared" si="189"/>
        <v>2.0567434751257441E-3</v>
      </c>
      <c r="AH185" s="11">
        <f t="shared" si="190"/>
        <v>8.257041531207765E-4</v>
      </c>
      <c r="AI185" s="1">
        <f t="shared" ref="AI185:AI248" si="247">(1-$AI$5)*AI184+AU184</f>
        <v>383584.45357617334</v>
      </c>
      <c r="AJ185" s="1">
        <f t="shared" ref="AJ185:AJ248" si="248">(1-$AI$5)*AJ184+AV184</f>
        <v>298585.35010150331</v>
      </c>
      <c r="AK185" s="1">
        <f t="shared" ref="AK185:AK248" si="249">(1-$AI$5)*AK184+AW184</f>
        <v>67217.878433219739</v>
      </c>
      <c r="AL185" s="17">
        <f t="shared" si="243"/>
        <v>50.737504628348809</v>
      </c>
      <c r="AM185" s="17">
        <f t="shared" si="243"/>
        <v>19.722726182182541</v>
      </c>
      <c r="AN185" s="17">
        <f t="shared" si="243"/>
        <v>3.363212419574638</v>
      </c>
      <c r="AO185" s="7">
        <f t="shared" si="242"/>
        <v>4.9984351671852273E-3</v>
      </c>
      <c r="AP185" s="7">
        <f t="shared" si="242"/>
        <v>7.6972145424158266E-3</v>
      </c>
      <c r="AQ185" s="7">
        <f t="shared" si="242"/>
        <v>5.5715524499338805E-3</v>
      </c>
      <c r="AR185" s="1">
        <f t="shared" si="208"/>
        <v>205179.18477792866</v>
      </c>
      <c r="AS185" s="1">
        <f t="shared" si="209"/>
        <v>165304.47159482399</v>
      </c>
      <c r="AT185" s="1">
        <f t="shared" si="210"/>
        <v>36247.446165389752</v>
      </c>
      <c r="AU185" s="1">
        <f t="shared" ref="AU185:AU248" si="250">$AU$5*AR185</f>
        <v>41035.836955585735</v>
      </c>
      <c r="AV185" s="1">
        <f t="shared" ref="AV185:AV248" si="251">$AU$5*AS185</f>
        <v>33060.894318964798</v>
      </c>
      <c r="AW185" s="1">
        <f t="shared" ref="AW185:AW248" si="252">$AU$5*AT185</f>
        <v>7249.4892330779512</v>
      </c>
      <c r="AX185" s="1">
        <f t="shared" si="222"/>
        <v>127617.23872719219</v>
      </c>
      <c r="AY185" s="1">
        <f t="shared" si="223"/>
        <v>37034.353142960688</v>
      </c>
      <c r="AZ185" s="1">
        <f t="shared" si="224"/>
        <v>4263.0435394132555</v>
      </c>
      <c r="BA185" s="1">
        <f t="shared" si="225"/>
        <v>11.756790740510564</v>
      </c>
      <c r="BB185" s="1">
        <f t="shared" si="226"/>
        <v>10.519601224194158</v>
      </c>
      <c r="BC185" s="1">
        <f t="shared" si="227"/>
        <v>8.3577386300401137</v>
      </c>
      <c r="BD185" s="1">
        <f t="shared" si="228"/>
        <v>3250.3369967629646</v>
      </c>
      <c r="BE185">
        <f t="shared" si="214"/>
        <v>0.44605544733121549</v>
      </c>
      <c r="BF185">
        <f t="shared" si="215"/>
        <v>0.64396964061591089</v>
      </c>
      <c r="BG185">
        <f t="shared" si="216"/>
        <v>5.0936644772301656E-2</v>
      </c>
      <c r="BH185">
        <f t="shared" si="229"/>
        <v>0.49303234996611867</v>
      </c>
      <c r="BI185">
        <f t="shared" si="230"/>
        <v>1.989654620938508E-2</v>
      </c>
      <c r="BJ185">
        <f t="shared" si="230"/>
        <v>4.1469689803498549E-2</v>
      </c>
      <c r="BK185">
        <f t="shared" si="230"/>
        <v>2.5945417806596459E-4</v>
      </c>
      <c r="BL185">
        <f t="shared" si="219"/>
        <v>4082.3571311380174</v>
      </c>
      <c r="BM185">
        <f t="shared" si="220"/>
        <v>6855.1251601685881</v>
      </c>
      <c r="BN185">
        <f t="shared" si="221"/>
        <v>9.4045513518314987</v>
      </c>
      <c r="BO185">
        <f t="shared" si="192"/>
        <v>1777.9195260387958</v>
      </c>
      <c r="BP185">
        <f t="shared" si="211"/>
        <v>870.31810668240632</v>
      </c>
      <c r="BQ185">
        <f t="shared" si="212"/>
        <v>47.327774814135694</v>
      </c>
      <c r="BR185" s="7">
        <f t="shared" si="237"/>
        <v>7.8399821576782269E-3</v>
      </c>
      <c r="BS185" s="7">
        <f t="shared" si="217"/>
        <v>2.9673601501916842E-2</v>
      </c>
      <c r="BT185" s="7">
        <f t="shared" si="218"/>
        <v>4.6005168533186829E-3</v>
      </c>
      <c r="BU185" s="8">
        <f>MAX((BU$3*climate!$I295+BU$4*climate!$I295^2+BU$5*climate!$I295^6)*(K185/K$66)^$BW$1,-99)</f>
        <v>2.5800450147463021</v>
      </c>
      <c r="BV185" s="8">
        <f>MAX((BV$3*climate!$I295+BV$4*climate!$I295^2+BV$5*climate!$I295^6)*(L185/L$66)^$BW$1,-99)</f>
        <v>0.98817301526027312</v>
      </c>
      <c r="BW185" s="8">
        <f>MAX((BW$3*climate!$I295+BW$4*climate!$I295^2+BW$5*climate!$I295^6)*(M185/M$66)^$BW$1,-99)</f>
        <v>0.22870551644571821</v>
      </c>
      <c r="BX185" s="8">
        <f>MAX((BX$3*climate!$M295+BX$4*climate!$M295^2+BX$5*climate!$M295^6)*(K185/K$66)^$BW$1,-99)</f>
        <v>2.5800448682512314</v>
      </c>
      <c r="BY185" s="8">
        <f>MAX((BY$3*climate!$M295+BY$4*climate!$M295^2+BY$5*climate!$M295^6)*(L185/L$66)^$BW$1,-99)</f>
        <v>0.98817266659294634</v>
      </c>
      <c r="BZ185" s="8">
        <f>MAX((BZ$3*climate!$M295+BZ$4*climate!$M295^2+BZ$5*climate!$M295^6)*(M185/M$66)^$BW$1,-99)</f>
        <v>0.22870495733392146</v>
      </c>
      <c r="CA185" s="8">
        <f t="shared" si="231"/>
        <v>5.0324113941703627E-4</v>
      </c>
      <c r="CB185" s="8">
        <f t="shared" si="232"/>
        <v>1.493297703043171E-5</v>
      </c>
      <c r="CC185" s="8">
        <f t="shared" si="233"/>
        <v>2.3151693431713723E-6</v>
      </c>
      <c r="CD185" s="8">
        <f>MAX((CD$3*climate!$I295+CD$4*climate!$I295^2+CD$5*climate!$I295^6)*(K185/K$66)^$BW$1,-99)</f>
        <v>0.65559603067816952</v>
      </c>
      <c r="CE185" s="8">
        <f>MAX((CE$3*climate!$I295+CE$4*climate!$I295^2+CE$5*climate!$I295^6)*(L185/L$66)^$BW$1,-99)</f>
        <v>0.23236185970666617</v>
      </c>
      <c r="CF185" s="8">
        <f>MAX((CF$3*climate!$I295+CF$4*climate!$I295^2+CF$5*climate!$I295^6)*(M185/M$66)^$BW$1,-99)</f>
        <v>3.8448146217898001E-2</v>
      </c>
      <c r="CG185" s="8">
        <f>MAX((CG$3*climate!$M295+CG$4*climate!$M295^2+CG$5*climate!$M295^6)*(K185/K$66)^$BW$1,-99)</f>
        <v>0.6555965153238511</v>
      </c>
      <c r="CH185" s="8">
        <f>MAX((CH$3*climate!$M295+CH$4*climate!$M295^2+CH$5*climate!$M295^6)*(L185/L$66)^$BW$1,-99)</f>
        <v>0.23236199659287557</v>
      </c>
      <c r="CI185" s="8">
        <f>MAX((CI$3*climate!$M295+CI$4*climate!$M295^2+CI$5*climate!$M295^6)*(M185/M$66)^$BW$1,-99)</f>
        <v>3.8448109298327995E-2</v>
      </c>
      <c r="CJ185" s="8">
        <f t="shared" si="234"/>
        <v>-2.5059186003964386E-5</v>
      </c>
      <c r="CK185" s="8">
        <f t="shared" si="235"/>
        <v>-7.4359629944405108E-7</v>
      </c>
      <c r="CL185" s="8">
        <f t="shared" si="236"/>
        <v>-1.1528520754168581E-7</v>
      </c>
    </row>
    <row r="186" spans="1:90">
      <c r="A186">
        <f t="shared" ref="A186:A249" si="253">1+A185</f>
        <v>2140</v>
      </c>
      <c r="B186" s="4">
        <f t="shared" si="193"/>
        <v>1286.2320482478729</v>
      </c>
      <c r="C186" s="4">
        <f t="shared" si="194"/>
        <v>3570.9240792422929</v>
      </c>
      <c r="D186" s="4">
        <f t="shared" si="195"/>
        <v>6802.5455430280708</v>
      </c>
      <c r="E186" s="11">
        <f t="shared" ref="E186:E249" si="254">E185*$E$5</f>
        <v>1.2394882267479943E-5</v>
      </c>
      <c r="F186" s="11">
        <f t="shared" ref="F186:F249" si="255">F185*$E$5</f>
        <v>2.48490064266564E-5</v>
      </c>
      <c r="G186" s="11">
        <f t="shared" ref="G186:G249" si="256">G185*$E$5</f>
        <v>5.4862363654250055E-5</v>
      </c>
      <c r="H186" s="4">
        <f t="shared" si="196"/>
        <v>206472.01964879979</v>
      </c>
      <c r="I186" s="4">
        <f t="shared" si="197"/>
        <v>166912.48098159567</v>
      </c>
      <c r="J186" s="4">
        <f t="shared" si="198"/>
        <v>36503.647074701112</v>
      </c>
      <c r="K186" s="4">
        <f t="shared" si="244"/>
        <v>160524.70464412661</v>
      </c>
      <c r="L186" s="4">
        <f t="shared" si="245"/>
        <v>46742.097361255714</v>
      </c>
      <c r="M186" s="4">
        <f t="shared" si="246"/>
        <v>5366.1745950548911</v>
      </c>
      <c r="N186" s="11">
        <f t="shared" ref="N186:N249" si="257">K186/K185-1</f>
        <v>6.2885312056053522E-3</v>
      </c>
      <c r="O186" s="11">
        <f t="shared" ref="O186:O249" si="258">L186/L185-1</f>
        <v>9.7024712341218233E-3</v>
      </c>
      <c r="P186" s="11">
        <f t="shared" ref="P186:P249" si="259">M186/M185-1</f>
        <v>7.0128621381080336E-3</v>
      </c>
      <c r="Q186" s="4">
        <f t="shared" ref="Q186:Q249" si="260">T186*H186/1000</f>
        <v>5475.6114941781852</v>
      </c>
      <c r="R186" s="4">
        <f t="shared" ref="R186:R249" si="261">U186*I186/1000</f>
        <v>16994.614795717072</v>
      </c>
      <c r="S186" s="4">
        <f t="shared" ref="S186:S249" si="262">V186*J186/1000</f>
        <v>4412.0552413291171</v>
      </c>
      <c r="T186" s="4">
        <f t="shared" si="199"/>
        <v>26.519871813585056</v>
      </c>
      <c r="U186" s="4">
        <f t="shared" si="200"/>
        <v>101.81751955140463</v>
      </c>
      <c r="V186" s="4">
        <f t="shared" si="201"/>
        <v>120.8661488617913</v>
      </c>
      <c r="W186" s="11">
        <f t="shared" ref="W186:W249" si="263">T$5-1</f>
        <v>-1.219247815263802E-2</v>
      </c>
      <c r="X186" s="11">
        <f t="shared" ref="X186:X249" si="264">U$5-1</f>
        <v>-1.3228699347321071E-2</v>
      </c>
      <c r="Y186" s="11">
        <f t="shared" ref="Y186:Y249" si="265">V$5-1</f>
        <v>-1.2203590333800474E-2</v>
      </c>
      <c r="Z186" s="4">
        <f t="shared" si="213"/>
        <v>5126.3919423974085</v>
      </c>
      <c r="AA186" s="4">
        <f t="shared" si="202"/>
        <v>24426.327239857001</v>
      </c>
      <c r="AB186" s="4">
        <f t="shared" si="203"/>
        <v>7768.5289301025005</v>
      </c>
      <c r="AC186" s="12">
        <f t="shared" si="204"/>
        <v>1.6800148471925453</v>
      </c>
      <c r="AD186" s="12">
        <f t="shared" si="205"/>
        <v>4.0223562651149267</v>
      </c>
      <c r="AE186" s="12">
        <f t="shared" si="206"/>
        <v>1.845563224897339</v>
      </c>
      <c r="AF186" s="11">
        <f t="shared" ref="AF186:AF249" si="266">AC$5-1</f>
        <v>-2.9039671966837322E-3</v>
      </c>
      <c r="AG186" s="11">
        <f t="shared" ref="AG186:AG249" si="267">AD$5-1</f>
        <v>2.0567434751257441E-3</v>
      </c>
      <c r="AH186" s="11">
        <f t="shared" ref="AH186:AH249" si="268">AE$5-1</f>
        <v>8.257041531207765E-4</v>
      </c>
      <c r="AI186" s="1">
        <f t="shared" si="247"/>
        <v>386261.84517414175</v>
      </c>
      <c r="AJ186" s="1">
        <f t="shared" si="248"/>
        <v>301787.70941031777</v>
      </c>
      <c r="AK186" s="1">
        <f t="shared" si="249"/>
        <v>67745.57982297572</v>
      </c>
      <c r="AL186" s="17">
        <f t="shared" si="243"/>
        <v>50.988576674504074</v>
      </c>
      <c r="AM186" s="17">
        <f t="shared" si="243"/>
        <v>19.873018136420267</v>
      </c>
      <c r="AN186" s="17">
        <f t="shared" si="243"/>
        <v>3.3817633508266076</v>
      </c>
      <c r="AO186" s="7">
        <f t="shared" ref="AO186:AQ201" si="269">AO$5*AO185</f>
        <v>4.9484508155133748E-3</v>
      </c>
      <c r="AP186" s="7">
        <f t="shared" si="269"/>
        <v>7.620242396991668E-3</v>
      </c>
      <c r="AQ186" s="7">
        <f t="shared" si="269"/>
        <v>5.515836925434542E-3</v>
      </c>
      <c r="AR186" s="1">
        <f t="shared" si="208"/>
        <v>206472.01964879979</v>
      </c>
      <c r="AS186" s="1">
        <f t="shared" si="209"/>
        <v>166912.48098159567</v>
      </c>
      <c r="AT186" s="1">
        <f t="shared" si="210"/>
        <v>36503.647074701112</v>
      </c>
      <c r="AU186" s="1">
        <f t="shared" si="250"/>
        <v>41294.403929759959</v>
      </c>
      <c r="AV186" s="1">
        <f t="shared" si="251"/>
        <v>33382.496196319138</v>
      </c>
      <c r="AW186" s="1">
        <f t="shared" si="252"/>
        <v>7300.7294149402223</v>
      </c>
      <c r="AX186" s="1">
        <f t="shared" si="222"/>
        <v>128419.76371530129</v>
      </c>
      <c r="AY186" s="1">
        <f t="shared" si="223"/>
        <v>37393.677889004568</v>
      </c>
      <c r="AZ186" s="1">
        <f t="shared" si="224"/>
        <v>4292.9396760439131</v>
      </c>
      <c r="BA186" s="1">
        <f t="shared" si="225"/>
        <v>11.763059581409431</v>
      </c>
      <c r="BB186" s="1">
        <f t="shared" si="226"/>
        <v>10.529256928712737</v>
      </c>
      <c r="BC186" s="1">
        <f t="shared" si="227"/>
        <v>8.3647270164239735</v>
      </c>
      <c r="BD186" s="1">
        <f t="shared" si="228"/>
        <v>3158.3843288082508</v>
      </c>
      <c r="BE186">
        <f t="shared" si="214"/>
        <v>0.44605544733121549</v>
      </c>
      <c r="BF186">
        <f t="shared" si="215"/>
        <v>0.64396964061591089</v>
      </c>
      <c r="BG186">
        <f t="shared" si="216"/>
        <v>5.0936644772301656E-2</v>
      </c>
      <c r="BH186">
        <f t="shared" si="229"/>
        <v>0.49334285306761616</v>
      </c>
      <c r="BI186">
        <f t="shared" si="230"/>
        <v>1.989654620938508E-2</v>
      </c>
      <c r="BJ186">
        <f t="shared" si="230"/>
        <v>4.1469689803498549E-2</v>
      </c>
      <c r="BK186">
        <f t="shared" si="230"/>
        <v>2.5945417806596459E-4</v>
      </c>
      <c r="BL186">
        <f t="shared" si="219"/>
        <v>4108.0800798874088</v>
      </c>
      <c r="BM186">
        <f t="shared" si="220"/>
        <v>6921.8088106391233</v>
      </c>
      <c r="BN186">
        <f t="shared" si="221"/>
        <v>9.4710237481766288</v>
      </c>
      <c r="BO186">
        <f t="shared" si="192"/>
        <v>1791.8583834007277</v>
      </c>
      <c r="BP186">
        <f t="shared" si="211"/>
        <v>880.08786041840881</v>
      </c>
      <c r="BQ186">
        <f t="shared" si="212"/>
        <v>47.869379664213625</v>
      </c>
      <c r="BR186" s="7">
        <f t="shared" si="237"/>
        <v>7.7619959409378492E-3</v>
      </c>
      <c r="BS186" s="7">
        <f t="shared" si="217"/>
        <v>2.8809321846521206E-2</v>
      </c>
      <c r="BT186" s="7">
        <f t="shared" si="218"/>
        <v>4.4327805176229279E-3</v>
      </c>
      <c r="BU186" s="8">
        <f>MAX((BU$3*climate!$I296+BU$4*climate!$I296^2+BU$5*climate!$I296^6)*(K186/K$66)^$BW$1,-99)</f>
        <v>2.5743372266875544</v>
      </c>
      <c r="BV186" s="8">
        <f>MAX((BV$3*climate!$I296+BV$4*climate!$I296^2+BV$5*climate!$I296^6)*(L186/L$66)^$BW$1,-99)</f>
        <v>0.98194075887585175</v>
      </c>
      <c r="BW186" s="8">
        <f>MAX((BW$3*climate!$I296+BW$4*climate!$I296^2+BW$5*climate!$I296^6)*(M186/M$66)^$BW$1,-99)</f>
        <v>0.22215926958148924</v>
      </c>
      <c r="BX186" s="8">
        <f>MAX((BX$3*climate!$M296+BX$4*climate!$M296^2+BX$5*climate!$M296^6)*(K186/K$66)^$BW$1,-99)</f>
        <v>2.5743370693159564</v>
      </c>
      <c r="BY186" s="8">
        <f>MAX((BY$3*climate!$M296+BY$4*climate!$M296^2+BY$5*climate!$M296^6)*(L186/L$66)^$BW$1,-99)</f>
        <v>0.98194040563440643</v>
      </c>
      <c r="BZ186" s="8">
        <f>MAX((BZ$3*climate!$M296+BZ$4*climate!$M296^2+BZ$5*climate!$M296^6)*(M186/M$66)^$BW$1,-99)</f>
        <v>0.22215870828570708</v>
      </c>
      <c r="CA186" s="8">
        <f t="shared" si="231"/>
        <v>5.2982174805750351E-4</v>
      </c>
      <c r="CB186" s="8">
        <f t="shared" si="232"/>
        <v>1.5263805261075092E-5</v>
      </c>
      <c r="CC186" s="8">
        <f t="shared" si="233"/>
        <v>2.3485835226022248E-6</v>
      </c>
      <c r="CD186" s="8">
        <f>MAX((CD$3*climate!$I296+CD$4*climate!$I296^2+CD$5*climate!$I296^6)*(K186/K$66)^$BW$1,-99)</f>
        <v>0.65986861282566234</v>
      </c>
      <c r="CE186" s="8">
        <f>MAX((CE$3*climate!$I296+CE$4*climate!$I296^2+CE$5*climate!$I296^6)*(L186/L$66)^$BW$1,-99)</f>
        <v>0.23329070950620065</v>
      </c>
      <c r="CF186" s="8">
        <f>MAX((CF$3*climate!$I296+CF$4*climate!$I296^2+CF$5*climate!$I296^6)*(M186/M$66)^$BW$1,-99)</f>
        <v>3.7965416787014664E-2</v>
      </c>
      <c r="CG186" s="8">
        <f>MAX((CG$3*climate!$M296+CG$4*climate!$M296^2+CG$5*climate!$M296^6)*(K186/K$66)^$BW$1,-99)</f>
        <v>0.65986909398478788</v>
      </c>
      <c r="CH186" s="8">
        <f>MAX((CH$3*climate!$M296+CH$4*climate!$M296^2+CH$5*climate!$M296^6)*(L186/L$66)^$BW$1,-99)</f>
        <v>0.23329084412509057</v>
      </c>
      <c r="CI186" s="8">
        <f>MAX((CI$3*climate!$M296+CI$4*climate!$M296^2+CI$5*climate!$M296^6)*(M186/M$66)^$BW$1,-99)</f>
        <v>3.7965377951364204E-2</v>
      </c>
      <c r="CJ186" s="8">
        <f t="shared" si="234"/>
        <v>-2.4632954031906319E-5</v>
      </c>
      <c r="CK186" s="8">
        <f t="shared" si="235"/>
        <v>-7.0965870073575131E-7</v>
      </c>
      <c r="CL186" s="8">
        <f t="shared" si="236"/>
        <v>-1.0919247872413548E-7</v>
      </c>
    </row>
    <row r="187" spans="1:90">
      <c r="A187">
        <f t="shared" si="253"/>
        <v>2141</v>
      </c>
      <c r="B187" s="4">
        <f t="shared" si="193"/>
        <v>1286.2471938079391</v>
      </c>
      <c r="C187" s="4">
        <f t="shared" si="194"/>
        <v>3571.0083764619171</v>
      </c>
      <c r="D187" s="4">
        <f t="shared" si="195"/>
        <v>6802.9000865690587</v>
      </c>
      <c r="E187" s="11">
        <f t="shared" si="254"/>
        <v>1.1775138154105945E-5</v>
      </c>
      <c r="F187" s="11">
        <f t="shared" si="255"/>
        <v>2.3606556105323578E-5</v>
      </c>
      <c r="G187" s="11">
        <f t="shared" si="256"/>
        <v>5.2119245471537547E-5</v>
      </c>
      <c r="H187" s="4">
        <f t="shared" si="196"/>
        <v>207759.54891086309</v>
      </c>
      <c r="I187" s="4">
        <f t="shared" si="197"/>
        <v>168519.56182993337</v>
      </c>
      <c r="J187" s="4">
        <f t="shared" si="198"/>
        <v>36758.950032118744</v>
      </c>
      <c r="K187" s="4">
        <f t="shared" si="244"/>
        <v>161523.81121687056</v>
      </c>
      <c r="L187" s="4">
        <f t="shared" si="245"/>
        <v>47191.029553646455</v>
      </c>
      <c r="M187" s="4">
        <f t="shared" si="246"/>
        <v>5403.4234759219544</v>
      </c>
      <c r="N187" s="11">
        <f t="shared" si="257"/>
        <v>6.2240050524242641E-3</v>
      </c>
      <c r="O187" s="11">
        <f t="shared" si="258"/>
        <v>9.6044511850008618E-3</v>
      </c>
      <c r="P187" s="11">
        <f t="shared" si="259"/>
        <v>6.941421716205376E-3</v>
      </c>
      <c r="Q187" s="4">
        <f t="shared" si="260"/>
        <v>5442.5790181295251</v>
      </c>
      <c r="R187" s="4">
        <f t="shared" si="261"/>
        <v>16931.262533101024</v>
      </c>
      <c r="S187" s="4">
        <f t="shared" si="262"/>
        <v>4388.6932397811379</v>
      </c>
      <c r="T187" s="4">
        <f t="shared" si="199"/>
        <v>26.196528855887159</v>
      </c>
      <c r="U187" s="4">
        <f t="shared" si="200"/>
        <v>100.47060619696911</v>
      </c>
      <c r="V187" s="4">
        <f t="shared" si="201"/>
        <v>119.39114789585786</v>
      </c>
      <c r="W187" s="11">
        <f t="shared" si="263"/>
        <v>-1.219247815263802E-2</v>
      </c>
      <c r="X187" s="11">
        <f t="shared" si="264"/>
        <v>-1.3228699347321071E-2</v>
      </c>
      <c r="Y187" s="11">
        <f t="shared" si="265"/>
        <v>-1.2203590333800474E-2</v>
      </c>
      <c r="Z187" s="4">
        <f t="shared" si="213"/>
        <v>5080.9980779084517</v>
      </c>
      <c r="AA187" s="4">
        <f t="shared" si="202"/>
        <v>24387.720376150904</v>
      </c>
      <c r="AB187" s="4">
        <f t="shared" si="203"/>
        <v>7734.344723781348</v>
      </c>
      <c r="AC187" s="12">
        <f t="shared" si="204"/>
        <v>1.6751361391863566</v>
      </c>
      <c r="AD187" s="12">
        <f t="shared" si="205"/>
        <v>4.0306292201178326</v>
      </c>
      <c r="AE187" s="12">
        <f t="shared" si="206"/>
        <v>1.8470871141169838</v>
      </c>
      <c r="AF187" s="11">
        <f t="shared" si="266"/>
        <v>-2.9039671966837322E-3</v>
      </c>
      <c r="AG187" s="11">
        <f t="shared" si="267"/>
        <v>2.0567434751257441E-3</v>
      </c>
      <c r="AH187" s="11">
        <f t="shared" si="268"/>
        <v>8.257041531207765E-4</v>
      </c>
      <c r="AI187" s="1">
        <f t="shared" si="247"/>
        <v>388930.06458648754</v>
      </c>
      <c r="AJ187" s="1">
        <f t="shared" si="248"/>
        <v>304991.43466560513</v>
      </c>
      <c r="AK187" s="1">
        <f t="shared" si="249"/>
        <v>68271.751255618379</v>
      </c>
      <c r="AL187" s="17">
        <f t="shared" si="243"/>
        <v>51.23836799369262</v>
      </c>
      <c r="AM187" s="17">
        <f t="shared" si="243"/>
        <v>20.022940979626007</v>
      </c>
      <c r="AN187" s="17">
        <f t="shared" si="243"/>
        <v>3.4002300734385424</v>
      </c>
      <c r="AO187" s="7">
        <f t="shared" si="269"/>
        <v>4.8989663073582407E-3</v>
      </c>
      <c r="AP187" s="7">
        <f t="shared" si="269"/>
        <v>7.5440399730217515E-3</v>
      </c>
      <c r="AQ187" s="7">
        <f t="shared" si="269"/>
        <v>5.4606785561801966E-3</v>
      </c>
      <c r="AR187" s="1">
        <f t="shared" si="208"/>
        <v>207759.54891086309</v>
      </c>
      <c r="AS187" s="1">
        <f t="shared" si="209"/>
        <v>168519.56182993337</v>
      </c>
      <c r="AT187" s="1">
        <f t="shared" si="210"/>
        <v>36758.950032118744</v>
      </c>
      <c r="AU187" s="1">
        <f t="shared" si="250"/>
        <v>41551.909782172617</v>
      </c>
      <c r="AV187" s="1">
        <f t="shared" si="251"/>
        <v>33703.912365986675</v>
      </c>
      <c r="AW187" s="1">
        <f t="shared" si="252"/>
        <v>7351.7900064237492</v>
      </c>
      <c r="AX187" s="1">
        <f t="shared" si="222"/>
        <v>129219.04897349645</v>
      </c>
      <c r="AY187" s="1">
        <f t="shared" si="223"/>
        <v>37752.823642917167</v>
      </c>
      <c r="AZ187" s="1">
        <f t="shared" si="224"/>
        <v>4322.7387807375635</v>
      </c>
      <c r="BA187" s="1">
        <f t="shared" si="225"/>
        <v>11.769264297338102</v>
      </c>
      <c r="BB187" s="1">
        <f t="shared" si="226"/>
        <v>10.538815550367776</v>
      </c>
      <c r="BC187" s="1">
        <f t="shared" si="227"/>
        <v>8.3716444573822049</v>
      </c>
      <c r="BD187" s="1">
        <f t="shared" si="228"/>
        <v>3068.9995100485503</v>
      </c>
      <c r="BE187">
        <f t="shared" si="214"/>
        <v>0.44605544733121549</v>
      </c>
      <c r="BF187">
        <f t="shared" si="215"/>
        <v>0.64396964061591089</v>
      </c>
      <c r="BG187">
        <f t="shared" si="216"/>
        <v>5.0936644772301656E-2</v>
      </c>
      <c r="BH187">
        <f t="shared" si="229"/>
        <v>0.49365074801911618</v>
      </c>
      <c r="BI187">
        <f t="shared" si="230"/>
        <v>1.989654620938508E-2</v>
      </c>
      <c r="BJ187">
        <f t="shared" si="230"/>
        <v>4.1469689803498549E-2</v>
      </c>
      <c r="BK187">
        <f t="shared" si="230"/>
        <v>2.5945417806596459E-4</v>
      </c>
      <c r="BL187">
        <f t="shared" si="219"/>
        <v>4133.6974653459874</v>
      </c>
      <c r="BM187">
        <f t="shared" si="220"/>
        <v>6988.4539549088313</v>
      </c>
      <c r="BN187">
        <f t="shared" si="221"/>
        <v>9.5372631671512309</v>
      </c>
      <c r="BO187">
        <f t="shared" si="192"/>
        <v>1805.7667808994197</v>
      </c>
      <c r="BP187">
        <f t="shared" si="211"/>
        <v>889.96822986782865</v>
      </c>
      <c r="BQ187">
        <f t="shared" si="212"/>
        <v>48.417225941111333</v>
      </c>
      <c r="BR187" s="7">
        <f t="shared" si="237"/>
        <v>7.684811296580607E-3</v>
      </c>
      <c r="BS187" s="7">
        <f t="shared" si="217"/>
        <v>2.7970215384972043E-2</v>
      </c>
      <c r="BT187" s="7">
        <f t="shared" si="218"/>
        <v>4.2714808741899724E-3</v>
      </c>
      <c r="BU187" s="8">
        <f>MAX((BU$3*climate!$I297+BU$4*climate!$I297^2+BU$5*climate!$I297^6)*(K187/K$66)^$BW$1,-99)</f>
        <v>2.5685638488385227</v>
      </c>
      <c r="BV187" s="8">
        <f>MAX((BV$3*climate!$I297+BV$4*climate!$I297^2+BV$5*climate!$I297^6)*(L187/L$66)^$BW$1,-99)</f>
        <v>0.97570291545384558</v>
      </c>
      <c r="BW187" s="8">
        <f>MAX((BW$3*climate!$I297+BW$4*climate!$I297^2+BW$5*climate!$I297^6)*(M187/M$66)^$BW$1,-99)</f>
        <v>0.21561293700950096</v>
      </c>
      <c r="BX187" s="8">
        <f>MAX((BX$3*climate!$M297+BX$4*climate!$M297^2+BX$5*climate!$M297^6)*(K187/K$66)^$BW$1,-99)</f>
        <v>2.5685636808226442</v>
      </c>
      <c r="BY187" s="8">
        <f>MAX((BY$3*climate!$M297+BY$4*climate!$M297^2+BY$5*climate!$M297^6)*(L187/L$66)^$BW$1,-99)</f>
        <v>0.97570255776270087</v>
      </c>
      <c r="BZ187" s="8">
        <f>MAX((BZ$3*climate!$M297+BZ$4*climate!$M297^2+BZ$5*climate!$M297^6)*(M187/M$66)^$BW$1,-99)</f>
        <v>0.21561237360730368</v>
      </c>
      <c r="CA187" s="8">
        <f t="shared" si="231"/>
        <v>5.5616976353986753E-4</v>
      </c>
      <c r="CB187" s="8">
        <f t="shared" si="232"/>
        <v>1.5556188076819067E-5</v>
      </c>
      <c r="CC187" s="8">
        <f t="shared" si="233"/>
        <v>2.3756685077633035E-6</v>
      </c>
      <c r="CD187" s="8">
        <f>MAX((CD$3*climate!$I297+CD$4*climate!$I297^2+CD$5*climate!$I297^6)*(K187/K$66)^$BW$1,-99)</f>
        <v>0.66409984680822365</v>
      </c>
      <c r="CE187" s="8">
        <f>MAX((CE$3*climate!$I297+CE$4*climate!$I297^2+CE$5*climate!$I297^6)*(L187/L$66)^$BW$1,-99)</f>
        <v>0.23419617585319674</v>
      </c>
      <c r="CF187" s="8">
        <f>MAX((CF$3*climate!$I297+CF$4*climate!$I297^2+CF$5*climate!$I297^6)*(M187/M$66)^$BW$1,-99)</f>
        <v>3.7463724582422898E-2</v>
      </c>
      <c r="CG187" s="8">
        <f>MAX((CG$3*climate!$M297+CG$4*climate!$M297^2+CG$5*climate!$M297^6)*(K187/K$66)^$BW$1,-99)</f>
        <v>0.66410032447057643</v>
      </c>
      <c r="CH187" s="8">
        <f>MAX((CH$3*climate!$M297+CH$4*climate!$M297^2+CH$5*climate!$M297^6)*(L187/L$66)^$BW$1,-99)</f>
        <v>0.23419630820350934</v>
      </c>
      <c r="CI187" s="8">
        <f>MAX((CI$3*climate!$M297+CI$4*climate!$M297^2+CI$5*climate!$M297^6)*(M187/M$66)^$BW$1,-99)</f>
        <v>3.7463683826075206E-2</v>
      </c>
      <c r="CJ187" s="8">
        <f t="shared" si="234"/>
        <v>-2.4208479914076377E-5</v>
      </c>
      <c r="CK187" s="8">
        <f t="shared" si="235"/>
        <v>-6.7711639733948575E-7</v>
      </c>
      <c r="CL187" s="8">
        <f t="shared" si="236"/>
        <v>-1.0340605894618936E-7</v>
      </c>
    </row>
    <row r="188" spans="1:90">
      <c r="A188">
        <f t="shared" si="253"/>
        <v>2142</v>
      </c>
      <c r="B188" s="4">
        <f t="shared" si="193"/>
        <v>1286.2615822594262</v>
      </c>
      <c r="C188" s="4">
        <f t="shared" si="194"/>
        <v>3571.0884607110288</v>
      </c>
      <c r="D188" s="4">
        <f t="shared" si="195"/>
        <v>6803.2369204876122</v>
      </c>
      <c r="E188" s="11">
        <f t="shared" si="254"/>
        <v>1.1186381246400648E-5</v>
      </c>
      <c r="F188" s="11">
        <f t="shared" si="255"/>
        <v>2.2426228300057399E-5</v>
      </c>
      <c r="G188" s="11">
        <f t="shared" si="256"/>
        <v>4.9513283197960666E-5</v>
      </c>
      <c r="H188" s="4">
        <f t="shared" si="196"/>
        <v>209041.71753513694</v>
      </c>
      <c r="I188" s="4">
        <f t="shared" si="197"/>
        <v>170125.5660863159</v>
      </c>
      <c r="J188" s="4">
        <f t="shared" si="198"/>
        <v>37013.343643662571</v>
      </c>
      <c r="K188" s="4">
        <f t="shared" si="244"/>
        <v>162518.82231290595</v>
      </c>
      <c r="L188" s="4">
        <f t="shared" si="245"/>
        <v>47639.695280033113</v>
      </c>
      <c r="M188" s="4">
        <f t="shared" si="246"/>
        <v>5440.5489734156854</v>
      </c>
      <c r="N188" s="11">
        <f t="shared" si="257"/>
        <v>6.160151178574047E-3</v>
      </c>
      <c r="O188" s="11">
        <f t="shared" si="258"/>
        <v>9.5074367020668848E-3</v>
      </c>
      <c r="P188" s="11">
        <f t="shared" si="259"/>
        <v>6.8707362395645788E-3</v>
      </c>
      <c r="Q188" s="4">
        <f t="shared" si="260"/>
        <v>5409.3993342856093</v>
      </c>
      <c r="R188" s="4">
        <f t="shared" si="261"/>
        <v>16866.505639735744</v>
      </c>
      <c r="S188" s="4">
        <f t="shared" si="262"/>
        <v>4365.1371190222062</v>
      </c>
      <c r="T188" s="4">
        <f t="shared" si="199"/>
        <v>25.877128250136803</v>
      </c>
      <c r="U188" s="4">
        <f t="shared" si="200"/>
        <v>99.141510754346314</v>
      </c>
      <c r="V188" s="4">
        <f t="shared" si="201"/>
        <v>117.93414723745462</v>
      </c>
      <c r="W188" s="11">
        <f t="shared" si="263"/>
        <v>-1.219247815263802E-2</v>
      </c>
      <c r="X188" s="11">
        <f t="shared" si="264"/>
        <v>-1.3228699347321071E-2</v>
      </c>
      <c r="Y188" s="11">
        <f t="shared" si="265"/>
        <v>-1.2203590333800474E-2</v>
      </c>
      <c r="Z188" s="4">
        <f t="shared" si="213"/>
        <v>5035.680128924575</v>
      </c>
      <c r="AA188" s="4">
        <f t="shared" si="202"/>
        <v>24346.780510461129</v>
      </c>
      <c r="AB188" s="4">
        <f t="shared" si="203"/>
        <v>7699.7435370921794</v>
      </c>
      <c r="AC188" s="12">
        <f t="shared" si="204"/>
        <v>1.67027159878818</v>
      </c>
      <c r="AD188" s="12">
        <f t="shared" si="205"/>
        <v>4.0389191904669612</v>
      </c>
      <c r="AE188" s="12">
        <f t="shared" si="206"/>
        <v>1.8486122616182861</v>
      </c>
      <c r="AF188" s="11">
        <f t="shared" si="266"/>
        <v>-2.9039671966837322E-3</v>
      </c>
      <c r="AG188" s="11">
        <f t="shared" si="267"/>
        <v>2.0567434751257441E-3</v>
      </c>
      <c r="AH188" s="11">
        <f t="shared" si="268"/>
        <v>8.257041531207765E-4</v>
      </c>
      <c r="AI188" s="1">
        <f t="shared" si="247"/>
        <v>391588.96791001142</v>
      </c>
      <c r="AJ188" s="1">
        <f t="shared" si="248"/>
        <v>308196.20356503129</v>
      </c>
      <c r="AK188" s="1">
        <f t="shared" si="249"/>
        <v>68796.366136480297</v>
      </c>
      <c r="AL188" s="17">
        <f t="shared" si="243"/>
        <v>51.486872881753293</v>
      </c>
      <c r="AM188" s="17">
        <f t="shared" si="243"/>
        <v>20.172484308082481</v>
      </c>
      <c r="AN188" s="17">
        <f t="shared" si="243"/>
        <v>3.4186119612521662</v>
      </c>
      <c r="AO188" s="7">
        <f t="shared" si="269"/>
        <v>4.8499766442846584E-3</v>
      </c>
      <c r="AP188" s="7">
        <f t="shared" si="269"/>
        <v>7.4685995732915343E-3</v>
      </c>
      <c r="AQ188" s="7">
        <f t="shared" si="269"/>
        <v>5.4060717706183948E-3</v>
      </c>
      <c r="AR188" s="1">
        <f t="shared" si="208"/>
        <v>209041.71753513694</v>
      </c>
      <c r="AS188" s="1">
        <f t="shared" si="209"/>
        <v>170125.5660863159</v>
      </c>
      <c r="AT188" s="1">
        <f t="shared" si="210"/>
        <v>37013.343643662571</v>
      </c>
      <c r="AU188" s="1">
        <f t="shared" si="250"/>
        <v>41808.343507027392</v>
      </c>
      <c r="AV188" s="1">
        <f t="shared" si="251"/>
        <v>34025.113217263184</v>
      </c>
      <c r="AW188" s="1">
        <f t="shared" si="252"/>
        <v>7402.6687287325149</v>
      </c>
      <c r="AX188" s="1">
        <f t="shared" si="222"/>
        <v>130015.05785032475</v>
      </c>
      <c r="AY188" s="1">
        <f t="shared" si="223"/>
        <v>38111.756224026489</v>
      </c>
      <c r="AZ188" s="1">
        <f t="shared" si="224"/>
        <v>4352.4391787325485</v>
      </c>
      <c r="BA188" s="1">
        <f t="shared" si="225"/>
        <v>11.77540555234787</v>
      </c>
      <c r="BB188" s="1">
        <f t="shared" si="226"/>
        <v>10.548278075829639</v>
      </c>
      <c r="BC188" s="1">
        <f t="shared" si="227"/>
        <v>8.3784916976751038</v>
      </c>
      <c r="BD188" s="1">
        <f t="shared" si="228"/>
        <v>2982.1124007859707</v>
      </c>
      <c r="BE188">
        <f t="shared" si="214"/>
        <v>0.44605544733121549</v>
      </c>
      <c r="BF188">
        <f t="shared" si="215"/>
        <v>0.64396964061591089</v>
      </c>
      <c r="BG188">
        <f t="shared" si="216"/>
        <v>5.0936644772301656E-2</v>
      </c>
      <c r="BH188">
        <f t="shared" si="229"/>
        <v>0.49395605132356352</v>
      </c>
      <c r="BI188">
        <f t="shared" si="230"/>
        <v>1.989654620938508E-2</v>
      </c>
      <c r="BJ188">
        <f t="shared" si="230"/>
        <v>4.1469689803498549E-2</v>
      </c>
      <c r="BK188">
        <f t="shared" si="230"/>
        <v>2.5945417806596459E-4</v>
      </c>
      <c r="BL188">
        <f t="shared" si="219"/>
        <v>4159.2081926270757</v>
      </c>
      <c r="BM188">
        <f t="shared" si="220"/>
        <v>7055.0544532441127</v>
      </c>
      <c r="BN188">
        <f t="shared" si="221"/>
        <v>9.6032666525395669</v>
      </c>
      <c r="BO188">
        <f t="shared" si="192"/>
        <v>1819.6437578562657</v>
      </c>
      <c r="BP188">
        <f t="shared" si="211"/>
        <v>899.96046586209002</v>
      </c>
      <c r="BQ188">
        <f t="shared" si="212"/>
        <v>48.971385291733235</v>
      </c>
      <c r="BR188" s="7">
        <f t="shared" si="237"/>
        <v>7.6084186680509536E-3</v>
      </c>
      <c r="BS188" s="7">
        <f t="shared" si="217"/>
        <v>2.7155548917448584E-2</v>
      </c>
      <c r="BT188" s="7">
        <f t="shared" si="218"/>
        <v>4.1163567469516913E-3</v>
      </c>
      <c r="BU188" s="8">
        <f>MAX((BU$3*climate!$I298+BU$4*climate!$I298^2+BU$5*climate!$I298^6)*(K188/K$66)^$BW$1,-99)</f>
        <v>2.562727441796357</v>
      </c>
      <c r="BV188" s="8">
        <f>MAX((BV$3*climate!$I298+BV$4*climate!$I298^2+BV$5*climate!$I298^6)*(L188/L$66)^$BW$1,-99)</f>
        <v>0.96946092811963025</v>
      </c>
      <c r="BW188" s="8">
        <f>MAX((BW$3*climate!$I298+BW$4*climate!$I298^2+BW$5*climate!$I298^6)*(M188/M$66)^$BW$1,-99)</f>
        <v>0.20906792489489415</v>
      </c>
      <c r="BX188" s="8">
        <f>MAX((BX$3*climate!$M298+BX$4*climate!$M298^2+BX$5*climate!$M298^6)*(K188/K$66)^$BW$1,-99)</f>
        <v>2.5627272633643416</v>
      </c>
      <c r="BY188" s="8">
        <f>MAX((BY$3*climate!$M298+BY$4*climate!$M298^2+BY$5*climate!$M298^6)*(L188/L$66)^$BW$1,-99)</f>
        <v>0.96946056610047571</v>
      </c>
      <c r="BZ188" s="8">
        <f>MAX((BZ$3*climate!$M298+BZ$4*climate!$M298^2+BZ$5*climate!$M298^6)*(M188/M$66)^$BW$1,-99)</f>
        <v>0.20906735946200253</v>
      </c>
      <c r="CA188" s="8">
        <f t="shared" si="231"/>
        <v>5.8228296884327052E-4</v>
      </c>
      <c r="CB188" s="8">
        <f t="shared" si="232"/>
        <v>1.5812213644220622E-5</v>
      </c>
      <c r="CC188" s="8">
        <f t="shared" si="233"/>
        <v>2.3968844274330581E-6</v>
      </c>
      <c r="CD188" s="8">
        <f>MAX((CD$3*climate!$I298+CD$4*climate!$I298^2+CD$5*climate!$I298^6)*(K188/K$66)^$BW$1,-99)</f>
        <v>0.66828916250371795</v>
      </c>
      <c r="CE188" s="8">
        <f>MAX((CE$3*climate!$I298+CE$4*climate!$I298^2+CE$5*climate!$I298^6)*(L188/L$66)^$BW$1,-99)</f>
        <v>0.23507817535360745</v>
      </c>
      <c r="CF188" s="8">
        <f>MAX((CF$3*climate!$I298+CF$4*climate!$I298^2+CF$5*climate!$I298^6)*(M188/M$66)^$BW$1,-99)</f>
        <v>3.6943142995882076E-2</v>
      </c>
      <c r="CG188" s="8">
        <f>MAX((CG$3*climate!$M298+CG$4*climate!$M298^2+CG$5*climate!$M298^6)*(K188/K$66)^$BW$1,-99)</f>
        <v>0.66828963666023011</v>
      </c>
      <c r="CH188" s="8">
        <f>MAX((CH$3*climate!$M298+CH$4*climate!$M298^2+CH$5*climate!$M298^6)*(L188/L$66)^$BW$1,-99)</f>
        <v>0.23507830543468225</v>
      </c>
      <c r="CI188" s="8">
        <f>MAX((CI$3*climate!$M298+CI$4*climate!$M298^2+CI$5*climate!$M298^6)*(M188/M$66)^$BW$1,-99)</f>
        <v>3.694310031474534E-2</v>
      </c>
      <c r="CJ188" s="8">
        <f t="shared" si="234"/>
        <v>-2.3785929070022528E-5</v>
      </c>
      <c r="CK188" s="8">
        <f t="shared" si="235"/>
        <v>-6.4591996040795904E-7</v>
      </c>
      <c r="CL188" s="8">
        <f t="shared" si="236"/>
        <v>-9.7911369609901598E-8</v>
      </c>
    </row>
    <row r="189" spans="1:90">
      <c r="A189">
        <f t="shared" si="253"/>
        <v>2143</v>
      </c>
      <c r="B189" s="4">
        <f t="shared" si="193"/>
        <v>1286.2752514412457</v>
      </c>
      <c r="C189" s="4">
        <f t="shared" si="194"/>
        <v>3571.1645424538738</v>
      </c>
      <c r="D189" s="4">
        <f t="shared" si="195"/>
        <v>6803.5569285541033</v>
      </c>
      <c r="E189" s="11">
        <f t="shared" si="254"/>
        <v>1.0627062184080615E-5</v>
      </c>
      <c r="F189" s="11">
        <f t="shared" si="255"/>
        <v>2.1304916885054529E-5</v>
      </c>
      <c r="G189" s="11">
        <f t="shared" si="256"/>
        <v>4.7037619038062629E-5</v>
      </c>
      <c r="H189" s="4">
        <f t="shared" si="196"/>
        <v>210318.47216026834</v>
      </c>
      <c r="I189" s="4">
        <f t="shared" si="197"/>
        <v>171730.34740847026</v>
      </c>
      <c r="J189" s="4">
        <f t="shared" si="198"/>
        <v>37266.816741854738</v>
      </c>
      <c r="K189" s="4">
        <f t="shared" si="244"/>
        <v>163509.69353146671</v>
      </c>
      <c r="L189" s="4">
        <f t="shared" si="245"/>
        <v>48088.052333334454</v>
      </c>
      <c r="M189" s="4">
        <f t="shared" si="246"/>
        <v>5477.5490428320272</v>
      </c>
      <c r="N189" s="11">
        <f t="shared" si="257"/>
        <v>6.0969628284222033E-3</v>
      </c>
      <c r="O189" s="11">
        <f t="shared" si="258"/>
        <v>9.4114173204893348E-3</v>
      </c>
      <c r="P189" s="11">
        <f t="shared" si="259"/>
        <v>6.8007970513888072E-3</v>
      </c>
      <c r="Q189" s="4">
        <f t="shared" si="260"/>
        <v>5376.0812701075247</v>
      </c>
      <c r="R189" s="4">
        <f t="shared" si="261"/>
        <v>16800.379460347449</v>
      </c>
      <c r="S189" s="4">
        <f t="shared" si="262"/>
        <v>4341.3951039964622</v>
      </c>
      <c r="T189" s="4">
        <f t="shared" si="199"/>
        <v>25.561621929293999</v>
      </c>
      <c r="U189" s="4">
        <f t="shared" si="200"/>
        <v>97.829997515737873</v>
      </c>
      <c r="V189" s="4">
        <f t="shared" si="201"/>
        <v>116.49492721820262</v>
      </c>
      <c r="W189" s="11">
        <f t="shared" si="263"/>
        <v>-1.219247815263802E-2</v>
      </c>
      <c r="X189" s="11">
        <f t="shared" si="264"/>
        <v>-1.3228699347321071E-2</v>
      </c>
      <c r="Y189" s="11">
        <f t="shared" si="265"/>
        <v>-1.2203590333800474E-2</v>
      </c>
      <c r="Z189" s="4">
        <f t="shared" si="213"/>
        <v>4990.4467287312591</v>
      </c>
      <c r="AA189" s="4">
        <f t="shared" si="202"/>
        <v>24303.545092212495</v>
      </c>
      <c r="AB189" s="4">
        <f t="shared" si="203"/>
        <v>7664.7390828455673</v>
      </c>
      <c r="AC189" s="12">
        <f t="shared" si="204"/>
        <v>1.6654211848557465</v>
      </c>
      <c r="AD189" s="12">
        <f t="shared" si="205"/>
        <v>4.047226211158514</v>
      </c>
      <c r="AE189" s="12">
        <f t="shared" si="206"/>
        <v>1.8501386684402144</v>
      </c>
      <c r="AF189" s="11">
        <f t="shared" si="266"/>
        <v>-2.9039671966837322E-3</v>
      </c>
      <c r="AG189" s="11">
        <f t="shared" si="267"/>
        <v>2.0567434751257441E-3</v>
      </c>
      <c r="AH189" s="11">
        <f t="shared" si="268"/>
        <v>8.257041531207765E-4</v>
      </c>
      <c r="AI189" s="1">
        <f t="shared" si="247"/>
        <v>394238.41462603764</v>
      </c>
      <c r="AJ189" s="1">
        <f t="shared" si="248"/>
        <v>311401.69642579136</v>
      </c>
      <c r="AK189" s="1">
        <f t="shared" si="249"/>
        <v>69319.39825156478</v>
      </c>
      <c r="AL189" s="17">
        <f t="shared" si="243"/>
        <v>51.734085911407405</v>
      </c>
      <c r="AM189" s="17">
        <f t="shared" si="243"/>
        <v>20.321637913701103</v>
      </c>
      <c r="AN189" s="17">
        <f t="shared" si="243"/>
        <v>3.4369084102544054</v>
      </c>
      <c r="AO189" s="7">
        <f t="shared" si="269"/>
        <v>4.8014768778418121E-3</v>
      </c>
      <c r="AP189" s="7">
        <f t="shared" si="269"/>
        <v>7.3939135775586192E-3</v>
      </c>
      <c r="AQ189" s="7">
        <f t="shared" si="269"/>
        <v>5.3520110529122105E-3</v>
      </c>
      <c r="AR189" s="1">
        <f t="shared" si="208"/>
        <v>210318.47216026834</v>
      </c>
      <c r="AS189" s="1">
        <f t="shared" si="209"/>
        <v>171730.34740847026</v>
      </c>
      <c r="AT189" s="1">
        <f t="shared" si="210"/>
        <v>37266.816741854738</v>
      </c>
      <c r="AU189" s="1">
        <f t="shared" si="250"/>
        <v>42063.694432053671</v>
      </c>
      <c r="AV189" s="1">
        <f t="shared" si="251"/>
        <v>34346.069481694052</v>
      </c>
      <c r="AW189" s="1">
        <f t="shared" si="252"/>
        <v>7453.3633483709482</v>
      </c>
      <c r="AX189" s="1">
        <f t="shared" si="222"/>
        <v>130807.75482517337</v>
      </c>
      <c r="AY189" s="1">
        <f t="shared" si="223"/>
        <v>38470.441866667563</v>
      </c>
      <c r="AZ189" s="1">
        <f t="shared" si="224"/>
        <v>4382.0392342656214</v>
      </c>
      <c r="BA189" s="1">
        <f t="shared" si="225"/>
        <v>11.781484003902023</v>
      </c>
      <c r="BB189" s="1">
        <f t="shared" si="226"/>
        <v>10.557645481686812</v>
      </c>
      <c r="BC189" s="1">
        <f t="shared" si="227"/>
        <v>8.3852694736218609</v>
      </c>
      <c r="BD189" s="1">
        <f t="shared" si="228"/>
        <v>2897.6546961301992</v>
      </c>
      <c r="BE189">
        <f t="shared" si="214"/>
        <v>0.44605544733121549</v>
      </c>
      <c r="BF189">
        <f t="shared" si="215"/>
        <v>0.64396964061591089</v>
      </c>
      <c r="BG189">
        <f t="shared" si="216"/>
        <v>5.0936644772301656E-2</v>
      </c>
      <c r="BH189">
        <f t="shared" si="229"/>
        <v>0.49425877977736155</v>
      </c>
      <c r="BI189">
        <f t="shared" si="230"/>
        <v>1.989654620938508E-2</v>
      </c>
      <c r="BJ189">
        <f t="shared" si="230"/>
        <v>4.1469689803498549E-2</v>
      </c>
      <c r="BK189">
        <f t="shared" si="230"/>
        <v>2.5945417806596459E-4</v>
      </c>
      <c r="BL189">
        <f t="shared" si="219"/>
        <v>4184.6112000240482</v>
      </c>
      <c r="BM189">
        <f t="shared" si="220"/>
        <v>7121.6042368763028</v>
      </c>
      <c r="BN189">
        <f t="shared" si="221"/>
        <v>9.6690313068928493</v>
      </c>
      <c r="BO189">
        <f t="shared" si="192"/>
        <v>1833.4883693927416</v>
      </c>
      <c r="BP189">
        <f t="shared" si="211"/>
        <v>910.06583347310789</v>
      </c>
      <c r="BQ189">
        <f t="shared" si="212"/>
        <v>49.531930197670526</v>
      </c>
      <c r="BR189" s="7">
        <f t="shared" si="237"/>
        <v>7.5328086895327662E-3</v>
      </c>
      <c r="BS189" s="7">
        <f t="shared" si="217"/>
        <v>2.6364610599464645E-2</v>
      </c>
      <c r="BT189" s="7">
        <f t="shared" si="218"/>
        <v>3.9671582004276174E-3</v>
      </c>
      <c r="BU189" s="8">
        <f>MAX((BU$3*climate!$I299+BU$4*climate!$I299^2+BU$5*climate!$I299^6)*(K189/K$66)^$BW$1,-99)</f>
        <v>2.5568305534325058</v>
      </c>
      <c r="BV189" s="8">
        <f>MAX((BV$3*climate!$I299+BV$4*climate!$I299^2+BV$5*climate!$I299^6)*(L189/L$66)^$BW$1,-99)</f>
        <v>0.96321622441564769</v>
      </c>
      <c r="BW189" s="8">
        <f>MAX((BW$3*climate!$I299+BW$4*climate!$I299^2+BW$5*climate!$I299^6)*(M189/M$66)^$BW$1,-99)</f>
        <v>0.20252562354138373</v>
      </c>
      <c r="BX189" s="8">
        <f>MAX((BX$3*climate!$M299+BX$4*climate!$M299^2+BX$5*climate!$M299^6)*(K189/K$66)^$BW$1,-99)</f>
        <v>2.556830364808437</v>
      </c>
      <c r="BY189" s="8">
        <f>MAX((BY$3*climate!$M299+BY$4*climate!$M299^2+BY$5*climate!$M299^6)*(L189/L$66)^$BW$1,-99)</f>
        <v>0.96321585818748767</v>
      </c>
      <c r="BZ189" s="8">
        <f>MAX((BZ$3*climate!$M299+BZ$4*climate!$M299^2+BZ$5*climate!$M299^6)*(M189/M$66)^$BW$1,-99)</f>
        <v>0.20252505615170402</v>
      </c>
      <c r="CA189" s="8">
        <f t="shared" si="231"/>
        <v>6.0815933179548783E-4</v>
      </c>
      <c r="CB189" s="8">
        <f t="shared" si="232"/>
        <v>1.6033883965218654E-5</v>
      </c>
      <c r="CC189" s="8">
        <f t="shared" si="233"/>
        <v>2.4126642802990499E-6</v>
      </c>
      <c r="CD189" s="8">
        <f>MAX((CD$3*climate!$I299+CD$4*climate!$I299^2+CD$5*climate!$I299^6)*(K189/K$66)^$BW$1,-99)</f>
        <v>0.67243601709535139</v>
      </c>
      <c r="CE189" s="8">
        <f>MAX((CE$3*climate!$I299+CE$4*climate!$I299^2+CE$5*climate!$I299^6)*(L189/L$66)^$BW$1,-99)</f>
        <v>0.23593663949884625</v>
      </c>
      <c r="CF189" s="8">
        <f>MAX((CF$3*climate!$I299+CF$4*climate!$I299^2+CF$5*climate!$I299^6)*(M189/M$66)^$BW$1,-99)</f>
        <v>3.6403758335521882E-2</v>
      </c>
      <c r="CG189" s="8">
        <f>MAX((CG$3*climate!$M299+CG$4*climate!$M299^2+CG$5*climate!$M299^6)*(K189/K$66)^$BW$1,-99)</f>
        <v>0.67243648773808162</v>
      </c>
      <c r="CH189" s="8">
        <f>MAX((CH$3*climate!$M299+CH$4*climate!$M299^2+CH$5*climate!$M299^6)*(L189/L$66)^$BW$1,-99)</f>
        <v>0.23593676731061036</v>
      </c>
      <c r="CI189" s="8">
        <f>MAX((CI$3*climate!$M299+CI$4*climate!$M299^2+CI$5*climate!$M299^6)*(M189/M$66)^$BW$1,-99)</f>
        <v>3.6403713726026479E-2</v>
      </c>
      <c r="CJ189" s="8">
        <f t="shared" si="234"/>
        <v>-2.3365461219803768E-5</v>
      </c>
      <c r="CK189" s="8">
        <f t="shared" si="235"/>
        <v>-6.160212865370185E-7</v>
      </c>
      <c r="CL189" s="8">
        <f t="shared" si="236"/>
        <v>-9.2694481084917998E-8</v>
      </c>
    </row>
    <row r="190" spans="1:90">
      <c r="A190">
        <f t="shared" si="253"/>
        <v>2144</v>
      </c>
      <c r="B190" s="4">
        <f t="shared" si="193"/>
        <v>1286.2882373019745</v>
      </c>
      <c r="C190" s="4">
        <f t="shared" si="194"/>
        <v>3571.2368216494451</v>
      </c>
      <c r="D190" s="4">
        <f t="shared" si="195"/>
        <v>6803.8609505170671</v>
      </c>
      <c r="E190" s="11">
        <f t="shared" si="254"/>
        <v>1.0095709074876584E-5</v>
      </c>
      <c r="F190" s="11">
        <f t="shared" si="255"/>
        <v>2.02396710408018E-5</v>
      </c>
      <c r="G190" s="11">
        <f t="shared" si="256"/>
        <v>4.4685738086159496E-5</v>
      </c>
      <c r="H190" s="4">
        <f t="shared" si="196"/>
        <v>211589.76108099474</v>
      </c>
      <c r="I190" s="4">
        <f t="shared" si="197"/>
        <v>173333.76119163071</v>
      </c>
      <c r="J190" s="4">
        <f t="shared" si="198"/>
        <v>37519.358387619788</v>
      </c>
      <c r="K190" s="4">
        <f t="shared" si="244"/>
        <v>164496.38187223897</v>
      </c>
      <c r="L190" s="4">
        <f t="shared" si="245"/>
        <v>48536.059031664314</v>
      </c>
      <c r="M190" s="4">
        <f t="shared" si="246"/>
        <v>5514.4216879929718</v>
      </c>
      <c r="N190" s="11">
        <f t="shared" si="257"/>
        <v>6.0344333076642886E-3</v>
      </c>
      <c r="O190" s="11">
        <f t="shared" si="258"/>
        <v>9.3163826894961943E-3</v>
      </c>
      <c r="P190" s="11">
        <f t="shared" si="259"/>
        <v>6.7315956228992668E-3</v>
      </c>
      <c r="Q190" s="4">
        <f t="shared" si="260"/>
        <v>5342.6335141385434</v>
      </c>
      <c r="R190" s="4">
        <f t="shared" si="261"/>
        <v>16732.919178176046</v>
      </c>
      <c r="S190" s="4">
        <f t="shared" si="262"/>
        <v>4317.4752898742672</v>
      </c>
      <c r="T190" s="4">
        <f t="shared" si="199"/>
        <v>25.249962412375091</v>
      </c>
      <c r="U190" s="4">
        <f t="shared" si="200"/>
        <v>96.535833891453009</v>
      </c>
      <c r="V190" s="4">
        <f t="shared" si="201"/>
        <v>115.07327085046578</v>
      </c>
      <c r="W190" s="11">
        <f t="shared" si="263"/>
        <v>-1.219247815263802E-2</v>
      </c>
      <c r="X190" s="11">
        <f t="shared" si="264"/>
        <v>-1.3228699347321071E-2</v>
      </c>
      <c r="Y190" s="11">
        <f t="shared" si="265"/>
        <v>-1.2203590333800474E-2</v>
      </c>
      <c r="Z190" s="4">
        <f t="shared" si="213"/>
        <v>4945.3062829540049</v>
      </c>
      <c r="AA190" s="4">
        <f t="shared" si="202"/>
        <v>24258.051723267083</v>
      </c>
      <c r="AB190" s="4">
        <f t="shared" si="203"/>
        <v>7629.3448913230677</v>
      </c>
      <c r="AC190" s="12">
        <f t="shared" si="204"/>
        <v>1.6605848563662633</v>
      </c>
      <c r="AD190" s="12">
        <f t="shared" si="205"/>
        <v>4.0555503172606722</v>
      </c>
      <c r="AE190" s="12">
        <f t="shared" si="206"/>
        <v>1.8516663356225949</v>
      </c>
      <c r="AF190" s="11">
        <f t="shared" si="266"/>
        <v>-2.9039671966837322E-3</v>
      </c>
      <c r="AG190" s="11">
        <f t="shared" si="267"/>
        <v>2.0567434751257441E-3</v>
      </c>
      <c r="AH190" s="11">
        <f t="shared" si="268"/>
        <v>8.257041531207765E-4</v>
      </c>
      <c r="AI190" s="1">
        <f t="shared" si="247"/>
        <v>396878.26759548753</v>
      </c>
      <c r="AJ190" s="1">
        <f t="shared" si="248"/>
        <v>314607.59626490634</v>
      </c>
      <c r="AK190" s="1">
        <f t="shared" si="249"/>
        <v>69840.821774779251</v>
      </c>
      <c r="AL190" s="17">
        <f t="shared" si="243"/>
        <v>51.980001928534314</v>
      </c>
      <c r="AM190" s="17">
        <f t="shared" si="243"/>
        <v>20.470391783844565</v>
      </c>
      <c r="AN190" s="17">
        <f t="shared" si="243"/>
        <v>3.4551188383359381</v>
      </c>
      <c r="AO190" s="7">
        <f t="shared" si="269"/>
        <v>4.7534621090633937E-3</v>
      </c>
      <c r="AP190" s="7">
        <f t="shared" si="269"/>
        <v>7.3199744417830328E-3</v>
      </c>
      <c r="AQ190" s="7">
        <f t="shared" si="269"/>
        <v>5.2984909423830885E-3</v>
      </c>
      <c r="AR190" s="1">
        <f t="shared" si="208"/>
        <v>211589.76108099474</v>
      </c>
      <c r="AS190" s="1">
        <f t="shared" si="209"/>
        <v>173333.76119163071</v>
      </c>
      <c r="AT190" s="1">
        <f t="shared" si="210"/>
        <v>37519.358387619788</v>
      </c>
      <c r="AU190" s="1">
        <f t="shared" si="250"/>
        <v>42317.952216198952</v>
      </c>
      <c r="AV190" s="1">
        <f t="shared" si="251"/>
        <v>34666.752238326146</v>
      </c>
      <c r="AW190" s="1">
        <f t="shared" si="252"/>
        <v>7503.8716775239582</v>
      </c>
      <c r="AX190" s="1">
        <f t="shared" si="222"/>
        <v>131597.10549779117</v>
      </c>
      <c r="AY190" s="1">
        <f t="shared" si="223"/>
        <v>38828.847225331447</v>
      </c>
      <c r="AZ190" s="1">
        <f t="shared" si="224"/>
        <v>4411.5373503943765</v>
      </c>
      <c r="BA190" s="1">
        <f t="shared" si="225"/>
        <v>11.787500302933832</v>
      </c>
      <c r="BB190" s="1">
        <f t="shared" si="226"/>
        <v>10.566918734552122</v>
      </c>
      <c r="BC190" s="1">
        <f t="shared" si="227"/>
        <v>8.3919785132237052</v>
      </c>
      <c r="BD190" s="1">
        <f t="shared" si="228"/>
        <v>2815.5598827007079</v>
      </c>
      <c r="BE190">
        <f t="shared" si="214"/>
        <v>0.44605544733121549</v>
      </c>
      <c r="BF190">
        <f t="shared" si="215"/>
        <v>0.64396964061591089</v>
      </c>
      <c r="BG190">
        <f t="shared" si="216"/>
        <v>5.0936644772301656E-2</v>
      </c>
      <c r="BH190">
        <f t="shared" si="229"/>
        <v>0.49455895044554699</v>
      </c>
      <c r="BI190">
        <f t="shared" si="230"/>
        <v>1.989654620938508E-2</v>
      </c>
      <c r="BJ190">
        <f t="shared" si="230"/>
        <v>4.1469689803498549E-2</v>
      </c>
      <c r="BK190">
        <f t="shared" si="230"/>
        <v>2.5945417806596459E-4</v>
      </c>
      <c r="BL190">
        <f t="shared" si="219"/>
        <v>4209.9054587807605</v>
      </c>
      <c r="BM190">
        <f t="shared" si="220"/>
        <v>7188.0973090906209</v>
      </c>
      <c r="BN190">
        <f t="shared" si="221"/>
        <v>9.7345542920222456</v>
      </c>
      <c r="BO190">
        <f t="shared" si="192"/>
        <v>1847.2996865138605</v>
      </c>
      <c r="BP190">
        <f t="shared" si="211"/>
        <v>920.28561217153936</v>
      </c>
      <c r="BQ190">
        <f t="shared" si="212"/>
        <v>50.098933984447115</v>
      </c>
      <c r="BR190" s="7">
        <f t="shared" si="237"/>
        <v>7.4579721785894559E-3</v>
      </c>
      <c r="BS190" s="7">
        <f t="shared" si="217"/>
        <v>2.5596709319868585E-2</v>
      </c>
      <c r="BT190" s="7">
        <f t="shared" si="218"/>
        <v>3.8236460256503889E-3</v>
      </c>
      <c r="BU190" s="8">
        <f>MAX((BU$3*climate!$I300+BU$4*climate!$I300^2+BU$5*climate!$I300^6)*(K190/K$66)^$BW$1,-99)</f>
        <v>2.5508757175427728</v>
      </c>
      <c r="BV190" s="8">
        <f>MAX((BV$3*climate!$I300+BV$4*climate!$I300^2+BV$5*climate!$I300^6)*(L190/L$66)^$BW$1,-99)</f>
        <v>0.95697021570916119</v>
      </c>
      <c r="BW190" s="8">
        <f>MAX((BW$3*climate!$I300+BW$4*climate!$I300^2+BW$5*climate!$I300^6)*(M190/M$66)^$BW$1,-99)</f>
        <v>0.19598740685437471</v>
      </c>
      <c r="BX190" s="8">
        <f>MAX((BX$3*climate!$M300+BX$4*climate!$M300^2+BX$5*climate!$M300^6)*(K190/K$66)^$BW$1,-99)</f>
        <v>2.5508755189467056</v>
      </c>
      <c r="BY190" s="8">
        <f>MAX((BY$3*climate!$M300+BY$4*climate!$M300^2+BY$5*climate!$M300^6)*(L190/L$66)^$BW$1,-99)</f>
        <v>0.9569698453883575</v>
      </c>
      <c r="BZ190" s="8">
        <f>MAX((BZ$3*climate!$M300+BZ$4*climate!$M300^2+BZ$5*climate!$M300^6)*(M190/M$66)^$BW$1,-99)</f>
        <v>0.19598683758002916</v>
      </c>
      <c r="CA190" s="8">
        <f t="shared" si="231"/>
        <v>6.3379702590883364E-4</v>
      </c>
      <c r="CB190" s="8">
        <f t="shared" si="232"/>
        <v>1.6223118239985633E-5</v>
      </c>
      <c r="CC190" s="8">
        <f t="shared" si="233"/>
        <v>2.4234154791853485E-6</v>
      </c>
      <c r="CD190" s="8">
        <f>MAX((CD$3*climate!$I300+CD$4*climate!$I300^2+CD$5*climate!$I300^6)*(K190/K$66)^$BW$1,-99)</f>
        <v>0.67653989508898993</v>
      </c>
      <c r="CE190" s="8">
        <f>MAX((CE$3*climate!$I300+CE$4*climate!$I300^2+CE$5*climate!$I300^6)*(L190/L$66)^$BW$1,-99)</f>
        <v>0.23677151456880777</v>
      </c>
      <c r="CF190" s="8">
        <f>MAX((CF$3*climate!$I300+CF$4*climate!$I300^2+CF$5*climate!$I300^6)*(M190/M$66)^$BW$1,-99)</f>
        <v>3.5845669721776323E-2</v>
      </c>
      <c r="CG190" s="8">
        <f>MAX((CG$3*climate!$M300+CG$4*climate!$M300^2+CG$5*climate!$M300^6)*(K190/K$66)^$BW$1,-99)</f>
        <v>0.67654036221110125</v>
      </c>
      <c r="CH190" s="8">
        <f>MAX((CH$3*climate!$M300+CH$4*climate!$M300^2+CH$5*climate!$M300^6)*(L190/L$66)^$BW$1,-99)</f>
        <v>0.23677164011176594</v>
      </c>
      <c r="CI190" s="8">
        <f>MAX((CI$3*climate!$M300+CI$4*climate!$M300^2+CI$5*climate!$M300^6)*(M190/M$66)^$BW$1,-99)</f>
        <v>3.5845623180871575E-2</v>
      </c>
      <c r="CJ190" s="8">
        <f t="shared" si="234"/>
        <v>-2.2947230409418249E-5</v>
      </c>
      <c r="CK190" s="8">
        <f t="shared" si="235"/>
        <v>-5.8737358648592786E-7</v>
      </c>
      <c r="CL190" s="8">
        <f t="shared" si="236"/>
        <v>-8.7742086354655832E-8</v>
      </c>
    </row>
    <row r="191" spans="1:90">
      <c r="A191">
        <f t="shared" si="253"/>
        <v>2145</v>
      </c>
      <c r="B191" s="4">
        <f t="shared" si="193"/>
        <v>1286.3005739942132</v>
      </c>
      <c r="C191" s="4">
        <f t="shared" si="194"/>
        <v>3571.3054882750007</v>
      </c>
      <c r="D191" s="4">
        <f t="shared" si="195"/>
        <v>6804.1497842880563</v>
      </c>
      <c r="E191" s="11">
        <f t="shared" si="254"/>
        <v>9.5909236211327546E-6</v>
      </c>
      <c r="F191" s="11">
        <f t="shared" si="255"/>
        <v>1.9227687488761711E-5</v>
      </c>
      <c r="G191" s="11">
        <f t="shared" si="256"/>
        <v>4.245145118185152E-5</v>
      </c>
      <c r="H191" s="4">
        <f t="shared" si="196"/>
        <v>212855.53423596849</v>
      </c>
      <c r="I191" s="4">
        <f t="shared" si="197"/>
        <v>174935.6645933587</v>
      </c>
      <c r="J191" s="4">
        <f t="shared" si="198"/>
        <v>37770.957871989027</v>
      </c>
      <c r="K191" s="4">
        <f t="shared" si="244"/>
        <v>165478.84572189118</v>
      </c>
      <c r="L191" s="4">
        <f t="shared" si="245"/>
        <v>48983.674224367598</v>
      </c>
      <c r="M191" s="4">
        <f t="shared" si="246"/>
        <v>5551.1649610078575</v>
      </c>
      <c r="N191" s="11">
        <f t="shared" si="257"/>
        <v>5.9725559825094532E-3</v>
      </c>
      <c r="O191" s="11">
        <f t="shared" si="258"/>
        <v>9.2223225707563916E-3</v>
      </c>
      <c r="P191" s="11">
        <f t="shared" si="259"/>
        <v>6.663123550179284E-3</v>
      </c>
      <c r="Q191" s="4">
        <f t="shared" si="260"/>
        <v>5309.0646158892841</v>
      </c>
      <c r="R191" s="4">
        <f t="shared" si="261"/>
        <v>16664.15980150098</v>
      </c>
      <c r="S191" s="4">
        <f t="shared" si="262"/>
        <v>4293.3856428398512</v>
      </c>
      <c r="T191" s="4">
        <f t="shared" si="199"/>
        <v>24.942102797307275</v>
      </c>
      <c r="U191" s="4">
        <f t="shared" si="200"/>
        <v>95.258790368660044</v>
      </c>
      <c r="V191" s="4">
        <f t="shared" si="201"/>
        <v>113.66896379463623</v>
      </c>
      <c r="W191" s="11">
        <f t="shared" si="263"/>
        <v>-1.219247815263802E-2</v>
      </c>
      <c r="X191" s="11">
        <f t="shared" si="264"/>
        <v>-1.3228699347321071E-2</v>
      </c>
      <c r="Y191" s="11">
        <f t="shared" si="265"/>
        <v>-1.2203590333800474E-2</v>
      </c>
      <c r="Z191" s="4">
        <f t="shared" si="213"/>
        <v>4900.2669719640116</v>
      </c>
      <c r="AA191" s="4">
        <f t="shared" si="202"/>
        <v>24210.338137589624</v>
      </c>
      <c r="AB191" s="4">
        <f t="shared" si="203"/>
        <v>7593.5743108163333</v>
      </c>
      <c r="AC191" s="12">
        <f t="shared" si="204"/>
        <v>1.6557625724160658</v>
      </c>
      <c r="AD191" s="12">
        <f t="shared" si="205"/>
        <v>4.0638915439137424</v>
      </c>
      <c r="AE191" s="12">
        <f t="shared" si="206"/>
        <v>1.8531952642061125</v>
      </c>
      <c r="AF191" s="11">
        <f t="shared" si="266"/>
        <v>-2.9039671966837322E-3</v>
      </c>
      <c r="AG191" s="11">
        <f t="shared" si="267"/>
        <v>2.0567434751257441E-3</v>
      </c>
      <c r="AH191" s="11">
        <f t="shared" si="268"/>
        <v>8.257041531207765E-4</v>
      </c>
      <c r="AI191" s="1">
        <f t="shared" si="247"/>
        <v>399508.39305213775</v>
      </c>
      <c r="AJ191" s="1">
        <f t="shared" si="248"/>
        <v>317813.58887674182</v>
      </c>
      <c r="AK191" s="1">
        <f t="shared" si="249"/>
        <v>70360.611274825278</v>
      </c>
      <c r="AL191" s="17">
        <f t="shared" si="243"/>
        <v>52.224616048434683</v>
      </c>
      <c r="AM191" s="17">
        <f t="shared" si="243"/>
        <v>20.618736101068883</v>
      </c>
      <c r="AN191" s="17">
        <f t="shared" si="243"/>
        <v>3.4732426850470204</v>
      </c>
      <c r="AO191" s="7">
        <f t="shared" si="269"/>
        <v>4.7059274879727598E-3</v>
      </c>
      <c r="AP191" s="7">
        <f t="shared" si="269"/>
        <v>7.2467746973652021E-3</v>
      </c>
      <c r="AQ191" s="7">
        <f t="shared" si="269"/>
        <v>5.2455060329592573E-3</v>
      </c>
      <c r="AR191" s="1">
        <f t="shared" si="208"/>
        <v>212855.53423596849</v>
      </c>
      <c r="AS191" s="1">
        <f t="shared" si="209"/>
        <v>174935.6645933587</v>
      </c>
      <c r="AT191" s="1">
        <f t="shared" si="210"/>
        <v>37770.957871989027</v>
      </c>
      <c r="AU191" s="1">
        <f t="shared" si="250"/>
        <v>42571.106847193703</v>
      </c>
      <c r="AV191" s="1">
        <f t="shared" si="251"/>
        <v>34987.132918671741</v>
      </c>
      <c r="AW191" s="1">
        <f t="shared" si="252"/>
        <v>7554.1915743978061</v>
      </c>
      <c r="AX191" s="1">
        <f t="shared" si="222"/>
        <v>132383.07657751295</v>
      </c>
      <c r="AY191" s="1">
        <f t="shared" si="223"/>
        <v>39186.939379494084</v>
      </c>
      <c r="AZ191" s="1">
        <f t="shared" si="224"/>
        <v>4440.931968806286</v>
      </c>
      <c r="BA191" s="1">
        <f t="shared" si="225"/>
        <v>11.793455093903786</v>
      </c>
      <c r="BB191" s="1">
        <f t="shared" si="226"/>
        <v>10.57609879116753</v>
      </c>
      <c r="BC191" s="1">
        <f t="shared" si="227"/>
        <v>8.3986195362840412</v>
      </c>
      <c r="BD191" s="1">
        <f t="shared" si="228"/>
        <v>2735.7631960413742</v>
      </c>
      <c r="BE191">
        <f t="shared" si="214"/>
        <v>0.44605544733121549</v>
      </c>
      <c r="BF191">
        <f t="shared" si="215"/>
        <v>0.64396964061591089</v>
      </c>
      <c r="BG191">
        <f t="shared" si="216"/>
        <v>5.0936644772301656E-2</v>
      </c>
      <c r="BH191">
        <f t="shared" si="229"/>
        <v>0.49485658063825216</v>
      </c>
      <c r="BI191">
        <f t="shared" si="230"/>
        <v>1.989654620938508E-2</v>
      </c>
      <c r="BJ191">
        <f t="shared" si="230"/>
        <v>4.1469689803498549E-2</v>
      </c>
      <c r="BK191">
        <f t="shared" si="230"/>
        <v>2.5945417806596459E-4</v>
      </c>
      <c r="BL191">
        <f t="shared" si="219"/>
        <v>4235.089972849295</v>
      </c>
      <c r="BM191">
        <f t="shared" si="220"/>
        <v>7254.5277462554495</v>
      </c>
      <c r="BN191">
        <f t="shared" si="221"/>
        <v>9.7998328294410886</v>
      </c>
      <c r="BO191">
        <f t="shared" si="192"/>
        <v>1861.0767961813979</v>
      </c>
      <c r="BP191">
        <f t="shared" si="211"/>
        <v>930.62109598694326</v>
      </c>
      <c r="BQ191">
        <f t="shared" si="212"/>
        <v>50.672470830887228</v>
      </c>
      <c r="BR191" s="7">
        <f t="shared" si="237"/>
        <v>7.3839001291624573E-3</v>
      </c>
      <c r="BS191" s="7">
        <f t="shared" si="217"/>
        <v>2.4851174096959791E-2</v>
      </c>
      <c r="BT191" s="7">
        <f t="shared" si="218"/>
        <v>3.6855912511048507E-3</v>
      </c>
      <c r="BU191" s="8">
        <f>MAX((BU$3*climate!$I301+BU$4*climate!$I301^2+BU$5*climate!$I301^6)*(K191/K$66)^$BW$1,-99)</f>
        <v>2.5448654525465835</v>
      </c>
      <c r="BV191" s="8">
        <f>MAX((BV$3*climate!$I301+BV$4*climate!$I301^2+BV$5*climate!$I301^6)*(L191/L$66)^$BW$1,-99)</f>
        <v>0.9507242966310897</v>
      </c>
      <c r="BW191" s="8">
        <f>MAX((BW$3*climate!$I301+BW$4*climate!$I301^2+BW$5*climate!$I301^6)*(M191/M$66)^$BW$1,-99)</f>
        <v>0.18945463183275818</v>
      </c>
      <c r="BX191" s="8">
        <f>MAX((BX$3*climate!$M301+BX$4*climate!$M301^2+BX$5*climate!$M301^6)*(K191/K$66)^$BW$1,-99)</f>
        <v>2.5448652441945896</v>
      </c>
      <c r="BY191" s="8">
        <f>MAX((BY$3*climate!$M301+BY$4*climate!$M301^2+BY$5*climate!$M301^6)*(L191/L$66)^$BW$1,-99)</f>
        <v>0.95072392233140757</v>
      </c>
      <c r="BZ191" s="8">
        <f>MAX((BZ$3*climate!$M301+BZ$4*climate!$M301^2+BZ$5*climate!$M301^6)*(M191/M$66)^$BW$1,-99)</f>
        <v>0.18945406074411617</v>
      </c>
      <c r="CA191" s="8">
        <f t="shared" si="231"/>
        <v>6.5919440005188939E-4</v>
      </c>
      <c r="CB191" s="8">
        <f t="shared" si="232"/>
        <v>1.6381754799430465E-5</v>
      </c>
      <c r="CC191" s="8">
        <f t="shared" si="233"/>
        <v>2.4295211136085547E-6</v>
      </c>
      <c r="CD191" s="8">
        <f>MAX((CD$3*climate!$I301+CD$4*climate!$I301^2+CD$5*climate!$I301^6)*(K191/K$66)^$BW$1,-99)</f>
        <v>0.68060030829915408</v>
      </c>
      <c r="CE191" s="8">
        <f>MAX((CE$3*climate!$I301+CE$4*climate!$I301^2+CE$5*climate!$I301^6)*(L191/L$66)^$BW$1,-99)</f>
        <v>0.23758276151864152</v>
      </c>
      <c r="CF191" s="8">
        <f>MAX((CF$3*climate!$I301+CF$4*climate!$I301^2+CF$5*climate!$I301^6)*(M191/M$66)^$BW$1,-99)</f>
        <v>3.5268988968249045E-2</v>
      </c>
      <c r="CG191" s="8">
        <f>MAX((CG$3*climate!$M301+CG$4*climate!$M301^2+CG$5*climate!$M301^6)*(K191/K$66)^$BW$1,-99)</f>
        <v>0.68060077189489188</v>
      </c>
      <c r="CH191" s="8">
        <f>MAX((CH$3*climate!$M301+CH$4*climate!$M301^2+CH$5*climate!$M301^6)*(L191/L$66)^$BW$1,-99)</f>
        <v>0.23758288479386594</v>
      </c>
      <c r="CI191" s="8">
        <f>MAX((CI$3*climate!$M301+CI$4*climate!$M301^2+CI$5*climate!$M301^6)*(M191/M$66)^$BW$1,-99)</f>
        <v>3.5268940493399827E-2</v>
      </c>
      <c r="CJ191" s="8">
        <f t="shared" si="234"/>
        <v>-2.2531385059518872E-5</v>
      </c>
      <c r="CK191" s="8">
        <f t="shared" si="235"/>
        <v>-5.5993137275974219E-7</v>
      </c>
      <c r="CL191" s="8">
        <f t="shared" si="236"/>
        <v>-8.3041475650637305E-8</v>
      </c>
    </row>
    <row r="192" spans="1:90">
      <c r="A192">
        <f t="shared" si="253"/>
        <v>2146</v>
      </c>
      <c r="B192" s="4">
        <f t="shared" si="193"/>
        <v>1286.3122939642442</v>
      </c>
      <c r="C192" s="4">
        <f t="shared" si="194"/>
        <v>3571.3707228235635</v>
      </c>
      <c r="D192" s="4">
        <f t="shared" si="195"/>
        <v>6804.4241880188383</v>
      </c>
      <c r="E192" s="11">
        <f t="shared" si="254"/>
        <v>9.1113774400761161E-6</v>
      </c>
      <c r="F192" s="11">
        <f t="shared" si="255"/>
        <v>1.8266303114323623E-5</v>
      </c>
      <c r="G192" s="11">
        <f t="shared" si="256"/>
        <v>4.0328878622758944E-5</v>
      </c>
      <c r="H192" s="4">
        <f t="shared" si="196"/>
        <v>214115.74319497601</v>
      </c>
      <c r="I192" s="4">
        <f t="shared" si="197"/>
        <v>176535.91655694053</v>
      </c>
      <c r="J192" s="4">
        <f t="shared" si="198"/>
        <v>38021.604717612267</v>
      </c>
      <c r="K192" s="4">
        <f t="shared" si="244"/>
        <v>166457.04484025386</v>
      </c>
      <c r="L192" s="4">
        <f t="shared" si="245"/>
        <v>49430.857297662275</v>
      </c>
      <c r="M192" s="4">
        <f t="shared" si="246"/>
        <v>5587.7769620183772</v>
      </c>
      <c r="N192" s="11">
        <f t="shared" si="257"/>
        <v>5.9113242789152753E-3</v>
      </c>
      <c r="O192" s="11">
        <f t="shared" si="258"/>
        <v>9.129226836810389E-3</v>
      </c>
      <c r="P192" s="11">
        <f t="shared" si="259"/>
        <v>6.5953725511107564E-3</v>
      </c>
      <c r="Q192" s="4">
        <f t="shared" si="260"/>
        <v>5275.3829857903356</v>
      </c>
      <c r="R192" s="4">
        <f t="shared" si="261"/>
        <v>16594.136150598446</v>
      </c>
      <c r="S192" s="4">
        <f t="shared" si="262"/>
        <v>4269.1340008785473</v>
      </c>
      <c r="T192" s="4">
        <f t="shared" si="199"/>
        <v>24.637996753870254</v>
      </c>
      <c r="U192" s="4">
        <f t="shared" si="200"/>
        <v>93.998640470683554</v>
      </c>
      <c r="V192" s="4">
        <f t="shared" si="201"/>
        <v>112.28179432681888</v>
      </c>
      <c r="W192" s="11">
        <f t="shared" si="263"/>
        <v>-1.219247815263802E-2</v>
      </c>
      <c r="X192" s="11">
        <f t="shared" si="264"/>
        <v>-1.3228699347321071E-2</v>
      </c>
      <c r="Y192" s="11">
        <f t="shared" si="265"/>
        <v>-1.2203590333800474E-2</v>
      </c>
      <c r="Z192" s="4">
        <f t="shared" si="213"/>
        <v>4855.3367533293222</v>
      </c>
      <c r="AA192" s="4">
        <f t="shared" si="202"/>
        <v>24160.44218128479</v>
      </c>
      <c r="AB192" s="4">
        <f t="shared" si="203"/>
        <v>7557.4405081677905</v>
      </c>
      <c r="AC192" s="12">
        <f t="shared" si="204"/>
        <v>1.6509542922202729</v>
      </c>
      <c r="AD192" s="12">
        <f t="shared" si="205"/>
        <v>4.072249926330306</v>
      </c>
      <c r="AE192" s="12">
        <f t="shared" si="206"/>
        <v>1.8547254552323111</v>
      </c>
      <c r="AF192" s="11">
        <f t="shared" si="266"/>
        <v>-2.9039671966837322E-3</v>
      </c>
      <c r="AG192" s="11">
        <f t="shared" si="267"/>
        <v>2.0567434751257441E-3</v>
      </c>
      <c r="AH192" s="11">
        <f t="shared" si="268"/>
        <v>8.257041531207765E-4</v>
      </c>
      <c r="AI192" s="1">
        <f t="shared" si="247"/>
        <v>402128.66059411771</v>
      </c>
      <c r="AJ192" s="1">
        <f t="shared" si="248"/>
        <v>321019.36290773941</v>
      </c>
      <c r="AK192" s="1">
        <f t="shared" si="249"/>
        <v>70878.74172174056</v>
      </c>
      <c r="AL192" s="17">
        <f t="shared" si="243"/>
        <v>52.467923652083726</v>
      </c>
      <c r="AM192" s="17">
        <f t="shared" si="243"/>
        <v>20.76666124278707</v>
      </c>
      <c r="AN192" s="17">
        <f t="shared" si="243"/>
        <v>3.4912794113507828</v>
      </c>
      <c r="AO192" s="7">
        <f t="shared" si="269"/>
        <v>4.658868213093032E-3</v>
      </c>
      <c r="AP192" s="7">
        <f t="shared" si="269"/>
        <v>7.1743069503915503E-3</v>
      </c>
      <c r="AQ192" s="7">
        <f t="shared" si="269"/>
        <v>5.1930509726296646E-3</v>
      </c>
      <c r="AR192" s="1">
        <f t="shared" si="208"/>
        <v>214115.74319497601</v>
      </c>
      <c r="AS192" s="1">
        <f t="shared" si="209"/>
        <v>176535.91655694053</v>
      </c>
      <c r="AT192" s="1">
        <f t="shared" si="210"/>
        <v>38021.604717612267</v>
      </c>
      <c r="AU192" s="1">
        <f t="shared" si="250"/>
        <v>42823.148638995204</v>
      </c>
      <c r="AV192" s="1">
        <f t="shared" si="251"/>
        <v>35307.183311388108</v>
      </c>
      <c r="AW192" s="1">
        <f t="shared" si="252"/>
        <v>7604.3209435224535</v>
      </c>
      <c r="AX192" s="1">
        <f t="shared" si="222"/>
        <v>133165.6358722031</v>
      </c>
      <c r="AY192" s="1">
        <f t="shared" si="223"/>
        <v>39544.685838129823</v>
      </c>
      <c r="AZ192" s="1">
        <f t="shared" si="224"/>
        <v>4470.2215696147014</v>
      </c>
      <c r="BA192" s="1">
        <f t="shared" si="225"/>
        <v>11.799349014856128</v>
      </c>
      <c r="BB192" s="1">
        <f t="shared" si="226"/>
        <v>10.585186598507491</v>
      </c>
      <c r="BC192" s="1">
        <f t="shared" si="227"/>
        <v>8.4051932545256207</v>
      </c>
      <c r="BD192" s="1">
        <f t="shared" si="228"/>
        <v>2658.201578759627</v>
      </c>
      <c r="BE192">
        <f t="shared" si="214"/>
        <v>0.44605544733121549</v>
      </c>
      <c r="BF192">
        <f t="shared" si="215"/>
        <v>0.64396964061591089</v>
      </c>
      <c r="BG192">
        <f t="shared" si="216"/>
        <v>5.0936644772301656E-2</v>
      </c>
      <c r="BH192">
        <f t="shared" si="229"/>
        <v>0.49515168788838637</v>
      </c>
      <c r="BI192">
        <f t="shared" si="230"/>
        <v>1.989654620938508E-2</v>
      </c>
      <c r="BJ192">
        <f t="shared" si="230"/>
        <v>4.1469689803498549E-2</v>
      </c>
      <c r="BK192">
        <f t="shared" si="230"/>
        <v>2.5945417806596459E-4</v>
      </c>
      <c r="BL192">
        <f t="shared" si="219"/>
        <v>4260.1637786356687</v>
      </c>
      <c r="BM192">
        <f t="shared" si="220"/>
        <v>7320.8896987926273</v>
      </c>
      <c r="BN192">
        <f t="shared" si="221"/>
        <v>9.8648642007570917</v>
      </c>
      <c r="BO192">
        <f t="shared" si="192"/>
        <v>1874.818801377103</v>
      </c>
      <c r="BP192">
        <f t="shared" si="211"/>
        <v>941.07359366986566</v>
      </c>
      <c r="BQ192">
        <f t="shared" si="212"/>
        <v>51.252615778603399</v>
      </c>
      <c r="BR192" s="7">
        <f t="shared" si="237"/>
        <v>7.3105837049229905E-3</v>
      </c>
      <c r="BS192" s="7">
        <f t="shared" si="217"/>
        <v>2.412735349219397E-2</v>
      </c>
      <c r="BT192" s="7">
        <f t="shared" si="218"/>
        <v>3.5527746773841057E-3</v>
      </c>
      <c r="BU192" s="8">
        <f>MAX((BU$3*climate!$I302+BU$4*climate!$I302^2+BU$5*climate!$I302^6)*(K192/K$66)^$BW$1,-99)</f>
        <v>2.5388022602355096</v>
      </c>
      <c r="BV192" s="8">
        <f>MAX((BV$3*climate!$I302+BV$4*climate!$I302^2+BV$5*climate!$I302^6)*(L192/L$66)^$BW$1,-99)</f>
        <v>0.94447984454551115</v>
      </c>
      <c r="BW192" s="8">
        <f>MAX((BW$3*climate!$I302+BW$4*climate!$I302^2+BW$5*climate!$I302^6)*(M192/M$66)^$BW$1,-99)</f>
        <v>0.18292863808893248</v>
      </c>
      <c r="BX192" s="8">
        <f>MAX((BX$3*climate!$M302+BX$4*climate!$M302^2+BX$5*climate!$M302^6)*(K192/K$66)^$BW$1,-99)</f>
        <v>2.5388020423397131</v>
      </c>
      <c r="BY192" s="8">
        <f>MAX((BY$3*climate!$M302+BY$4*climate!$M302^2+BY$5*climate!$M302^6)*(L192/L$66)^$BW$1,-99)</f>
        <v>0.94447946637816083</v>
      </c>
      <c r="BZ192" s="8">
        <f>MAX((BZ$3*climate!$M302+BZ$4*climate!$M302^2+BZ$5*climate!$M302^6)*(M192/M$66)^$BW$1,-99)</f>
        <v>0.18292806525464483</v>
      </c>
      <c r="CA192" s="8">
        <f t="shared" si="231"/>
        <v>6.8434999263784812E-4</v>
      </c>
      <c r="CB192" s="8">
        <f t="shared" si="232"/>
        <v>1.6511554184753702E-5</v>
      </c>
      <c r="CC192" s="8">
        <f t="shared" si="233"/>
        <v>2.4313413243117461E-6</v>
      </c>
      <c r="CD192" s="8">
        <f>MAX((CD$3*climate!$I302+CD$4*climate!$I302^2+CD$5*climate!$I302^6)*(K192/K$66)^$BW$1,-99)</f>
        <v>0.68461679580456503</v>
      </c>
      <c r="CE192" s="8">
        <f>MAX((CE$3*climate!$I302+CE$4*climate!$I302^2+CE$5*climate!$I302^6)*(L192/L$66)^$BW$1,-99)</f>
        <v>0.23837035584980962</v>
      </c>
      <c r="CF192" s="8">
        <f>MAX((CF$3*climate!$I302+CF$4*climate!$I302^2+CF$5*climate!$I302^6)*(M192/M$66)^$BW$1,-99)</f>
        <v>3.4673840447903614E-2</v>
      </c>
      <c r="CG192" s="8">
        <f>MAX((CG$3*climate!$M302+CG$4*climate!$M302^2+CG$5*climate!$M302^6)*(K192/K$66)^$BW$1,-99)</f>
        <v>0.6846172558692365</v>
      </c>
      <c r="CH192" s="8">
        <f>MAX((CH$3*climate!$M302+CH$4*climate!$M302^2+CH$5*climate!$M302^6)*(L192/L$66)^$BW$1,-99)</f>
        <v>0.23837047685893031</v>
      </c>
      <c r="CI192" s="8">
        <f>MAX((CI$3*climate!$M302+CI$4*climate!$M302^2+CI$5*climate!$M302^6)*(M192/M$66)^$BW$1,-99)</f>
        <v>3.4673790037086635E-2</v>
      </c>
      <c r="CJ192" s="8">
        <f t="shared" si="234"/>
        <v>-2.2118068074601478E-5</v>
      </c>
      <c r="CK192" s="8">
        <f t="shared" si="235"/>
        <v>-5.3365044700031996E-7</v>
      </c>
      <c r="CL192" s="8">
        <f t="shared" si="236"/>
        <v>-7.8580512168101958E-8</v>
      </c>
    </row>
    <row r="193" spans="1:90">
      <c r="A193">
        <f t="shared" si="253"/>
        <v>2147</v>
      </c>
      <c r="B193" s="4">
        <f t="shared" si="193"/>
        <v>1286.3234280372196</v>
      </c>
      <c r="C193" s="4">
        <f t="shared" si="194"/>
        <v>3571.4326967767124</v>
      </c>
      <c r="D193" s="4">
        <f t="shared" si="195"/>
        <v>6804.6848820761561</v>
      </c>
      <c r="E193" s="11">
        <f t="shared" si="254"/>
        <v>8.6558085680723103E-6</v>
      </c>
      <c r="F193" s="11">
        <f t="shared" si="255"/>
        <v>1.735298795860744E-5</v>
      </c>
      <c r="G193" s="11">
        <f t="shared" si="256"/>
        <v>3.8312434691620998E-5</v>
      </c>
      <c r="H193" s="4">
        <f t="shared" si="196"/>
        <v>215370.3411455758</v>
      </c>
      <c r="I193" s="4">
        <f t="shared" si="197"/>
        <v>178134.37783337958</v>
      </c>
      <c r="J193" s="4">
        <f t="shared" si="198"/>
        <v>38271.288680080979</v>
      </c>
      <c r="K193" s="4">
        <f t="shared" si="244"/>
        <v>167430.94034616626</v>
      </c>
      <c r="L193" s="4">
        <f t="shared" si="245"/>
        <v>49877.568179892995</v>
      </c>
      <c r="M193" s="4">
        <f t="shared" si="246"/>
        <v>5624.2558389278629</v>
      </c>
      <c r="N193" s="11">
        <f t="shared" si="257"/>
        <v>5.8507316818403599E-3</v>
      </c>
      <c r="O193" s="11">
        <f t="shared" si="258"/>
        <v>9.0370854695220881E-3</v>
      </c>
      <c r="P193" s="11">
        <f t="shared" si="259"/>
        <v>6.5283344624245121E-3</v>
      </c>
      <c r="Q193" s="4">
        <f t="shared" si="260"/>
        <v>5241.5968952108924</v>
      </c>
      <c r="R193" s="4">
        <f t="shared" si="261"/>
        <v>16522.882845129414</v>
      </c>
      <c r="S193" s="4">
        <f t="shared" si="262"/>
        <v>4244.7280745649559</v>
      </c>
      <c r="T193" s="4">
        <f t="shared" si="199"/>
        <v>24.337598516723926</v>
      </c>
      <c r="U193" s="4">
        <f t="shared" si="200"/>
        <v>92.755160716839953</v>
      </c>
      <c r="V193" s="4">
        <f t="shared" si="201"/>
        <v>110.91155330691035</v>
      </c>
      <c r="W193" s="11">
        <f t="shared" si="263"/>
        <v>-1.219247815263802E-2</v>
      </c>
      <c r="X193" s="11">
        <f t="shared" si="264"/>
        <v>-1.3228699347321071E-2</v>
      </c>
      <c r="Y193" s="11">
        <f t="shared" si="265"/>
        <v>-1.2203590333800474E-2</v>
      </c>
      <c r="Z193" s="4">
        <f t="shared" si="213"/>
        <v>4810.5233643091133</v>
      </c>
      <c r="AA193" s="4">
        <f t="shared" si="202"/>
        <v>24108.401793013574</v>
      </c>
      <c r="AB193" s="4">
        <f t="shared" si="203"/>
        <v>7520.9564693152824</v>
      </c>
      <c r="AC193" s="12">
        <f t="shared" si="204"/>
        <v>1.6461599751124409</v>
      </c>
      <c r="AD193" s="12">
        <f t="shared" si="205"/>
        <v>4.0806254997953673</v>
      </c>
      <c r="AE193" s="12">
        <f t="shared" si="206"/>
        <v>1.8562569097435953</v>
      </c>
      <c r="AF193" s="11">
        <f t="shared" si="266"/>
        <v>-2.9039671966837322E-3</v>
      </c>
      <c r="AG193" s="11">
        <f t="shared" si="267"/>
        <v>2.0567434751257441E-3</v>
      </c>
      <c r="AH193" s="11">
        <f t="shared" si="268"/>
        <v>8.257041531207765E-4</v>
      </c>
      <c r="AI193" s="1">
        <f t="shared" si="247"/>
        <v>404738.94317370112</v>
      </c>
      <c r="AJ193" s="1">
        <f t="shared" si="248"/>
        <v>324224.60992835363</v>
      </c>
      <c r="AK193" s="1">
        <f t="shared" si="249"/>
        <v>71395.188493088965</v>
      </c>
      <c r="AL193" s="17">
        <f t="shared" si="243"/>
        <v>52.70992038237631</v>
      </c>
      <c r="AM193" s="17">
        <f t="shared" si="243"/>
        <v>20.914157780856719</v>
      </c>
      <c r="AN193" s="17">
        <f t="shared" si="243"/>
        <v>3.5092284993741911</v>
      </c>
      <c r="AO193" s="7">
        <f t="shared" si="269"/>
        <v>4.6122795309621019E-3</v>
      </c>
      <c r="AP193" s="7">
        <f t="shared" si="269"/>
        <v>7.1025638808876346E-3</v>
      </c>
      <c r="AQ193" s="7">
        <f t="shared" si="269"/>
        <v>5.1411204629033683E-3</v>
      </c>
      <c r="AR193" s="1">
        <f t="shared" si="208"/>
        <v>215370.3411455758</v>
      </c>
      <c r="AS193" s="1">
        <f t="shared" si="209"/>
        <v>178134.37783337958</v>
      </c>
      <c r="AT193" s="1">
        <f t="shared" si="210"/>
        <v>38271.288680080979</v>
      </c>
      <c r="AU193" s="1">
        <f t="shared" si="250"/>
        <v>43074.068229115161</v>
      </c>
      <c r="AV193" s="1">
        <f t="shared" si="251"/>
        <v>35626.875566675917</v>
      </c>
      <c r="AW193" s="1">
        <f t="shared" si="252"/>
        <v>7654.2577360161958</v>
      </c>
      <c r="AX193" s="1">
        <f t="shared" si="222"/>
        <v>133944.752276933</v>
      </c>
      <c r="AY193" s="1">
        <f t="shared" si="223"/>
        <v>39902.054543914397</v>
      </c>
      <c r="AZ193" s="1">
        <f t="shared" si="224"/>
        <v>4499.4046711422907</v>
      </c>
      <c r="BA193" s="1">
        <f t="shared" si="225"/>
        <v>11.805182697474704</v>
      </c>
      <c r="BB193" s="1">
        <f t="shared" si="226"/>
        <v>10.594183093880952</v>
      </c>
      <c r="BC193" s="1">
        <f t="shared" si="227"/>
        <v>8.411700371704903</v>
      </c>
      <c r="BD193" s="1">
        <f t="shared" si="228"/>
        <v>2582.8136393997788</v>
      </c>
      <c r="BE193">
        <f t="shared" si="214"/>
        <v>0.44605544733121549</v>
      </c>
      <c r="BF193">
        <f t="shared" si="215"/>
        <v>0.64396964061591089</v>
      </c>
      <c r="BG193">
        <f t="shared" si="216"/>
        <v>5.0936644772301656E-2</v>
      </c>
      <c r="BH193">
        <f t="shared" si="229"/>
        <v>0.49544428993048428</v>
      </c>
      <c r="BI193">
        <f t="shared" si="230"/>
        <v>1.989654620938508E-2</v>
      </c>
      <c r="BJ193">
        <f t="shared" si="230"/>
        <v>4.1469689803498549E-2</v>
      </c>
      <c r="BK193">
        <f t="shared" si="230"/>
        <v>2.5945417806596459E-4</v>
      </c>
      <c r="BL193">
        <f t="shared" si="219"/>
        <v>4285.125944733978</v>
      </c>
      <c r="BM193">
        <f t="shared" si="220"/>
        <v>7387.1773920894593</v>
      </c>
      <c r="BN193">
        <f t="shared" si="221"/>
        <v>9.9296457480156644</v>
      </c>
      <c r="BO193">
        <f t="shared" si="192"/>
        <v>1888.5248211561336</v>
      </c>
      <c r="BP193">
        <f t="shared" si="211"/>
        <v>951.64442885586311</v>
      </c>
      <c r="BQ193">
        <f t="shared" si="212"/>
        <v>51.839444741606684</v>
      </c>
      <c r="BR193" s="7">
        <f t="shared" si="237"/>
        <v>7.2380142329313557E-3</v>
      </c>
      <c r="BS193" s="7">
        <f t="shared" si="217"/>
        <v>2.3424615040965019E-2</v>
      </c>
      <c r="BT193" s="7">
        <f t="shared" si="218"/>
        <v>3.4249864343375296E-3</v>
      </c>
      <c r="BU193" s="8">
        <f>MAX((BU$3*climate!$I303+BU$4*climate!$I303^2+BU$5*climate!$I303^6)*(K193/K$66)^$BW$1,-99)</f>
        <v>2.532688624570945</v>
      </c>
      <c r="BV193" s="8">
        <f>MAX((BV$3*climate!$I303+BV$4*climate!$I303^2+BV$5*climate!$I303^6)*(L193/L$66)^$BW$1,-99)</f>
        <v>0.93823821904937987</v>
      </c>
      <c r="BW193" s="8">
        <f>MAX((BW$3*climate!$I303+BW$4*climate!$I303^2+BW$5*climate!$I303^6)*(M193/M$66)^$BW$1,-99)</f>
        <v>0.17641074739658844</v>
      </c>
      <c r="BX193" s="8">
        <f>MAX((BX$3*climate!$M303+BX$4*climate!$M303^2+BX$5*climate!$M303^6)*(K193/K$66)^$BW$1,-99)</f>
        <v>2.5326883973395695</v>
      </c>
      <c r="BY193" s="8">
        <f>MAX((BY$3*climate!$M303+BY$4*climate!$M303^2+BY$5*climate!$M303^6)*(L193/L$66)^$BW$1,-99)</f>
        <v>0.93823783712306186</v>
      </c>
      <c r="BZ193" s="8">
        <f>MAX((BZ$3*climate!$M303+BZ$4*climate!$M303^2+BZ$5*climate!$M303^6)*(M193/M$66)^$BW$1,-99)</f>
        <v>0.17641017288361588</v>
      </c>
      <c r="CA193" s="8">
        <f t="shared" si="231"/>
        <v>7.0926250682203161E-4</v>
      </c>
      <c r="CB193" s="8">
        <f t="shared" si="232"/>
        <v>1.6614201185295915E-5</v>
      </c>
      <c r="CC193" s="8">
        <f t="shared" si="233"/>
        <v>2.4292144642496879E-6</v>
      </c>
      <c r="CD193" s="8">
        <f>MAX((CD$3*climate!$I303+CD$4*climate!$I303^2+CD$5*climate!$I303^6)*(K193/K$66)^$BW$1,-99)</f>
        <v>0.68858892387413229</v>
      </c>
      <c r="CE193" s="8">
        <f>MAX((CE$3*climate!$I303+CE$4*climate!$I303^2+CE$5*climate!$I303^6)*(L193/L$66)^$BW$1,-99)</f>
        <v>0.23913428746597021</v>
      </c>
      <c r="CF193" s="8">
        <f>MAX((CF$3*climate!$I303+CF$4*climate!$I303^2+CF$5*climate!$I303^6)*(M193/M$66)^$BW$1,-99)</f>
        <v>3.4060360944990847E-2</v>
      </c>
      <c r="CG193" s="8">
        <f>MAX((CG$3*climate!$M303+CG$4*climate!$M303^2+CG$5*climate!$M303^6)*(K193/K$66)^$BW$1,-99)</f>
        <v>0.68858938040408391</v>
      </c>
      <c r="CH193" s="8">
        <f>MAX((CH$3*climate!$M303+CH$4*climate!$M303^2+CH$5*climate!$M303^6)*(L193/L$66)^$BW$1,-99)</f>
        <v>0.23913440621116483</v>
      </c>
      <c r="CI193" s="8">
        <f>MAX((CI$3*climate!$M303+CI$4*climate!$M303^2+CI$5*climate!$M303^6)*(M193/M$66)^$BW$1,-99)</f>
        <v>3.4060308596690785E-2</v>
      </c>
      <c r="CJ193" s="8">
        <f t="shared" si="234"/>
        <v>-2.1707416780507171E-5</v>
      </c>
      <c r="CK193" s="8">
        <f t="shared" si="235"/>
        <v>-5.0848788161716468E-7</v>
      </c>
      <c r="CL193" s="8">
        <f t="shared" si="236"/>
        <v>-7.4347607997747917E-8</v>
      </c>
    </row>
    <row r="194" spans="1:90">
      <c r="A194">
        <f t="shared" si="253"/>
        <v>2148</v>
      </c>
      <c r="B194" s="4">
        <f t="shared" si="193"/>
        <v>1286.334005498102</v>
      </c>
      <c r="C194" s="4">
        <f t="shared" si="194"/>
        <v>3571.4915730538655</v>
      </c>
      <c r="D194" s="4">
        <f t="shared" si="195"/>
        <v>6804.9325509190412</v>
      </c>
      <c r="E194" s="11">
        <f t="shared" si="254"/>
        <v>8.2230181396686941E-6</v>
      </c>
      <c r="F194" s="11">
        <f t="shared" si="255"/>
        <v>1.6485338560677068E-5</v>
      </c>
      <c r="G194" s="11">
        <f t="shared" si="256"/>
        <v>3.6396812957039945E-5</v>
      </c>
      <c r="H194" s="4">
        <f t="shared" si="196"/>
        <v>216619.28287919314</v>
      </c>
      <c r="I194" s="4">
        <f t="shared" si="197"/>
        <v>179730.91100200269</v>
      </c>
      <c r="J194" s="4">
        <f t="shared" si="198"/>
        <v>38519.999749067676</v>
      </c>
      <c r="K194" s="4">
        <f t="shared" si="244"/>
        <v>168400.49470301651</v>
      </c>
      <c r="L194" s="4">
        <f t="shared" si="245"/>
        <v>50323.7673464033</v>
      </c>
      <c r="M194" s="4">
        <f t="shared" si="246"/>
        <v>5660.5997871155023</v>
      </c>
      <c r="N194" s="11">
        <f t="shared" si="257"/>
        <v>5.7907717345770937E-3</v>
      </c>
      <c r="O194" s="11">
        <f t="shared" si="258"/>
        <v>8.9458885585800285E-3</v>
      </c>
      <c r="P194" s="11">
        <f t="shared" si="259"/>
        <v>6.4620012368725721E-3</v>
      </c>
      <c r="Q194" s="4">
        <f t="shared" si="260"/>
        <v>5207.7144765422536</v>
      </c>
      <c r="R194" s="4">
        <f t="shared" si="261"/>
        <v>16450.434291957703</v>
      </c>
      <c r="S194" s="4">
        <f t="shared" si="262"/>
        <v>4220.1754478533821</v>
      </c>
      <c r="T194" s="4">
        <f t="shared" si="199"/>
        <v>24.040862878521093</v>
      </c>
      <c r="U194" s="4">
        <f t="shared" si="200"/>
        <v>91.528130582804437</v>
      </c>
      <c r="V194" s="4">
        <f t="shared" si="201"/>
        <v>109.55803414706735</v>
      </c>
      <c r="W194" s="11">
        <f t="shared" si="263"/>
        <v>-1.219247815263802E-2</v>
      </c>
      <c r="X194" s="11">
        <f t="shared" si="264"/>
        <v>-1.3228699347321071E-2</v>
      </c>
      <c r="Y194" s="11">
        <f t="shared" si="265"/>
        <v>-1.2203590333800474E-2</v>
      </c>
      <c r="Z194" s="4">
        <f t="shared" si="213"/>
        <v>4765.8343243886766</v>
      </c>
      <c r="AA194" s="4">
        <f t="shared" si="202"/>
        <v>24054.254984795272</v>
      </c>
      <c r="AB194" s="4">
        <f t="shared" si="203"/>
        <v>7484.1349998430524</v>
      </c>
      <c r="AC194" s="12">
        <f t="shared" si="204"/>
        <v>1.6413795805442206</v>
      </c>
      <c r="AD194" s="12">
        <f t="shared" si="205"/>
        <v>4.0890182996665034</v>
      </c>
      <c r="AE194" s="12">
        <f t="shared" si="206"/>
        <v>1.8577896287832296</v>
      </c>
      <c r="AF194" s="11">
        <f t="shared" si="266"/>
        <v>-2.9039671966837322E-3</v>
      </c>
      <c r="AG194" s="11">
        <f t="shared" si="267"/>
        <v>2.0567434751257441E-3</v>
      </c>
      <c r="AH194" s="11">
        <f t="shared" si="268"/>
        <v>8.257041531207765E-4</v>
      </c>
      <c r="AI194" s="1">
        <f t="shared" si="247"/>
        <v>407339.1170854462</v>
      </c>
      <c r="AJ194" s="1">
        <f t="shared" si="248"/>
        <v>327429.0245021942</v>
      </c>
      <c r="AK194" s="1">
        <f t="shared" si="249"/>
        <v>71909.927379796267</v>
      </c>
      <c r="AL194" s="17">
        <f t="shared" si="243"/>
        <v>52.950602140366009</v>
      </c>
      <c r="AM194" s="17">
        <f t="shared" si="243"/>
        <v>21.06121648109368</v>
      </c>
      <c r="AN194" s="17">
        <f t="shared" si="243"/>
        <v>3.5270894521568557</v>
      </c>
      <c r="AO194" s="7">
        <f t="shared" si="269"/>
        <v>4.5661567356524808E-3</v>
      </c>
      <c r="AP194" s="7">
        <f t="shared" si="269"/>
        <v>7.0315382420787585E-3</v>
      </c>
      <c r="AQ194" s="7">
        <f t="shared" si="269"/>
        <v>5.0897092582743346E-3</v>
      </c>
      <c r="AR194" s="1">
        <f t="shared" si="208"/>
        <v>216619.28287919314</v>
      </c>
      <c r="AS194" s="1">
        <f t="shared" si="209"/>
        <v>179730.91100200269</v>
      </c>
      <c r="AT194" s="1">
        <f t="shared" si="210"/>
        <v>38519.999749067676</v>
      </c>
      <c r="AU194" s="1">
        <f t="shared" si="250"/>
        <v>43323.856575838632</v>
      </c>
      <c r="AV194" s="1">
        <f t="shared" si="251"/>
        <v>35946.182200400537</v>
      </c>
      <c r="AW194" s="1">
        <f t="shared" si="252"/>
        <v>7703.9999498135357</v>
      </c>
      <c r="AX194" s="1">
        <f t="shared" si="222"/>
        <v>134720.39576241322</v>
      </c>
      <c r="AY194" s="1">
        <f t="shared" si="223"/>
        <v>40259.013877122641</v>
      </c>
      <c r="AZ194" s="1">
        <f t="shared" si="224"/>
        <v>4528.4798296924018</v>
      </c>
      <c r="BA194" s="1">
        <f t="shared" si="225"/>
        <v>11.810956767138208</v>
      </c>
      <c r="BB194" s="1">
        <f t="shared" si="226"/>
        <v>10.603089205031971</v>
      </c>
      <c r="BC194" s="1">
        <f t="shared" si="227"/>
        <v>8.4181415837236884</v>
      </c>
      <c r="BD194" s="1">
        <f t="shared" si="228"/>
        <v>2509.5396120578953</v>
      </c>
      <c r="BE194">
        <f t="shared" si="214"/>
        <v>0.44605544733121549</v>
      </c>
      <c r="BF194">
        <f t="shared" si="215"/>
        <v>0.64396964061591089</v>
      </c>
      <c r="BG194">
        <f t="shared" si="216"/>
        <v>5.0936644772301656E-2</v>
      </c>
      <c r="BH194">
        <f t="shared" si="229"/>
        <v>0.49573440468066143</v>
      </c>
      <c r="BI194">
        <f t="shared" si="230"/>
        <v>1.989654620938508E-2</v>
      </c>
      <c r="BJ194">
        <f t="shared" si="230"/>
        <v>4.1469689803498549E-2</v>
      </c>
      <c r="BK194">
        <f t="shared" si="230"/>
        <v>2.5945417806596459E-4</v>
      </c>
      <c r="BL194">
        <f t="shared" si="219"/>
        <v>4309.9755716497248</v>
      </c>
      <c r="BM194">
        <f t="shared" si="220"/>
        <v>7453.3851273532564</v>
      </c>
      <c r="BN194">
        <f t="shared" si="221"/>
        <v>9.9941748739955152</v>
      </c>
      <c r="BO194">
        <f t="shared" ref="BO194:BO257" si="270">IF(BE193=0.99,2*BI$5*BE194*AR194/Z194*1000,BO193*(1+BR193))</f>
        <v>1902.1939906909058</v>
      </c>
      <c r="BP194">
        <f t="shared" si="211"/>
        <v>962.33494023149046</v>
      </c>
      <c r="BQ194">
        <f t="shared" si="212"/>
        <v>52.433034516041083</v>
      </c>
      <c r="BR194" s="7">
        <f t="shared" si="237"/>
        <v>7.1661831976328472E-3</v>
      </c>
      <c r="BS194" s="7">
        <f t="shared" si="217"/>
        <v>2.2742344699966038E-2</v>
      </c>
      <c r="BT194" s="7">
        <f t="shared" si="218"/>
        <v>3.3020255595533777E-3</v>
      </c>
      <c r="BU194" s="8">
        <f>MAX((BU$3*climate!$I304+BU$4*climate!$I304^2+BU$5*climate!$I304^6)*(K194/K$66)^$BW$1,-99)</f>
        <v>2.5265270105307565</v>
      </c>
      <c r="BV194" s="8">
        <f>MAX((BV$3*climate!$I304+BV$4*climate!$I304^2+BV$5*climate!$I304^6)*(L194/L$66)^$BW$1,-99)</f>
        <v>0.9320007615019883</v>
      </c>
      <c r="BW194" s="8">
        <f>MAX((BW$3*climate!$I304+BW$4*climate!$I304^2+BW$5*climate!$I304^6)*(M194/M$66)^$BW$1,-99)</f>
        <v>0.16990226326574667</v>
      </c>
      <c r="BX194" s="8">
        <f>MAX((BX$3*climate!$M304+BX$4*climate!$M304^2+BX$5*climate!$M304^6)*(K194/K$66)^$BW$1,-99)</f>
        <v>2.5265267741681674</v>
      </c>
      <c r="BY194" s="8">
        <f>MAX((BY$3*climate!$M304+BY$4*climate!$M304^2+BY$5*climate!$M304^6)*(L194/L$66)^$BW$1,-99)</f>
        <v>0.93200037592293816</v>
      </c>
      <c r="BZ194" s="8">
        <f>MAX((BZ$3*climate!$M304+BZ$4*climate!$M304^2+BZ$5*climate!$M304^6)*(M194/M$66)^$BW$1,-99)</f>
        <v>0.16990168713939505</v>
      </c>
      <c r="CA194" s="8">
        <f t="shared" si="231"/>
        <v>7.3393081460982668E-4</v>
      </c>
      <c r="CB194" s="8">
        <f t="shared" si="232"/>
        <v>1.669130757178355E-5</v>
      </c>
      <c r="CC194" s="8">
        <f t="shared" si="233"/>
        <v>2.4234583087854792E-6</v>
      </c>
      <c r="CD194" s="8">
        <f>MAX((CD$3*climate!$I304+CD$4*climate!$I304^2+CD$5*climate!$I304^6)*(K194/K$66)^$BW$1,-99)</f>
        <v>0.6925162858642766</v>
      </c>
      <c r="CE194" s="8">
        <f>MAX((CE$3*climate!$I304+CE$4*climate!$I304^2+CE$5*climate!$I304^6)*(L194/L$66)^$BW$1,-99)</f>
        <v>0.23987456051423459</v>
      </c>
      <c r="CF194" s="8">
        <f>MAX((CF$3*climate!$I304+CF$4*climate!$I304^2+CF$5*climate!$I304^6)*(M194/M$66)^$BW$1,-99)</f>
        <v>3.342869949314365E-2</v>
      </c>
      <c r="CG194" s="8">
        <f>MAX((CG$3*climate!$M304+CG$4*climate!$M304^2+CG$5*climate!$M304^6)*(K194/K$66)^$BW$1,-99)</f>
        <v>0.6925167388568737</v>
      </c>
      <c r="CH194" s="8">
        <f>MAX((CH$3*climate!$M304+CH$4*climate!$M304^2+CH$5*climate!$M304^6)*(L194/L$66)^$BW$1,-99)</f>
        <v>0.23987467699821863</v>
      </c>
      <c r="CI194" s="8">
        <f>MAX((CI$3*climate!$M304+CI$4*climate!$M304^2+CI$5*climate!$M304^6)*(M194/M$66)^$BW$1,-99)</f>
        <v>3.3428645206348959E-2</v>
      </c>
      <c r="CJ194" s="8">
        <f t="shared" si="234"/>
        <v>-2.1299563075831096E-5</v>
      </c>
      <c r="CK194" s="8">
        <f t="shared" si="235"/>
        <v>-4.844020054292197E-7</v>
      </c>
      <c r="CL194" s="8">
        <f t="shared" si="236"/>
        <v>-7.0331701683713638E-8</v>
      </c>
    </row>
    <row r="195" spans="1:90">
      <c r="A195">
        <f t="shared" si="253"/>
        <v>2149</v>
      </c>
      <c r="B195" s="4">
        <f t="shared" ref="B195:B258" si="271">B194*(1+E195)</f>
        <v>1286.3440541685698</v>
      </c>
      <c r="C195" s="4">
        <f t="shared" ref="C195:C258" si="272">C194*(1+F195)</f>
        <v>3571.5475064392267</v>
      </c>
      <c r="D195" s="4">
        <f t="shared" ref="D195:D258" si="273">D194*(1+G195)</f>
        <v>6805.16784488342</v>
      </c>
      <c r="E195" s="11">
        <f t="shared" si="254"/>
        <v>7.8118672326852584E-6</v>
      </c>
      <c r="F195" s="11">
        <f t="shared" si="255"/>
        <v>1.5661071632643215E-5</v>
      </c>
      <c r="G195" s="11">
        <f t="shared" si="256"/>
        <v>3.4576972309187945E-5</v>
      </c>
      <c r="H195" s="4">
        <f t="shared" ref="H195:H258" si="274">AR195</f>
        <v>217862.52477669044</v>
      </c>
      <c r="I195" s="4">
        <f t="shared" ref="I195:I258" si="275">AS195</f>
        <v>181325.38048970205</v>
      </c>
      <c r="J195" s="4">
        <f t="shared" ref="J195:J258" si="276">AT195</f>
        <v>38767.728149284507</v>
      </c>
      <c r="K195" s="4">
        <f t="shared" si="244"/>
        <v>169365.67170398761</v>
      </c>
      <c r="L195" s="4">
        <f t="shared" si="245"/>
        <v>50769.415824033218</v>
      </c>
      <c r="M195" s="4">
        <f t="shared" si="246"/>
        <v>5696.8070491358521</v>
      </c>
      <c r="N195" s="11">
        <f t="shared" si="257"/>
        <v>5.7314380380726337E-3</v>
      </c>
      <c r="O195" s="11">
        <f t="shared" si="258"/>
        <v>8.8556263000403312E-3</v>
      </c>
      <c r="P195" s="11">
        <f t="shared" si="259"/>
        <v>6.3963649404721323E-3</v>
      </c>
      <c r="Q195" s="4">
        <f t="shared" si="260"/>
        <v>5173.7437233445607</v>
      </c>
      <c r="R195" s="4">
        <f t="shared" si="261"/>
        <v>16376.824673396799</v>
      </c>
      <c r="S195" s="4">
        <f t="shared" si="262"/>
        <v>4195.4835788715573</v>
      </c>
      <c r="T195" s="4">
        <f t="shared" ref="T195:T258" si="277">T194*(1+W195)</f>
        <v>23.747745183104158</v>
      </c>
      <c r="U195" s="4">
        <f t="shared" ref="U195:U258" si="278">U194*(1+X195)</f>
        <v>90.317332461502176</v>
      </c>
      <c r="V195" s="4">
        <f t="shared" ref="V195:V258" si="279">V194*(1+Y195)</f>
        <v>108.22103278056001</v>
      </c>
      <c r="W195" s="11">
        <f t="shared" si="263"/>
        <v>-1.219247815263802E-2</v>
      </c>
      <c r="X195" s="11">
        <f t="shared" si="264"/>
        <v>-1.3228699347321071E-2</v>
      </c>
      <c r="Y195" s="11">
        <f t="shared" si="265"/>
        <v>-1.2203590333800474E-2</v>
      </c>
      <c r="Z195" s="4">
        <f t="shared" si="213"/>
        <v>4721.2769378529529</v>
      </c>
      <c r="AA195" s="4">
        <f t="shared" ref="AA195:AA258" si="280">R194*AD195*(1-BF194)</f>
        <v>23998.039823201176</v>
      </c>
      <c r="AB195" s="4">
        <f t="shared" ref="AB195:AB258" si="281">S194*AE195*(1-BG194)</f>
        <v>7446.9887255414787</v>
      </c>
      <c r="AC195" s="12">
        <f t="shared" ref="AC195:AC258" si="282">AC194*(1+AF195)</f>
        <v>1.6366130680850137</v>
      </c>
      <c r="AD195" s="12">
        <f t="shared" ref="AD195:AD258" si="283">AD194*(1+AG195)</f>
        <v>4.0974283613740123</v>
      </c>
      <c r="AE195" s="12">
        <f t="shared" ref="AE195:AE258" si="284">AE194*(1+AH195)</f>
        <v>1.8593236133953406</v>
      </c>
      <c r="AF195" s="11">
        <f t="shared" si="266"/>
        <v>-2.9039671966837322E-3</v>
      </c>
      <c r="AG195" s="11">
        <f t="shared" si="267"/>
        <v>2.0567434751257441E-3</v>
      </c>
      <c r="AH195" s="11">
        <f t="shared" si="268"/>
        <v>8.257041531207765E-4</v>
      </c>
      <c r="AI195" s="1">
        <f t="shared" si="247"/>
        <v>409929.06195274025</v>
      </c>
      <c r="AJ195" s="1">
        <f t="shared" si="248"/>
        <v>330632.30425237527</v>
      </c>
      <c r="AK195" s="1">
        <f t="shared" si="249"/>
        <v>72422.934591630168</v>
      </c>
      <c r="AL195" s="17">
        <f t="shared" ref="AL195:AN210" si="285">AL194*(1+AO195)</f>
        <v>53.189965081499899</v>
      </c>
      <c r="AM195" s="17">
        <f t="shared" si="285"/>
        <v>21.207828302714077</v>
      </c>
      <c r="AN195" s="17">
        <f t="shared" si="285"/>
        <v>3.5448617933978666</v>
      </c>
      <c r="AO195" s="7">
        <f t="shared" si="269"/>
        <v>4.5204951682959555E-3</v>
      </c>
      <c r="AP195" s="7">
        <f t="shared" si="269"/>
        <v>6.9612228596579711E-3</v>
      </c>
      <c r="AQ195" s="7">
        <f t="shared" si="269"/>
        <v>5.0388121656915908E-3</v>
      </c>
      <c r="AR195" s="1">
        <f t="shared" ref="AR195:AR258" si="286">AL195*AI195^$AR$5*B195^(1-$AR$5)*(1-BI194+0.01*BU194)</f>
        <v>217862.52477669044</v>
      </c>
      <c r="AS195" s="1">
        <f t="shared" ref="AS195:AS258" si="287">AM195*AJ195^$AR$5*C195^(1-$AR$5)*(1-BJ194+0.01*BV194)</f>
        <v>181325.38048970205</v>
      </c>
      <c r="AT195" s="1">
        <f t="shared" ref="AT195:AT258" si="288">AN195*AK195^$AR$5*D195^(1-$AR$5)*(1-BK194+0.01*BW194)</f>
        <v>38767.728149284507</v>
      </c>
      <c r="AU195" s="1">
        <f t="shared" si="250"/>
        <v>43572.504955338089</v>
      </c>
      <c r="AV195" s="1">
        <f t="shared" si="251"/>
        <v>36265.076097940408</v>
      </c>
      <c r="AW195" s="1">
        <f t="shared" si="252"/>
        <v>7753.5456298569015</v>
      </c>
      <c r="AX195" s="1">
        <f t="shared" si="222"/>
        <v>135492.53736319009</v>
      </c>
      <c r="AY195" s="1">
        <f t="shared" si="223"/>
        <v>40615.53265922657</v>
      </c>
      <c r="AZ195" s="1">
        <f t="shared" si="224"/>
        <v>4557.4456393086821</v>
      </c>
      <c r="BA195" s="1">
        <f t="shared" si="225"/>
        <v>11.816671842974815</v>
      </c>
      <c r="BB195" s="1">
        <f t="shared" si="226"/>
        <v>10.611905850239054</v>
      </c>
      <c r="BC195" s="1">
        <f t="shared" si="227"/>
        <v>8.4245175787381132</v>
      </c>
      <c r="BD195" s="1">
        <f t="shared" si="228"/>
        <v>2438.3213167435233</v>
      </c>
      <c r="BE195">
        <f t="shared" si="214"/>
        <v>0.44605544733121549</v>
      </c>
      <c r="BF195">
        <f t="shared" si="215"/>
        <v>0.64396964061591089</v>
      </c>
      <c r="BG195">
        <f t="shared" si="216"/>
        <v>5.0936644772301656E-2</v>
      </c>
      <c r="BH195">
        <f t="shared" si="229"/>
        <v>0.49602205021762164</v>
      </c>
      <c r="BI195">
        <f t="shared" si="230"/>
        <v>1.989654620938508E-2</v>
      </c>
      <c r="BJ195">
        <f t="shared" si="230"/>
        <v>4.1469689803498549E-2</v>
      </c>
      <c r="BK195">
        <f t="shared" si="230"/>
        <v>2.5945417806596459E-4</v>
      </c>
      <c r="BL195">
        <f t="shared" si="219"/>
        <v>4334.7117915127228</v>
      </c>
      <c r="BM195">
        <f t="shared" si="220"/>
        <v>7519.5072824092913</v>
      </c>
      <c r="BN195">
        <f t="shared" si="221"/>
        <v>10.05844904245737</v>
      </c>
      <c r="BO195">
        <f t="shared" si="270"/>
        <v>1915.8254613056331</v>
      </c>
      <c r="BP195">
        <f t="shared" ref="BP195:BP258" si="289">2*BJ$5*BF195*AS195/AA195*1000</f>
        <v>973.14648170227656</v>
      </c>
      <c r="BQ195">
        <f t="shared" ref="BQ195:BQ258" si="290">2*BK$5*BG195*AT195/AB195*1000</f>
        <v>53.033462790040204</v>
      </c>
      <c r="BR195" s="7">
        <f t="shared" si="237"/>
        <v>7.0950822351296683E-3</v>
      </c>
      <c r="BS195" s="7">
        <f t="shared" si="217"/>
        <v>2.2079946310646636E-2</v>
      </c>
      <c r="BT195" s="7">
        <f t="shared" si="218"/>
        <v>3.1836995970819983E-3</v>
      </c>
      <c r="BU195" s="8">
        <f>MAX((BU$3*climate!$I305+BU$4*climate!$I305^2+BU$5*climate!$I305^6)*(K195/K$66)^$BW$1,-99)</f>
        <v>2.5203198630046462</v>
      </c>
      <c r="BV195" s="8">
        <f>MAX((BV$3*climate!$I305+BV$4*climate!$I305^2+BV$5*climate!$I305^6)*(L195/L$66)^$BW$1,-99)</f>
        <v>0.9257687945836357</v>
      </c>
      <c r="BW195" s="8">
        <f>MAX((BW$3*climate!$I305+BW$4*climate!$I305^2+BW$5*climate!$I305^6)*(M195/M$66)^$BW$1,-99)</f>
        <v>0.16340447054455132</v>
      </c>
      <c r="BX195" s="8">
        <f>MAX((BX$3*climate!$M305+BX$4*climate!$M305^2+BX$5*climate!$M305^6)*(K195/K$66)^$BW$1,-99)</f>
        <v>2.5203196177113991</v>
      </c>
      <c r="BY195" s="8">
        <f>MAX((BY$3*climate!$M305+BY$4*climate!$M305^2+BY$5*climate!$M305^6)*(L195/L$66)^$BW$1,-99)</f>
        <v>0.92576840545566674</v>
      </c>
      <c r="BZ195" s="8">
        <f>MAX((BZ$3*climate!$M305+BZ$4*climate!$M305^2+BZ$5*climate!$M305^6)*(M195/M$66)^$BW$1,-99)</f>
        <v>0.16340389286850085</v>
      </c>
      <c r="CA195" s="8">
        <f t="shared" si="231"/>
        <v>7.583539419532447E-4</v>
      </c>
      <c r="CB195" s="8">
        <f t="shared" si="232"/>
        <v>1.6744414322794878E-5</v>
      </c>
      <c r="CC195" s="8">
        <f t="shared" si="233"/>
        <v>2.4143711394420904E-6</v>
      </c>
      <c r="CD195" s="8">
        <f>MAX((CD$3*climate!$I305+CD$4*climate!$I305^2+CD$5*climate!$I305^6)*(K195/K$66)^$BW$1,-99)</f>
        <v>0.69639850208851395</v>
      </c>
      <c r="CE195" s="8">
        <f>MAX((CE$3*climate!$I305+CE$4*climate!$I305^2+CE$5*climate!$I305^6)*(L195/L$66)^$BW$1,-99)</f>
        <v>0.24059119321235431</v>
      </c>
      <c r="CF195" s="8">
        <f>MAX((CF$3*climate!$I305+CF$4*climate!$I305^2+CF$5*climate!$I305^6)*(M195/M$66)^$BW$1,-99)</f>
        <v>3.2779017200085636E-2</v>
      </c>
      <c r="CG195" s="8">
        <f>MAX((CG$3*climate!$M305+CG$4*climate!$M305^2+CG$5*climate!$M305^6)*(K195/K$66)^$BW$1,-99)</f>
        <v>0.69639895154211939</v>
      </c>
      <c r="CH195" s="8">
        <f>MAX((CH$3*climate!$M305+CH$4*climate!$M305^2+CH$5*climate!$M305^6)*(L195/L$66)^$BW$1,-99)</f>
        <v>0.24059130743837126</v>
      </c>
      <c r="CI195" s="8">
        <f>MAX((CI$3*climate!$M305+CI$4*climate!$M305^2+CI$5*climate!$M305^6)*(M195/M$66)^$BW$1,-99)</f>
        <v>3.2778960974284205E-2</v>
      </c>
      <c r="CJ195" s="8">
        <f t="shared" si="234"/>
        <v>-2.089463343488587E-5</v>
      </c>
      <c r="CK195" s="8">
        <f t="shared" si="235"/>
        <v>-4.6135238442292213E-7</v>
      </c>
      <c r="CL195" s="8">
        <f t="shared" si="236"/>
        <v>-6.6522236047822197E-8</v>
      </c>
    </row>
    <row r="196" spans="1:90">
      <c r="A196">
        <f t="shared" si="253"/>
        <v>2150</v>
      </c>
      <c r="B196" s="4">
        <f t="shared" si="271"/>
        <v>1286.3536004800881</v>
      </c>
      <c r="C196" s="4">
        <f t="shared" si="272"/>
        <v>3571.6006439874977</v>
      </c>
      <c r="D196" s="4">
        <f t="shared" si="273"/>
        <v>6805.3913818785459</v>
      </c>
      <c r="E196" s="11">
        <f t="shared" si="254"/>
        <v>7.421273871050995E-6</v>
      </c>
      <c r="F196" s="11">
        <f t="shared" si="255"/>
        <v>1.4878018051011053E-5</v>
      </c>
      <c r="G196" s="11">
        <f t="shared" si="256"/>
        <v>3.2848123693728547E-5</v>
      </c>
      <c r="H196" s="4">
        <f t="shared" si="274"/>
        <v>219100.02479344874</v>
      </c>
      <c r="I196" s="4">
        <f t="shared" si="275"/>
        <v>182917.65258882876</v>
      </c>
      <c r="J196" s="4">
        <f t="shared" si="276"/>
        <v>39014.464341267143</v>
      </c>
      <c r="K196" s="4">
        <f t="shared" si="244"/>
        <v>170326.43645703411</v>
      </c>
      <c r="L196" s="4">
        <f t="shared" si="245"/>
        <v>51214.475195247796</v>
      </c>
      <c r="M196" s="4">
        <f t="shared" si="246"/>
        <v>5732.8759144044516</v>
      </c>
      <c r="N196" s="11">
        <f t="shared" si="257"/>
        <v>5.6727242503173958E-3</v>
      </c>
      <c r="O196" s="11">
        <f t="shared" si="258"/>
        <v>8.7662889948774136E-3</v>
      </c>
      <c r="P196" s="11">
        <f t="shared" si="259"/>
        <v>6.3314177498903224E-3</v>
      </c>
      <c r="Q196" s="4">
        <f t="shared" si="260"/>
        <v>5139.6924905554497</v>
      </c>
      <c r="R196" s="4">
        <f t="shared" si="261"/>
        <v>16302.087935883341</v>
      </c>
      <c r="S196" s="4">
        <f t="shared" si="262"/>
        <v>4170.6598007189159</v>
      </c>
      <c r="T196" s="4">
        <f t="shared" si="277"/>
        <v>23.458201318784745</v>
      </c>
      <c r="U196" s="4">
        <f t="shared" si="278"/>
        <v>89.122551624516916</v>
      </c>
      <c r="V196" s="4">
        <f t="shared" si="279"/>
        <v>106.90034763100526</v>
      </c>
      <c r="W196" s="11">
        <f t="shared" si="263"/>
        <v>-1.219247815263802E-2</v>
      </c>
      <c r="X196" s="11">
        <f t="shared" si="264"/>
        <v>-1.3228699347321071E-2</v>
      </c>
      <c r="Y196" s="11">
        <f t="shared" si="265"/>
        <v>-1.2203590333800474E-2</v>
      </c>
      <c r="Z196" s="4">
        <f t="shared" ref="Z196:Z259" si="291">Q195*AC196*(1-BE195)</f>
        <v>4676.8582963960853</v>
      </c>
      <c r="AA196" s="4">
        <f t="shared" si="280"/>
        <v>23939.79441094544</v>
      </c>
      <c r="AB196" s="4">
        <f t="shared" si="281"/>
        <v>7409.5300929773657</v>
      </c>
      <c r="AC196" s="12">
        <f t="shared" si="282"/>
        <v>1.631860397421631</v>
      </c>
      <c r="AD196" s="12">
        <f t="shared" si="283"/>
        <v>4.1058557204210633</v>
      </c>
      <c r="AE196" s="12">
        <f t="shared" si="284"/>
        <v>1.8608588646249167</v>
      </c>
      <c r="AF196" s="11">
        <f t="shared" si="266"/>
        <v>-2.9039671966837322E-3</v>
      </c>
      <c r="AG196" s="11">
        <f t="shared" si="267"/>
        <v>2.0567434751257441E-3</v>
      </c>
      <c r="AH196" s="11">
        <f t="shared" si="268"/>
        <v>8.257041531207765E-4</v>
      </c>
      <c r="AI196" s="1">
        <f t="shared" si="247"/>
        <v>412508.6607128043</v>
      </c>
      <c r="AJ196" s="1">
        <f t="shared" si="248"/>
        <v>333834.14992507815</v>
      </c>
      <c r="AK196" s="1">
        <f t="shared" si="249"/>
        <v>72934.186762324054</v>
      </c>
      <c r="AL196" s="17">
        <f t="shared" si="285"/>
        <v>53.42800561185112</v>
      </c>
      <c r="AM196" s="17">
        <f t="shared" si="285"/>
        <v>21.353984397706789</v>
      </c>
      <c r="AN196" s="17">
        <f t="shared" si="285"/>
        <v>3.5625450672008325</v>
      </c>
      <c r="AO196" s="7">
        <f t="shared" si="269"/>
        <v>4.4752902166129956E-3</v>
      </c>
      <c r="AP196" s="7">
        <f t="shared" si="269"/>
        <v>6.8916106310613909E-3</v>
      </c>
      <c r="AQ196" s="7">
        <f t="shared" si="269"/>
        <v>4.9884240440346752E-3</v>
      </c>
      <c r="AR196" s="1">
        <f t="shared" si="286"/>
        <v>219100.02479344874</v>
      </c>
      <c r="AS196" s="1">
        <f t="shared" si="287"/>
        <v>182917.65258882876</v>
      </c>
      <c r="AT196" s="1">
        <f t="shared" si="288"/>
        <v>39014.464341267143</v>
      </c>
      <c r="AU196" s="1">
        <f t="shared" si="250"/>
        <v>43820.004958689751</v>
      </c>
      <c r="AV196" s="1">
        <f t="shared" si="251"/>
        <v>36583.53051776575</v>
      </c>
      <c r="AW196" s="1">
        <f t="shared" si="252"/>
        <v>7802.8928682534288</v>
      </c>
      <c r="AX196" s="1">
        <f t="shared" si="222"/>
        <v>136261.14916562728</v>
      </c>
      <c r="AY196" s="1">
        <f t="shared" si="223"/>
        <v>40971.580156198237</v>
      </c>
      <c r="AZ196" s="1">
        <f t="shared" si="224"/>
        <v>4586.3007315235609</v>
      </c>
      <c r="BA196" s="1">
        <f t="shared" si="225"/>
        <v>11.822328537916251</v>
      </c>
      <c r="BB196" s="1">
        <f t="shared" si="226"/>
        <v>10.620633938413185</v>
      </c>
      <c r="BC196" s="1">
        <f t="shared" si="227"/>
        <v>8.4308290372651253</v>
      </c>
      <c r="BD196" s="1">
        <f t="shared" si="228"/>
        <v>2369.1021204916942</v>
      </c>
      <c r="BE196">
        <f t="shared" ref="BE196:BE259" si="292">BE195</f>
        <v>0.44605544733121549</v>
      </c>
      <c r="BF196">
        <f t="shared" ref="BF196:BF259" si="293">BF195</f>
        <v>0.64396964061591089</v>
      </c>
      <c r="BG196">
        <f t="shared" ref="BG196:BG259" si="294">BG195</f>
        <v>5.0936644772301656E-2</v>
      </c>
      <c r="BH196">
        <f t="shared" si="229"/>
        <v>0.4963072447646712</v>
      </c>
      <c r="BI196">
        <f t="shared" si="230"/>
        <v>1.989654620938508E-2</v>
      </c>
      <c r="BJ196">
        <f t="shared" si="230"/>
        <v>4.1469689803498549E-2</v>
      </c>
      <c r="BK196">
        <f t="shared" si="230"/>
        <v>2.5945417806596459E-4</v>
      </c>
      <c r="BL196">
        <f t="shared" si="219"/>
        <v>4359.3337677802692</v>
      </c>
      <c r="BM196">
        <f t="shared" si="220"/>
        <v>7585.5383124428417</v>
      </c>
      <c r="BN196">
        <f t="shared" si="221"/>
        <v>10.122465778347351</v>
      </c>
      <c r="BO196">
        <f t="shared" si="270"/>
        <v>1929.4184005017519</v>
      </c>
      <c r="BP196">
        <f t="shared" si="289"/>
        <v>984.08042256267777</v>
      </c>
      <c r="BQ196">
        <f t="shared" si="290"/>
        <v>53.64080815371149</v>
      </c>
      <c r="BR196" s="7">
        <f t="shared" si="237"/>
        <v>7.0247031277426153E-3</v>
      </c>
      <c r="BS196" s="7">
        <f t="shared" ref="BS196:BS259" si="295">BS195/(1+BS$5)</f>
        <v>2.1436841078297703E-2</v>
      </c>
      <c r="BT196" s="7">
        <f t="shared" ref="BT196:BT259" si="296">BT195/(1+BT$5+BR195)</f>
        <v>3.0698242153656182E-3</v>
      </c>
      <c r="BU196" s="8">
        <f>MAX((BU$3*climate!$I306+BU$4*climate!$I306^2+BU$5*climate!$I306^6)*(K196/K$66)^$BW$1,-99)</f>
        <v>2.5140696057378666</v>
      </c>
      <c r="BV196" s="8">
        <f>MAX((BV$3*climate!$I306+BV$4*climate!$I306^2+BV$5*climate!$I306^6)*(L196/L$66)^$BW$1,-99)</f>
        <v>0.91954362188297711</v>
      </c>
      <c r="BW196" s="8">
        <f>MAX((BW$3*climate!$I306+BW$4*climate!$I306^2+BW$5*climate!$I306^6)*(M196/M$66)^$BW$1,-99)</f>
        <v>0.15691863504726947</v>
      </c>
      <c r="BX196" s="8">
        <f>MAX((BX$3*climate!$M306+BX$4*climate!$M306^2+BX$5*climate!$M306^6)*(K196/K$66)^$BW$1,-99)</f>
        <v>2.5140693517107477</v>
      </c>
      <c r="BY196" s="8">
        <f>MAX((BY$3*climate!$M306+BY$4*climate!$M306^2+BY$5*climate!$M306^6)*(L196/L$66)^$BW$1,-99)</f>
        <v>0.91954322930752463</v>
      </c>
      <c r="BZ196" s="8">
        <f>MAX((BZ$3*climate!$M306+BZ$4*climate!$M306^2+BZ$5*climate!$M306^6)*(M196/M$66)^$BW$1,-99)</f>
        <v>0.15691805588360702</v>
      </c>
      <c r="CA196" s="8">
        <f t="shared" si="231"/>
        <v>7.8253108104451598E-4</v>
      </c>
      <c r="CB196" s="8">
        <f t="shared" si="232"/>
        <v>1.677499442317979E-5</v>
      </c>
      <c r="CC196" s="8">
        <f t="shared" si="233"/>
        <v>2.4022328618666902E-6</v>
      </c>
      <c r="CD196" s="8">
        <f>MAX((CD$3*climate!$I306+CD$4*climate!$I306^2+CD$5*climate!$I306^6)*(K196/K$66)^$BW$1,-99)</f>
        <v>0.70023521966022051</v>
      </c>
      <c r="CE196" s="8">
        <f>MAX((CE$3*climate!$I306+CE$4*climate!$I306^2+CE$5*climate!$I306^6)*(L196/L$66)^$BW$1,-99)</f>
        <v>0.24128421766240557</v>
      </c>
      <c r="CF196" s="8">
        <f>MAX((CF$3*climate!$I306+CF$4*climate!$I306^2+CF$5*climate!$I306^6)*(M196/M$66)^$BW$1,-99)</f>
        <v>3.211148705941564E-2</v>
      </c>
      <c r="CG196" s="8">
        <f>MAX((CG$3*climate!$M306+CG$4*climate!$M306^2+CG$5*climate!$M306^6)*(K196/K$66)^$BW$1,-99)</f>
        <v>0.70023566557417416</v>
      </c>
      <c r="CH196" s="8">
        <f>MAX((CH$3*climate!$M306+CH$4*climate!$M306^2+CH$5*climate!$M306^6)*(L196/L$66)^$BW$1,-99)</f>
        <v>0.24128432963421673</v>
      </c>
      <c r="CI196" s="8">
        <f>MAX((CI$3*climate!$M306+CI$4*climate!$M306^2+CI$5*climate!$M306^6)*(M196/M$66)^$BW$1,-99)</f>
        <v>3.2111428894590177E-2</v>
      </c>
      <c r="CJ196" s="8">
        <f t="shared" si="234"/>
        <v>-2.0492748996373339E-5</v>
      </c>
      <c r="CK196" s="8">
        <f t="shared" si="235"/>
        <v>-4.392998034927E-7</v>
      </c>
      <c r="CL196" s="8">
        <f t="shared" si="236"/>
        <v>-6.2909137108476351E-8</v>
      </c>
    </row>
    <row r="197" spans="1:90">
      <c r="A197">
        <f t="shared" si="253"/>
        <v>2151</v>
      </c>
      <c r="B197" s="4">
        <f t="shared" si="271"/>
        <v>1286.3626695433341</v>
      </c>
      <c r="C197" s="4">
        <f t="shared" si="272"/>
        <v>3571.6511254094075</v>
      </c>
      <c r="D197" s="4">
        <f t="shared" si="273"/>
        <v>6805.6037489995479</v>
      </c>
      <c r="E197" s="11">
        <f t="shared" si="254"/>
        <v>7.0502101774984448E-6</v>
      </c>
      <c r="F197" s="11">
        <f t="shared" si="255"/>
        <v>1.41341171484605E-5</v>
      </c>
      <c r="G197" s="11">
        <f t="shared" si="256"/>
        <v>3.120571750904212E-5</v>
      </c>
      <c r="H197" s="4">
        <f t="shared" si="274"/>
        <v>220331.74244398257</v>
      </c>
      <c r="I197" s="4">
        <f t="shared" si="275"/>
        <v>184507.59547376714</v>
      </c>
      <c r="J197" s="4">
        <f t="shared" si="276"/>
        <v>39260.199021986788</v>
      </c>
      <c r="K197" s="4">
        <f t="shared" si="244"/>
        <v>171282.75536960474</v>
      </c>
      <c r="L197" s="4">
        <f t="shared" si="245"/>
        <v>51658.907601905717</v>
      </c>
      <c r="M197" s="4">
        <f t="shared" si="246"/>
        <v>5768.8047188698292</v>
      </c>
      <c r="N197" s="11">
        <f t="shared" si="257"/>
        <v>5.614624085744202E-3</v>
      </c>
      <c r="O197" s="11">
        <f t="shared" si="258"/>
        <v>8.677867047618637E-3</v>
      </c>
      <c r="P197" s="11">
        <f t="shared" si="259"/>
        <v>6.2671519498795902E-3</v>
      </c>
      <c r="Q197" s="4">
        <f t="shared" si="260"/>
        <v>5105.5684947590653</v>
      </c>
      <c r="R197" s="4">
        <f t="shared" si="261"/>
        <v>16226.257779075755</v>
      </c>
      <c r="S197" s="4">
        <f t="shared" si="262"/>
        <v>4145.7113222702119</v>
      </c>
      <c r="T197" s="4">
        <f t="shared" si="277"/>
        <v>23.172187711705277</v>
      </c>
      <c r="U197" s="4">
        <f t="shared" si="278"/>
        <v>87.943576184010084</v>
      </c>
      <c r="V197" s="4">
        <f t="shared" si="279"/>
        <v>105.59577958197562</v>
      </c>
      <c r="W197" s="11">
        <f t="shared" si="263"/>
        <v>-1.219247815263802E-2</v>
      </c>
      <c r="X197" s="11">
        <f t="shared" si="264"/>
        <v>-1.3228699347321071E-2</v>
      </c>
      <c r="Y197" s="11">
        <f t="shared" si="265"/>
        <v>-1.2203590333800474E-2</v>
      </c>
      <c r="Z197" s="4">
        <f t="shared" si="291"/>
        <v>4632.5852817647728</v>
      </c>
      <c r="AA197" s="4">
        <f t="shared" si="280"/>
        <v>23879.556868877535</v>
      </c>
      <c r="AB197" s="4">
        <f t="shared" si="281"/>
        <v>7371.7713700771055</v>
      </c>
      <c r="AC197" s="12">
        <f t="shared" si="282"/>
        <v>1.6271215283579514</v>
      </c>
      <c r="AD197" s="12">
        <f t="shared" si="283"/>
        <v>4.1143004123838471</v>
      </c>
      <c r="AE197" s="12">
        <f t="shared" si="284"/>
        <v>1.8623953835178091</v>
      </c>
      <c r="AF197" s="11">
        <f t="shared" si="266"/>
        <v>-2.9039671966837322E-3</v>
      </c>
      <c r="AG197" s="11">
        <f t="shared" si="267"/>
        <v>2.0567434751257441E-3</v>
      </c>
      <c r="AH197" s="11">
        <f t="shared" si="268"/>
        <v>8.257041531207765E-4</v>
      </c>
      <c r="AI197" s="1">
        <f t="shared" si="247"/>
        <v>415077.79960021359</v>
      </c>
      <c r="AJ197" s="1">
        <f t="shared" si="248"/>
        <v>337034.2654503361</v>
      </c>
      <c r="AK197" s="1">
        <f t="shared" si="249"/>
        <v>73443.660954345076</v>
      </c>
      <c r="AL197" s="17">
        <f t="shared" si="285"/>
        <v>53.6647203843509</v>
      </c>
      <c r="AM197" s="17">
        <f t="shared" si="285"/>
        <v>21.499676110138633</v>
      </c>
      <c r="AN197" s="17">
        <f t="shared" si="285"/>
        <v>3.5801388378173025</v>
      </c>
      <c r="AO197" s="7">
        <f t="shared" si="269"/>
        <v>4.4305373144468653E-3</v>
      </c>
      <c r="AP197" s="7">
        <f t="shared" si="269"/>
        <v>6.8226945247507774E-3</v>
      </c>
      <c r="AQ197" s="7">
        <f t="shared" si="269"/>
        <v>4.9385398035943287E-3</v>
      </c>
      <c r="AR197" s="1">
        <f t="shared" si="286"/>
        <v>220331.74244398257</v>
      </c>
      <c r="AS197" s="1">
        <f t="shared" si="287"/>
        <v>184507.59547376714</v>
      </c>
      <c r="AT197" s="1">
        <f t="shared" si="288"/>
        <v>39260.199021986788</v>
      </c>
      <c r="AU197" s="1">
        <f t="shared" si="250"/>
        <v>44066.348488796517</v>
      </c>
      <c r="AV197" s="1">
        <f t="shared" si="251"/>
        <v>36901.519094753428</v>
      </c>
      <c r="AW197" s="1">
        <f t="shared" si="252"/>
        <v>7852.0398043973582</v>
      </c>
      <c r="AX197" s="1">
        <f t="shared" si="222"/>
        <v>137026.20429568377</v>
      </c>
      <c r="AY197" s="1">
        <f t="shared" si="223"/>
        <v>41327.12608152457</v>
      </c>
      <c r="AZ197" s="1">
        <f t="shared" si="224"/>
        <v>4615.0437750958627</v>
      </c>
      <c r="BA197" s="1">
        <f t="shared" si="225"/>
        <v>11.827927458751329</v>
      </c>
      <c r="BB197" s="1">
        <f t="shared" si="226"/>
        <v>10.629274369194617</v>
      </c>
      <c r="BC197" s="1">
        <f t="shared" si="227"/>
        <v>8.4370766322865194</v>
      </c>
      <c r="BD197" s="1">
        <f t="shared" si="228"/>
        <v>2301.8268992269082</v>
      </c>
      <c r="BE197">
        <f t="shared" si="292"/>
        <v>0.44605544733121549</v>
      </c>
      <c r="BF197">
        <f t="shared" si="293"/>
        <v>0.64396964061591089</v>
      </c>
      <c r="BG197">
        <f t="shared" si="294"/>
        <v>5.0936644772301656E-2</v>
      </c>
      <c r="BH197">
        <f t="shared" si="229"/>
        <v>0.49659000667268499</v>
      </c>
      <c r="BI197">
        <f t="shared" si="230"/>
        <v>1.989654620938508E-2</v>
      </c>
      <c r="BJ197">
        <f t="shared" si="230"/>
        <v>4.1469689803498549E-2</v>
      </c>
      <c r="BK197">
        <f t="shared" si="230"/>
        <v>2.5945417806596459E-4</v>
      </c>
      <c r="BL197">
        <f t="shared" si="219"/>
        <v>4383.8406949310311</v>
      </c>
      <c r="BM197">
        <f t="shared" si="220"/>
        <v>7651.4727506865165</v>
      </c>
      <c r="BN197">
        <f t="shared" si="221"/>
        <v>10.186222667955768</v>
      </c>
      <c r="BO197">
        <f t="shared" si="270"/>
        <v>1942.9719919744807</v>
      </c>
      <c r="BP197">
        <f t="shared" si="289"/>
        <v>995.1381476680873</v>
      </c>
      <c r="BQ197">
        <f t="shared" si="290"/>
        <v>54.255150109244077</v>
      </c>
      <c r="BR197" s="7">
        <f t="shared" si="237"/>
        <v>6.955037798842989E-3</v>
      </c>
      <c r="BS197" s="7">
        <f t="shared" si="295"/>
        <v>2.0812467066308449E-2</v>
      </c>
      <c r="BT197" s="7">
        <f t="shared" si="296"/>
        <v>2.9602228433968864E-3</v>
      </c>
      <c r="BU197" s="8">
        <f>MAX((BU$3*climate!$I307+BU$4*climate!$I307^2+BU$5*climate!$I307^6)*(K197/K$66)^$BW$1,-99)</f>
        <v>2.5077786403228379</v>
      </c>
      <c r="BV197" s="8">
        <f>MAX((BV$3*climate!$I307+BV$4*climate!$I307^2+BV$5*climate!$I307^6)*(L197/L$66)^$BW$1,-99)</f>
        <v>0.91332652751246246</v>
      </c>
      <c r="BW197" s="8">
        <f>MAX((BW$3*climate!$I307+BW$4*climate!$I307^2+BW$5*climate!$I307^6)*(M197/M$66)^$BW$1,-99)</f>
        <v>0.15044600320796156</v>
      </c>
      <c r="BX197" s="8">
        <f>MAX((BX$3*climate!$M307+BX$4*climate!$M307^2+BX$5*climate!$M307^6)*(K197/K$66)^$BW$1,-99)</f>
        <v>2.5077783777549225</v>
      </c>
      <c r="BY197" s="8">
        <f>MAX((BY$3*climate!$M307+BY$4*climate!$M307^2+BY$5*climate!$M307^6)*(L197/L$66)^$BW$1,-99)</f>
        <v>0.91332613158863007</v>
      </c>
      <c r="BZ197" s="8">
        <f>MAX((BZ$3*climate!$M307+BZ$4*climate!$M307^2+BZ$5*climate!$M307^6)*(M197/M$66)^$BW$1,-99)</f>
        <v>0.15044542261721336</v>
      </c>
      <c r="CA197" s="8">
        <f t="shared" si="231"/>
        <v>8.0646154636844481E-4</v>
      </c>
      <c r="CB197" s="8">
        <f t="shared" si="232"/>
        <v>1.6784454374037443E-5</v>
      </c>
      <c r="CC197" s="8">
        <f t="shared" si="233"/>
        <v>2.3873058918810475E-6</v>
      </c>
      <c r="CD197" s="8">
        <f>MAX((CD$3*climate!$I307+CD$4*climate!$I307^2+CD$5*climate!$I307^6)*(K197/K$66)^$BW$1,-99)</f>
        <v>0.70402611230951795</v>
      </c>
      <c r="CE197" s="8">
        <f>MAX((CE$3*climate!$I307+CE$4*climate!$I307^2+CE$5*climate!$I307^6)*(L197/L$66)^$BW$1,-99)</f>
        <v>0.24195367965153528</v>
      </c>
      <c r="CF197" s="8">
        <f>MAX((CF$3*climate!$I307+CF$4*climate!$I307^2+CF$5*climate!$I307^6)*(M197/M$66)^$BW$1,-99)</f>
        <v>3.1426293749943636E-2</v>
      </c>
      <c r="CG197" s="8">
        <f>MAX((CG$3*climate!$M307+CG$4*climate!$M307^2+CG$5*climate!$M307^6)*(K197/K$66)^$BW$1,-99)</f>
        <v>0.70402655468411524</v>
      </c>
      <c r="CH197" s="8">
        <f>MAX((CH$3*climate!$M307+CH$4*climate!$M307^2+CH$5*climate!$M307^6)*(L197/L$66)^$BW$1,-99)</f>
        <v>0.24195378937341011</v>
      </c>
      <c r="CI197" s="8">
        <f>MAX((CI$3*climate!$M307+CI$4*climate!$M307^2+CI$5*climate!$M307^6)*(M197/M$66)^$BW$1,-99)</f>
        <v>3.1426233646566985E-2</v>
      </c>
      <c r="CJ197" s="8">
        <f t="shared" si="234"/>
        <v>-2.0094025577031413E-5</v>
      </c>
      <c r="CK197" s="8">
        <f t="shared" si="235"/>
        <v>-4.1820624555152594E-7</v>
      </c>
      <c r="CL197" s="8">
        <f t="shared" si="236"/>
        <v>-5.9482793528929692E-8</v>
      </c>
    </row>
    <row r="198" spans="1:90">
      <c r="A198">
        <f t="shared" si="253"/>
        <v>2152</v>
      </c>
      <c r="B198" s="4">
        <f t="shared" si="271"/>
        <v>1286.3712852141596</v>
      </c>
      <c r="C198" s="4">
        <f t="shared" si="272"/>
        <v>3571.6990834380567</v>
      </c>
      <c r="D198" s="4">
        <f t="shared" si="273"/>
        <v>6805.8055040602139</v>
      </c>
      <c r="E198" s="11">
        <f t="shared" si="254"/>
        <v>6.6976996686235225E-6</v>
      </c>
      <c r="F198" s="11">
        <f t="shared" si="255"/>
        <v>1.3427411291037474E-5</v>
      </c>
      <c r="G198" s="11">
        <f t="shared" si="256"/>
        <v>2.9645431633590013E-5</v>
      </c>
      <c r="H198" s="4">
        <f t="shared" si="274"/>
        <v>221557.6387861179</v>
      </c>
      <c r="I198" s="4">
        <f t="shared" si="275"/>
        <v>186095.07921620182</v>
      </c>
      <c r="J198" s="4">
        <f t="shared" si="276"/>
        <v>39504.923125296285</v>
      </c>
      <c r="K198" s="4">
        <f t="shared" si="244"/>
        <v>172234.59613313136</v>
      </c>
      <c r="L198" s="4">
        <f t="shared" si="245"/>
        <v>52102.675748671936</v>
      </c>
      <c r="M198" s="4">
        <f t="shared" si="246"/>
        <v>5804.59184467267</v>
      </c>
      <c r="N198" s="11">
        <f t="shared" si="257"/>
        <v>5.5571313146653978E-3</v>
      </c>
      <c r="O198" s="11">
        <f t="shared" si="258"/>
        <v>8.5903509649485343E-3</v>
      </c>
      <c r="P198" s="11">
        <f t="shared" si="259"/>
        <v>6.2035599308434275E-3</v>
      </c>
      <c r="Q198" s="4">
        <f t="shared" si="260"/>
        <v>5071.3793145139416</v>
      </c>
      <c r="R198" s="4">
        <f t="shared" si="261"/>
        <v>16149.36764537455</v>
      </c>
      <c r="S198" s="4">
        <f t="shared" si="262"/>
        <v>4120.6452289855379</v>
      </c>
      <c r="T198" s="4">
        <f t="shared" si="277"/>
        <v>22.889661319281483</v>
      </c>
      <c r="U198" s="4">
        <f t="shared" si="278"/>
        <v>86.780197055143589</v>
      </c>
      <c r="V198" s="4">
        <f t="shared" si="279"/>
        <v>104.3071319469789</v>
      </c>
      <c r="W198" s="11">
        <f t="shared" si="263"/>
        <v>-1.219247815263802E-2</v>
      </c>
      <c r="X198" s="11">
        <f t="shared" si="264"/>
        <v>-1.3228699347321071E-2</v>
      </c>
      <c r="Y198" s="11">
        <f t="shared" si="265"/>
        <v>-1.2203590333800474E-2</v>
      </c>
      <c r="Z198" s="4">
        <f t="shared" si="291"/>
        <v>4588.464568433058</v>
      </c>
      <c r="AA198" s="4">
        <f t="shared" si="280"/>
        <v>23817.365318381329</v>
      </c>
      <c r="AB198" s="4">
        <f t="shared" si="281"/>
        <v>7333.7246467241448</v>
      </c>
      <c r="AC198" s="12">
        <f t="shared" si="282"/>
        <v>1.622396420814582</v>
      </c>
      <c r="AD198" s="12">
        <f t="shared" si="283"/>
        <v>4.1227624729117247</v>
      </c>
      <c r="AE198" s="12">
        <f t="shared" si="284"/>
        <v>1.8639331711207328</v>
      </c>
      <c r="AF198" s="11">
        <f t="shared" si="266"/>
        <v>-2.9039671966837322E-3</v>
      </c>
      <c r="AG198" s="11">
        <f t="shared" si="267"/>
        <v>2.0567434751257441E-3</v>
      </c>
      <c r="AH198" s="11">
        <f t="shared" si="268"/>
        <v>8.257041531207765E-4</v>
      </c>
      <c r="AI198" s="1">
        <f t="shared" si="247"/>
        <v>417636.36812898872</v>
      </c>
      <c r="AJ198" s="1">
        <f t="shared" si="248"/>
        <v>340232.35800005595</v>
      </c>
      <c r="AK198" s="1">
        <f t="shared" si="249"/>
        <v>73951.33466330792</v>
      </c>
      <c r="AL198" s="17">
        <f t="shared" si="285"/>
        <v>53.9001062950218</v>
      </c>
      <c r="AM198" s="17">
        <f t="shared" si="285"/>
        <v>21.644894975394386</v>
      </c>
      <c r="AN198" s="17">
        <f t="shared" si="285"/>
        <v>3.5976426893887279</v>
      </c>
      <c r="AO198" s="7">
        <f t="shared" si="269"/>
        <v>4.3862319413023963E-3</v>
      </c>
      <c r="AP198" s="7">
        <f t="shared" si="269"/>
        <v>6.7544675795032693E-3</v>
      </c>
      <c r="AQ198" s="7">
        <f t="shared" si="269"/>
        <v>4.8891544055583852E-3</v>
      </c>
      <c r="AR198" s="1">
        <f t="shared" si="286"/>
        <v>221557.6387861179</v>
      </c>
      <c r="AS198" s="1">
        <f t="shared" si="287"/>
        <v>186095.07921620182</v>
      </c>
      <c r="AT198" s="1">
        <f t="shared" si="288"/>
        <v>39504.923125296285</v>
      </c>
      <c r="AU198" s="1">
        <f t="shared" si="250"/>
        <v>44311.527757223579</v>
      </c>
      <c r="AV198" s="1">
        <f t="shared" si="251"/>
        <v>37219.015843240362</v>
      </c>
      <c r="AW198" s="1">
        <f t="shared" si="252"/>
        <v>7900.9846250592573</v>
      </c>
      <c r="AX198" s="1">
        <f t="shared" si="222"/>
        <v>137787.67690650508</v>
      </c>
      <c r="AY198" s="1">
        <f t="shared" si="223"/>
        <v>41682.140598937542</v>
      </c>
      <c r="AZ198" s="1">
        <f t="shared" si="224"/>
        <v>4643.6734757381355</v>
      </c>
      <c r="BA198" s="1">
        <f t="shared" si="225"/>
        <v>11.833469206178975</v>
      </c>
      <c r="BB198" s="1">
        <f t="shared" si="226"/>
        <v>10.637828033048434</v>
      </c>
      <c r="BC198" s="1">
        <f t="shared" si="227"/>
        <v>8.4432610293506141</v>
      </c>
      <c r="BD198" s="1">
        <f t="shared" si="228"/>
        <v>2236.4420003792684</v>
      </c>
      <c r="BE198">
        <f t="shared" si="292"/>
        <v>0.44605544733121549</v>
      </c>
      <c r="BF198">
        <f t="shared" si="293"/>
        <v>0.64396964061591089</v>
      </c>
      <c r="BG198">
        <f t="shared" si="294"/>
        <v>5.0936644772301656E-2</v>
      </c>
      <c r="BH198">
        <f t="shared" si="229"/>
        <v>0.49687035440398347</v>
      </c>
      <c r="BI198">
        <f t="shared" si="230"/>
        <v>1.989654620938508E-2</v>
      </c>
      <c r="BJ198">
        <f t="shared" si="230"/>
        <v>4.1469689803498549E-2</v>
      </c>
      <c r="BK198">
        <f t="shared" si="230"/>
        <v>2.5945417806596459E-4</v>
      </c>
      <c r="BL198">
        <f t="shared" ref="BL198:BL261" si="297">BI198*AR198</f>
        <v>4408.2317981502429</v>
      </c>
      <c r="BM198">
        <f t="shared" ref="BM198:BM261" si="298">BJ198*AS198</f>
        <v>7717.3052090533793</v>
      </c>
      <c r="BN198">
        <f t="shared" ref="BN198:BN261" si="299">BK198*AT198</f>
        <v>10.249717359032864</v>
      </c>
      <c r="BO198">
        <f t="shared" si="270"/>
        <v>1956.4854356207566</v>
      </c>
      <c r="BP198">
        <f t="shared" si="289"/>
        <v>1006.3210576088311</v>
      </c>
      <c r="BQ198">
        <f t="shared" si="290"/>
        <v>54.876569081145981</v>
      </c>
      <c r="BR198" s="7">
        <f t="shared" si="237"/>
        <v>6.8860783079232046E-3</v>
      </c>
      <c r="BS198" s="7">
        <f t="shared" si="295"/>
        <v>2.0206278705153832E-2</v>
      </c>
      <c r="BT198" s="7">
        <f t="shared" si="296"/>
        <v>2.8547263241814102E-3</v>
      </c>
      <c r="BU198" s="8">
        <f>MAX((BU$3*climate!$I308+BU$4*climate!$I308^2+BU$5*climate!$I308^6)*(K198/K$66)^$BW$1,-99)</f>
        <v>2.5014493452382078</v>
      </c>
      <c r="BV198" s="8">
        <f>MAX((BV$3*climate!$I308+BV$4*climate!$I308^2+BV$5*climate!$I308^6)*(L198/L$66)^$BW$1,-99)</f>
        <v>0.90711877575129995</v>
      </c>
      <c r="BW198" s="8">
        <f>MAX((BW$3*climate!$I308+BW$4*climate!$I308^2+BW$5*climate!$I308^6)*(M198/M$66)^$BW$1,-99)</f>
        <v>0.14398780175926071</v>
      </c>
      <c r="BX198" s="8">
        <f>MAX((BX$3*climate!$M308+BX$4*climate!$M308^2+BX$5*climate!$M308^6)*(K198/K$66)^$BW$1,-99)</f>
        <v>2.5014490743188995</v>
      </c>
      <c r="BY198" s="8">
        <f>MAX((BY$3*climate!$M308+BY$4*climate!$M308^2+BY$5*climate!$M308^6)*(L198/L$66)^$BW$1,-99)</f>
        <v>0.907118376575901</v>
      </c>
      <c r="BZ198" s="8">
        <f>MAX((BZ$3*climate!$M308+BZ$4*climate!$M308^2+BZ$5*climate!$M308^6)*(M198/M$66)^$BW$1,-99)</f>
        <v>0.14398721980042145</v>
      </c>
      <c r="CA198" s="8">
        <f t="shared" si="231"/>
        <v>8.301448146002797E-4</v>
      </c>
      <c r="CB198" s="8">
        <f t="shared" si="232"/>
        <v>1.6774137489451508E-5</v>
      </c>
      <c r="CC198" s="8">
        <f t="shared" si="233"/>
        <v>2.3698362551221147E-6</v>
      </c>
      <c r="CD198" s="8">
        <f>MAX((CD$3*climate!$I308+CD$4*climate!$I308^2+CD$5*climate!$I308^6)*(K198/K$66)^$BW$1,-99)</f>
        <v>0.70777088017522394</v>
      </c>
      <c r="CE198" s="8">
        <f>MAX((CE$3*climate!$I308+CE$4*climate!$I308^2+CE$5*climate!$I308^6)*(L198/L$66)^$BW$1,-99)</f>
        <v>0.24259963844034921</v>
      </c>
      <c r="CF198" s="8">
        <f>MAX((CF$3*climate!$I308+CF$4*climate!$I308^2+CF$5*climate!$I308^6)*(M198/M$66)^$BW$1,-99)</f>
        <v>3.0723633423066617E-2</v>
      </c>
      <c r="CG198" s="8">
        <f>MAX((CG$3*climate!$M308+CG$4*climate!$M308^2+CG$5*climate!$M308^6)*(K198/K$66)^$BW$1,-99)</f>
        <v>0.70777131901169721</v>
      </c>
      <c r="CH198" s="8">
        <f>MAX((CH$3*climate!$M308+CH$4*climate!$M308^2+CH$5*climate!$M308^6)*(L198/L$66)^$BW$1,-99)</f>
        <v>0.24259974591705527</v>
      </c>
      <c r="CI198" s="8">
        <f>MAX((CI$3*climate!$M308+CI$4*climate!$M308^2+CI$5*climate!$M308^6)*(M198/M$66)^$BW$1,-99)</f>
        <v>3.0723571382096623E-2</v>
      </c>
      <c r="CJ198" s="8">
        <f t="shared" si="234"/>
        <v>-1.9698573859962313E-5</v>
      </c>
      <c r="CK198" s="8">
        <f t="shared" si="235"/>
        <v>-3.9803487350845643E-7</v>
      </c>
      <c r="CL198" s="8">
        <f t="shared" si="236"/>
        <v>-5.6234037346866227E-8</v>
      </c>
    </row>
    <row r="199" spans="1:90">
      <c r="A199">
        <f t="shared" si="253"/>
        <v>2153</v>
      </c>
      <c r="B199" s="4">
        <f t="shared" si="271"/>
        <v>1286.3794701562638</v>
      </c>
      <c r="C199" s="4">
        <f t="shared" si="272"/>
        <v>3571.744644177028</v>
      </c>
      <c r="D199" s="4">
        <f t="shared" si="273"/>
        <v>6805.997177049906</v>
      </c>
      <c r="E199" s="11">
        <f t="shared" si="254"/>
        <v>6.362814685192346E-6</v>
      </c>
      <c r="F199" s="11">
        <f t="shared" si="255"/>
        <v>1.2756040726485601E-5</v>
      </c>
      <c r="G199" s="11">
        <f t="shared" si="256"/>
        <v>2.8163160051910511E-5</v>
      </c>
      <c r="H199" s="4">
        <f t="shared" si="274"/>
        <v>222777.67640475876</v>
      </c>
      <c r="I199" s="4">
        <f t="shared" si="275"/>
        <v>187679.97579910996</v>
      </c>
      <c r="J199" s="4">
        <f t="shared" si="276"/>
        <v>39748.627822213755</v>
      </c>
      <c r="K199" s="4">
        <f t="shared" si="244"/>
        <v>173181.92770730142</v>
      </c>
      <c r="L199" s="4">
        <f t="shared" si="245"/>
        <v>52545.742906084386</v>
      </c>
      <c r="M199" s="4">
        <f t="shared" si="246"/>
        <v>5840.2357197924966</v>
      </c>
      <c r="N199" s="11">
        <f t="shared" si="257"/>
        <v>5.5002397627350597E-3</v>
      </c>
      <c r="O199" s="11">
        <f t="shared" si="258"/>
        <v>8.5037313544062965E-3</v>
      </c>
      <c r="P199" s="11">
        <f t="shared" si="259"/>
        <v>6.1406341864569391E-3</v>
      </c>
      <c r="Q199" s="4">
        <f t="shared" si="260"/>
        <v>5037.1323907382084</v>
      </c>
      <c r="R199" s="4">
        <f t="shared" si="261"/>
        <v>16071.450709862236</v>
      </c>
      <c r="S199" s="4">
        <f t="shared" si="262"/>
        <v>4095.4684837274317</v>
      </c>
      <c r="T199" s="4">
        <f t="shared" si="277"/>
        <v>22.61057962372486</v>
      </c>
      <c r="U199" s="4">
        <f t="shared" si="278"/>
        <v>85.632207918999811</v>
      </c>
      <c r="V199" s="4">
        <f t="shared" si="279"/>
        <v>103.0342104398043</v>
      </c>
      <c r="W199" s="11">
        <f t="shared" si="263"/>
        <v>-1.219247815263802E-2</v>
      </c>
      <c r="X199" s="11">
        <f t="shared" si="264"/>
        <v>-1.3228699347321071E-2</v>
      </c>
      <c r="Y199" s="11">
        <f t="shared" si="265"/>
        <v>-1.2203590333800474E-2</v>
      </c>
      <c r="Z199" s="4">
        <f t="shared" si="291"/>
        <v>4544.5026263062473</v>
      </c>
      <c r="AA199" s="4">
        <f t="shared" si="280"/>
        <v>23753.257864183244</v>
      </c>
      <c r="AB199" s="4">
        <f t="shared" si="281"/>
        <v>7295.4018353727224</v>
      </c>
      <c r="AC199" s="12">
        <f t="shared" si="282"/>
        <v>1.6176850348285194</v>
      </c>
      <c r="AD199" s="12">
        <f t="shared" si="283"/>
        <v>4.1312419377273795</v>
      </c>
      <c r="AE199" s="12">
        <f t="shared" si="284"/>
        <v>1.8654722284812668</v>
      </c>
      <c r="AF199" s="11">
        <f t="shared" si="266"/>
        <v>-2.9039671966837322E-3</v>
      </c>
      <c r="AG199" s="11">
        <f t="shared" si="267"/>
        <v>2.0567434751257441E-3</v>
      </c>
      <c r="AH199" s="11">
        <f t="shared" si="268"/>
        <v>8.257041531207765E-4</v>
      </c>
      <c r="AI199" s="1">
        <f t="shared" si="247"/>
        <v>420184.25907331344</v>
      </c>
      <c r="AJ199" s="1">
        <f t="shared" si="248"/>
        <v>343428.1380432907</v>
      </c>
      <c r="AK199" s="1">
        <f t="shared" si="249"/>
        <v>74457.185822036379</v>
      </c>
      <c r="AL199" s="17">
        <f t="shared" si="285"/>
        <v>54.134160479213911</v>
      </c>
      <c r="AM199" s="17">
        <f t="shared" si="285"/>
        <v>21.789632719353712</v>
      </c>
      <c r="AN199" s="17">
        <f t="shared" si="285"/>
        <v>3.615056225687133</v>
      </c>
      <c r="AO199" s="7">
        <f t="shared" si="269"/>
        <v>4.342369621889372E-3</v>
      </c>
      <c r="AP199" s="7">
        <f t="shared" si="269"/>
        <v>6.6869229037082364E-3</v>
      </c>
      <c r="AQ199" s="7">
        <f t="shared" si="269"/>
        <v>4.8402628615028011E-3</v>
      </c>
      <c r="AR199" s="1">
        <f t="shared" si="286"/>
        <v>222777.67640475876</v>
      </c>
      <c r="AS199" s="1">
        <f t="shared" si="287"/>
        <v>187679.97579910996</v>
      </c>
      <c r="AT199" s="1">
        <f t="shared" si="288"/>
        <v>39748.627822213755</v>
      </c>
      <c r="AU199" s="1">
        <f t="shared" si="250"/>
        <v>44555.535280951757</v>
      </c>
      <c r="AV199" s="1">
        <f t="shared" si="251"/>
        <v>37535.995159821992</v>
      </c>
      <c r="AW199" s="1">
        <f t="shared" si="252"/>
        <v>7949.7255644427514</v>
      </c>
      <c r="AX199" s="1">
        <f t="shared" ref="AX199:AX262" si="300">(AR199-AU199)/B199*1000</f>
        <v>138545.54216584112</v>
      </c>
      <c r="AY199" s="1">
        <f t="shared" ref="AY199:AY262" si="301">(AS199-AV199)/C199*1000</f>
        <v>42036.59432486751</v>
      </c>
      <c r="AZ199" s="1">
        <f t="shared" ref="AZ199:AZ262" si="302">(AT199-AW199)/D199*1000</f>
        <v>4672.1885758339977</v>
      </c>
      <c r="BA199" s="1">
        <f t="shared" ref="BA199:BA262" si="303">LN(AX199)</f>
        <v>11.838954374860769</v>
      </c>
      <c r="BB199" s="1">
        <f t="shared" ref="BB199:BB262" si="304">LN(AY199)</f>
        <v>10.646295811358932</v>
      </c>
      <c r="BC199" s="1">
        <f t="shared" ref="BC199:BC262" si="305">LN(AZ199)</f>
        <v>8.4493828866716676</v>
      </c>
      <c r="BD199" s="1">
        <f t="shared" ref="BD199:BD262" si="306">SUMPRODUCT(BA199:BC199,B199:D199)*BS199</f>
        <v>2172.89520625152</v>
      </c>
      <c r="BE199">
        <f t="shared" si="292"/>
        <v>0.44605544733121549</v>
      </c>
      <c r="BF199">
        <f t="shared" si="293"/>
        <v>0.64396964061591089</v>
      </c>
      <c r="BG199">
        <f t="shared" si="294"/>
        <v>5.0936644772301656E-2</v>
      </c>
      <c r="BH199">
        <f t="shared" ref="BH199:BH262" si="307">(BE199*Z199+BF199*AA199+BG199*AB199)/(Z199+AA199+AB199)</f>
        <v>0.4971483065170717</v>
      </c>
      <c r="BI199">
        <f t="shared" ref="BI199:BK262" si="308">BI$5*BE199^2</f>
        <v>1.989654620938508E-2</v>
      </c>
      <c r="BJ199">
        <f t="shared" si="308"/>
        <v>4.1469689803498549E-2</v>
      </c>
      <c r="BK199">
        <f t="shared" si="308"/>
        <v>2.5945417806596459E-4</v>
      </c>
      <c r="BL199">
        <f t="shared" si="297"/>
        <v>4432.5063330067187</v>
      </c>
      <c r="BM199">
        <f t="shared" si="298"/>
        <v>7783.0303787172052</v>
      </c>
      <c r="BN199">
        <f t="shared" si="299"/>
        <v>10.312947560862401</v>
      </c>
      <c r="BO199">
        <f t="shared" si="270"/>
        <v>1969.9579475387523</v>
      </c>
      <c r="BP199">
        <f t="shared" si="289"/>
        <v>1017.6305688862732</v>
      </c>
      <c r="BQ199">
        <f t="shared" si="290"/>
        <v>55.50514642660773</v>
      </c>
      <c r="BR199" s="7">
        <f t="shared" si="237"/>
        <v>6.8178168459307464E-3</v>
      </c>
      <c r="BS199" s="7">
        <f t="shared" si="295"/>
        <v>1.9617746315683332E-2</v>
      </c>
      <c r="BT199" s="7">
        <f t="shared" si="296"/>
        <v>2.7531725846295378E-3</v>
      </c>
      <c r="BU199" s="8">
        <f>MAX((BU$3*climate!$I309+BU$4*climate!$I309^2+BU$5*climate!$I309^6)*(K199/K$66)^$BW$1,-99)</f>
        <v>2.4950840749347392</v>
      </c>
      <c r="BV199" s="8">
        <f>MAX((BV$3*climate!$I309+BV$4*climate!$I309^2+BV$5*climate!$I309^6)*(L199/L$66)^$BW$1,-99)</f>
        <v>0.9009216107153003</v>
      </c>
      <c r="BW199" s="8">
        <f>MAX((BW$3*climate!$I309+BW$4*climate!$I309^2+BW$5*climate!$I309^6)*(M199/M$66)^$BW$1,-99)</f>
        <v>0.13754523743568481</v>
      </c>
      <c r="BX199" s="8">
        <f>MAX((BX$3*climate!$M309+BX$4*climate!$M309^2+BX$5*climate!$M309^6)*(K199/K$66)^$BW$1,-99)</f>
        <v>2.4950837958498244</v>
      </c>
      <c r="BY199" s="8">
        <f>MAX((BY$3*climate!$M309+BY$4*climate!$M309^2+BY$5*climate!$M309^6)*(L199/L$66)^$BW$1,-99)</f>
        <v>0.90092120838290157</v>
      </c>
      <c r="BZ199" s="8">
        <f>MAX((BZ$3*climate!$M309+BZ$4*climate!$M309^2+BZ$5*climate!$M309^6)*(M199/M$66)^$BW$1,-99)</f>
        <v>0.13754465416625053</v>
      </c>
      <c r="CA199" s="8">
        <f t="shared" ref="CA199:CA262" si="309">((BU199-BX199)*H199+(BY199-BY199)*I199+(BW199-BZ199)*J199)/100</f>
        <v>8.5358048487247382E-4</v>
      </c>
      <c r="CB199" s="8">
        <f t="shared" ref="CB199:CB262" si="310">CA199*BS199</f>
        <v>1.6745325412246164E-5</v>
      </c>
      <c r="CC199" s="8">
        <f t="shared" ref="CC199:CC262" si="311">CA199*BT199</f>
        <v>2.350054389725683E-6</v>
      </c>
      <c r="CD199" s="8">
        <f>MAX((CD$3*climate!$I309+CD$4*climate!$I309^2+CD$5*climate!$I309^6)*(K199/K$66)^$BW$1,-99)</f>
        <v>0.71146924957282254</v>
      </c>
      <c r="CE199" s="8">
        <f>MAX((CE$3*climate!$I309+CE$4*climate!$I309^2+CE$5*climate!$I309^6)*(L199/L$66)^$BW$1,-99)</f>
        <v>0.24322216653951448</v>
      </c>
      <c r="CF199" s="8">
        <f>MAX((CF$3*climate!$I309+CF$4*climate!$I309^2+CF$5*climate!$I309^6)*(M199/M$66)^$BW$1,-99)</f>
        <v>3.000371347868367E-2</v>
      </c>
      <c r="CG199" s="8">
        <f>MAX((CG$3*climate!$M309+CG$4*climate!$M309^2+CG$5*climate!$M309^6)*(K199/K$66)^$BW$1,-99)</f>
        <v>0.71146968487331885</v>
      </c>
      <c r="CH199" s="8">
        <f>MAX((CH$3*climate!$M309+CH$4*climate!$M309^2+CH$5*climate!$M309^6)*(L199/L$66)^$BW$1,-99)</f>
        <v>0.24322227177630779</v>
      </c>
      <c r="CI199" s="8">
        <f>MAX((CI$3*climate!$M309+CI$4*climate!$M309^2+CI$5*climate!$M309^6)*(M199/M$66)^$BW$1,-99)</f>
        <v>3.0003649501558032E-2</v>
      </c>
      <c r="CJ199" s="8">
        <f t="shared" ref="CJ199:CJ262" si="312">((CD199-CG199)*Q199+(CH199-CH199)*R199+(CF199-CI199)*S199)/100</f>
        <v>-1.9306499279609577E-5</v>
      </c>
      <c r="CK199" s="8">
        <f t="shared" ref="CK199:CK262" si="313">CJ199*BS199</f>
        <v>-3.7875000511130367E-7</v>
      </c>
      <c r="CL199" s="8">
        <f t="shared" ref="CL199:CL262" si="314">CJ199*BT199</f>
        <v>-5.315412452179101E-8</v>
      </c>
    </row>
    <row r="200" spans="1:90">
      <c r="A200">
        <f t="shared" si="253"/>
        <v>2154</v>
      </c>
      <c r="B200" s="4">
        <f t="shared" si="271"/>
        <v>1286.387245900738</v>
      </c>
      <c r="C200" s="4">
        <f t="shared" si="272"/>
        <v>3571.7879274311663</v>
      </c>
      <c r="D200" s="4">
        <f t="shared" si="273"/>
        <v>6806.1792715183265</v>
      </c>
      <c r="E200" s="11">
        <f t="shared" si="254"/>
        <v>6.0446739509327286E-6</v>
      </c>
      <c r="F200" s="11">
        <f t="shared" si="255"/>
        <v>1.211823869016132E-5</v>
      </c>
      <c r="G200" s="11">
        <f t="shared" si="256"/>
        <v>2.6755002049314986E-5</v>
      </c>
      <c r="H200" s="4">
        <f t="shared" si="274"/>
        <v>223991.81939526761</v>
      </c>
      <c r="I200" s="4">
        <f t="shared" si="275"/>
        <v>189262.15912949719</v>
      </c>
      <c r="J200" s="4">
        <f t="shared" si="276"/>
        <v>39991.304521049708</v>
      </c>
      <c r="K200" s="4">
        <f t="shared" si="244"/>
        <v>174124.72030413116</v>
      </c>
      <c r="L200" s="4">
        <f t="shared" si="245"/>
        <v>52988.072913280361</v>
      </c>
      <c r="M200" s="4">
        <f t="shared" si="246"/>
        <v>5875.7348176825826</v>
      </c>
      <c r="N200" s="11">
        <f t="shared" si="257"/>
        <v>5.4439433104311874E-3</v>
      </c>
      <c r="O200" s="11">
        <f t="shared" si="258"/>
        <v>8.4179989230821484E-3</v>
      </c>
      <c r="P200" s="11">
        <f t="shared" si="259"/>
        <v>6.0783673114048753E-3</v>
      </c>
      <c r="Q200" s="4">
        <f t="shared" si="260"/>
        <v>5002.835027150526</v>
      </c>
      <c r="R200" s="4">
        <f t="shared" si="261"/>
        <v>15992.539870659093</v>
      </c>
      <c r="S200" s="4">
        <f t="shared" si="262"/>
        <v>4070.1879275859264</v>
      </c>
      <c r="T200" s="4">
        <f t="shared" si="277"/>
        <v>22.334900625644114</v>
      </c>
      <c r="U200" s="4">
        <f t="shared" si="278"/>
        <v>84.499405185992075</v>
      </c>
      <c r="V200" s="4">
        <f t="shared" si="279"/>
        <v>101.77682314523034</v>
      </c>
      <c r="W200" s="11">
        <f t="shared" si="263"/>
        <v>-1.219247815263802E-2</v>
      </c>
      <c r="X200" s="11">
        <f t="shared" si="264"/>
        <v>-1.3228699347321071E-2</v>
      </c>
      <c r="Y200" s="11">
        <f t="shared" si="265"/>
        <v>-1.2203590333800474E-2</v>
      </c>
      <c r="Z200" s="4">
        <f t="shared" si="291"/>
        <v>4500.7057234516924</v>
      </c>
      <c r="AA200" s="4">
        <f t="shared" si="280"/>
        <v>23687.272577573829</v>
      </c>
      <c r="AB200" s="4">
        <f t="shared" si="281"/>
        <v>7256.8146716791643</v>
      </c>
      <c r="AC200" s="12">
        <f t="shared" si="282"/>
        <v>1.6129873305528113</v>
      </c>
      <c r="AD200" s="12">
        <f t="shared" si="283"/>
        <v>4.1397388426269659</v>
      </c>
      <c r="AE200" s="12">
        <f t="shared" si="284"/>
        <v>1.8670125566478553</v>
      </c>
      <c r="AF200" s="11">
        <f t="shared" si="266"/>
        <v>-2.9039671966837322E-3</v>
      </c>
      <c r="AG200" s="11">
        <f t="shared" si="267"/>
        <v>2.0567434751257441E-3</v>
      </c>
      <c r="AH200" s="11">
        <f t="shared" si="268"/>
        <v>8.257041531207765E-4</v>
      </c>
      <c r="AI200" s="1">
        <f t="shared" si="247"/>
        <v>422721.36844693386</v>
      </c>
      <c r="AJ200" s="1">
        <f t="shared" si="248"/>
        <v>346621.31939878361</v>
      </c>
      <c r="AK200" s="1">
        <f t="shared" si="249"/>
        <v>74961.192804275488</v>
      </c>
      <c r="AL200" s="17">
        <f t="shared" si="285"/>
        <v>54.366880307845612</v>
      </c>
      <c r="AM200" s="17">
        <f t="shared" si="285"/>
        <v>21.933881257507206</v>
      </c>
      <c r="AN200" s="17">
        <f t="shared" si="285"/>
        <v>3.6323790698546565</v>
      </c>
      <c r="AO200" s="7">
        <f t="shared" si="269"/>
        <v>4.298945925670478E-3</v>
      </c>
      <c r="AP200" s="7">
        <f t="shared" si="269"/>
        <v>6.6200536746711539E-3</v>
      </c>
      <c r="AQ200" s="7">
        <f t="shared" si="269"/>
        <v>4.7918602328877727E-3</v>
      </c>
      <c r="AR200" s="1">
        <f t="shared" si="286"/>
        <v>223991.81939526761</v>
      </c>
      <c r="AS200" s="1">
        <f t="shared" si="287"/>
        <v>189262.15912949719</v>
      </c>
      <c r="AT200" s="1">
        <f t="shared" si="288"/>
        <v>39991.304521049708</v>
      </c>
      <c r="AU200" s="1">
        <f t="shared" si="250"/>
        <v>44798.363879053526</v>
      </c>
      <c r="AV200" s="1">
        <f t="shared" si="251"/>
        <v>37852.431825899439</v>
      </c>
      <c r="AW200" s="1">
        <f t="shared" si="252"/>
        <v>7998.2609042099421</v>
      </c>
      <c r="AX200" s="1">
        <f t="shared" si="300"/>
        <v>139299.77624330492</v>
      </c>
      <c r="AY200" s="1">
        <f t="shared" si="301"/>
        <v>42390.458330624293</v>
      </c>
      <c r="AZ200" s="1">
        <f t="shared" si="302"/>
        <v>4700.5878541460661</v>
      </c>
      <c r="BA200" s="1">
        <f t="shared" si="303"/>
        <v>11.844383553473032</v>
      </c>
      <c r="BB200" s="1">
        <f t="shared" si="304"/>
        <v>10.654678576522821</v>
      </c>
      <c r="BC200" s="1">
        <f t="shared" si="305"/>
        <v>8.4554428552271066</v>
      </c>
      <c r="BD200" s="1">
        <f t="shared" si="306"/>
        <v>2111.1356981344761</v>
      </c>
      <c r="BE200">
        <f t="shared" si="292"/>
        <v>0.44605544733121549</v>
      </c>
      <c r="BF200">
        <f t="shared" si="293"/>
        <v>0.64396964061591089</v>
      </c>
      <c r="BG200">
        <f t="shared" si="294"/>
        <v>5.0936644772301656E-2</v>
      </c>
      <c r="BH200">
        <f t="shared" si="307"/>
        <v>0.49742388165220308</v>
      </c>
      <c r="BI200">
        <f t="shared" si="308"/>
        <v>1.989654620938508E-2</v>
      </c>
      <c r="BJ200">
        <f t="shared" si="308"/>
        <v>4.1469689803498549E-2</v>
      </c>
      <c r="BK200">
        <f t="shared" si="308"/>
        <v>2.5945417806596459E-4</v>
      </c>
      <c r="BL200">
        <f t="shared" si="297"/>
        <v>4456.663585122179</v>
      </c>
      <c r="BM200">
        <f t="shared" si="298"/>
        <v>7848.6430306406291</v>
      </c>
      <c r="BN200">
        <f t="shared" si="299"/>
        <v>10.375911044294645</v>
      </c>
      <c r="BO200">
        <f t="shared" si="270"/>
        <v>1983.388760019257</v>
      </c>
      <c r="BP200">
        <f t="shared" si="289"/>
        <v>1029.0681140909735</v>
      </c>
      <c r="BQ200">
        <f t="shared" si="290"/>
        <v>56.140964445997099</v>
      </c>
      <c r="BR200" s="7">
        <f t="shared" ref="BR200:BR263" si="315">SUM(H200:J200)/SUM(H199:J199)-1+BR$5</f>
        <v>6.7502457308146191E-3</v>
      </c>
      <c r="BS200" s="7">
        <f t="shared" si="295"/>
        <v>1.9046355646294498E-2</v>
      </c>
      <c r="BT200" s="7">
        <f t="shared" si="296"/>
        <v>2.6554063210496065E-3</v>
      </c>
      <c r="BU200" s="8">
        <f>MAX((BU$3*climate!$I310+BU$4*climate!$I310^2+BU$5*climate!$I310^6)*(K200/K$66)^$BW$1,-99)</f>
        <v>2.4886851589674617</v>
      </c>
      <c r="BV200" s="8">
        <f>MAX((BV$3*climate!$I310+BV$4*climate!$I310^2+BV$5*climate!$I310^6)*(L200/L$66)^$BW$1,-99)</f>
        <v>0.89473625605299911</v>
      </c>
      <c r="BW200" s="8">
        <f>MAX((BW$3*climate!$I310+BW$4*climate!$I310^2+BW$5*climate!$I310^6)*(M200/M$66)^$BW$1,-99)</f>
        <v>0.13111949670090775</v>
      </c>
      <c r="BX200" s="8">
        <f>MAX((BX$3*climate!$M310+BX$4*climate!$M310^2+BX$5*climate!$M310^6)*(K200/K$66)^$BW$1,-99)</f>
        <v>2.4886848718991597</v>
      </c>
      <c r="BY200" s="8">
        <f>MAX((BY$3*climate!$M310+BY$4*climate!$M310^2+BY$5*climate!$M310^6)*(L200/L$66)^$BW$1,-99)</f>
        <v>0.89473585065596695</v>
      </c>
      <c r="BZ200" s="8">
        <f>MAX((BZ$3*climate!$M310+BZ$4*climate!$M310^2+BZ$5*climate!$M310^6)*(M200/M$66)^$BW$1,-99)</f>
        <v>0.13111891217690569</v>
      </c>
      <c r="CA200" s="8">
        <f t="shared" si="309"/>
        <v>8.7676828626133592E-4</v>
      </c>
      <c r="CB200" s="8">
        <f t="shared" si="310"/>
        <v>1.6699240599525546E-5</v>
      </c>
      <c r="CC200" s="8">
        <f t="shared" si="311"/>
        <v>2.3281760494341821E-6</v>
      </c>
      <c r="CD200" s="8">
        <f>MAX((CD$3*climate!$I310+CD$4*climate!$I310^2+CD$5*climate!$I310^6)*(K200/K$66)^$BW$1,-99)</f>
        <v>0.71512097273940789</v>
      </c>
      <c r="CE200" s="8">
        <f>MAX((CE$3*climate!$I310+CE$4*climate!$I310^2+CE$5*climate!$I310^6)*(L200/L$66)^$BW$1,-99)</f>
        <v>0.2438213494751621</v>
      </c>
      <c r="CF200" s="8">
        <f>MAX((CF$3*climate!$I310+CF$4*climate!$I310^2+CF$5*climate!$I310^6)*(M200/M$66)^$BW$1,-99)</f>
        <v>2.9266752330159792E-2</v>
      </c>
      <c r="CG200" s="8">
        <f>MAX((CG$3*climate!$M310+CG$4*climate!$M310^2+CG$5*climate!$M310^6)*(K200/K$66)^$BW$1,-99)</f>
        <v>0.71512140450697004</v>
      </c>
      <c r="CH200" s="8">
        <f>MAX((CH$3*climate!$M310+CH$4*climate!$M310^2+CH$5*climate!$M310^6)*(L200/L$66)^$BW$1,-99)</f>
        <v>0.2438214524777769</v>
      </c>
      <c r="CI200" s="8">
        <f>MAX((CI$3*climate!$M310+CI$4*climate!$M310^2+CI$5*climate!$M310^6)*(M200/M$66)^$BW$1,-99)</f>
        <v>2.9266686418790683E-2</v>
      </c>
      <c r="CJ200" s="8">
        <f t="shared" si="312"/>
        <v>-1.8917902246623041E-5</v>
      </c>
      <c r="CK200" s="8">
        <f t="shared" si="313"/>
        <v>-3.6031709427101611E-7</v>
      </c>
      <c r="CL200" s="8">
        <f t="shared" si="314"/>
        <v>-5.0234717206681371E-8</v>
      </c>
    </row>
    <row r="201" spans="1:90">
      <c r="A201">
        <f t="shared" si="253"/>
        <v>2155</v>
      </c>
      <c r="B201" s="4">
        <f t="shared" si="271"/>
        <v>1286.3946329026403</v>
      </c>
      <c r="C201" s="4">
        <f t="shared" si="272"/>
        <v>3571.829047020889</v>
      </c>
      <c r="D201" s="4">
        <f t="shared" si="273"/>
        <v>6806.3522658916663</v>
      </c>
      <c r="E201" s="11">
        <f t="shared" si="254"/>
        <v>5.7424402533860917E-6</v>
      </c>
      <c r="F201" s="11">
        <f t="shared" si="255"/>
        <v>1.1512326755653253E-5</v>
      </c>
      <c r="G201" s="11">
        <f t="shared" si="256"/>
        <v>2.5417251946849235E-5</v>
      </c>
      <c r="H201" s="4">
        <f t="shared" si="274"/>
        <v>225200.03334648543</v>
      </c>
      <c r="I201" s="4">
        <f t="shared" si="275"/>
        <v>190841.50504989843</v>
      </c>
      <c r="J201" s="4">
        <f t="shared" si="276"/>
        <v>40232.944867381164</v>
      </c>
      <c r="K201" s="4">
        <f t="shared" si="244"/>
        <v>175062.94537185738</v>
      </c>
      <c r="L201" s="4">
        <f t="shared" si="245"/>
        <v>53429.630180389293</v>
      </c>
      <c r="M201" s="4">
        <f t="shared" si="246"/>
        <v>5911.0876568934746</v>
      </c>
      <c r="N201" s="11">
        <f t="shared" si="257"/>
        <v>5.3882358925687601E-3</v>
      </c>
      <c r="O201" s="11">
        <f t="shared" si="258"/>
        <v>8.3331444763348195E-3</v>
      </c>
      <c r="P201" s="11">
        <f t="shared" si="259"/>
        <v>6.0167519991711771E-3</v>
      </c>
      <c r="Q201" s="4">
        <f t="shared" si="260"/>
        <v>4968.4943907651777</v>
      </c>
      <c r="R201" s="4">
        <f t="shared" si="261"/>
        <v>15912.66773969092</v>
      </c>
      <c r="S201" s="4">
        <f t="shared" si="262"/>
        <v>4044.8102807120699</v>
      </c>
      <c r="T201" s="4">
        <f t="shared" si="277"/>
        <v>22.062582837724605</v>
      </c>
      <c r="U201" s="4">
        <f t="shared" si="278"/>
        <v>83.381587959759116</v>
      </c>
      <c r="V201" s="4">
        <f t="shared" si="279"/>
        <v>100.53478049009028</v>
      </c>
      <c r="W201" s="11">
        <f t="shared" si="263"/>
        <v>-1.219247815263802E-2</v>
      </c>
      <c r="X201" s="11">
        <f t="shared" si="264"/>
        <v>-1.3228699347321071E-2</v>
      </c>
      <c r="Y201" s="11">
        <f t="shared" si="265"/>
        <v>-1.2203590333800474E-2</v>
      </c>
      <c r="Z201" s="4">
        <f t="shared" si="291"/>
        <v>4457.0799288541548</v>
      </c>
      <c r="AA201" s="4">
        <f t="shared" si="280"/>
        <v>23619.447480044684</v>
      </c>
      <c r="AB201" s="4">
        <f t="shared" si="281"/>
        <v>7217.9747151523434</v>
      </c>
      <c r="AC201" s="12">
        <f t="shared" si="282"/>
        <v>1.6083032682562195</v>
      </c>
      <c r="AD201" s="12">
        <f t="shared" si="283"/>
        <v>4.1482532234802632</v>
      </c>
      <c r="AE201" s="12">
        <f t="shared" si="284"/>
        <v>1.8685541566698081</v>
      </c>
      <c r="AF201" s="11">
        <f t="shared" si="266"/>
        <v>-2.9039671966837322E-3</v>
      </c>
      <c r="AG201" s="11">
        <f t="shared" si="267"/>
        <v>2.0567434751257441E-3</v>
      </c>
      <c r="AH201" s="11">
        <f t="shared" si="268"/>
        <v>8.257041531207765E-4</v>
      </c>
      <c r="AI201" s="1">
        <f t="shared" si="247"/>
        <v>425247.59548129397</v>
      </c>
      <c r="AJ201" s="1">
        <f t="shared" si="248"/>
        <v>349811.61928480474</v>
      </c>
      <c r="AK201" s="1">
        <f t="shared" si="249"/>
        <v>75463.334428057875</v>
      </c>
      <c r="AL201" s="17">
        <f t="shared" si="285"/>
        <v>54.598263383650533</v>
      </c>
      <c r="AM201" s="17">
        <f t="shared" si="285"/>
        <v>22.07763269401358</v>
      </c>
      <c r="AN201" s="17">
        <f t="shared" si="285"/>
        <v>3.6496108641421103</v>
      </c>
      <c r="AO201" s="7">
        <f t="shared" si="269"/>
        <v>4.255956466413773E-3</v>
      </c>
      <c r="AP201" s="7">
        <f t="shared" si="269"/>
        <v>6.5538531379244419E-3</v>
      </c>
      <c r="AQ201" s="7">
        <f t="shared" si="269"/>
        <v>4.7439416305588948E-3</v>
      </c>
      <c r="AR201" s="1">
        <f t="shared" si="286"/>
        <v>225200.03334648543</v>
      </c>
      <c r="AS201" s="1">
        <f t="shared" si="287"/>
        <v>190841.50504989843</v>
      </c>
      <c r="AT201" s="1">
        <f t="shared" si="288"/>
        <v>40232.944867381164</v>
      </c>
      <c r="AU201" s="1">
        <f t="shared" si="250"/>
        <v>45040.006669297087</v>
      </c>
      <c r="AV201" s="1">
        <f t="shared" si="251"/>
        <v>38168.301009979688</v>
      </c>
      <c r="AW201" s="1">
        <f t="shared" si="252"/>
        <v>8046.5889734762331</v>
      </c>
      <c r="AX201" s="1">
        <f t="shared" si="300"/>
        <v>140050.35629748591</v>
      </c>
      <c r="AY201" s="1">
        <f t="shared" si="301"/>
        <v>42743.704144311436</v>
      </c>
      <c r="AZ201" s="1">
        <f t="shared" si="302"/>
        <v>4728.8701255147807</v>
      </c>
      <c r="BA201" s="1">
        <f t="shared" si="303"/>
        <v>11.849757324758462</v>
      </c>
      <c r="BB201" s="1">
        <f t="shared" si="304"/>
        <v>10.662977192041302</v>
      </c>
      <c r="BC201" s="1">
        <f t="shared" si="305"/>
        <v>8.4614415788526625</v>
      </c>
      <c r="BD201" s="1">
        <f t="shared" si="306"/>
        <v>2051.1140211671823</v>
      </c>
      <c r="BE201">
        <f t="shared" si="292"/>
        <v>0.44605544733121549</v>
      </c>
      <c r="BF201">
        <f t="shared" si="293"/>
        <v>0.64396964061591089</v>
      </c>
      <c r="BG201">
        <f t="shared" si="294"/>
        <v>5.0936644772301656E-2</v>
      </c>
      <c r="BH201">
        <f t="shared" si="307"/>
        <v>0.49769709851772487</v>
      </c>
      <c r="BI201">
        <f t="shared" si="308"/>
        <v>1.989654620938508E-2</v>
      </c>
      <c r="BJ201">
        <f t="shared" si="308"/>
        <v>4.1469689803498549E-2</v>
      </c>
      <c r="BK201">
        <f t="shared" si="308"/>
        <v>2.5945417806596459E-4</v>
      </c>
      <c r="BL201">
        <f t="shared" si="297"/>
        <v>4480.7028698334079</v>
      </c>
      <c r="BM201">
        <f t="shared" si="298"/>
        <v>7914.1380160520903</v>
      </c>
      <c r="BN201">
        <f t="shared" si="299"/>
        <v>10.438605641739649</v>
      </c>
      <c r="BO201">
        <f t="shared" si="270"/>
        <v>1996.7771215291227</v>
      </c>
      <c r="BP201">
        <f t="shared" si="289"/>
        <v>1040.6351420829267</v>
      </c>
      <c r="BQ201">
        <f t="shared" si="290"/>
        <v>56.784106393482666</v>
      </c>
      <c r="BR201" s="7">
        <f t="shared" si="315"/>
        <v>6.6833574032900689E-3</v>
      </c>
      <c r="BS201" s="7">
        <f t="shared" si="295"/>
        <v>1.8491607423586891E-2</v>
      </c>
      <c r="BT201" s="7">
        <f t="shared" si="296"/>
        <v>2.5612786994593734E-3</v>
      </c>
      <c r="BU201" s="8">
        <f>MAX((BU$3*climate!$I311+BU$4*climate!$I311^2+BU$5*climate!$I311^6)*(K201/K$66)^$BW$1,-99)</f>
        <v>2.4822549011733654</v>
      </c>
      <c r="BV201" s="8">
        <f>MAX((BV$3*climate!$I311+BV$4*climate!$I311^2+BV$5*climate!$I311^6)*(L201/L$66)^$BW$1,-99)</f>
        <v>0.88856391466741969</v>
      </c>
      <c r="BW201" s="8">
        <f>MAX((BW$3*climate!$I311+BW$4*climate!$I311^2+BW$5*climate!$I311^6)*(M201/M$66)^$BW$1,-99)</f>
        <v>0.12471174549840074</v>
      </c>
      <c r="BX201" s="8">
        <f>MAX((BX$3*climate!$M311+BX$4*climate!$M311^2+BX$5*climate!$M311^6)*(K201/K$66)^$BW$1,-99)</f>
        <v>2.4822546063003776</v>
      </c>
      <c r="BY201" s="8">
        <f>MAX((BY$3*climate!$M311+BY$4*climate!$M311^2+BY$5*climate!$M311^6)*(L201/L$66)^$BW$1,-99)</f>
        <v>0.88856350629596037</v>
      </c>
      <c r="BZ201" s="8">
        <f>MAX((BZ$3*climate!$M311+BZ$4*climate!$M311^2+BZ$5*climate!$M311^6)*(M201/M$66)^$BW$1,-99)</f>
        <v>0.1247111597744209</v>
      </c>
      <c r="CA201" s="8">
        <f t="shared" si="309"/>
        <v>8.9970807274728903E-4</v>
      </c>
      <c r="CB201" s="8">
        <f t="shared" si="310"/>
        <v>1.6637048477074826E-5</v>
      </c>
      <c r="CC201" s="8">
        <f t="shared" si="311"/>
        <v>2.3044031224592757E-6</v>
      </c>
      <c r="CD201" s="8">
        <f>MAX((CD$3*climate!$I311+CD$4*climate!$I311^2+CD$5*climate!$I311^6)*(K201/K$66)^$BW$1,-99)</f>
        <v>0.71872582755656789</v>
      </c>
      <c r="CE201" s="8">
        <f>MAX((CE$3*climate!$I311+CE$4*climate!$I311^2+CE$5*climate!$I311^6)*(L201/L$66)^$BW$1,-99)</f>
        <v>0.2443972855436693</v>
      </c>
      <c r="CF201" s="8">
        <f>MAX((CF$3*climate!$I311+CF$4*climate!$I311^2+CF$5*climate!$I311^6)*(M201/M$66)^$BW$1,-99)</f>
        <v>2.8512979158856887E-2</v>
      </c>
      <c r="CG201" s="8">
        <f>MAX((CG$3*climate!$M311+CG$4*climate!$M311^2+CG$5*climate!$M311^6)*(K201/K$66)^$BW$1,-99)</f>
        <v>0.71872625579511418</v>
      </c>
      <c r="CH201" s="8">
        <f>MAX((CH$3*climate!$M311+CH$4*climate!$M311^2+CH$5*climate!$M311^6)*(L201/L$66)^$BW$1,-99)</f>
        <v>0.24439738631830876</v>
      </c>
      <c r="CI201" s="8">
        <f>MAX((CI$3*climate!$M311+CI$4*climate!$M311^2+CI$5*climate!$M311^6)*(M201/M$66)^$BW$1,-99)</f>
        <v>2.8512911315625496E-2</v>
      </c>
      <c r="CJ201" s="8">
        <f t="shared" si="312"/>
        <v>-1.8532878153496671E-5</v>
      </c>
      <c r="CK201" s="8">
        <f t="shared" si="313"/>
        <v>-3.4270270724363038E-7</v>
      </c>
      <c r="CL201" s="8">
        <f t="shared" si="314"/>
        <v>-4.7467866054226985E-8</v>
      </c>
    </row>
    <row r="202" spans="1:90">
      <c r="A202">
        <f t="shared" si="253"/>
        <v>2156</v>
      </c>
      <c r="B202" s="4">
        <f t="shared" si="271"/>
        <v>1286.4016505947459</v>
      </c>
      <c r="C202" s="4">
        <f t="shared" si="272"/>
        <v>3571.8681110808388</v>
      </c>
      <c r="D202" s="4">
        <f t="shared" si="273"/>
        <v>6806.5166147235286</v>
      </c>
      <c r="E202" s="11">
        <f t="shared" si="254"/>
        <v>5.4553182407167866E-6</v>
      </c>
      <c r="F202" s="11">
        <f t="shared" si="255"/>
        <v>1.093671041787059E-5</v>
      </c>
      <c r="G202" s="11">
        <f t="shared" si="256"/>
        <v>2.4146389349506773E-5</v>
      </c>
      <c r="H202" s="4">
        <f t="shared" si="274"/>
        <v>226402.28532341527</v>
      </c>
      <c r="I202" s="4">
        <f t="shared" si="275"/>
        <v>192417.89134867673</v>
      </c>
      <c r="J202" s="4">
        <f t="shared" si="276"/>
        <v>40473.540743878191</v>
      </c>
      <c r="K202" s="4">
        <f t="shared" si="244"/>
        <v>175996.57557866321</v>
      </c>
      <c r="L202" s="4">
        <f t="shared" si="245"/>
        <v>53870.3796906016</v>
      </c>
      <c r="M202" s="4">
        <f t="shared" si="246"/>
        <v>5946.2928006857101</v>
      </c>
      <c r="N202" s="11">
        <f t="shared" si="257"/>
        <v>5.333111497825449E-3</v>
      </c>
      <c r="O202" s="11">
        <f t="shared" si="258"/>
        <v>8.2491589165833989E-3</v>
      </c>
      <c r="P202" s="11">
        <f t="shared" si="259"/>
        <v>5.9557810399206712E-3</v>
      </c>
      <c r="Q202" s="4">
        <f t="shared" si="260"/>
        <v>4934.1175124397168</v>
      </c>
      <c r="R202" s="4">
        <f t="shared" si="261"/>
        <v>15831.866633865593</v>
      </c>
      <c r="S202" s="4">
        <f t="shared" si="262"/>
        <v>4019.3421431605684</v>
      </c>
      <c r="T202" s="4">
        <f t="shared" si="277"/>
        <v>21.79358527848488</v>
      </c>
      <c r="U202" s="4">
        <f t="shared" si="278"/>
        <v>82.278558001537263</v>
      </c>
      <c r="V202" s="4">
        <f t="shared" si="279"/>
        <v>99.30789521469066</v>
      </c>
      <c r="W202" s="11">
        <f t="shared" si="263"/>
        <v>-1.219247815263802E-2</v>
      </c>
      <c r="X202" s="11">
        <f t="shared" si="264"/>
        <v>-1.3228699347321071E-2</v>
      </c>
      <c r="Y202" s="11">
        <f t="shared" si="265"/>
        <v>-1.2203590333800474E-2</v>
      </c>
      <c r="Z202" s="4">
        <f t="shared" si="291"/>
        <v>4413.6311151935142</v>
      </c>
      <c r="AA202" s="4">
        <f t="shared" si="280"/>
        <v>23549.820527342399</v>
      </c>
      <c r="AB202" s="4">
        <f t="shared" si="281"/>
        <v>7178.8933498243423</v>
      </c>
      <c r="AC202" s="12">
        <f t="shared" si="282"/>
        <v>1.6036328083228841</v>
      </c>
      <c r="AD202" s="12">
        <f t="shared" si="283"/>
        <v>4.1567851162308251</v>
      </c>
      <c r="AE202" s="12">
        <f t="shared" si="284"/>
        <v>1.8700970295973014</v>
      </c>
      <c r="AF202" s="11">
        <f t="shared" si="266"/>
        <v>-2.9039671966837322E-3</v>
      </c>
      <c r="AG202" s="11">
        <f t="shared" si="267"/>
        <v>2.0567434751257441E-3</v>
      </c>
      <c r="AH202" s="11">
        <f t="shared" si="268"/>
        <v>8.257041531207765E-4</v>
      </c>
      <c r="AI202" s="1">
        <f t="shared" si="247"/>
        <v>427762.84260246169</v>
      </c>
      <c r="AJ202" s="1">
        <f t="shared" si="248"/>
        <v>352998.75836630393</v>
      </c>
      <c r="AK202" s="1">
        <f t="shared" si="249"/>
        <v>75963.58995872832</v>
      </c>
      <c r="AL202" s="17">
        <f t="shared" si="285"/>
        <v>54.828307537432124</v>
      </c>
      <c r="AM202" s="17">
        <f t="shared" si="285"/>
        <v>22.220879320700085</v>
      </c>
      <c r="AN202" s="17">
        <f t="shared" si="285"/>
        <v>3.6667512696467166</v>
      </c>
      <c r="AO202" s="7">
        <f t="shared" ref="AO202:AQ217" si="316">AO$5*AO201</f>
        <v>4.2133969017496354E-3</v>
      </c>
      <c r="AP202" s="7">
        <f t="shared" si="316"/>
        <v>6.4883146065451971E-3</v>
      </c>
      <c r="AQ202" s="7">
        <f t="shared" si="316"/>
        <v>4.696502214253306E-3</v>
      </c>
      <c r="AR202" s="1">
        <f t="shared" si="286"/>
        <v>226402.28532341527</v>
      </c>
      <c r="AS202" s="1">
        <f t="shared" si="287"/>
        <v>192417.89134867673</v>
      </c>
      <c r="AT202" s="1">
        <f t="shared" si="288"/>
        <v>40473.540743878191</v>
      </c>
      <c r="AU202" s="1">
        <f t="shared" si="250"/>
        <v>45280.457064683054</v>
      </c>
      <c r="AV202" s="1">
        <f t="shared" si="251"/>
        <v>38483.57826973535</v>
      </c>
      <c r="AW202" s="1">
        <f t="shared" si="252"/>
        <v>8094.7081487756386</v>
      </c>
      <c r="AX202" s="1">
        <f t="shared" si="300"/>
        <v>140797.26046293054</v>
      </c>
      <c r="AY202" s="1">
        <f t="shared" si="301"/>
        <v>43096.303752481275</v>
      </c>
      <c r="AZ202" s="1">
        <f t="shared" si="302"/>
        <v>4757.034240548569</v>
      </c>
      <c r="BA202" s="1">
        <f t="shared" si="303"/>
        <v>11.855076265577377</v>
      </c>
      <c r="BB202" s="1">
        <f t="shared" si="304"/>
        <v>10.671192512611038</v>
      </c>
      <c r="BC202" s="1">
        <f t="shared" si="305"/>
        <v>8.4673796943354436</v>
      </c>
      <c r="BD202" s="1">
        <f t="shared" si="306"/>
        <v>1992.7820499371271</v>
      </c>
      <c r="BE202">
        <f t="shared" si="292"/>
        <v>0.44605544733121549</v>
      </c>
      <c r="BF202">
        <f t="shared" si="293"/>
        <v>0.64396964061591089</v>
      </c>
      <c r="BG202">
        <f t="shared" si="294"/>
        <v>5.0936644772301656E-2</v>
      </c>
      <c r="BH202">
        <f t="shared" si="307"/>
        <v>0.49796797587716718</v>
      </c>
      <c r="BI202">
        <f t="shared" si="308"/>
        <v>1.989654620938508E-2</v>
      </c>
      <c r="BJ202">
        <f t="shared" si="308"/>
        <v>4.1469689803498549E-2</v>
      </c>
      <c r="BK202">
        <f t="shared" si="308"/>
        <v>2.5945417806596459E-4</v>
      </c>
      <c r="BL202">
        <f t="shared" si="297"/>
        <v>4504.6235318477175</v>
      </c>
      <c r="BM202">
        <f t="shared" si="298"/>
        <v>7979.5102668729114</v>
      </c>
      <c r="BN202">
        <f t="shared" si="299"/>
        <v>10.501029247122245</v>
      </c>
      <c r="BO202">
        <f t="shared" si="270"/>
        <v>2010.1222966870146</v>
      </c>
      <c r="BP202">
        <f t="shared" si="289"/>
        <v>1052.3331181739768</v>
      </c>
      <c r="BQ202">
        <f t="shared" si="290"/>
        <v>57.434656487789887</v>
      </c>
      <c r="BR202" s="7">
        <f t="shared" si="315"/>
        <v>6.617144422822685E-3</v>
      </c>
      <c r="BS202" s="7">
        <f t="shared" si="295"/>
        <v>1.7953016916103778E-2</v>
      </c>
      <c r="BT202" s="7">
        <f t="shared" si="296"/>
        <v>2.4706470699741214E-3</v>
      </c>
      <c r="BU202" s="8">
        <f>MAX((BU$3*climate!$I312+BU$4*climate!$I312^2+BU$5*climate!$I312^6)*(K202/K$66)^$BW$1,-99)</f>
        <v>2.4757955788939574</v>
      </c>
      <c r="BV202" s="8">
        <f>MAX((BV$3*climate!$I312+BV$4*climate!$I312^2+BV$5*climate!$I312^6)*(L202/L$66)^$BW$1,-99)</f>
        <v>0.88240576846279939</v>
      </c>
      <c r="BW202" s="8">
        <f>MAX((BW$3*climate!$I312+BW$4*climate!$I312^2+BW$5*climate!$I312^6)*(M202/M$66)^$BW$1,-99)</f>
        <v>0.11832312902484673</v>
      </c>
      <c r="BX202" s="8">
        <f>MAX((BX$3*climate!$M312+BX$4*climate!$M312^2+BX$5*climate!$M312^6)*(K202/K$66)^$BW$1,-99)</f>
        <v>2.4757952763915214</v>
      </c>
      <c r="BY202" s="8">
        <f>MAX((BY$3*climate!$M312+BY$4*climate!$M312^2+BY$5*climate!$M312^6)*(L202/L$66)^$BW$1,-99)</f>
        <v>0.8824053572050029</v>
      </c>
      <c r="BZ202" s="8">
        <f>MAX((BZ$3*climate!$M312+BZ$4*climate!$M312^2+BZ$5*climate!$M312^6)*(M202/M$66)^$BW$1,-99)</f>
        <v>0.11832254215407083</v>
      </c>
      <c r="CA202" s="8">
        <f t="shared" si="309"/>
        <v>9.2239981083920011E-4</v>
      </c>
      <c r="CB202" s="8">
        <f t="shared" si="310"/>
        <v>1.6559859407407084E-5</v>
      </c>
      <c r="CC202" s="8">
        <f t="shared" si="311"/>
        <v>2.2789243899945536E-6</v>
      </c>
      <c r="CD202" s="8">
        <f>MAX((CD$3*climate!$I312+CD$4*climate!$I312^2+CD$5*climate!$I312^6)*(K202/K$66)^$BW$1,-99)</f>
        <v>0.72228361725217072</v>
      </c>
      <c r="CE202" s="8">
        <f>MAX((CE$3*climate!$I312+CE$4*climate!$I312^2+CE$5*climate!$I312^6)*(L202/L$66)^$BW$1,-99)</f>
        <v>0.24495008555640574</v>
      </c>
      <c r="CF202" s="8">
        <f>MAX((CF$3*climate!$I312+CF$4*climate!$I312^2+CF$5*climate!$I312^6)*(M202/M$66)^$BW$1,-99)</f>
        <v>2.7742633658756899E-2</v>
      </c>
      <c r="CG202" s="8">
        <f>MAX((CG$3*climate!$M312+CG$4*climate!$M312^2+CG$5*climate!$M312^6)*(K202/K$66)^$BW$1,-99)</f>
        <v>0.72228404196647555</v>
      </c>
      <c r="CH202" s="8">
        <f>MAX((CH$3*climate!$M312+CH$4*climate!$M312^2+CH$5*climate!$M312^6)*(L202/L$66)^$BW$1,-99)</f>
        <v>0.24495018410973149</v>
      </c>
      <c r="CI202" s="8">
        <f>MAX((CI$3*climate!$M312+CI$4*climate!$M312^2+CI$5*climate!$M312^6)*(M202/M$66)^$BW$1,-99)</f>
        <v>2.7742563886507525E-2</v>
      </c>
      <c r="CJ202" s="8">
        <f t="shared" si="312"/>
        <v>-1.8151517469450376E-5</v>
      </c>
      <c r="CK202" s="8">
        <f t="shared" si="313"/>
        <v>-3.2587450018199584E-7</v>
      </c>
      <c r="CL202" s="8">
        <f t="shared" si="314"/>
        <v>-4.4845993451481648E-8</v>
      </c>
    </row>
    <row r="203" spans="1:90">
      <c r="A203">
        <f t="shared" si="253"/>
        <v>2157</v>
      </c>
      <c r="B203" s="4">
        <f t="shared" si="271"/>
        <v>1286.4083174386158</v>
      </c>
      <c r="C203" s="4">
        <f t="shared" si="272"/>
        <v>3571.9052223436611</v>
      </c>
      <c r="D203" s="4">
        <f t="shared" si="273"/>
        <v>6806.6727498838072</v>
      </c>
      <c r="E203" s="11">
        <f t="shared" si="254"/>
        <v>5.1825523286809467E-6</v>
      </c>
      <c r="F203" s="11">
        <f t="shared" si="255"/>
        <v>1.038987489697706E-5</v>
      </c>
      <c r="G203" s="11">
        <f t="shared" si="256"/>
        <v>2.2939069882031434E-5</v>
      </c>
      <c r="H203" s="4">
        <f t="shared" si="274"/>
        <v>227598.5438495937</v>
      </c>
      <c r="I203" s="4">
        <f t="shared" si="275"/>
        <v>193991.19776913413</v>
      </c>
      <c r="J203" s="4">
        <f t="shared" si="276"/>
        <v>40713.084269987819</v>
      </c>
      <c r="K203" s="4">
        <f t="shared" si="244"/>
        <v>176925.58479625513</v>
      </c>
      <c r="L203" s="4">
        <f t="shared" si="245"/>
        <v>54310.287001918048</v>
      </c>
      <c r="M203" s="4">
        <f t="shared" si="246"/>
        <v>5981.3488566323113</v>
      </c>
      <c r="N203" s="11">
        <f t="shared" si="257"/>
        <v>5.2785641682937534E-3</v>
      </c>
      <c r="O203" s="11">
        <f t="shared" si="258"/>
        <v>8.1660332420712134E-3</v>
      </c>
      <c r="P203" s="11">
        <f t="shared" si="259"/>
        <v>5.8954473184633649E-3</v>
      </c>
      <c r="Q203" s="4">
        <f t="shared" si="260"/>
        <v>4899.7112874735194</v>
      </c>
      <c r="R203" s="4">
        <f t="shared" si="261"/>
        <v>15750.168566653154</v>
      </c>
      <c r="S203" s="4">
        <f t="shared" si="262"/>
        <v>3993.7899957420655</v>
      </c>
      <c r="T203" s="4">
        <f t="shared" si="277"/>
        <v>21.527867466109299</v>
      </c>
      <c r="U203" s="4">
        <f t="shared" si="278"/>
        <v>81.190119695003801</v>
      </c>
      <c r="V203" s="4">
        <f t="shared" si="279"/>
        <v>98.095982344578587</v>
      </c>
      <c r="W203" s="11">
        <f t="shared" si="263"/>
        <v>-1.219247815263802E-2</v>
      </c>
      <c r="X203" s="11">
        <f t="shared" si="264"/>
        <v>-1.3228699347321071E-2</v>
      </c>
      <c r="Y203" s="11">
        <f t="shared" si="265"/>
        <v>-1.2203590333800474E-2</v>
      </c>
      <c r="Z203" s="4">
        <f t="shared" si="291"/>
        <v>4370.3649616426273</v>
      </c>
      <c r="AA203" s="4">
        <f t="shared" si="280"/>
        <v>23478.429593942266</v>
      </c>
      <c r="AB203" s="4">
        <f t="shared" si="281"/>
        <v>7139.5817849425803</v>
      </c>
      <c r="AC203" s="12">
        <f t="shared" si="282"/>
        <v>1.5989759112519886</v>
      </c>
      <c r="AD203" s="12">
        <f t="shared" si="283"/>
        <v>4.1653345568961324</v>
      </c>
      <c r="AE203" s="12">
        <f t="shared" si="284"/>
        <v>1.8716411764813787</v>
      </c>
      <c r="AF203" s="11">
        <f t="shared" si="266"/>
        <v>-2.9039671966837322E-3</v>
      </c>
      <c r="AG203" s="11">
        <f t="shared" si="267"/>
        <v>2.0567434751257441E-3</v>
      </c>
      <c r="AH203" s="11">
        <f t="shared" si="268"/>
        <v>8.257041531207765E-4</v>
      </c>
      <c r="AI203" s="1">
        <f t="shared" si="247"/>
        <v>430267.01540689857</v>
      </c>
      <c r="AJ203" s="1">
        <f t="shared" si="248"/>
        <v>356182.46079940884</v>
      </c>
      <c r="AK203" s="1">
        <f t="shared" si="249"/>
        <v>76461.939111631131</v>
      </c>
      <c r="AL203" s="17">
        <f t="shared" si="285"/>
        <v>55.057010824327456</v>
      </c>
      <c r="AM203" s="17">
        <f t="shared" si="285"/>
        <v>22.363613616008191</v>
      </c>
      <c r="AN203" s="17">
        <f t="shared" si="285"/>
        <v>3.683799966049158</v>
      </c>
      <c r="AO203" s="7">
        <f t="shared" si="316"/>
        <v>4.1712629327321392E-3</v>
      </c>
      <c r="AP203" s="7">
        <f t="shared" si="316"/>
        <v>6.4234314604797449E-3</v>
      </c>
      <c r="AQ203" s="7">
        <f t="shared" si="316"/>
        <v>4.6495371921107731E-3</v>
      </c>
      <c r="AR203" s="1">
        <f t="shared" si="286"/>
        <v>227598.5438495937</v>
      </c>
      <c r="AS203" s="1">
        <f t="shared" si="287"/>
        <v>193991.19776913413</v>
      </c>
      <c r="AT203" s="1">
        <f t="shared" si="288"/>
        <v>40713.084269987819</v>
      </c>
      <c r="AU203" s="1">
        <f t="shared" si="250"/>
        <v>45519.70876991874</v>
      </c>
      <c r="AV203" s="1">
        <f t="shared" si="251"/>
        <v>38798.239553826825</v>
      </c>
      <c r="AW203" s="1">
        <f t="shared" si="252"/>
        <v>8142.6168539975642</v>
      </c>
      <c r="AX203" s="1">
        <f t="shared" si="300"/>
        <v>141540.46783700411</v>
      </c>
      <c r="AY203" s="1">
        <f t="shared" si="301"/>
        <v>43448.229601534433</v>
      </c>
      <c r="AZ203" s="1">
        <f t="shared" si="302"/>
        <v>4785.0790853058488</v>
      </c>
      <c r="BA203" s="1">
        <f t="shared" si="303"/>
        <v>11.860340946958523</v>
      </c>
      <c r="BB203" s="1">
        <f t="shared" si="304"/>
        <v>10.679325384214032</v>
      </c>
      <c r="BC203" s="1">
        <f t="shared" si="305"/>
        <v>8.4732578315050908</v>
      </c>
      <c r="BD203" s="1">
        <f t="shared" si="306"/>
        <v>1936.0929548148879</v>
      </c>
      <c r="BE203">
        <f t="shared" si="292"/>
        <v>0.44605544733121549</v>
      </c>
      <c r="BF203">
        <f t="shared" si="293"/>
        <v>0.64396964061591089</v>
      </c>
      <c r="BG203">
        <f t="shared" si="294"/>
        <v>5.0936644772301656E-2</v>
      </c>
      <c r="BH203">
        <f t="shared" si="307"/>
        <v>0.49823653253704403</v>
      </c>
      <c r="BI203">
        <f t="shared" si="308"/>
        <v>1.989654620938508E-2</v>
      </c>
      <c r="BJ203">
        <f t="shared" si="308"/>
        <v>4.1469689803498549E-2</v>
      </c>
      <c r="BK203">
        <f t="shared" si="308"/>
        <v>2.5945417806596459E-4</v>
      </c>
      <c r="BL203">
        <f t="shared" si="297"/>
        <v>4528.4249448921973</v>
      </c>
      <c r="BM203">
        <f t="shared" si="298"/>
        <v>8044.7547960951324</v>
      </c>
      <c r="BN203">
        <f t="shared" si="299"/>
        <v>10.563179815800041</v>
      </c>
      <c r="BO203">
        <f t="shared" si="270"/>
        <v>2023.4235662317285</v>
      </c>
      <c r="BP203">
        <f t="shared" si="289"/>
        <v>1064.1635243123033</v>
      </c>
      <c r="BQ203">
        <f t="shared" si="290"/>
        <v>58.092699923090258</v>
      </c>
      <c r="BR203" s="7">
        <f t="shared" si="315"/>
        <v>6.5515994637919128E-3</v>
      </c>
      <c r="BS203" s="7">
        <f t="shared" si="295"/>
        <v>1.7430113510780366E-2</v>
      </c>
      <c r="BT203" s="7">
        <f t="shared" si="296"/>
        <v>2.3833746945693735E-3</v>
      </c>
      <c r="BU203" s="8">
        <f>MAX((BU$3*climate!$I313+BU$4*climate!$I313^2+BU$5*climate!$I313^6)*(K203/K$66)^$BW$1,-99)</f>
        <v>2.4693094422419177</v>
      </c>
      <c r="BV203" s="8">
        <f>MAX((BV$3*climate!$I313+BV$4*climate!$I313^2+BV$5*climate!$I313^6)*(L203/L$66)^$BW$1,-99)</f>
        <v>0.87626297811565512</v>
      </c>
      <c r="BW203" s="8">
        <f>MAX((BW$3*climate!$I313+BW$4*climate!$I313^2+BW$5*climate!$I313^6)*(M203/M$66)^$BW$1,-99)</f>
        <v>0.1119547715257378</v>
      </c>
      <c r="BX203" s="8">
        <f>MAX((BX$3*climate!$M313+BX$4*climate!$M313^2+BX$5*climate!$M313^6)*(K203/K$66)^$BW$1,-99)</f>
        <v>2.4693091322818579</v>
      </c>
      <c r="BY203" s="8">
        <f>MAX((BY$3*climate!$M313+BY$4*climate!$M313^2+BY$5*climate!$M313^6)*(L203/L$66)^$BW$1,-99)</f>
        <v>0.87626256405753788</v>
      </c>
      <c r="BZ203" s="8">
        <f>MAX((BZ$3*climate!$M313+BZ$4*climate!$M313^2+BZ$5*climate!$M313^6)*(M203/M$66)^$BW$1,-99)</f>
        <v>0.11195418355997007</v>
      </c>
      <c r="CA203" s="8">
        <f t="shared" si="309"/>
        <v>9.4484358120658926E-4</v>
      </c>
      <c r="CB203" s="8">
        <f t="shared" si="310"/>
        <v>1.6468730870363076E-5</v>
      </c>
      <c r="CC203" s="8">
        <f t="shared" si="311"/>
        <v>2.2519162817740878E-6</v>
      </c>
      <c r="CD203" s="8">
        <f>MAX((CD$3*climate!$I313+CD$4*climate!$I313^2+CD$5*climate!$I313^6)*(K203/K$66)^$BW$1,-99)</f>
        <v>0.7257941700820203</v>
      </c>
      <c r="CE203" s="8">
        <f>MAX((CE$3*climate!$I313+CE$4*climate!$I313^2+CE$5*climate!$I313^6)*(L203/L$66)^$BW$1,-99)</f>
        <v>0.24547987257502649</v>
      </c>
      <c r="CF203" s="8">
        <f>MAX((CF$3*climate!$I313+CF$4*climate!$I313^2+CF$5*climate!$I313^6)*(M203/M$66)^$BW$1,-99)</f>
        <v>2.6955965771709185E-2</v>
      </c>
      <c r="CG203" s="8">
        <f>MAX((CG$3*climate!$M313+CG$4*climate!$M313^2+CG$5*climate!$M313^6)*(K203/K$66)^$BW$1,-99)</f>
        <v>0.72579459127769419</v>
      </c>
      <c r="CH203" s="8">
        <f>MAX((CH$3*climate!$M313+CH$4*climate!$M313^2+CH$5*climate!$M313^6)*(L203/L$66)^$BW$1,-99)</f>
        <v>0.24547996891414922</v>
      </c>
      <c r="CI203" s="8">
        <f>MAX((CI$3*climate!$M313+CI$4*climate!$M313^2+CI$5*climate!$M313^6)*(M203/M$66)^$BW$1,-99)</f>
        <v>2.6955894073743526E-2</v>
      </c>
      <c r="CJ203" s="8">
        <f t="shared" si="312"/>
        <v>-1.777390579653328E-5</v>
      </c>
      <c r="CK203" s="8">
        <f t="shared" si="313"/>
        <v>-3.0980119556349219E-7</v>
      </c>
      <c r="CL203" s="8">
        <f t="shared" si="314"/>
        <v>-4.236187729911732E-8</v>
      </c>
    </row>
    <row r="204" spans="1:90">
      <c r="A204">
        <f t="shared" si="253"/>
        <v>2158</v>
      </c>
      <c r="B204" s="4">
        <f t="shared" si="271"/>
        <v>1286.4146509731158</v>
      </c>
      <c r="C204" s="4">
        <f t="shared" si="272"/>
        <v>3571.940478409645</v>
      </c>
      <c r="D204" s="4">
        <f t="shared" si="273"/>
        <v>6806.8210816885867</v>
      </c>
      <c r="E204" s="11">
        <f t="shared" si="254"/>
        <v>4.9234247122468991E-6</v>
      </c>
      <c r="F204" s="11">
        <f t="shared" si="255"/>
        <v>9.8703811521282059E-6</v>
      </c>
      <c r="G204" s="11">
        <f t="shared" si="256"/>
        <v>2.1792116387929863E-5</v>
      </c>
      <c r="H204" s="4">
        <f t="shared" si="274"/>
        <v>228788.77888917297</v>
      </c>
      <c r="I204" s="4">
        <f t="shared" si="275"/>
        <v>195561.30601746842</v>
      </c>
      <c r="J204" s="4">
        <f t="shared" si="276"/>
        <v>40951.567801479381</v>
      </c>
      <c r="K204" s="4">
        <f t="shared" si="244"/>
        <v>177849.94808330608</v>
      </c>
      <c r="L204" s="4">
        <f t="shared" si="245"/>
        <v>54749.318248589429</v>
      </c>
      <c r="M204" s="4">
        <f t="shared" si="246"/>
        <v>6016.2544762114439</v>
      </c>
      <c r="N204" s="11">
        <f t="shared" si="257"/>
        <v>5.2245879990473476E-3</v>
      </c>
      <c r="O204" s="11">
        <f t="shared" si="258"/>
        <v>8.0837585457038674E-3</v>
      </c>
      <c r="P204" s="11">
        <f t="shared" si="259"/>
        <v>5.8357438122720318E-3</v>
      </c>
      <c r="Q204" s="4">
        <f t="shared" si="260"/>
        <v>4865.2824762556484</v>
      </c>
      <c r="R204" s="4">
        <f t="shared" si="261"/>
        <v>15667.605240065674</v>
      </c>
      <c r="S204" s="4">
        <f t="shared" si="262"/>
        <v>3968.1602008854115</v>
      </c>
      <c r="T204" s="4">
        <f t="shared" si="277"/>
        <v>21.265389412355876</v>
      </c>
      <c r="U204" s="4">
        <f t="shared" si="278"/>
        <v>80.116080011585581</v>
      </c>
      <c r="V204" s="4">
        <f t="shared" si="279"/>
        <v>96.898859162653622</v>
      </c>
      <c r="W204" s="11">
        <f t="shared" si="263"/>
        <v>-1.219247815263802E-2</v>
      </c>
      <c r="X204" s="11">
        <f t="shared" si="264"/>
        <v>-1.3228699347321071E-2</v>
      </c>
      <c r="Y204" s="11">
        <f t="shared" si="265"/>
        <v>-1.2203590333800474E-2</v>
      </c>
      <c r="Z204" s="4">
        <f t="shared" si="291"/>
        <v>4327.2869566831268</v>
      </c>
      <c r="AA204" s="4">
        <f t="shared" si="280"/>
        <v>23405.312457941327</v>
      </c>
      <c r="AB204" s="4">
        <f t="shared" si="281"/>
        <v>7100.0510556844192</v>
      </c>
      <c r="AC204" s="12">
        <f t="shared" si="282"/>
        <v>1.5943325376574253</v>
      </c>
      <c r="AD204" s="12">
        <f t="shared" si="283"/>
        <v>4.173901581567744</v>
      </c>
      <c r="AE204" s="12">
        <f t="shared" si="284"/>
        <v>1.8731865983739513</v>
      </c>
      <c r="AF204" s="11">
        <f t="shared" si="266"/>
        <v>-2.9039671966837322E-3</v>
      </c>
      <c r="AG204" s="11">
        <f t="shared" si="267"/>
        <v>2.0567434751257441E-3</v>
      </c>
      <c r="AH204" s="11">
        <f t="shared" si="268"/>
        <v>8.257041531207765E-4</v>
      </c>
      <c r="AI204" s="1">
        <f t="shared" si="247"/>
        <v>432760.02263612743</v>
      </c>
      <c r="AJ204" s="1">
        <f t="shared" si="248"/>
        <v>359362.45427329477</v>
      </c>
      <c r="AK204" s="1">
        <f t="shared" si="249"/>
        <v>76958.362054465586</v>
      </c>
      <c r="AL204" s="17">
        <f t="shared" si="285"/>
        <v>55.284371520081621</v>
      </c>
      <c r="AM204" s="17">
        <f t="shared" si="285"/>
        <v>22.505828243886562</v>
      </c>
      <c r="AN204" s="17">
        <f t="shared" si="285"/>
        <v>3.7007566513500958</v>
      </c>
      <c r="AO204" s="7">
        <f t="shared" si="316"/>
        <v>4.1295503034048178E-3</v>
      </c>
      <c r="AP204" s="7">
        <f t="shared" si="316"/>
        <v>6.3591971458749471E-3</v>
      </c>
      <c r="AQ204" s="7">
        <f t="shared" si="316"/>
        <v>4.6030418201896649E-3</v>
      </c>
      <c r="AR204" s="1">
        <f t="shared" si="286"/>
        <v>228788.77888917297</v>
      </c>
      <c r="AS204" s="1">
        <f t="shared" si="287"/>
        <v>195561.30601746842</v>
      </c>
      <c r="AT204" s="1">
        <f t="shared" si="288"/>
        <v>40951.567801479381</v>
      </c>
      <c r="AU204" s="1">
        <f t="shared" si="250"/>
        <v>45757.755777834594</v>
      </c>
      <c r="AV204" s="1">
        <f t="shared" si="251"/>
        <v>39112.261203493683</v>
      </c>
      <c r="AW204" s="1">
        <f t="shared" si="252"/>
        <v>8190.3135602958764</v>
      </c>
      <c r="AX204" s="1">
        <f t="shared" si="300"/>
        <v>142279.95846664486</v>
      </c>
      <c r="AY204" s="1">
        <f t="shared" si="301"/>
        <v>43799.45459887154</v>
      </c>
      <c r="AZ204" s="1">
        <f t="shared" si="302"/>
        <v>4813.0035809691544</v>
      </c>
      <c r="BA204" s="1">
        <f t="shared" si="303"/>
        <v>11.865551934149535</v>
      </c>
      <c r="BB204" s="1">
        <f t="shared" si="304"/>
        <v>10.68737664420645</v>
      </c>
      <c r="BC204" s="1">
        <f t="shared" si="305"/>
        <v>8.4790766133230182</v>
      </c>
      <c r="BD204" s="1">
        <f t="shared" si="306"/>
        <v>1881.0011690167912</v>
      </c>
      <c r="BE204">
        <f t="shared" si="292"/>
        <v>0.44605544733121549</v>
      </c>
      <c r="BF204">
        <f t="shared" si="293"/>
        <v>0.64396964061591089</v>
      </c>
      <c r="BG204">
        <f t="shared" si="294"/>
        <v>5.0936644772301656E-2</v>
      </c>
      <c r="BH204">
        <f t="shared" si="307"/>
        <v>0.49850278733532255</v>
      </c>
      <c r="BI204">
        <f t="shared" si="308"/>
        <v>1.989654620938508E-2</v>
      </c>
      <c r="BJ204">
        <f t="shared" si="308"/>
        <v>4.1469689803498549E-2</v>
      </c>
      <c r="BK204">
        <f t="shared" si="308"/>
        <v>2.5945417806596459E-4</v>
      </c>
      <c r="BL204">
        <f t="shared" si="297"/>
        <v>4552.1065113572158</v>
      </c>
      <c r="BM204">
        <f t="shared" si="298"/>
        <v>8109.8666981114693</v>
      </c>
      <c r="BN204">
        <f t="shared" si="299"/>
        <v>10.625055364445453</v>
      </c>
      <c r="BO204">
        <f t="shared" si="270"/>
        <v>2036.6802269832763</v>
      </c>
      <c r="BP204">
        <f t="shared" si="289"/>
        <v>1076.1278592691285</v>
      </c>
      <c r="BQ204">
        <f t="shared" si="290"/>
        <v>58.758322880023435</v>
      </c>
      <c r="BR204" s="7">
        <f t="shared" si="315"/>
        <v>6.4867153118528531E-3</v>
      </c>
      <c r="BS204" s="7">
        <f t="shared" si="295"/>
        <v>1.6922440301728511E-2</v>
      </c>
      <c r="BT204" s="7">
        <f t="shared" si="296"/>
        <v>2.2993304875534352E-3</v>
      </c>
      <c r="BU204" s="8">
        <f>MAX((BU$3*climate!$I314+BU$4*climate!$I314^2+BU$5*climate!$I314^6)*(K204/K$66)^$BW$1,-99)</f>
        <v>2.4627987134110456</v>
      </c>
      <c r="BV204" s="8">
        <f>MAX((BV$3*climate!$I314+BV$4*climate!$I314^2+BV$5*climate!$I314^6)*(L204/L$66)^$BW$1,-99)</f>
        <v>0.87013668286950141</v>
      </c>
      <c r="BW204" s="8">
        <f>MAX((BW$3*climate!$I314+BW$4*climate!$I314^2+BW$5*climate!$I314^6)*(M204/M$66)^$BW$1,-99)</f>
        <v>0.10560777611255084</v>
      </c>
      <c r="BX204" s="8">
        <f>MAX((BX$3*climate!$M314+BX$4*climate!$M314^2+BX$5*climate!$M314^6)*(K204/K$66)^$BW$1,-99)</f>
        <v>2.4627983961618227</v>
      </c>
      <c r="BY204" s="8">
        <f>MAX((BY$3*climate!$M314+BY$4*climate!$M314^2+BY$5*climate!$M314^6)*(L204/L$66)^$BW$1,-99)</f>
        <v>0.87013626609504813</v>
      </c>
      <c r="BZ204" s="8">
        <f>MAX((BZ$3*climate!$M314+BZ$4*climate!$M314^2+BZ$5*climate!$M314^6)*(M204/M$66)^$BW$1,-99)</f>
        <v>0.10560718710224756</v>
      </c>
      <c r="CA204" s="8">
        <f t="shared" si="309"/>
        <v>9.6703957679593886E-4</v>
      </c>
      <c r="CB204" s="8">
        <f t="shared" si="310"/>
        <v>1.6364669507738079E-5</v>
      </c>
      <c r="CC204" s="8">
        <f t="shared" si="311"/>
        <v>2.2235435815976736E-6</v>
      </c>
      <c r="CD204" s="8">
        <f>MAX((CD$3*climate!$I314+CD$4*climate!$I314^2+CD$5*climate!$I314^6)*(K204/K$66)^$BW$1,-99)</f>
        <v>0.72925733899234468</v>
      </c>
      <c r="CE204" s="8">
        <f>MAX((CE$3*climate!$I314+CE$4*climate!$I314^2+CE$5*climate!$I314^6)*(L204/L$66)^$BW$1,-99)</f>
        <v>0.2459867816378937</v>
      </c>
      <c r="CF204" s="8">
        <f>MAX((CF$3*climate!$I314+CF$4*climate!$I314^2+CF$5*climate!$I314^6)*(M204/M$66)^$BW$1,-99)</f>
        <v>2.615323541383837E-2</v>
      </c>
      <c r="CG204" s="8">
        <f>MAX((CG$3*climate!$M314+CG$4*climate!$M314^2+CG$5*climate!$M314^6)*(K204/K$66)^$BW$1,-99)</f>
        <v>0.72925775667581516</v>
      </c>
      <c r="CH204" s="8">
        <f>MAX((CH$3*climate!$M314+CH$4*climate!$M314^2+CH$5*climate!$M314^6)*(L204/L$66)^$BW$1,-99)</f>
        <v>0.2459868757703636</v>
      </c>
      <c r="CI204" s="8">
        <f>MAX((CI$3*climate!$M314+CI$4*climate!$M314^2+CI$5*climate!$M314^6)*(M204/M$66)^$BW$1,-99)</f>
        <v>2.6153161793909346E-2</v>
      </c>
      <c r="CJ204" s="8">
        <f t="shared" si="312"/>
        <v>-1.7400123971873236E-5</v>
      </c>
      <c r="CK204" s="8">
        <f t="shared" si="313"/>
        <v>-2.9445255915669999E-7</v>
      </c>
      <c r="CL204" s="8">
        <f t="shared" si="314"/>
        <v>-4.0008635535737504E-8</v>
      </c>
    </row>
    <row r="205" spans="1:90">
      <c r="A205">
        <f t="shared" si="253"/>
        <v>2159</v>
      </c>
      <c r="B205" s="4">
        <f t="shared" si="271"/>
        <v>1286.4206678605144</v>
      </c>
      <c r="C205" s="4">
        <f t="shared" si="272"/>
        <v>3571.9739720029211</v>
      </c>
      <c r="D205" s="4">
        <f t="shared" si="273"/>
        <v>6806.961999973968</v>
      </c>
      <c r="E205" s="11">
        <f t="shared" si="254"/>
        <v>4.6772534766345542E-6</v>
      </c>
      <c r="F205" s="11">
        <f t="shared" si="255"/>
        <v>9.376862094521795E-6</v>
      </c>
      <c r="G205" s="11">
        <f t="shared" si="256"/>
        <v>2.0702510568533371E-5</v>
      </c>
      <c r="H205" s="4">
        <f t="shared" si="274"/>
        <v>229972.96182873682</v>
      </c>
      <c r="I205" s="4">
        <f t="shared" si="275"/>
        <v>197128.09976959391</v>
      </c>
      <c r="J205" s="4">
        <f t="shared" si="276"/>
        <v>41188.983929856833</v>
      </c>
      <c r="K205" s="4">
        <f t="shared" si="244"/>
        <v>178769.64166878001</v>
      </c>
      <c r="L205" s="4">
        <f t="shared" si="245"/>
        <v>55187.440142252162</v>
      </c>
      <c r="M205" s="4">
        <f t="shared" si="246"/>
        <v>6051.0083543898663</v>
      </c>
      <c r="N205" s="11">
        <f t="shared" si="257"/>
        <v>5.1711771377247473E-3</v>
      </c>
      <c r="O205" s="11">
        <f t="shared" si="258"/>
        <v>8.0023260138772923E-3</v>
      </c>
      <c r="P205" s="11">
        <f t="shared" si="259"/>
        <v>5.7766635895872831E-3</v>
      </c>
      <c r="Q205" s="4">
        <f t="shared" si="260"/>
        <v>4830.8377049603678</v>
      </c>
      <c r="R205" s="4">
        <f t="shared" si="261"/>
        <v>15584.208037031365</v>
      </c>
      <c r="S205" s="4">
        <f t="shared" si="262"/>
        <v>3942.4590035103747</v>
      </c>
      <c r="T205" s="4">
        <f t="shared" si="277"/>
        <v>21.006111616538387</v>
      </c>
      <c r="U205" s="4">
        <f t="shared" si="278"/>
        <v>79.056248476226401</v>
      </c>
      <c r="V205" s="4">
        <f t="shared" si="279"/>
        <v>95.716345181619971</v>
      </c>
      <c r="W205" s="11">
        <f t="shared" si="263"/>
        <v>-1.219247815263802E-2</v>
      </c>
      <c r="X205" s="11">
        <f t="shared" si="264"/>
        <v>-1.3228699347321071E-2</v>
      </c>
      <c r="Y205" s="11">
        <f t="shared" si="265"/>
        <v>-1.2203590333800474E-2</v>
      </c>
      <c r="Z205" s="4">
        <f t="shared" si="291"/>
        <v>4284.4024009370605</v>
      </c>
      <c r="AA205" s="4">
        <f t="shared" si="280"/>
        <v>23330.506786372538</v>
      </c>
      <c r="AB205" s="4">
        <f t="shared" si="281"/>
        <v>7060.3120238950105</v>
      </c>
      <c r="AC205" s="12">
        <f t="shared" si="282"/>
        <v>1.5897026482674625</v>
      </c>
      <c r="AD205" s="12">
        <f t="shared" si="283"/>
        <v>4.1824862264114504</v>
      </c>
      <c r="AE205" s="12">
        <f t="shared" si="284"/>
        <v>1.8747332963277989</v>
      </c>
      <c r="AF205" s="11">
        <f t="shared" si="266"/>
        <v>-2.9039671966837322E-3</v>
      </c>
      <c r="AG205" s="11">
        <f t="shared" si="267"/>
        <v>2.0567434751257441E-3</v>
      </c>
      <c r="AH205" s="11">
        <f t="shared" si="268"/>
        <v>8.257041531207765E-4</v>
      </c>
      <c r="AI205" s="1">
        <f t="shared" si="247"/>
        <v>435241.77615034929</v>
      </c>
      <c r="AJ205" s="1">
        <f t="shared" si="248"/>
        <v>362538.47004945902</v>
      </c>
      <c r="AK205" s="1">
        <f t="shared" si="249"/>
        <v>77452.839409314911</v>
      </c>
      <c r="AL205" s="17">
        <f t="shared" si="285"/>
        <v>55.510388117334067</v>
      </c>
      <c r="AM205" s="17">
        <f t="shared" si="285"/>
        <v>22.6475160526333</v>
      </c>
      <c r="AN205" s="17">
        <f t="shared" si="285"/>
        <v>3.71762104160628</v>
      </c>
      <c r="AO205" s="7">
        <f t="shared" si="316"/>
        <v>4.08825480037077E-3</v>
      </c>
      <c r="AP205" s="7">
        <f t="shared" si="316"/>
        <v>6.2956051744161978E-3</v>
      </c>
      <c r="AQ205" s="7">
        <f t="shared" si="316"/>
        <v>4.5570114019877683E-3</v>
      </c>
      <c r="AR205" s="1">
        <f t="shared" si="286"/>
        <v>229972.96182873682</v>
      </c>
      <c r="AS205" s="1">
        <f t="shared" si="287"/>
        <v>197128.09976959391</v>
      </c>
      <c r="AT205" s="1">
        <f t="shared" si="288"/>
        <v>41188.983929856833</v>
      </c>
      <c r="AU205" s="1">
        <f t="shared" si="250"/>
        <v>45994.592365747369</v>
      </c>
      <c r="AV205" s="1">
        <f t="shared" si="251"/>
        <v>39425.619953918787</v>
      </c>
      <c r="AW205" s="1">
        <f t="shared" si="252"/>
        <v>8237.7967859713663</v>
      </c>
      <c r="AX205" s="1">
        <f t="shared" si="300"/>
        <v>143015.71333502399</v>
      </c>
      <c r="AY205" s="1">
        <f t="shared" si="301"/>
        <v>44149.95211380173</v>
      </c>
      <c r="AZ205" s="1">
        <f t="shared" si="302"/>
        <v>4840.8066835118934</v>
      </c>
      <c r="BA205" s="1">
        <f t="shared" si="303"/>
        <v>11.870709786667005</v>
      </c>
      <c r="BB205" s="1">
        <f t="shared" si="304"/>
        <v>10.695347121406416</v>
      </c>
      <c r="BC205" s="1">
        <f t="shared" si="305"/>
        <v>8.4848366559698363</v>
      </c>
      <c r="BD205" s="1">
        <f t="shared" si="306"/>
        <v>1827.4623563883927</v>
      </c>
      <c r="BE205">
        <f t="shared" si="292"/>
        <v>0.44605544733121549</v>
      </c>
      <c r="BF205">
        <f t="shared" si="293"/>
        <v>0.64396964061591089</v>
      </c>
      <c r="BG205">
        <f t="shared" si="294"/>
        <v>5.0936644772301656E-2</v>
      </c>
      <c r="BH205">
        <f t="shared" si="307"/>
        <v>0.49876675913053942</v>
      </c>
      <c r="BI205">
        <f t="shared" si="308"/>
        <v>1.989654620938508E-2</v>
      </c>
      <c r="BJ205">
        <f t="shared" si="308"/>
        <v>4.1469689803498549E-2</v>
      </c>
      <c r="BK205">
        <f t="shared" si="308"/>
        <v>2.5945417806596459E-4</v>
      </c>
      <c r="BL205">
        <f t="shared" si="297"/>
        <v>4575.6676619346135</v>
      </c>
      <c r="BM205">
        <f t="shared" si="298"/>
        <v>8174.8411489981736</v>
      </c>
      <c r="BN205">
        <f t="shared" si="299"/>
        <v>10.686653970893229</v>
      </c>
      <c r="BO205">
        <f t="shared" si="270"/>
        <v>2049.8915917969966</v>
      </c>
      <c r="BP205">
        <f t="shared" si="289"/>
        <v>1088.2276388275604</v>
      </c>
      <c r="BQ205">
        <f t="shared" si="290"/>
        <v>59.431612536855724</v>
      </c>
      <c r="BR205" s="7">
        <f t="shared" si="315"/>
        <v>6.4224848604641505E-3</v>
      </c>
      <c r="BS205" s="7">
        <f t="shared" si="295"/>
        <v>1.6429553690998553E-2</v>
      </c>
      <c r="BT205" s="7">
        <f t="shared" si="296"/>
        <v>2.2183887681200276E-3</v>
      </c>
      <c r="BU205" s="8">
        <f>MAX((BU$3*climate!$I315+BU$4*climate!$I315^2+BU$5*climate!$I315^6)*(K205/K$66)^$BW$1,-99)</f>
        <v>2.4562655860286862</v>
      </c>
      <c r="BV205" s="8">
        <f>MAX((BV$3*climate!$I315+BV$4*climate!$I315^2+BV$5*climate!$I315^6)*(L205/L$66)^$BW$1,-99)</f>
        <v>0.86402800035255833</v>
      </c>
      <c r="BW205" s="8">
        <f>MAX((BW$3*climate!$I315+BW$4*climate!$I315^2+BW$5*climate!$I315^6)*(M205/M$66)^$BW$1,-99)</f>
        <v>9.9283224600897654E-2</v>
      </c>
      <c r="BX205" s="8">
        <f>MAX((BX$3*climate!$M315+BX$4*climate!$M315^2+BX$5*climate!$M315^6)*(K205/K$66)^$BW$1,-99)</f>
        <v>2.4562652616554543</v>
      </c>
      <c r="BY205" s="8">
        <f>MAX((BY$3*climate!$M315+BY$4*climate!$M315^2+BY$5*climate!$M315^6)*(L205/L$66)^$BW$1,-99)</f>
        <v>0.86402758094376397</v>
      </c>
      <c r="BZ205" s="8">
        <f>MAX((BZ$3*climate!$M315+BZ$4*climate!$M315^2+BZ$5*climate!$M315^6)*(M205/M$66)^$BW$1,-99)</f>
        <v>9.9282634595196553E-2</v>
      </c>
      <c r="CA205" s="8">
        <f t="shared" si="309"/>
        <v>9.8898808203152187E-4</v>
      </c>
      <c r="CB205" s="8">
        <f t="shared" si="310"/>
        <v>1.6248632793494569E-5</v>
      </c>
      <c r="CC205" s="8">
        <f t="shared" si="311"/>
        <v>2.1939600529832964E-6</v>
      </c>
      <c r="CD205" s="8">
        <f>MAX((CD$3*climate!$I315+CD$4*climate!$I315^2+CD$5*climate!$I315^6)*(K205/K$66)^$BW$1,-99)</f>
        <v>0.73267300126408352</v>
      </c>
      <c r="CE205" s="8">
        <f>MAX((CE$3*climate!$I315+CE$4*climate!$I315^2+CE$5*climate!$I315^6)*(L205/L$66)^$BW$1,-99)</f>
        <v>0.24647095947820774</v>
      </c>
      <c r="CF205" s="8">
        <f>MAX((CF$3*climate!$I315+CF$4*climate!$I315^2+CF$5*climate!$I315^6)*(M205/M$66)^$BW$1,-99)</f>
        <v>2.5334712193652503E-2</v>
      </c>
      <c r="CG205" s="8">
        <f>MAX((CG$3*climate!$M315+CG$4*climate!$M315^2+CG$5*climate!$M315^6)*(K205/K$66)^$BW$1,-99)</f>
        <v>0.73267341544257603</v>
      </c>
      <c r="CH205" s="8">
        <f>MAX((CH$3*climate!$M315+CH$4*climate!$M315^2+CH$5*climate!$M315^6)*(L205/L$66)^$BW$1,-99)</f>
        <v>0.24647105141200421</v>
      </c>
      <c r="CI205" s="8">
        <f>MAX((CI$3*climate!$M315+CI$4*climate!$M315^2+CI$5*climate!$M315^6)*(M205/M$66)^$BW$1,-99)</f>
        <v>2.5334636655958073E-2</v>
      </c>
      <c r="CJ205" s="8">
        <f t="shared" si="312"/>
        <v>-1.703024814658309E-5</v>
      </c>
      <c r="CK205" s="8">
        <f t="shared" si="313"/>
        <v>-2.7979937629531546E-7</v>
      </c>
      <c r="CL205" s="8">
        <f t="shared" si="314"/>
        <v>-3.7779711206676842E-8</v>
      </c>
    </row>
    <row r="206" spans="1:90">
      <c r="A206">
        <f t="shared" si="253"/>
        <v>2160</v>
      </c>
      <c r="B206" s="4">
        <f t="shared" si="271"/>
        <v>1286.4263839302787</v>
      </c>
      <c r="C206" s="4">
        <f t="shared" si="272"/>
        <v>3572.0057912148945</v>
      </c>
      <c r="D206" s="4">
        <f t="shared" si="273"/>
        <v>6807.0958751165745</v>
      </c>
      <c r="E206" s="11">
        <f t="shared" si="254"/>
        <v>4.4433908028028263E-6</v>
      </c>
      <c r="F206" s="11">
        <f t="shared" si="255"/>
        <v>8.9080189897957047E-6</v>
      </c>
      <c r="G206" s="11">
        <f t="shared" si="256"/>
        <v>1.9667385040106701E-5</v>
      </c>
      <c r="H206" s="4">
        <f t="shared" si="274"/>
        <v>231151.06545887134</v>
      </c>
      <c r="I206" s="4">
        <f t="shared" si="275"/>
        <v>198691.46467685915</v>
      </c>
      <c r="J206" s="4">
        <f t="shared" si="276"/>
        <v>41425.325481641841</v>
      </c>
      <c r="K206" s="4">
        <f t="shared" si="244"/>
        <v>179684.64293515234</v>
      </c>
      <c r="L206" s="4">
        <f t="shared" si="245"/>
        <v>55624.619972769171</v>
      </c>
      <c r="M206" s="4">
        <f t="shared" si="246"/>
        <v>6085.6092291975265</v>
      </c>
      <c r="N206" s="11">
        <f t="shared" si="257"/>
        <v>5.1183257841262986E-3</v>
      </c>
      <c r="O206" s="11">
        <f t="shared" si="258"/>
        <v>7.9217269253679667E-3</v>
      </c>
      <c r="P206" s="11">
        <f t="shared" si="259"/>
        <v>5.7181998075672702E-3</v>
      </c>
      <c r="Q206" s="4">
        <f t="shared" si="260"/>
        <v>4796.3834662886657</v>
      </c>
      <c r="R206" s="4">
        <f t="shared" si="261"/>
        <v>15500.008014158477</v>
      </c>
      <c r="S206" s="4">
        <f t="shared" si="262"/>
        <v>3916.6925319109851</v>
      </c>
      <c r="T206" s="4">
        <f t="shared" si="277"/>
        <v>20.749995059581867</v>
      </c>
      <c r="U206" s="4">
        <f t="shared" si="278"/>
        <v>78.010437133607297</v>
      </c>
      <c r="V206" s="4">
        <f t="shared" si="279"/>
        <v>94.54826211677485</v>
      </c>
      <c r="W206" s="11">
        <f t="shared" si="263"/>
        <v>-1.219247815263802E-2</v>
      </c>
      <c r="X206" s="11">
        <f t="shared" si="264"/>
        <v>-1.3228699347321071E-2</v>
      </c>
      <c r="Y206" s="11">
        <f t="shared" si="265"/>
        <v>-1.2203590333800474E-2</v>
      </c>
      <c r="Z206" s="4">
        <f t="shared" si="291"/>
        <v>4241.7164100122291</v>
      </c>
      <c r="AA206" s="4">
        <f t="shared" si="280"/>
        <v>23254.050120939126</v>
      </c>
      <c r="AB206" s="4">
        <f t="shared" si="281"/>
        <v>7020.3753788492977</v>
      </c>
      <c r="AC206" s="12">
        <f t="shared" si="282"/>
        <v>1.5850862039244127</v>
      </c>
      <c r="AD206" s="12">
        <f t="shared" si="283"/>
        <v>4.191088527667425</v>
      </c>
      <c r="AE206" s="12">
        <f t="shared" si="284"/>
        <v>1.8762812713965706</v>
      </c>
      <c r="AF206" s="11">
        <f t="shared" si="266"/>
        <v>-2.9039671966837322E-3</v>
      </c>
      <c r="AG206" s="11">
        <f t="shared" si="267"/>
        <v>2.0567434751257441E-3</v>
      </c>
      <c r="AH206" s="11">
        <f t="shared" si="268"/>
        <v>8.257041531207765E-4</v>
      </c>
      <c r="AI206" s="1">
        <f t="shared" si="247"/>
        <v>437712.19090106175</v>
      </c>
      <c r="AJ206" s="1">
        <f t="shared" si="248"/>
        <v>365710.2429984319</v>
      </c>
      <c r="AK206" s="1">
        <f t="shared" si="249"/>
        <v>77945.352254354788</v>
      </c>
      <c r="AL206" s="17">
        <f t="shared" si="285"/>
        <v>55.735059321918293</v>
      </c>
      <c r="AM206" s="17">
        <f t="shared" si="285"/>
        <v>22.788670073689445</v>
      </c>
      <c r="AN206" s="17">
        <f t="shared" si="285"/>
        <v>3.7343928706664009</v>
      </c>
      <c r="AO206" s="7">
        <f t="shared" si="316"/>
        <v>4.0473722523670626E-3</v>
      </c>
      <c r="AP206" s="7">
        <f t="shared" si="316"/>
        <v>6.2326491226720356E-3</v>
      </c>
      <c r="AQ206" s="7">
        <f t="shared" si="316"/>
        <v>4.5114412879678906E-3</v>
      </c>
      <c r="AR206" s="1">
        <f t="shared" si="286"/>
        <v>231151.06545887134</v>
      </c>
      <c r="AS206" s="1">
        <f t="shared" si="287"/>
        <v>198691.46467685915</v>
      </c>
      <c r="AT206" s="1">
        <f t="shared" si="288"/>
        <v>41425.325481641841</v>
      </c>
      <c r="AU206" s="1">
        <f t="shared" si="250"/>
        <v>46230.213091774269</v>
      </c>
      <c r="AV206" s="1">
        <f t="shared" si="251"/>
        <v>39738.292935371835</v>
      </c>
      <c r="AW206" s="1">
        <f t="shared" si="252"/>
        <v>8285.0650963283679</v>
      </c>
      <c r="AX206" s="1">
        <f t="shared" si="300"/>
        <v>143747.7143481219</v>
      </c>
      <c r="AY206" s="1">
        <f t="shared" si="301"/>
        <v>44499.695978215328</v>
      </c>
      <c r="AZ206" s="1">
        <f t="shared" si="302"/>
        <v>4868.4873833580205</v>
      </c>
      <c r="BA206" s="1">
        <f t="shared" si="303"/>
        <v>11.875815058346209</v>
      </c>
      <c r="BB206" s="1">
        <f t="shared" si="304"/>
        <v>10.703237636180777</v>
      </c>
      <c r="BC206" s="1">
        <f t="shared" si="305"/>
        <v>8.4905385689310169</v>
      </c>
      <c r="BD206" s="1">
        <f t="shared" si="306"/>
        <v>1775.4333799009764</v>
      </c>
      <c r="BE206">
        <f t="shared" si="292"/>
        <v>0.44605544733121549</v>
      </c>
      <c r="BF206">
        <f t="shared" si="293"/>
        <v>0.64396964061591089</v>
      </c>
      <c r="BG206">
        <f t="shared" si="294"/>
        <v>5.0936644772301656E-2</v>
      </c>
      <c r="BH206">
        <f t="shared" si="307"/>
        <v>0.49902846679152069</v>
      </c>
      <c r="BI206">
        <f t="shared" si="308"/>
        <v>1.989654620938508E-2</v>
      </c>
      <c r="BJ206">
        <f t="shared" si="308"/>
        <v>4.1469689803498549E-2</v>
      </c>
      <c r="BK206">
        <f t="shared" si="308"/>
        <v>2.5945417806596459E-4</v>
      </c>
      <c r="BL206">
        <f t="shared" si="297"/>
        <v>4599.1078552510289</v>
      </c>
      <c r="BM206">
        <f t="shared" si="298"/>
        <v>8239.6734067521375</v>
      </c>
      <c r="BN206">
        <f t="shared" si="299"/>
        <v>10.747973773954442</v>
      </c>
      <c r="BO206">
        <f t="shared" si="270"/>
        <v>2063.0569895109056</v>
      </c>
      <c r="BP206">
        <f t="shared" si="289"/>
        <v>1100.46439597369</v>
      </c>
      <c r="BQ206">
        <f t="shared" si="290"/>
        <v>60.112657080773523</v>
      </c>
      <c r="BR206" s="7">
        <f t="shared" si="315"/>
        <v>6.3589011075948498E-3</v>
      </c>
      <c r="BS206" s="7">
        <f t="shared" si="295"/>
        <v>1.5951023000969469E-2</v>
      </c>
      <c r="BT206" s="7">
        <f t="shared" si="296"/>
        <v>2.1404290243844854E-3</v>
      </c>
      <c r="BU206" s="8">
        <f>MAX((BU$3*climate!$I316+BU$4*climate!$I316^2+BU$5*climate!$I316^6)*(K206/K$66)^$BW$1,-99)</f>
        <v>2.4497122245497889</v>
      </c>
      <c r="BV206" s="8">
        <f>MAX((BV$3*climate!$I316+BV$4*climate!$I316^2+BV$5*climate!$I316^6)*(L206/L$66)^$BW$1,-99)</f>
        <v>0.85793802641777817</v>
      </c>
      <c r="BW206" s="8">
        <f>MAX((BW$3*climate!$I316+BW$4*climate!$I316^2+BW$5*climate!$I316^6)*(M206/M$66)^$BW$1,-99)</f>
        <v>9.2982177369052066E-2</v>
      </c>
      <c r="BX206" s="8">
        <f>MAX((BX$3*climate!$M316+BX$4*climate!$M316^2+BX$5*climate!$M316^6)*(K206/K$66)^$BW$1,-99)</f>
        <v>2.4497118932144466</v>
      </c>
      <c r="BY206" s="8">
        <f>MAX((BY$3*climate!$M316+BY$4*climate!$M316^2+BY$5*climate!$M316^6)*(L206/L$66)^$BW$1,-99)</f>
        <v>0.85793760445468903</v>
      </c>
      <c r="BZ206" s="8">
        <f>MAX((BZ$3*climate!$M316+BZ$4*climate!$M316^2+BZ$5*climate!$M316^6)*(M206/M$66)^$BW$1,-99)</f>
        <v>9.2981586415801343E-2</v>
      </c>
      <c r="CA206" s="8">
        <f t="shared" si="309"/>
        <v>1.0106894814646129E-3</v>
      </c>
      <c r="CB206" s="8">
        <f t="shared" si="310"/>
        <v>1.6121531165679946E-5</v>
      </c>
      <c r="CC206" s="8">
        <f t="shared" si="311"/>
        <v>2.163309100766963E-6</v>
      </c>
      <c r="CD206" s="8">
        <f>MAX((CD$3*climate!$I316+CD$4*climate!$I316^2+CD$5*climate!$I316^6)*(K206/K$66)^$BW$1,-99)</f>
        <v>0.73604105813993459</v>
      </c>
      <c r="CE206" s="8">
        <f>MAX((CE$3*climate!$I316+CE$4*climate!$I316^2+CE$5*climate!$I316^6)*(L206/L$66)^$BW$1,-99)</f>
        <v>0.246932564234421</v>
      </c>
      <c r="CF206" s="8">
        <f>MAX((CF$3*climate!$I316+CF$4*climate!$I316^2+CF$5*climate!$I316^6)*(M206/M$66)^$BW$1,-99)</f>
        <v>2.45006751223944E-2</v>
      </c>
      <c r="CG206" s="8">
        <f>MAX((CG$3*climate!$M316+CG$4*climate!$M316^2+CG$5*climate!$M316^6)*(K206/K$66)^$BW$1,-99)</f>
        <v>0.73604146882145349</v>
      </c>
      <c r="CH206" s="8">
        <f>MAX((CH$3*climate!$M316+CH$4*climate!$M316^2+CH$5*climate!$M316^6)*(L206/L$66)^$BW$1,-99)</f>
        <v>0.24693265397794328</v>
      </c>
      <c r="CI206" s="8">
        <f>MAX((CI$3*climate!$M316+CI$4*climate!$M316^2+CI$5*climate!$M316^6)*(M206/M$66)^$BW$1,-99)</f>
        <v>2.4500597671571332E-2</v>
      </c>
      <c r="CJ206" s="8">
        <f t="shared" si="312"/>
        <v>-1.6664349868784323E-5</v>
      </c>
      <c r="CK206" s="8">
        <f t="shared" si="313"/>
        <v>-2.658134280531813E-7</v>
      </c>
      <c r="CL206" s="8">
        <f t="shared" si="314"/>
        <v>-3.5668858131643757E-8</v>
      </c>
    </row>
    <row r="207" spans="1:90">
      <c r="A207">
        <f t="shared" si="253"/>
        <v>2161</v>
      </c>
      <c r="B207" s="4">
        <f t="shared" si="271"/>
        <v>1286.4318142206835</v>
      </c>
      <c r="C207" s="4">
        <f t="shared" si="272"/>
        <v>3572.0360197355435</v>
      </c>
      <c r="D207" s="4">
        <f t="shared" si="273"/>
        <v>6807.223059003376</v>
      </c>
      <c r="E207" s="11">
        <f t="shared" si="254"/>
        <v>4.2212212626626845E-6</v>
      </c>
      <c r="F207" s="11">
        <f t="shared" si="255"/>
        <v>8.462618040305919E-6</v>
      </c>
      <c r="G207" s="11">
        <f t="shared" si="256"/>
        <v>1.8684015788101366E-5</v>
      </c>
      <c r="H207" s="4">
        <f t="shared" si="274"/>
        <v>232323.06395551426</v>
      </c>
      <c r="I207" s="4">
        <f t="shared" si="275"/>
        <v>200251.2883706823</v>
      </c>
      <c r="J207" s="4">
        <f t="shared" si="276"/>
        <v>41660.585517533873</v>
      </c>
      <c r="K207" s="4">
        <f t="shared" si="244"/>
        <v>180594.9304015424</v>
      </c>
      <c r="L207" s="4">
        <f t="shared" si="245"/>
        <v>56060.825608782063</v>
      </c>
      <c r="M207" s="4">
        <f t="shared" si="246"/>
        <v>6120.0558812940189</v>
      </c>
      <c r="N207" s="11">
        <f t="shared" si="257"/>
        <v>5.0660281898358139E-3</v>
      </c>
      <c r="O207" s="11">
        <f t="shared" si="258"/>
        <v>7.8419526502191417E-3</v>
      </c>
      <c r="P207" s="11">
        <f t="shared" si="259"/>
        <v>5.6603457105370847E-3</v>
      </c>
      <c r="Q207" s="4">
        <f t="shared" si="260"/>
        <v>4761.9261202541866</v>
      </c>
      <c r="R207" s="4">
        <f t="shared" si="261"/>
        <v>15415.035894883144</v>
      </c>
      <c r="S207" s="4">
        <f t="shared" si="262"/>
        <v>3890.8667986499022</v>
      </c>
      <c r="T207" s="4">
        <f t="shared" si="277"/>
        <v>20.497001198150567</v>
      </c>
      <c r="U207" s="4">
        <f t="shared" si="278"/>
        <v>76.978460514813719</v>
      </c>
      <c r="V207" s="4">
        <f t="shared" si="279"/>
        <v>93.394433859128938</v>
      </c>
      <c r="W207" s="11">
        <f t="shared" si="263"/>
        <v>-1.219247815263802E-2</v>
      </c>
      <c r="X207" s="11">
        <f t="shared" si="264"/>
        <v>-1.3228699347321071E-2</v>
      </c>
      <c r="Y207" s="11">
        <f t="shared" si="265"/>
        <v>-1.2203590333800474E-2</v>
      </c>
      <c r="Z207" s="4">
        <f t="shared" si="291"/>
        <v>4199.2339173591572</v>
      </c>
      <c r="AA207" s="4">
        <f t="shared" si="280"/>
        <v>23175.979864169858</v>
      </c>
      <c r="AB207" s="4">
        <f t="shared" si="281"/>
        <v>6980.251638038636</v>
      </c>
      <c r="AC207" s="12">
        <f t="shared" si="282"/>
        <v>1.5804831655843004</v>
      </c>
      <c r="AD207" s="12">
        <f t="shared" si="283"/>
        <v>4.1997085216503791</v>
      </c>
      <c r="AE207" s="12">
        <f t="shared" si="284"/>
        <v>1.8778305246347855</v>
      </c>
      <c r="AF207" s="11">
        <f t="shared" si="266"/>
        <v>-2.9039671966837322E-3</v>
      </c>
      <c r="AG207" s="11">
        <f t="shared" si="267"/>
        <v>2.0567434751257441E-3</v>
      </c>
      <c r="AH207" s="11">
        <f t="shared" si="268"/>
        <v>8.257041531207765E-4</v>
      </c>
      <c r="AI207" s="1">
        <f t="shared" si="247"/>
        <v>440171.18490272987</v>
      </c>
      <c r="AJ207" s="1">
        <f t="shared" si="248"/>
        <v>368877.51163396053</v>
      </c>
      <c r="AK207" s="1">
        <f t="shared" si="249"/>
        <v>78435.882125247677</v>
      </c>
      <c r="AL207" s="17">
        <f t="shared" si="285"/>
        <v>55.958384049176018</v>
      </c>
      <c r="AM207" s="17">
        <f t="shared" si="285"/>
        <v>22.929283520385674</v>
      </c>
      <c r="AN207" s="17">
        <f t="shared" si="285"/>
        <v>3.7510718899067959</v>
      </c>
      <c r="AO207" s="7">
        <f t="shared" si="316"/>
        <v>4.0068985298433923E-3</v>
      </c>
      <c r="AP207" s="7">
        <f t="shared" si="316"/>
        <v>6.1703226314453151E-3</v>
      </c>
      <c r="AQ207" s="7">
        <f t="shared" si="316"/>
        <v>4.4663268750882116E-3</v>
      </c>
      <c r="AR207" s="1">
        <f t="shared" si="286"/>
        <v>232323.06395551426</v>
      </c>
      <c r="AS207" s="1">
        <f t="shared" si="287"/>
        <v>200251.2883706823</v>
      </c>
      <c r="AT207" s="1">
        <f t="shared" si="288"/>
        <v>41660.585517533873</v>
      </c>
      <c r="AU207" s="1">
        <f t="shared" si="250"/>
        <v>46464.612791102852</v>
      </c>
      <c r="AV207" s="1">
        <f t="shared" si="251"/>
        <v>40050.257674136461</v>
      </c>
      <c r="AW207" s="1">
        <f t="shared" si="252"/>
        <v>8332.1171035067746</v>
      </c>
      <c r="AX207" s="1">
        <f t="shared" si="300"/>
        <v>144475.94432123392</v>
      </c>
      <c r="AY207" s="1">
        <f t="shared" si="301"/>
        <v>44848.660487025649</v>
      </c>
      <c r="AZ207" s="1">
        <f t="shared" si="302"/>
        <v>4896.044705035215</v>
      </c>
      <c r="BA207" s="1">
        <f t="shared" si="303"/>
        <v>11.880868297390498</v>
      </c>
      <c r="BB207" s="1">
        <f t="shared" si="304"/>
        <v>10.71104900053091</v>
      </c>
      <c r="BC207" s="1">
        <f t="shared" si="305"/>
        <v>8.4961829550808705</v>
      </c>
      <c r="BD207" s="1">
        <f t="shared" si="306"/>
        <v>1724.8722708526623</v>
      </c>
      <c r="BE207">
        <f t="shared" si="292"/>
        <v>0.44605544733121549</v>
      </c>
      <c r="BF207">
        <f t="shared" si="293"/>
        <v>0.64396964061591089</v>
      </c>
      <c r="BG207">
        <f t="shared" si="294"/>
        <v>5.0936644772301656E-2</v>
      </c>
      <c r="BH207">
        <f t="shared" si="307"/>
        <v>0.49928792918768783</v>
      </c>
      <c r="BI207">
        <f t="shared" si="308"/>
        <v>1.989654620938508E-2</v>
      </c>
      <c r="BJ207">
        <f t="shared" si="308"/>
        <v>4.1469689803498549E-2</v>
      </c>
      <c r="BK207">
        <f t="shared" si="308"/>
        <v>2.5945417806596459E-4</v>
      </c>
      <c r="BL207">
        <f t="shared" si="297"/>
        <v>4622.4265774968144</v>
      </c>
      <c r="BM207">
        <f t="shared" si="298"/>
        <v>8304.3588114831309</v>
      </c>
      <c r="BN207">
        <f t="shared" si="299"/>
        <v>10.809012973198579</v>
      </c>
      <c r="BO207">
        <f t="shared" si="270"/>
        <v>2076.1757648865378</v>
      </c>
      <c r="BP207">
        <f t="shared" si="289"/>
        <v>1112.8396810898807</v>
      </c>
      <c r="BQ207">
        <f t="shared" si="290"/>
        <v>60.801545719317012</v>
      </c>
      <c r="BR207" s="7">
        <f t="shared" si="315"/>
        <v>6.2959571525860181E-3</v>
      </c>
      <c r="BS207" s="7">
        <f t="shared" si="295"/>
        <v>1.548643009802861E-2</v>
      </c>
      <c r="BT207" s="7">
        <f t="shared" si="296"/>
        <v>2.06533568833821E-3</v>
      </c>
      <c r="BU207" s="8">
        <f>MAX((BU$3*climate!$I317+BU$4*climate!$I317^2+BU$5*climate!$I317^6)*(K207/K$66)^$BW$1,-99)</f>
        <v>2.4431407636917086</v>
      </c>
      <c r="BV207" s="8">
        <f>MAX((BV$3*climate!$I317+BV$4*climate!$I317^2+BV$5*climate!$I317^6)*(L207/L$66)^$BW$1,-99)</f>
        <v>0.85186783500451557</v>
      </c>
      <c r="BW207" s="8">
        <f>MAX((BW$3*climate!$I317+BW$4*climate!$I317^2+BW$5*climate!$I317^6)*(M207/M$66)^$BW$1,-99)</f>
        <v>8.6705673236250211E-2</v>
      </c>
      <c r="BX207" s="8">
        <f>MAX((BX$3*climate!$M317+BX$4*climate!$M317^2+BX$5*climate!$M317^6)*(K207/K$66)^$BW$1,-99)</f>
        <v>2.4431404255529503</v>
      </c>
      <c r="BY207" s="8">
        <f>MAX((BY$3*climate!$M317+BY$4*climate!$M317^2+BY$5*climate!$M317^6)*(L207/L$66)^$BW$1,-99)</f>
        <v>0.85186741056526993</v>
      </c>
      <c r="BZ207" s="8">
        <f>MAX((BZ$3*climate!$M317+BZ$4*climate!$M317^2+BZ$5*climate!$M317^6)*(M207/M$66)^$BW$1,-99)</f>
        <v>8.6705081382037835E-2</v>
      </c>
      <c r="CA207" s="8">
        <f t="shared" si="309"/>
        <v>1.032144254051774E-3</v>
      </c>
      <c r="CB207" s="8">
        <f t="shared" si="310"/>
        <v>1.5984229841454681E-5</v>
      </c>
      <c r="CC207" s="8">
        <f t="shared" si="311"/>
        <v>2.1317243634063491E-6</v>
      </c>
      <c r="CD207" s="8">
        <f>MAX((CD$3*climate!$I317+CD$4*climate!$I317^2+CD$5*climate!$I317^6)*(K207/K$66)^$BW$1,-99)</f>
        <v>0.73936143443511193</v>
      </c>
      <c r="CE207" s="8">
        <f>MAX((CE$3*climate!$I317+CE$4*climate!$I317^2+CE$5*climate!$I317^6)*(L207/L$66)^$BW$1,-99)</f>
        <v>0.24737176515351061</v>
      </c>
      <c r="CF207" s="8">
        <f>MAX((CF$3*climate!$I317+CF$4*climate!$I317^2+CF$5*climate!$I317^6)*(M207/M$66)^$BW$1,-99)</f>
        <v>2.3651412317179793E-2</v>
      </c>
      <c r="CG207" s="8">
        <f>MAX((CG$3*climate!$M317+CG$4*climate!$M317^2+CG$5*climate!$M317^6)*(K207/K$66)^$BW$1,-99)</f>
        <v>0.73936184162842178</v>
      </c>
      <c r="CH207" s="8">
        <f>MAX((CH$3*climate!$M317+CH$4*climate!$M317^2+CH$5*climate!$M317^6)*(L207/L$66)^$BW$1,-99)</f>
        <v>0.24737185271556825</v>
      </c>
      <c r="CI207" s="8">
        <f>MAX((CI$3*climate!$M317+CI$4*climate!$M317^2+CI$5*climate!$M317^6)*(M207/M$66)^$BW$1,-99)</f>
        <v>2.3651332958297112E-2</v>
      </c>
      <c r="CJ207" s="8">
        <f t="shared" si="312"/>
        <v>-1.6302496163590019E-5</v>
      </c>
      <c r="CK207" s="8">
        <f t="shared" si="313"/>
        <v>-2.5246746726081643E-7</v>
      </c>
      <c r="CL207" s="8">
        <f t="shared" si="314"/>
        <v>-3.3670127135659216E-8</v>
      </c>
    </row>
    <row r="208" spans="1:90">
      <c r="A208">
        <f t="shared" si="253"/>
        <v>2162</v>
      </c>
      <c r="B208" s="4">
        <f t="shared" si="271"/>
        <v>1286.4369730183441</v>
      </c>
      <c r="C208" s="4">
        <f t="shared" si="272"/>
        <v>3572.0647370731813</v>
      </c>
      <c r="D208" s="4">
        <f t="shared" si="273"/>
        <v>6807.343885953328</v>
      </c>
      <c r="E208" s="11">
        <f t="shared" si="254"/>
        <v>4.0101601995295501E-6</v>
      </c>
      <c r="F208" s="11">
        <f t="shared" si="255"/>
        <v>8.0394871382906234E-6</v>
      </c>
      <c r="G208" s="11">
        <f t="shared" si="256"/>
        <v>1.7749814998696296E-5</v>
      </c>
      <c r="H208" s="4">
        <f t="shared" si="274"/>
        <v>233488.93286110045</v>
      </c>
      <c r="I208" s="4">
        <f t="shared" si="275"/>
        <v>201807.46046612907</v>
      </c>
      <c r="J208" s="4">
        <f t="shared" si="276"/>
        <v>41894.757331449982</v>
      </c>
      <c r="K208" s="4">
        <f t="shared" si="244"/>
        <v>181500.48370676843</v>
      </c>
      <c r="L208" s="4">
        <f t="shared" si="245"/>
        <v>56496.025497982067</v>
      </c>
      <c r="M208" s="4">
        <f t="shared" si="246"/>
        <v>6154.3471335270833</v>
      </c>
      <c r="N208" s="11">
        <f t="shared" si="257"/>
        <v>5.0142786578371012E-3</v>
      </c>
      <c r="O208" s="11">
        <f t="shared" si="258"/>
        <v>7.7629946486523771E-3</v>
      </c>
      <c r="P208" s="11">
        <f t="shared" si="259"/>
        <v>5.6030946282492611E-3</v>
      </c>
      <c r="Q208" s="4">
        <f t="shared" si="260"/>
        <v>4727.4718950118749</v>
      </c>
      <c r="R208" s="4">
        <f t="shared" si="261"/>
        <v>15329.322062995559</v>
      </c>
      <c r="S208" s="4">
        <f t="shared" si="262"/>
        <v>3864.9877014637832</v>
      </c>
      <c r="T208" s="4">
        <f t="shared" si="277"/>
        <v>20.24709195884752</v>
      </c>
      <c r="U208" s="4">
        <f t="shared" si="278"/>
        <v>75.960135604443622</v>
      </c>
      <c r="V208" s="4">
        <f t="shared" si="279"/>
        <v>92.254686448854898</v>
      </c>
      <c r="W208" s="11">
        <f t="shared" si="263"/>
        <v>-1.219247815263802E-2</v>
      </c>
      <c r="X208" s="11">
        <f t="shared" si="264"/>
        <v>-1.3228699347321071E-2</v>
      </c>
      <c r="Y208" s="11">
        <f t="shared" si="265"/>
        <v>-1.2203590333800474E-2</v>
      </c>
      <c r="Z208" s="4">
        <f t="shared" si="291"/>
        <v>4156.9596771377137</v>
      </c>
      <c r="AA208" s="4">
        <f t="shared" si="280"/>
        <v>23096.33326599362</v>
      </c>
      <c r="AB208" s="4">
        <f t="shared" si="281"/>
        <v>6939.9511479828698</v>
      </c>
      <c r="AC208" s="12">
        <f t="shared" si="282"/>
        <v>1.5758934943165326</v>
      </c>
      <c r="AD208" s="12">
        <f t="shared" si="283"/>
        <v>4.2083462447497135</v>
      </c>
      <c r="AE208" s="12">
        <f t="shared" si="284"/>
        <v>1.8793810570978333</v>
      </c>
      <c r="AF208" s="11">
        <f t="shared" si="266"/>
        <v>-2.9039671966837322E-3</v>
      </c>
      <c r="AG208" s="11">
        <f t="shared" si="267"/>
        <v>2.0567434751257441E-3</v>
      </c>
      <c r="AH208" s="11">
        <f t="shared" si="268"/>
        <v>8.257041531207765E-4</v>
      </c>
      <c r="AI208" s="1">
        <f t="shared" si="247"/>
        <v>442618.67920355976</v>
      </c>
      <c r="AJ208" s="1">
        <f t="shared" si="248"/>
        <v>372040.01814470091</v>
      </c>
      <c r="AK208" s="1">
        <f t="shared" si="249"/>
        <v>78924.411016229686</v>
      </c>
      <c r="AL208" s="17">
        <f t="shared" si="285"/>
        <v>56.180361420287284</v>
      </c>
      <c r="AM208" s="17">
        <f t="shared" si="285"/>
        <v>23.06934978664405</v>
      </c>
      <c r="AN208" s="17">
        <f t="shared" si="285"/>
        <v>3.7676578679671513</v>
      </c>
      <c r="AO208" s="7">
        <f t="shared" si="316"/>
        <v>3.9668295445449584E-3</v>
      </c>
      <c r="AP208" s="7">
        <f t="shared" si="316"/>
        <v>6.108619405130862E-3</v>
      </c>
      <c r="AQ208" s="7">
        <f t="shared" si="316"/>
        <v>4.4216636063373295E-3</v>
      </c>
      <c r="AR208" s="1">
        <f t="shared" si="286"/>
        <v>233488.93286110045</v>
      </c>
      <c r="AS208" s="1">
        <f t="shared" si="287"/>
        <v>201807.46046612907</v>
      </c>
      <c r="AT208" s="1">
        <f t="shared" si="288"/>
        <v>41894.757331449982</v>
      </c>
      <c r="AU208" s="1">
        <f t="shared" si="250"/>
        <v>46697.786572220095</v>
      </c>
      <c r="AV208" s="1">
        <f t="shared" si="251"/>
        <v>40361.492093225817</v>
      </c>
      <c r="AW208" s="1">
        <f t="shared" si="252"/>
        <v>8378.9514662899965</v>
      </c>
      <c r="AX208" s="1">
        <f t="shared" si="300"/>
        <v>145200.38696541474</v>
      </c>
      <c r="AY208" s="1">
        <f t="shared" si="301"/>
        <v>45196.820398385651</v>
      </c>
      <c r="AZ208" s="1">
        <f t="shared" si="302"/>
        <v>4923.4777068216672</v>
      </c>
      <c r="BA208" s="1">
        <f t="shared" si="303"/>
        <v>11.885870046420347</v>
      </c>
      <c r="BB208" s="1">
        <f t="shared" si="304"/>
        <v>10.718782018177526</v>
      </c>
      <c r="BC208" s="1">
        <f t="shared" si="305"/>
        <v>8.5017704107648751</v>
      </c>
      <c r="BD208" s="1">
        <f t="shared" si="306"/>
        <v>1675.7381987652136</v>
      </c>
      <c r="BE208">
        <f t="shared" si="292"/>
        <v>0.44605544733121549</v>
      </c>
      <c r="BF208">
        <f t="shared" si="293"/>
        <v>0.64396964061591089</v>
      </c>
      <c r="BG208">
        <f t="shared" si="294"/>
        <v>5.0936644772301656E-2</v>
      </c>
      <c r="BH208">
        <f t="shared" si="307"/>
        <v>0.49954516517991032</v>
      </c>
      <c r="BI208">
        <f t="shared" si="308"/>
        <v>1.989654620938508E-2</v>
      </c>
      <c r="BJ208">
        <f t="shared" si="308"/>
        <v>4.1469689803498549E-2</v>
      </c>
      <c r="BK208">
        <f t="shared" si="308"/>
        <v>2.5945417806596459E-4</v>
      </c>
      <c r="BL208">
        <f t="shared" si="297"/>
        <v>4645.6233420508952</v>
      </c>
      <c r="BM208">
        <f t="shared" si="298"/>
        <v>8368.8927855621696</v>
      </c>
      <c r="BN208">
        <f t="shared" si="299"/>
        <v>10.869769828704399</v>
      </c>
      <c r="BO208">
        <f t="shared" si="270"/>
        <v>2089.2472785435011</v>
      </c>
      <c r="BP208">
        <f t="shared" si="289"/>
        <v>1125.3550621503114</v>
      </c>
      <c r="BQ208">
        <f t="shared" si="290"/>
        <v>61.498368691949644</v>
      </c>
      <c r="BR208" s="7">
        <f t="shared" si="315"/>
        <v>6.2336461931518095E-3</v>
      </c>
      <c r="BS208" s="7">
        <f t="shared" si="295"/>
        <v>1.5035369027212243E-2</v>
      </c>
      <c r="BT208" s="7">
        <f t="shared" si="296"/>
        <v>1.9929979211856623E-3</v>
      </c>
      <c r="BU208" s="8">
        <f>MAX((BU$3*climate!$I318+BU$4*climate!$I318^2+BU$5*climate!$I318^6)*(K208/K$66)^$BW$1,-99)</f>
        <v>2.436553307908861</v>
      </c>
      <c r="BV208" s="8">
        <f>MAX((BV$3*climate!$I318+BV$4*climate!$I318^2+BV$5*climate!$I318^6)*(L208/L$66)^$BW$1,-99)</f>
        <v>0.84581847802117494</v>
      </c>
      <c r="BW208" s="8">
        <f>MAX((BW$3*climate!$I318+BW$4*climate!$I318^2+BW$5*climate!$I318^6)*(M208/M$66)^$BW$1,-99)</f>
        <v>8.0454729360162347E-2</v>
      </c>
      <c r="BX208" s="8">
        <f>MAX((BX$3*climate!$M318+BX$4*climate!$M318^2+BX$5*climate!$M318^6)*(K208/K$66)^$BW$1,-99)</f>
        <v>2.4365529631222276</v>
      </c>
      <c r="BY208" s="8">
        <f>MAX((BY$3*climate!$M318+BY$4*climate!$M318^2+BY$5*climate!$M318^6)*(L208/L$66)^$BW$1,-99)</f>
        <v>0.8458180511820439</v>
      </c>
      <c r="BZ208" s="8">
        <f>MAX((BZ$3*climate!$M318+BZ$4*climate!$M318^2+BZ$5*climate!$M318^6)*(M208/M$66)^$BW$1,-99)</f>
        <v>8.045413665034197E-2</v>
      </c>
      <c r="CA208" s="8">
        <f t="shared" si="309"/>
        <v>1.0533529720540846E-3</v>
      </c>
      <c r="CB208" s="8">
        <f t="shared" si="310"/>
        <v>1.5837550650743947E-5</v>
      </c>
      <c r="CC208" s="8">
        <f t="shared" si="311"/>
        <v>2.0993302835785297E-6</v>
      </c>
      <c r="CD208" s="8">
        <f>MAX((CD$3*climate!$I318+CD$4*climate!$I318^2+CD$5*climate!$I318^6)*(K208/K$66)^$BW$1,-99)</f>
        <v>0.74263407813277282</v>
      </c>
      <c r="CE208" s="8">
        <f>MAX((CE$3*climate!$I318+CE$4*climate!$I318^2+CE$5*climate!$I318^6)*(L208/L$66)^$BW$1,-99)</f>
        <v>0.24778874228767686</v>
      </c>
      <c r="CF208" s="8">
        <f>MAX((CF$3*climate!$I318+CF$4*climate!$I318^2+CF$5*climate!$I318^6)*(M208/M$66)^$BW$1,-99)</f>
        <v>2.2787220697466033E-2</v>
      </c>
      <c r="CG208" s="8">
        <f>MAX((CG$3*climate!$M318+CG$4*climate!$M318^2+CG$5*climate!$M318^6)*(K208/K$66)^$BW$1,-99)</f>
        <v>0.74263448184737979</v>
      </c>
      <c r="CH208" s="8">
        <f>MAX((CH$3*climate!$M318+CH$4*climate!$M318^2+CH$5*climate!$M318^6)*(L208/L$66)^$BW$1,-99)</f>
        <v>0.24778882767747984</v>
      </c>
      <c r="CI208" s="8">
        <f>MAX((CI$3*climate!$M318+CI$4*climate!$M318^2+CI$5*climate!$M318^6)*(M208/M$66)^$BW$1,-99)</f>
        <v>2.2787139436018389E-2</v>
      </c>
      <c r="CJ208" s="8">
        <f t="shared" si="312"/>
        <v>-1.5944749622952584E-5</v>
      </c>
      <c r="CK208" s="8">
        <f t="shared" si="313"/>
        <v>-2.3973519462759539E-7</v>
      </c>
      <c r="CL208" s="8">
        <f t="shared" si="314"/>
        <v>-3.1777852852370374E-8</v>
      </c>
    </row>
    <row r="209" spans="1:90">
      <c r="A209">
        <f t="shared" si="253"/>
        <v>2163</v>
      </c>
      <c r="B209" s="4">
        <f t="shared" si="271"/>
        <v>1286.441873895775</v>
      </c>
      <c r="C209" s="4">
        <f t="shared" si="272"/>
        <v>3572.0920187632664</v>
      </c>
      <c r="D209" s="4">
        <f t="shared" si="273"/>
        <v>6807.4586735932053</v>
      </c>
      <c r="E209" s="11">
        <f t="shared" si="254"/>
        <v>3.8096521895530725E-6</v>
      </c>
      <c r="F209" s="11">
        <f t="shared" si="255"/>
        <v>7.6375127813760918E-6</v>
      </c>
      <c r="G209" s="11">
        <f t="shared" si="256"/>
        <v>1.6862324248761479E-5</v>
      </c>
      <c r="H209" s="4">
        <f t="shared" si="274"/>
        <v>234648.64906552582</v>
      </c>
      <c r="I209" s="4">
        <f t="shared" si="275"/>
        <v>203359.8725644662</v>
      </c>
      <c r="J209" s="4">
        <f t="shared" si="276"/>
        <v>42127.834449450762</v>
      </c>
      <c r="K209" s="4">
        <f t="shared" si="244"/>
        <v>182401.283592341</v>
      </c>
      <c r="L209" s="4">
        <f t="shared" si="245"/>
        <v>56930.18866710877</v>
      </c>
      <c r="M209" s="4">
        <f t="shared" si="246"/>
        <v>6188.4818504839013</v>
      </c>
      <c r="N209" s="11">
        <f t="shared" si="257"/>
        <v>4.9630715421558058E-3</v>
      </c>
      <c r="O209" s="11">
        <f t="shared" si="258"/>
        <v>7.6848444700274854E-3</v>
      </c>
      <c r="P209" s="11">
        <f t="shared" si="259"/>
        <v>5.546439974251971E-3</v>
      </c>
      <c r="Q209" s="4">
        <f t="shared" si="260"/>
        <v>4693.0268877277249</v>
      </c>
      <c r="R209" s="4">
        <f t="shared" si="261"/>
        <v>15242.896556539177</v>
      </c>
      <c r="S209" s="4">
        <f t="shared" si="262"/>
        <v>3839.0610241799477</v>
      </c>
      <c r="T209" s="4">
        <f t="shared" si="277"/>
        <v>20.000229732484819</v>
      </c>
      <c r="U209" s="4">
        <f t="shared" si="278"/>
        <v>74.955281808150701</v>
      </c>
      <c r="V209" s="4">
        <f t="shared" si="279"/>
        <v>91.128848049059854</v>
      </c>
      <c r="W209" s="11">
        <f t="shared" si="263"/>
        <v>-1.219247815263802E-2</v>
      </c>
      <c r="X209" s="11">
        <f t="shared" si="264"/>
        <v>-1.3228699347321071E-2</v>
      </c>
      <c r="Y209" s="11">
        <f t="shared" si="265"/>
        <v>-1.2203590333800474E-2</v>
      </c>
      <c r="Z209" s="4">
        <f t="shared" si="291"/>
        <v>4114.8982670913456</v>
      </c>
      <c r="AA209" s="4">
        <f t="shared" si="280"/>
        <v>23015.147410732152</v>
      </c>
      <c r="AB209" s="4">
        <f t="shared" si="281"/>
        <v>6899.4840850679393</v>
      </c>
      <c r="AC209" s="12">
        <f t="shared" si="282"/>
        <v>1.57131715130357</v>
      </c>
      <c r="AD209" s="12">
        <f t="shared" si="283"/>
        <v>4.2170017334296723</v>
      </c>
      <c r="AE209" s="12">
        <f t="shared" si="284"/>
        <v>1.8809328698419756</v>
      </c>
      <c r="AF209" s="11">
        <f t="shared" si="266"/>
        <v>-2.9039671966837322E-3</v>
      </c>
      <c r="AG209" s="11">
        <f t="shared" si="267"/>
        <v>2.0567434751257441E-3</v>
      </c>
      <c r="AH209" s="11">
        <f t="shared" si="268"/>
        <v>8.257041531207765E-4</v>
      </c>
      <c r="AI209" s="1">
        <f t="shared" si="247"/>
        <v>445054.59785542387</v>
      </c>
      <c r="AJ209" s="1">
        <f t="shared" si="248"/>
        <v>375197.50842345663</v>
      </c>
      <c r="AK209" s="1">
        <f t="shared" si="249"/>
        <v>79410.921380896703</v>
      </c>
      <c r="AL209" s="17">
        <f t="shared" si="285"/>
        <v>56.400990758617439</v>
      </c>
      <c r="AM209" s="17">
        <f t="shared" si="285"/>
        <v>23.208862445636793</v>
      </c>
      <c r="AN209" s="17">
        <f t="shared" si="285"/>
        <v>3.7841505904863131</v>
      </c>
      <c r="AO209" s="7">
        <f t="shared" si="316"/>
        <v>3.9271612490995086E-3</v>
      </c>
      <c r="AP209" s="7">
        <f t="shared" si="316"/>
        <v>6.047533211079553E-3</v>
      </c>
      <c r="AQ209" s="7">
        <f t="shared" si="316"/>
        <v>4.3774469702739559E-3</v>
      </c>
      <c r="AR209" s="1">
        <f t="shared" si="286"/>
        <v>234648.64906552582</v>
      </c>
      <c r="AS209" s="1">
        <f t="shared" si="287"/>
        <v>203359.8725644662</v>
      </c>
      <c r="AT209" s="1">
        <f t="shared" si="288"/>
        <v>42127.834449450762</v>
      </c>
      <c r="AU209" s="1">
        <f t="shared" si="250"/>
        <v>46929.729813105165</v>
      </c>
      <c r="AV209" s="1">
        <f t="shared" si="251"/>
        <v>40671.974512893241</v>
      </c>
      <c r="AW209" s="1">
        <f t="shared" si="252"/>
        <v>8425.5668898901531</v>
      </c>
      <c r="AX209" s="1">
        <f t="shared" si="300"/>
        <v>145921.02687387279</v>
      </c>
      <c r="AY209" s="1">
        <f t="shared" si="301"/>
        <v>45544.150933687015</v>
      </c>
      <c r="AZ209" s="1">
        <f t="shared" si="302"/>
        <v>4950.7854803871205</v>
      </c>
      <c r="BA209" s="1">
        <f t="shared" si="303"/>
        <v>11.890820842522109</v>
      </c>
      <c r="BB209" s="1">
        <f t="shared" si="304"/>
        <v>10.726437484644551</v>
      </c>
      <c r="BC209" s="1">
        <f t="shared" si="305"/>
        <v>8.5073015258804237</v>
      </c>
      <c r="BD209" s="1">
        <f t="shared" si="306"/>
        <v>1627.9914419671966</v>
      </c>
      <c r="BE209">
        <f t="shared" si="292"/>
        <v>0.44605544733121549</v>
      </c>
      <c r="BF209">
        <f t="shared" si="293"/>
        <v>0.64396964061591089</v>
      </c>
      <c r="BG209">
        <f t="shared" si="294"/>
        <v>5.0936644772301656E-2</v>
      </c>
      <c r="BH209">
        <f t="shared" si="307"/>
        <v>0.49980019361188438</v>
      </c>
      <c r="BI209">
        <f t="shared" si="308"/>
        <v>1.989654620938508E-2</v>
      </c>
      <c r="BJ209">
        <f t="shared" si="308"/>
        <v>4.1469689803498549E-2</v>
      </c>
      <c r="BK209">
        <f t="shared" si="308"/>
        <v>2.5945417806596459E-4</v>
      </c>
      <c r="BL209">
        <f t="shared" si="297"/>
        <v>4668.6976891020176</v>
      </c>
      <c r="BM209">
        <f t="shared" si="298"/>
        <v>8433.2708337274089</v>
      </c>
      <c r="BN209">
        <f t="shared" si="299"/>
        <v>10.930242660781275</v>
      </c>
      <c r="BO209">
        <f t="shared" si="270"/>
        <v>2102.2709068879467</v>
      </c>
      <c r="BP209">
        <f t="shared" si="289"/>
        <v>1138.0121249188278</v>
      </c>
      <c r="BQ209">
        <f t="shared" si="290"/>
        <v>62.203217281770883</v>
      </c>
      <c r="BR209" s="7">
        <f t="shared" si="315"/>
        <v>6.1719615225428459E-3</v>
      </c>
      <c r="BS209" s="7">
        <f t="shared" si="295"/>
        <v>1.4597445657487614E-2</v>
      </c>
      <c r="BT209" s="7">
        <f t="shared" si="296"/>
        <v>1.9233094085560811E-3</v>
      </c>
      <c r="BU209" s="8">
        <f>MAX((BU$3*climate!$I319+BU$4*climate!$I319^2+BU$5*climate!$I319^6)*(K209/K$66)^$BW$1,-99)</f>
        <v>2.4299519309063111</v>
      </c>
      <c r="BV209" s="8">
        <f>MAX((BV$3*climate!$I319+BV$4*climate!$I319^2+BV$5*climate!$I319^6)*(L209/L$66)^$BW$1,-99)</f>
        <v>0.83979098524815599</v>
      </c>
      <c r="BW209" s="8">
        <f>MAX((BW$3*climate!$I319+BW$4*climate!$I319^2+BW$5*climate!$I319^6)*(M209/M$66)^$BW$1,-99)</f>
        <v>7.4230341152938098E-2</v>
      </c>
      <c r="BX209" s="8">
        <f>MAX((BX$3*climate!$M319+BX$4*climate!$M319^2+BX$5*climate!$M319^6)*(K209/K$66)^$BW$1,-99)</f>
        <v>2.429951579624249</v>
      </c>
      <c r="BY209" s="8">
        <f>MAX((BY$3*climate!$M319+BY$4*climate!$M319^2+BY$5*climate!$M319^6)*(L209/L$66)^$BW$1,-99)</f>
        <v>0.83979055608358344</v>
      </c>
      <c r="BZ209" s="8">
        <f>MAX((BZ$3*climate!$M319+BZ$4*climate!$M319^2+BZ$5*climate!$M319^6)*(M209/M$66)^$BW$1,-99)</f>
        <v>7.4229747631660861E-2</v>
      </c>
      <c r="CA209" s="8">
        <f t="shared" si="309"/>
        <v>1.074316274236511E-3</v>
      </c>
      <c r="CB209" s="8">
        <f t="shared" si="310"/>
        <v>1.568227343212203E-5</v>
      </c>
      <c r="CC209" s="8">
        <f t="shared" si="311"/>
        <v>2.0662425980039967E-6</v>
      </c>
      <c r="CD209" s="8">
        <f>MAX((CD$3*climate!$I319+CD$4*climate!$I319^2+CD$5*climate!$I319^6)*(K209/K$66)^$BW$1,-99)</f>
        <v>0.7458589599650487</v>
      </c>
      <c r="CE209" s="8">
        <f>MAX((CE$3*climate!$I319+CE$4*climate!$I319^2+CE$5*climate!$I319^6)*(L209/L$66)^$BW$1,-99)</f>
        <v>0.24818368618502754</v>
      </c>
      <c r="CF209" s="8">
        <f>MAX((CF$3*climate!$I319+CF$4*climate!$I319^2+CF$5*climate!$I319^6)*(M209/M$66)^$BW$1,-99)</f>
        <v>2.1908405675394479E-2</v>
      </c>
      <c r="CG209" s="8">
        <f>MAX((CG$3*climate!$M319+CG$4*climate!$M319^2+CG$5*climate!$M319^6)*(K209/K$66)^$BW$1,-99)</f>
        <v>0.74585936021118127</v>
      </c>
      <c r="CH209" s="8">
        <f>MAX((CH$3*climate!$M319+CH$4*climate!$M319^2+CH$5*climate!$M319^6)*(L209/L$66)^$BW$1,-99)</f>
        <v>0.24818376941217657</v>
      </c>
      <c r="CI209" s="8">
        <f>MAX((CI$3*climate!$M319+CI$4*climate!$M319^2+CI$5*climate!$M319^6)*(M209/M$66)^$BW$1,-99)</f>
        <v>2.1908322517295627E-2</v>
      </c>
      <c r="CJ209" s="8">
        <f t="shared" si="312"/>
        <v>-1.5591168457160548E-5</v>
      </c>
      <c r="CK209" s="8">
        <f t="shared" si="313"/>
        <v>-2.2759123429013609E-7</v>
      </c>
      <c r="CL209" s="8">
        <f t="shared" si="314"/>
        <v>-2.998664098403968E-8</v>
      </c>
    </row>
    <row r="210" spans="1:90">
      <c r="A210">
        <f t="shared" si="253"/>
        <v>2164</v>
      </c>
      <c r="B210" s="4">
        <f t="shared" si="271"/>
        <v>1286.4465297470715</v>
      </c>
      <c r="C210" s="4">
        <f t="shared" si="272"/>
        <v>3572.1179365667931</v>
      </c>
      <c r="D210" s="4">
        <f t="shared" si="273"/>
        <v>6807.5677236898964</v>
      </c>
      <c r="E210" s="11">
        <f t="shared" si="254"/>
        <v>3.6191695800754187E-6</v>
      </c>
      <c r="F210" s="11">
        <f t="shared" si="255"/>
        <v>7.2556371423072865E-6</v>
      </c>
      <c r="G210" s="11">
        <f t="shared" si="256"/>
        <v>1.6019208036323405E-5</v>
      </c>
      <c r="H210" s="4">
        <f t="shared" si="274"/>
        <v>235802.19078694948</v>
      </c>
      <c r="I210" s="4">
        <f t="shared" si="275"/>
        <v>204908.4182547089</v>
      </c>
      <c r="J210" s="4">
        <f t="shared" si="276"/>
        <v>42359.810628555817</v>
      </c>
      <c r="K210" s="4">
        <f t="shared" si="244"/>
        <v>183297.31188540778</v>
      </c>
      <c r="L210" s="4">
        <f t="shared" si="245"/>
        <v>57363.284721682205</v>
      </c>
      <c r="M210" s="4">
        <f t="shared" si="246"/>
        <v>6222.4589380354473</v>
      </c>
      <c r="N210" s="11">
        <f t="shared" si="257"/>
        <v>4.9124012475119105E-3</v>
      </c>
      <c r="O210" s="11">
        <f t="shared" si="258"/>
        <v>7.6074937517931485E-3</v>
      </c>
      <c r="P210" s="11">
        <f t="shared" si="259"/>
        <v>5.490375244275647E-3</v>
      </c>
      <c r="Q210" s="4">
        <f t="shared" si="260"/>
        <v>4658.5970654880293</v>
      </c>
      <c r="R210" s="4">
        <f t="shared" si="261"/>
        <v>15155.789062076341</v>
      </c>
      <c r="S210" s="4">
        <f t="shared" si="262"/>
        <v>3813.0924376442872</v>
      </c>
      <c r="T210" s="4">
        <f t="shared" si="277"/>
        <v>19.756377368423756</v>
      </c>
      <c r="U210" s="4">
        <f t="shared" si="278"/>
        <v>73.96372092061695</v>
      </c>
      <c r="V210" s="4">
        <f t="shared" si="279"/>
        <v>90.016748919877969</v>
      </c>
      <c r="W210" s="11">
        <f t="shared" si="263"/>
        <v>-1.219247815263802E-2</v>
      </c>
      <c r="X210" s="11">
        <f t="shared" si="264"/>
        <v>-1.3228699347321071E-2</v>
      </c>
      <c r="Y210" s="11">
        <f t="shared" si="265"/>
        <v>-1.2203590333800474E-2</v>
      </c>
      <c r="Z210" s="4">
        <f t="shared" si="291"/>
        <v>4073.0540914270018</v>
      </c>
      <c r="AA210" s="4">
        <f t="shared" si="280"/>
        <v>22932.459204510116</v>
      </c>
      <c r="AB210" s="4">
        <f t="shared" si="281"/>
        <v>6858.8604564096913</v>
      </c>
      <c r="AC210" s="12">
        <f t="shared" si="282"/>
        <v>1.5667540978405978</v>
      </c>
      <c r="AD210" s="12">
        <f t="shared" si="283"/>
        <v>4.2256750242294974</v>
      </c>
      <c r="AE210" s="12">
        <f t="shared" si="284"/>
        <v>1.8824859639243454</v>
      </c>
      <c r="AF210" s="11">
        <f t="shared" si="266"/>
        <v>-2.9039671966837322E-3</v>
      </c>
      <c r="AG210" s="11">
        <f t="shared" si="267"/>
        <v>2.0567434751257441E-3</v>
      </c>
      <c r="AH210" s="11">
        <f t="shared" si="268"/>
        <v>8.257041531207765E-4</v>
      </c>
      <c r="AI210" s="1">
        <f t="shared" si="247"/>
        <v>447478.86788298667</v>
      </c>
      <c r="AJ210" s="1">
        <f t="shared" si="248"/>
        <v>378349.73209400423</v>
      </c>
      <c r="AK210" s="1">
        <f t="shared" si="249"/>
        <v>79895.396132697191</v>
      </c>
      <c r="AL210" s="17">
        <f t="shared" si="285"/>
        <v>56.620271586082325</v>
      </c>
      <c r="AM210" s="17">
        <f t="shared" si="285"/>
        <v>23.347815248403844</v>
      </c>
      <c r="AN210" s="17">
        <f t="shared" si="285"/>
        <v>3.8005498598383238</v>
      </c>
      <c r="AO210" s="7">
        <f t="shared" si="316"/>
        <v>3.8878896366085136E-3</v>
      </c>
      <c r="AP210" s="7">
        <f t="shared" si="316"/>
        <v>5.9870578789687576E-3</v>
      </c>
      <c r="AQ210" s="7">
        <f t="shared" si="316"/>
        <v>4.3336725005712166E-3</v>
      </c>
      <c r="AR210" s="1">
        <f t="shared" si="286"/>
        <v>235802.19078694948</v>
      </c>
      <c r="AS210" s="1">
        <f t="shared" si="287"/>
        <v>204908.4182547089</v>
      </c>
      <c r="AT210" s="1">
        <f t="shared" si="288"/>
        <v>42359.810628555817</v>
      </c>
      <c r="AU210" s="1">
        <f t="shared" si="250"/>
        <v>47160.438157389901</v>
      </c>
      <c r="AV210" s="1">
        <f t="shared" si="251"/>
        <v>40981.683650941784</v>
      </c>
      <c r="AW210" s="1">
        <f t="shared" si="252"/>
        <v>8471.962125711163</v>
      </c>
      <c r="AX210" s="1">
        <f t="shared" si="300"/>
        <v>146637.84950832621</v>
      </c>
      <c r="AY210" s="1">
        <f t="shared" si="301"/>
        <v>45890.627777345762</v>
      </c>
      <c r="AZ210" s="1">
        <f t="shared" si="302"/>
        <v>4977.9671504283569</v>
      </c>
      <c r="BA210" s="1">
        <f t="shared" si="303"/>
        <v>11.895721217296439</v>
      </c>
      <c r="BB210" s="1">
        <f t="shared" si="304"/>
        <v>10.734016187342068</v>
      </c>
      <c r="BC210" s="1">
        <f t="shared" si="305"/>
        <v>8.5127768839560574</v>
      </c>
      <c r="BD210" s="1">
        <f t="shared" si="306"/>
        <v>1581.5933588537632</v>
      </c>
      <c r="BE210">
        <f t="shared" si="292"/>
        <v>0.44605544733121549</v>
      </c>
      <c r="BF210">
        <f t="shared" si="293"/>
        <v>0.64396964061591089</v>
      </c>
      <c r="BG210">
        <f t="shared" si="294"/>
        <v>5.0936644772301656E-2</v>
      </c>
      <c r="BH210">
        <f t="shared" si="307"/>
        <v>0.50005303330201178</v>
      </c>
      <c r="BI210">
        <f t="shared" si="308"/>
        <v>1.989654620938508E-2</v>
      </c>
      <c r="BJ210">
        <f t="shared" si="308"/>
        <v>4.1469689803498549E-2</v>
      </c>
      <c r="BK210">
        <f t="shared" si="308"/>
        <v>2.5945417806596459E-4</v>
      </c>
      <c r="BL210">
        <f t="shared" si="297"/>
        <v>4691.6491852667768</v>
      </c>
      <c r="BM210">
        <f t="shared" si="298"/>
        <v>8497.4885431483181</v>
      </c>
      <c r="BN210">
        <f t="shared" si="299"/>
        <v>10.99042984966186</v>
      </c>
      <c r="BO210">
        <f t="shared" si="270"/>
        <v>2115.2460420352204</v>
      </c>
      <c r="BP210">
        <f t="shared" si="289"/>
        <v>1150.8124731490479</v>
      </c>
      <c r="BQ210">
        <f t="shared" si="290"/>
        <v>62.916183827368869</v>
      </c>
      <c r="BR210" s="7">
        <f t="shared" si="315"/>
        <v>6.1108965268312776E-3</v>
      </c>
      <c r="BS210" s="7">
        <f t="shared" si="295"/>
        <v>1.4172277337366614E-2</v>
      </c>
      <c r="BT210" s="7">
        <f t="shared" si="296"/>
        <v>1.8561681651084107E-3</v>
      </c>
      <c r="BU210" s="8">
        <f>MAX((BU$3*climate!$I320+BU$4*climate!$I320^2+BU$5*climate!$I320^6)*(K210/K$66)^$BW$1,-99)</f>
        <v>2.4233386751913786</v>
      </c>
      <c r="BV210" s="8">
        <f>MAX((BV$3*climate!$I320+BV$4*climate!$I320^2+BV$5*climate!$I320^6)*(L210/L$66)^$BW$1,-99)</f>
        <v>0.83378636426043862</v>
      </c>
      <c r="BW210" s="8">
        <f>MAX((BW$3*climate!$I320+BW$4*climate!$I320^2+BW$5*climate!$I320^6)*(M210/M$66)^$BW$1,-99)</f>
        <v>6.8033482215238222E-2</v>
      </c>
      <c r="BX210" s="8">
        <f>MAX((BX$3*climate!$M320+BX$4*climate!$M320^2+BX$5*climate!$M320^6)*(K210/K$66)^$BW$1,-99)</f>
        <v>2.4233383175632861</v>
      </c>
      <c r="BY210" s="8">
        <f>MAX((BY$3*climate!$M320+BY$4*climate!$M320^2+BY$5*climate!$M320^6)*(L210/L$66)^$BW$1,-99)</f>
        <v>0.83378593284308011</v>
      </c>
      <c r="BZ210" s="8">
        <f>MAX((BZ$3*climate!$M320+BZ$4*climate!$M320^2+BZ$5*climate!$M320^6)*(M210/M$66)^$BW$1,-99)</f>
        <v>6.8032887925477389E-2</v>
      </c>
      <c r="CA210" s="8">
        <f t="shared" si="309"/>
        <v>1.0950348941953785E-3</v>
      </c>
      <c r="CB210" s="8">
        <f t="shared" si="310"/>
        <v>1.5519138214630809E-5</v>
      </c>
      <c r="CC210" s="8">
        <f t="shared" si="311"/>
        <v>2.0325689102883185E-6</v>
      </c>
      <c r="CD210" s="8">
        <f>MAX((CD$3*climate!$I320+CD$4*climate!$I320^2+CD$5*climate!$I320^6)*(K210/K$66)^$BW$1,-99)</f>
        <v>0.7490360729806198</v>
      </c>
      <c r="CE210" s="8">
        <f>MAX((CE$3*climate!$I320+CE$4*climate!$I320^2+CE$5*climate!$I320^6)*(L210/L$66)^$BW$1,-99)</f>
        <v>0.24855679757480642</v>
      </c>
      <c r="CF210" s="8">
        <f>MAX((CF$3*climate!$I320+CF$4*climate!$I320^2+CF$5*climate!$I320^6)*(M210/M$66)^$BW$1,-99)</f>
        <v>2.1015280840547299E-2</v>
      </c>
      <c r="CG210" s="8">
        <f>MAX((CG$3*climate!$M320+CG$4*climate!$M320^2+CG$5*climate!$M320^6)*(K210/K$66)^$BW$1,-99)</f>
        <v>0.7490364697692119</v>
      </c>
      <c r="CH210" s="8">
        <f>MAX((CH$3*climate!$M320+CH$4*climate!$M320^2+CH$5*climate!$M320^6)*(L210/L$66)^$BW$1,-99)</f>
        <v>0.2485568786492838</v>
      </c>
      <c r="CI210" s="8">
        <f>MAX((CI$3*climate!$M320+CI$4*climate!$M320^2+CI$5*climate!$M320^6)*(M210/M$66)^$BW$1,-99)</f>
        <v>2.1015195792123104E-2</v>
      </c>
      <c r="CJ210" s="8">
        <f t="shared" si="312"/>
        <v>-1.5241806676151555E-5</v>
      </c>
      <c r="CK210" s="8">
        <f t="shared" si="313"/>
        <v>-2.1601111133694584E-7</v>
      </c>
      <c r="CL210" s="8">
        <f t="shared" si="314"/>
        <v>-2.8291356331009358E-8</v>
      </c>
    </row>
    <row r="211" spans="1:90">
      <c r="A211">
        <f t="shared" si="253"/>
        <v>2165</v>
      </c>
      <c r="B211" s="4">
        <f t="shared" si="271"/>
        <v>1286.4509528218111</v>
      </c>
      <c r="C211" s="4">
        <f t="shared" si="272"/>
        <v>3572.1425586587916</v>
      </c>
      <c r="D211" s="4">
        <f t="shared" si="273"/>
        <v>6807.6713229413044</v>
      </c>
      <c r="E211" s="11">
        <f t="shared" si="254"/>
        <v>3.4382111010716474E-6</v>
      </c>
      <c r="F211" s="11">
        <f t="shared" si="255"/>
        <v>6.8928552851919216E-6</v>
      </c>
      <c r="G211" s="11">
        <f t="shared" si="256"/>
        <v>1.5218247634507234E-5</v>
      </c>
      <c r="H211" s="4">
        <f t="shared" si="274"/>
        <v>236949.53755245148</v>
      </c>
      <c r="I211" s="4">
        <f t="shared" si="275"/>
        <v>206452.99311419341</v>
      </c>
      <c r="J211" s="4">
        <f t="shared" si="276"/>
        <v>42590.679855454226</v>
      </c>
      <c r="K211" s="4">
        <f t="shared" si="244"/>
        <v>184188.5514816606</v>
      </c>
      <c r="L211" s="4">
        <f t="shared" si="245"/>
        <v>57795.283845477024</v>
      </c>
      <c r="M211" s="4">
        <f t="shared" si="246"/>
        <v>6256.2773428745104</v>
      </c>
      <c r="N211" s="11">
        <f t="shared" si="257"/>
        <v>4.8622622289735684E-3</v>
      </c>
      <c r="O211" s="11">
        <f t="shared" si="258"/>
        <v>7.5309342184781691E-3</v>
      </c>
      <c r="P211" s="11">
        <f t="shared" si="259"/>
        <v>5.4348940147028735E-3</v>
      </c>
      <c r="Q211" s="4">
        <f t="shared" si="260"/>
        <v>4624.1882662464668</v>
      </c>
      <c r="R211" s="4">
        <f t="shared" si="261"/>
        <v>15068.028909314542</v>
      </c>
      <c r="S211" s="4">
        <f t="shared" si="262"/>
        <v>3787.0875006605193</v>
      </c>
      <c r="T211" s="4">
        <f t="shared" si="277"/>
        <v>19.515498168983978</v>
      </c>
      <c r="U211" s="4">
        <f t="shared" si="278"/>
        <v>72.985277093948952</v>
      </c>
      <c r="V211" s="4">
        <f t="shared" si="279"/>
        <v>88.918221392879204</v>
      </c>
      <c r="W211" s="11">
        <f t="shared" si="263"/>
        <v>-1.219247815263802E-2</v>
      </c>
      <c r="X211" s="11">
        <f t="shared" si="264"/>
        <v>-1.3228699347321071E-2</v>
      </c>
      <c r="Y211" s="11">
        <f t="shared" si="265"/>
        <v>-1.2203590333800474E-2</v>
      </c>
      <c r="Z211" s="4">
        <f t="shared" si="291"/>
        <v>4031.4313836988872</v>
      </c>
      <c r="AA211" s="4">
        <f t="shared" si="280"/>
        <v>22848.305363079598</v>
      </c>
      <c r="AB211" s="4">
        <f t="shared" si="281"/>
        <v>6818.0901007439397</v>
      </c>
      <c r="AC211" s="12">
        <f t="shared" si="282"/>
        <v>1.5622042953351989</v>
      </c>
      <c r="AD211" s="12">
        <f t="shared" si="283"/>
        <v>4.2343661537635828</v>
      </c>
      <c r="AE211" s="12">
        <f t="shared" si="284"/>
        <v>1.8840403404029493</v>
      </c>
      <c r="AF211" s="11">
        <f t="shared" si="266"/>
        <v>-2.9039671966837322E-3</v>
      </c>
      <c r="AG211" s="11">
        <f t="shared" si="267"/>
        <v>2.0567434751257441E-3</v>
      </c>
      <c r="AH211" s="11">
        <f t="shared" si="268"/>
        <v>8.257041531207765E-4</v>
      </c>
      <c r="AI211" s="1">
        <f t="shared" si="247"/>
        <v>449891.41925207793</v>
      </c>
      <c r="AJ211" s="1">
        <f t="shared" si="248"/>
        <v>381496.44253554556</v>
      </c>
      <c r="AK211" s="1">
        <f t="shared" si="249"/>
        <v>80377.818645138628</v>
      </c>
      <c r="AL211" s="17">
        <f t="shared" ref="AL211:AN226" si="317">AL210*(1+AO211)</f>
        <v>56.838203619532599</v>
      </c>
      <c r="AM211" s="17">
        <f t="shared" si="317"/>
        <v>23.486202122431113</v>
      </c>
      <c r="AN211" s="17">
        <f t="shared" si="317"/>
        <v>3.8168554948688085</v>
      </c>
      <c r="AO211" s="7">
        <f t="shared" si="316"/>
        <v>3.8490107402424285E-3</v>
      </c>
      <c r="AP211" s="7">
        <f t="shared" si="316"/>
        <v>5.9271873001790704E-3</v>
      </c>
      <c r="AQ211" s="7">
        <f t="shared" si="316"/>
        <v>4.2903357755655043E-3</v>
      </c>
      <c r="AR211" s="1">
        <f t="shared" si="286"/>
        <v>236949.53755245148</v>
      </c>
      <c r="AS211" s="1">
        <f t="shared" si="287"/>
        <v>206452.99311419341</v>
      </c>
      <c r="AT211" s="1">
        <f t="shared" si="288"/>
        <v>42590.679855454226</v>
      </c>
      <c r="AU211" s="1">
        <f t="shared" si="250"/>
        <v>47389.907510490302</v>
      </c>
      <c r="AV211" s="1">
        <f t="shared" si="251"/>
        <v>41290.598622838683</v>
      </c>
      <c r="AW211" s="1">
        <f t="shared" si="252"/>
        <v>8518.1359710908455</v>
      </c>
      <c r="AX211" s="1">
        <f t="shared" si="300"/>
        <v>147350.84118532846</v>
      </c>
      <c r="AY211" s="1">
        <f t="shared" si="301"/>
        <v>46236.22707638162</v>
      </c>
      <c r="AZ211" s="1">
        <f t="shared" si="302"/>
        <v>5005.0218742996076</v>
      </c>
      <c r="BA211" s="1">
        <f t="shared" si="303"/>
        <v>11.900571696906441</v>
      </c>
      <c r="BB211" s="1">
        <f t="shared" si="304"/>
        <v>10.741518905648348</v>
      </c>
      <c r="BC211" s="1">
        <f t="shared" si="305"/>
        <v>8.518197062229202</v>
      </c>
      <c r="BD211" s="1">
        <f t="shared" si="306"/>
        <v>1536.5063598129807</v>
      </c>
      <c r="BE211">
        <f t="shared" si="292"/>
        <v>0.44605544733121549</v>
      </c>
      <c r="BF211">
        <f t="shared" si="293"/>
        <v>0.64396964061591089</v>
      </c>
      <c r="BG211">
        <f t="shared" si="294"/>
        <v>5.0936644772301656E-2</v>
      </c>
      <c r="BH211">
        <f t="shared" si="307"/>
        <v>0.50030370303575067</v>
      </c>
      <c r="BI211">
        <f t="shared" si="308"/>
        <v>1.989654620938508E-2</v>
      </c>
      <c r="BJ211">
        <f t="shared" si="308"/>
        <v>4.1469689803498549E-2</v>
      </c>
      <c r="BK211">
        <f t="shared" si="308"/>
        <v>2.5945417806596459E-4</v>
      </c>
      <c r="BL211">
        <f t="shared" si="297"/>
        <v>4714.4774232047757</v>
      </c>
      <c r="BM211">
        <f t="shared" si="298"/>
        <v>8561.5415834494233</v>
      </c>
      <c r="BN211">
        <f t="shared" si="299"/>
        <v>11.050329835167512</v>
      </c>
      <c r="BO211">
        <f t="shared" si="270"/>
        <v>2128.1720917268872</v>
      </c>
      <c r="BP211">
        <f t="shared" si="289"/>
        <v>1163.7577287868207</v>
      </c>
      <c r="BQ211">
        <f t="shared" si="290"/>
        <v>63.637361734817333</v>
      </c>
      <c r="BR211" s="7">
        <f t="shared" si="315"/>
        <v>6.0504446823308466E-3</v>
      </c>
      <c r="BS211" s="7">
        <f t="shared" si="295"/>
        <v>1.3759492560550111E-2</v>
      </c>
      <c r="BT211" s="7">
        <f t="shared" si="296"/>
        <v>1.7914763480728851E-3</v>
      </c>
      <c r="BU211" s="8">
        <f>MAX((BU$3*climate!$I321+BU$4*climate!$I321^2+BU$5*climate!$I321^6)*(K211/K$66)^$BW$1,-99)</f>
        <v>2.4167155516622976</v>
      </c>
      <c r="BV211" s="8">
        <f>MAX((BV$3*climate!$I321+BV$4*climate!$I321^2+BV$5*climate!$I321^6)*(L211/L$66)^$BW$1,-99)</f>
        <v>0.82780560036913697</v>
      </c>
      <c r="BW211" s="8">
        <f>MAX((BW$3*climate!$I321+BW$4*climate!$I321^2+BW$5*climate!$I321^6)*(M211/M$66)^$BW$1,-99)</f>
        <v>6.1865104287651906E-2</v>
      </c>
      <c r="BX211" s="8">
        <f>MAX((BX$3*climate!$M321+BX$4*climate!$M321^2+BX$5*climate!$M321^6)*(K211/K$66)^$BW$1,-99)</f>
        <v>2.4167151878345816</v>
      </c>
      <c r="BY211" s="8">
        <f>MAX((BY$3*climate!$M321+BY$4*climate!$M321^2+BY$5*climate!$M321^6)*(L211/L$66)^$BW$1,-99)</f>
        <v>0.82780516676989924</v>
      </c>
      <c r="BZ211" s="8">
        <f>MAX((BZ$3*climate!$M321+BZ$4*climate!$M321^2+BZ$5*climate!$M321^6)*(M211/M$66)^$BW$1,-99)</f>
        <v>6.1864509271231029E-2</v>
      </c>
      <c r="CA211" s="8">
        <f t="shared" si="309"/>
        <v>1.1155096293453356E-3</v>
      </c>
      <c r="CB211" s="8">
        <f t="shared" si="310"/>
        <v>1.5348846446199159E-5</v>
      </c>
      <c r="CC211" s="8">
        <f t="shared" si="311"/>
        <v>1.9984091170197195E-6</v>
      </c>
      <c r="CD211" s="8">
        <f>MAX((CD$3*climate!$I321+CD$4*climate!$I321^2+CD$5*climate!$I321^6)*(K211/K$66)^$BW$1,-99)</f>
        <v>0.75216543209975761</v>
      </c>
      <c r="CE211" s="8">
        <f>MAX((CE$3*climate!$I321+CE$4*climate!$I321^2+CE$5*climate!$I321^6)*(L211/L$66)^$BW$1,-99)</f>
        <v>0.24890828704771359</v>
      </c>
      <c r="CF211" s="8">
        <f>MAX((CF$3*climate!$I321+CF$4*climate!$I321^2+CF$5*climate!$I321^6)*(M211/M$66)^$BW$1,-99)</f>
        <v>2.0108167639656619E-2</v>
      </c>
      <c r="CG211" s="8">
        <f>MAX((CG$3*climate!$M321+CG$4*climate!$M321^2+CG$5*climate!$M321^6)*(K211/K$66)^$BW$1,-99)</f>
        <v>0.75216582544242894</v>
      </c>
      <c r="CH211" s="8">
        <f>MAX((CH$3*climate!$M321+CH$4*climate!$M321^2+CH$5*climate!$M321^6)*(L211/L$66)^$BW$1,-99)</f>
        <v>0.24890836597987334</v>
      </c>
      <c r="CI211" s="8">
        <f>MAX((CI$3*climate!$M321+CI$4*climate!$M321^2+CI$5*climate!$M321^6)*(M211/M$66)^$BW$1,-99)</f>
        <v>2.0108080707638233E-2</v>
      </c>
      <c r="CJ211" s="8">
        <f t="shared" si="312"/>
        <v>-1.4896714051102091E-5</v>
      </c>
      <c r="CK211" s="8">
        <f t="shared" si="313"/>
        <v>-2.0497122616278154E-7</v>
      </c>
      <c r="CL211" s="8">
        <f t="shared" si="314"/>
        <v>-2.6687110886554411E-8</v>
      </c>
    </row>
    <row r="212" spans="1:90">
      <c r="A212">
        <f t="shared" si="253"/>
        <v>2166</v>
      </c>
      <c r="B212" s="4">
        <f t="shared" si="271"/>
        <v>1286.4551547572607</v>
      </c>
      <c r="C212" s="4">
        <f t="shared" si="272"/>
        <v>3572.1659498074205</v>
      </c>
      <c r="D212" s="4">
        <f t="shared" si="273"/>
        <v>6807.7697437279103</v>
      </c>
      <c r="E212" s="11">
        <f t="shared" si="254"/>
        <v>3.2663005460180647E-6</v>
      </c>
      <c r="F212" s="11">
        <f t="shared" si="255"/>
        <v>6.5482125209323249E-6</v>
      </c>
      <c r="G212" s="11">
        <f t="shared" si="256"/>
        <v>1.4457335252781871E-5</v>
      </c>
      <c r="H212" s="4">
        <f t="shared" si="274"/>
        <v>238090.67017856514</v>
      </c>
      <c r="I212" s="4">
        <f t="shared" si="275"/>
        <v>207993.49470819827</v>
      </c>
      <c r="J212" s="4">
        <f t="shared" si="276"/>
        <v>42820.436345113405</v>
      </c>
      <c r="K212" s="4">
        <f t="shared" si="244"/>
        <v>185074.98632821764</v>
      </c>
      <c r="L212" s="4">
        <f t="shared" si="245"/>
        <v>58226.156799745382</v>
      </c>
      <c r="M212" s="4">
        <f t="shared" si="246"/>
        <v>6289.9360520476539</v>
      </c>
      <c r="N212" s="11">
        <f t="shared" si="257"/>
        <v>4.8126489916247017E-3</v>
      </c>
      <c r="O212" s="11">
        <f t="shared" si="258"/>
        <v>7.4551576806916042E-3</v>
      </c>
      <c r="P212" s="11">
        <f t="shared" si="259"/>
        <v>5.3799899410595931E-3</v>
      </c>
      <c r="Q212" s="4">
        <f t="shared" si="260"/>
        <v>4589.8061998074436</v>
      </c>
      <c r="R212" s="4">
        <f t="shared" si="261"/>
        <v>14979.64506608675</v>
      </c>
      <c r="S212" s="4">
        <f t="shared" si="262"/>
        <v>3761.051660940655</v>
      </c>
      <c r="T212" s="4">
        <f t="shared" si="277"/>
        <v>19.277555883920794</v>
      </c>
      <c r="U212" s="4">
        <f t="shared" si="278"/>
        <v>72.019776806492175</v>
      </c>
      <c r="V212" s="4">
        <f t="shared" si="279"/>
        <v>87.833099845790329</v>
      </c>
      <c r="W212" s="11">
        <f t="shared" si="263"/>
        <v>-1.219247815263802E-2</v>
      </c>
      <c r="X212" s="11">
        <f t="shared" si="264"/>
        <v>-1.3228699347321071E-2</v>
      </c>
      <c r="Y212" s="11">
        <f t="shared" si="265"/>
        <v>-1.2203590333800474E-2</v>
      </c>
      <c r="Z212" s="4">
        <f t="shared" si="291"/>
        <v>3990.0342096941486</v>
      </c>
      <c r="AA212" s="4">
        <f t="shared" si="280"/>
        <v>22762.72240005729</v>
      </c>
      <c r="AB212" s="4">
        <f t="shared" si="281"/>
        <v>6777.1826893430762</v>
      </c>
      <c r="AC212" s="12">
        <f t="shared" si="282"/>
        <v>1.5576677053070271</v>
      </c>
      <c r="AD212" s="12">
        <f t="shared" si="283"/>
        <v>4.2430751587216298</v>
      </c>
      <c r="AE212" s="12">
        <f t="shared" si="284"/>
        <v>1.8855960003366672</v>
      </c>
      <c r="AF212" s="11">
        <f t="shared" si="266"/>
        <v>-2.9039671966837322E-3</v>
      </c>
      <c r="AG212" s="11">
        <f t="shared" si="267"/>
        <v>2.0567434751257441E-3</v>
      </c>
      <c r="AH212" s="11">
        <f t="shared" si="268"/>
        <v>8.257041531207765E-4</v>
      </c>
      <c r="AI212" s="1">
        <f t="shared" si="247"/>
        <v>452292.1848373604</v>
      </c>
      <c r="AJ212" s="1">
        <f t="shared" si="248"/>
        <v>384637.39690482971</v>
      </c>
      <c r="AK212" s="1">
        <f t="shared" si="249"/>
        <v>80858.172751715611</v>
      </c>
      <c r="AL212" s="17">
        <f t="shared" si="317"/>
        <v>57.05478676715839</v>
      </c>
      <c r="AM212" s="17">
        <f t="shared" si="317"/>
        <v>23.624017170191131</v>
      </c>
      <c r="AN212" s="17">
        <f t="shared" si="317"/>
        <v>3.8330673306318102</v>
      </c>
      <c r="AO212" s="7">
        <f t="shared" si="316"/>
        <v>3.8105206328400043E-3</v>
      </c>
      <c r="AP212" s="7">
        <f t="shared" si="316"/>
        <v>5.8679154271772793E-3</v>
      </c>
      <c r="AQ212" s="7">
        <f t="shared" si="316"/>
        <v>4.247432417809849E-3</v>
      </c>
      <c r="AR212" s="1">
        <f t="shared" si="286"/>
        <v>238090.67017856514</v>
      </c>
      <c r="AS212" s="1">
        <f t="shared" si="287"/>
        <v>207993.49470819827</v>
      </c>
      <c r="AT212" s="1">
        <f t="shared" si="288"/>
        <v>42820.436345113405</v>
      </c>
      <c r="AU212" s="1">
        <f t="shared" si="250"/>
        <v>47618.134035713032</v>
      </c>
      <c r="AV212" s="1">
        <f t="shared" si="251"/>
        <v>41598.698941639654</v>
      </c>
      <c r="AW212" s="1">
        <f t="shared" si="252"/>
        <v>8564.0872690226806</v>
      </c>
      <c r="AX212" s="1">
        <f t="shared" si="300"/>
        <v>148059.98906257408</v>
      </c>
      <c r="AY212" s="1">
        <f t="shared" si="301"/>
        <v>46580.925439796309</v>
      </c>
      <c r="AZ212" s="1">
        <f t="shared" si="302"/>
        <v>5031.9488416381237</v>
      </c>
      <c r="BA212" s="1">
        <f t="shared" si="303"/>
        <v>11.905372802125507</v>
      </c>
      <c r="BB212" s="1">
        <f t="shared" si="304"/>
        <v>10.748946410991</v>
      </c>
      <c r="BC212" s="1">
        <f t="shared" si="305"/>
        <v>8.5235626317225002</v>
      </c>
      <c r="BD212" s="1">
        <f t="shared" si="306"/>
        <v>1492.6938798083759</v>
      </c>
      <c r="BE212">
        <f t="shared" si="292"/>
        <v>0.44605544733121549</v>
      </c>
      <c r="BF212">
        <f t="shared" si="293"/>
        <v>0.64396964061591089</v>
      </c>
      <c r="BG212">
        <f t="shared" si="294"/>
        <v>5.0936644772301656E-2</v>
      </c>
      <c r="BH212">
        <f t="shared" si="307"/>
        <v>0.50055222155841828</v>
      </c>
      <c r="BI212">
        <f t="shared" si="308"/>
        <v>1.989654620938508E-2</v>
      </c>
      <c r="BJ212">
        <f t="shared" si="308"/>
        <v>4.1469689803498549E-2</v>
      </c>
      <c r="BK212">
        <f t="shared" si="308"/>
        <v>2.5945417806596459E-4</v>
      </c>
      <c r="BL212">
        <f t="shared" si="297"/>
        <v>4737.1820212312832</v>
      </c>
      <c r="BM212">
        <f t="shared" si="298"/>
        <v>8625.4257066945993</v>
      </c>
      <c r="BN212">
        <f t="shared" si="299"/>
        <v>11.109941116347356</v>
      </c>
      <c r="BO212">
        <f t="shared" si="270"/>
        <v>2141.0484792423608</v>
      </c>
      <c r="BP212">
        <f t="shared" si="289"/>
        <v>1176.8495321750152</v>
      </c>
      <c r="BQ212">
        <f t="shared" si="290"/>
        <v>64.366845489815688</v>
      </c>
      <c r="BR212" s="7">
        <f t="shared" si="315"/>
        <v>5.9905995531295275E-3</v>
      </c>
      <c r="BS212" s="7">
        <f t="shared" si="295"/>
        <v>1.3358730641310787E-2</v>
      </c>
      <c r="BT212" s="7">
        <f t="shared" si="296"/>
        <v>1.7291400792962157E-3</v>
      </c>
      <c r="BU212" s="8">
        <f>MAX((BU$3*climate!$I322+BU$4*climate!$I322^2+BU$5*climate!$I322^6)*(K212/K$66)^$BW$1,-99)</f>
        <v>2.410084539233019</v>
      </c>
      <c r="BV212" s="8">
        <f>MAX((BV$3*climate!$I322+BV$4*climate!$I322^2+BV$5*climate!$I322^6)*(L212/L$66)^$BW$1,-99)</f>
        <v>0.82184965658137077</v>
      </c>
      <c r="BW212" s="8">
        <f>MAX((BW$3*climate!$I322+BW$4*climate!$I322^2+BW$5*climate!$I322^6)*(M212/M$66)^$BW$1,-99)</f>
        <v>5.5726137218923076E-2</v>
      </c>
      <c r="BX212" s="8">
        <f>MAX((BX$3*climate!$M322+BX$4*climate!$M322^2+BX$5*climate!$M322^6)*(K212/K$66)^$BW$1,-99)</f>
        <v>2.4100841693491439</v>
      </c>
      <c r="BY212" s="8">
        <f>MAX((BY$3*climate!$M322+BY$4*climate!$M322^2+BY$5*climate!$M322^6)*(L212/L$66)^$BW$1,-99)</f>
        <v>0.82184922086944889</v>
      </c>
      <c r="BZ212" s="8">
        <f>MAX((BZ$3*climate!$M322+BZ$4*climate!$M322^2+BZ$5*climate!$M322^6)*(M212/M$66)^$BW$1,-99)</f>
        <v>5.5725541516542208E-2</v>
      </c>
      <c r="CA212" s="8">
        <f t="shared" si="309"/>
        <v>1.1357413558764789E-3</v>
      </c>
      <c r="CB212" s="8">
        <f t="shared" si="310"/>
        <v>1.5172062851350977E-5</v>
      </c>
      <c r="CC212" s="8">
        <f t="shared" si="311"/>
        <v>1.9638558981602462E-6</v>
      </c>
      <c r="CD212" s="8">
        <f>MAX((CD$3*climate!$I322+CD$4*climate!$I322^2+CD$5*climate!$I322^6)*(K212/K$66)^$BW$1,-99)</f>
        <v>0.7552470736577489</v>
      </c>
      <c r="CE212" s="8">
        <f>MAX((CE$3*climate!$I322+CE$4*climate!$I322^2+CE$5*climate!$I322^6)*(L212/L$66)^$BW$1,-99)</f>
        <v>0.24923837473185717</v>
      </c>
      <c r="CF212" s="8">
        <f>MAX((CF$3*climate!$I322+CF$4*climate!$I322^2+CF$5*climate!$I322^6)*(M212/M$66)^$BW$1,-99)</f>
        <v>1.918739505179979E-2</v>
      </c>
      <c r="CG212" s="8">
        <f>MAX((CG$3*climate!$M322+CG$4*climate!$M322^2+CG$5*climate!$M322^6)*(K212/K$66)^$BW$1,-99)</f>
        <v>0.7552474635667894</v>
      </c>
      <c r="CH212" s="8">
        <f>MAX((CH$3*climate!$M322+CH$4*climate!$M322^2+CH$5*climate!$M322^6)*(L212/L$66)^$BW$1,-99)</f>
        <v>0.24923845153241597</v>
      </c>
      <c r="CI212" s="8">
        <f>MAX((CI$3*climate!$M322+CI$4*climate!$M322^2+CI$5*climate!$M322^6)*(M212/M$66)^$BW$1,-99)</f>
        <v>1.9187306243316521E-2</v>
      </c>
      <c r="CJ212" s="8">
        <f t="shared" si="312"/>
        <v>-1.4555936379402448E-5</v>
      </c>
      <c r="CK212" s="8">
        <f t="shared" si="313"/>
        <v>-1.9444883332449387E-7</v>
      </c>
      <c r="CL212" s="8">
        <f t="shared" si="314"/>
        <v>-2.5169252985310622E-8</v>
      </c>
    </row>
    <row r="213" spans="1:90">
      <c r="A213">
        <f t="shared" si="253"/>
        <v>2167</v>
      </c>
      <c r="B213" s="4">
        <f t="shared" si="271"/>
        <v>1286.4591466089764</v>
      </c>
      <c r="C213" s="4">
        <f t="shared" si="272"/>
        <v>3572.18817154413</v>
      </c>
      <c r="D213" s="4">
        <f t="shared" si="273"/>
        <v>6807.8632448269427</v>
      </c>
      <c r="E213" s="11">
        <f t="shared" si="254"/>
        <v>3.1029855187171612E-6</v>
      </c>
      <c r="F213" s="11">
        <f t="shared" si="255"/>
        <v>6.2208018948857086E-6</v>
      </c>
      <c r="G213" s="11">
        <f t="shared" si="256"/>
        <v>1.3734468490142777E-5</v>
      </c>
      <c r="H213" s="4">
        <f t="shared" si="274"/>
        <v>239225.57075170297</v>
      </c>
      <c r="I213" s="4">
        <f t="shared" si="275"/>
        <v>209529.82258864393</v>
      </c>
      <c r="J213" s="4">
        <f t="shared" si="276"/>
        <v>43049.074539292043</v>
      </c>
      <c r="K213" s="4">
        <f t="shared" si="244"/>
        <v>185956.60140649331</v>
      </c>
      <c r="L213" s="4">
        <f t="shared" si="245"/>
        <v>58655.874922196956</v>
      </c>
      <c r="M213" s="4">
        <f t="shared" si="246"/>
        <v>6323.4340924817388</v>
      </c>
      <c r="N213" s="11">
        <f t="shared" si="257"/>
        <v>4.7635560902443697E-3</v>
      </c>
      <c r="O213" s="11">
        <f t="shared" si="258"/>
        <v>7.3801560341597572E-3</v>
      </c>
      <c r="P213" s="11">
        <f t="shared" si="259"/>
        <v>5.3256567565864721E-3</v>
      </c>
      <c r="Q213" s="4">
        <f t="shared" si="260"/>
        <v>4555.4564488441047</v>
      </c>
      <c r="R213" s="4">
        <f t="shared" si="261"/>
        <v>14890.666133679591</v>
      </c>
      <c r="S213" s="4">
        <f t="shared" si="262"/>
        <v>3734.9902560667188</v>
      </c>
      <c r="T213" s="4">
        <f t="shared" si="277"/>
        <v>19.042514704969832</v>
      </c>
      <c r="U213" s="4">
        <f t="shared" si="278"/>
        <v>71.067048832057921</v>
      </c>
      <c r="V213" s="4">
        <f t="shared" si="279"/>
        <v>86.761220677524506</v>
      </c>
      <c r="W213" s="11">
        <f t="shared" si="263"/>
        <v>-1.219247815263802E-2</v>
      </c>
      <c r="X213" s="11">
        <f t="shared" si="264"/>
        <v>-1.3228699347321071E-2</v>
      </c>
      <c r="Y213" s="11">
        <f t="shared" si="265"/>
        <v>-1.2203590333800474E-2</v>
      </c>
      <c r="Z213" s="4">
        <f t="shared" si="291"/>
        <v>3948.866470318736</v>
      </c>
      <c r="AA213" s="4">
        <f t="shared" si="280"/>
        <v>22675.746615571428</v>
      </c>
      <c r="AB213" s="4">
        <f t="shared" si="281"/>
        <v>6736.1477269591378</v>
      </c>
      <c r="AC213" s="12">
        <f t="shared" si="282"/>
        <v>1.5531442893874818</v>
      </c>
      <c r="AD213" s="12">
        <f t="shared" si="283"/>
        <v>4.2518020758687989</v>
      </c>
      <c r="AE213" s="12">
        <f t="shared" si="284"/>
        <v>1.8871529447852531</v>
      </c>
      <c r="AF213" s="11">
        <f t="shared" si="266"/>
        <v>-2.9039671966837322E-3</v>
      </c>
      <c r="AG213" s="11">
        <f t="shared" si="267"/>
        <v>2.0567434751257441E-3</v>
      </c>
      <c r="AH213" s="11">
        <f t="shared" si="268"/>
        <v>8.257041531207765E-4</v>
      </c>
      <c r="AI213" s="1">
        <f t="shared" si="247"/>
        <v>454681.1003893374</v>
      </c>
      <c r="AJ213" s="1">
        <f t="shared" si="248"/>
        <v>387772.35615598643</v>
      </c>
      <c r="AK213" s="1">
        <f t="shared" si="249"/>
        <v>81336.442745566732</v>
      </c>
      <c r="AL213" s="17">
        <f t="shared" si="317"/>
        <v>57.270021124915147</v>
      </c>
      <c r="AM213" s="17">
        <f t="shared" si="317"/>
        <v>23.761254667647947</v>
      </c>
      <c r="AN213" s="17">
        <f t="shared" si="317"/>
        <v>3.8491852181271864</v>
      </c>
      <c r="AO213" s="7">
        <f t="shared" si="316"/>
        <v>3.7724154265116041E-3</v>
      </c>
      <c r="AP213" s="7">
        <f t="shared" si="316"/>
        <v>5.8092362729055061E-3</v>
      </c>
      <c r="AQ213" s="7">
        <f t="shared" si="316"/>
        <v>4.2049580936317507E-3</v>
      </c>
      <c r="AR213" s="1">
        <f t="shared" si="286"/>
        <v>239225.57075170297</v>
      </c>
      <c r="AS213" s="1">
        <f t="shared" si="287"/>
        <v>209529.82258864393</v>
      </c>
      <c r="AT213" s="1">
        <f t="shared" si="288"/>
        <v>43049.074539292043</v>
      </c>
      <c r="AU213" s="1">
        <f t="shared" si="250"/>
        <v>47845.114150340596</v>
      </c>
      <c r="AV213" s="1">
        <f t="shared" si="251"/>
        <v>41905.964517728789</v>
      </c>
      <c r="AW213" s="1">
        <f t="shared" si="252"/>
        <v>8609.8149078584083</v>
      </c>
      <c r="AX213" s="1">
        <f t="shared" si="300"/>
        <v>148765.28112519466</v>
      </c>
      <c r="AY213" s="1">
        <f t="shared" si="301"/>
        <v>46924.699937757563</v>
      </c>
      <c r="AZ213" s="1">
        <f t="shared" si="302"/>
        <v>5058.7472739853911</v>
      </c>
      <c r="BA213" s="1">
        <f t="shared" si="303"/>
        <v>11.910125048384895</v>
      </c>
      <c r="BB213" s="1">
        <f t="shared" si="304"/>
        <v>10.756299466927233</v>
      </c>
      <c r="BC213" s="1">
        <f t="shared" si="305"/>
        <v>8.5288741573187448</v>
      </c>
      <c r="BD213" s="1">
        <f t="shared" si="306"/>
        <v>1450.12035160711</v>
      </c>
      <c r="BE213">
        <f t="shared" si="292"/>
        <v>0.44605544733121549</v>
      </c>
      <c r="BF213">
        <f t="shared" si="293"/>
        <v>0.64396964061591089</v>
      </c>
      <c r="BG213">
        <f t="shared" si="294"/>
        <v>5.0936644772301656E-2</v>
      </c>
      <c r="BH213">
        <f t="shared" si="307"/>
        <v>0.50079860756842232</v>
      </c>
      <c r="BI213">
        <f t="shared" si="308"/>
        <v>1.989654620938508E-2</v>
      </c>
      <c r="BJ213">
        <f t="shared" si="308"/>
        <v>4.1469689803498549E-2</v>
      </c>
      <c r="BK213">
        <f t="shared" si="308"/>
        <v>2.5945417806596459E-4</v>
      </c>
      <c r="BL213">
        <f t="shared" si="297"/>
        <v>4759.7626229277776</v>
      </c>
      <c r="BM213">
        <f t="shared" si="298"/>
        <v>8689.1367473331466</v>
      </c>
      <c r="BN213">
        <f t="shared" si="299"/>
        <v>11.16926225109246</v>
      </c>
      <c r="BO213">
        <f t="shared" si="270"/>
        <v>2153.8746433053389</v>
      </c>
      <c r="BP213">
        <f t="shared" si="289"/>
        <v>1190.0895422606959</v>
      </c>
      <c r="BQ213">
        <f t="shared" si="290"/>
        <v>65.104730669976774</v>
      </c>
      <c r="BR213" s="7">
        <f t="shared" si="315"/>
        <v>5.9313547887571705E-3</v>
      </c>
      <c r="BS213" s="7">
        <f t="shared" si="295"/>
        <v>1.2969641399330861E-2</v>
      </c>
      <c r="BT213" s="7">
        <f t="shared" si="296"/>
        <v>1.6690692753795965E-3</v>
      </c>
      <c r="BU213" s="8">
        <f>MAX((BU$3*climate!$I323+BU$4*climate!$I323^2+BU$5*climate!$I323^6)*(K213/K$66)^$BW$1,-99)</f>
        <v>2.4034475844931427</v>
      </c>
      <c r="BV213" s="8">
        <f>MAX((BV$3*climate!$I323+BV$4*climate!$I323^2+BV$5*climate!$I323^6)*(L213/L$66)^$BW$1,-99)</f>
        <v>0.81591947357779671</v>
      </c>
      <c r="BW213" s="8">
        <f>MAX((BW$3*climate!$I323+BW$4*climate!$I323^2+BW$5*climate!$I323^6)*(M213/M$66)^$BW$1,-99)</f>
        <v>4.9617488950402272E-2</v>
      </c>
      <c r="BX213" s="8">
        <f>MAX((BX$3*climate!$M323+BX$4*climate!$M323^2+BX$5*climate!$M323^6)*(K213/K$66)^$BW$1,-99)</f>
        <v>2.4034472086936853</v>
      </c>
      <c r="BY213" s="8">
        <f>MAX((BY$3*climate!$M323+BY$4*climate!$M323^2+BY$5*climate!$M323^6)*(L213/L$66)^$BW$1,-99)</f>
        <v>0.81591903582071323</v>
      </c>
      <c r="BZ213" s="8">
        <f>MAX((BZ$3*climate!$M323+BZ$4*climate!$M323^2+BZ$5*climate!$M323^6)*(M213/M$66)^$BW$1,-99)</f>
        <v>4.9616892601665949E-2</v>
      </c>
      <c r="CA213" s="8">
        <f t="shared" si="309"/>
        <v>1.1557310086947139E-3</v>
      </c>
      <c r="CB213" s="8">
        <f t="shared" si="310"/>
        <v>1.4989416736857376E-5</v>
      </c>
      <c r="CC213" s="8">
        <f t="shared" si="311"/>
        <v>1.9289951172158164E-6</v>
      </c>
      <c r="CD213" s="8">
        <f>MAX((CD$3*climate!$I323+CD$4*climate!$I323^2+CD$5*climate!$I323^6)*(K213/K$66)^$BW$1,-99)</f>
        <v>0.75828105493760611</v>
      </c>
      <c r="CE213" s="8">
        <f>MAX((CE$3*climate!$I323+CE$4*climate!$I323^2+CE$5*climate!$I323^6)*(L213/L$66)^$BW$1,-99)</f>
        <v>0.24954728996487049</v>
      </c>
      <c r="CF213" s="8">
        <f>MAX((CF$3*climate!$I323+CF$4*climate!$I323^2+CF$5*climate!$I323^6)*(M213/M$66)^$BW$1,-99)</f>
        <v>1.8253299259609012E-2</v>
      </c>
      <c r="CG213" s="8">
        <f>MAX((CG$3*climate!$M323+CG$4*climate!$M323^2+CG$5*climate!$M323^6)*(K213/K$66)^$BW$1,-99)</f>
        <v>0.75828144142595511</v>
      </c>
      <c r="CH213" s="8">
        <f>MAX((CH$3*climate!$M323+CH$4*climate!$M323^2+CH$5*climate!$M323^6)*(L213/L$66)^$BW$1,-99)</f>
        <v>0.24954736464489774</v>
      </c>
      <c r="CI213" s="8">
        <f>MAX((CI$3*climate!$M323+CI$4*climate!$M323^2+CI$5*climate!$M323^6)*(M213/M$66)^$BW$1,-99)</f>
        <v>1.8253208582181511E-2</v>
      </c>
      <c r="CJ213" s="8">
        <f t="shared" si="312"/>
        <v>-1.4219515336549103E-5</v>
      </c>
      <c r="CK213" s="8">
        <f t="shared" si="313"/>
        <v>-1.8442201478732735E-7</v>
      </c>
      <c r="CL213" s="8">
        <f t="shared" si="314"/>
        <v>-2.373335615902307E-8</v>
      </c>
    </row>
    <row r="214" spans="1:90">
      <c r="A214">
        <f t="shared" si="253"/>
        <v>2168</v>
      </c>
      <c r="B214" s="4">
        <f t="shared" si="271"/>
        <v>1286.4629388798737</v>
      </c>
      <c r="C214" s="4">
        <f t="shared" si="272"/>
        <v>3572.2092823253292</v>
      </c>
      <c r="D214" s="4">
        <f t="shared" si="273"/>
        <v>6807.9520720910032</v>
      </c>
      <c r="E214" s="11">
        <f t="shared" si="254"/>
        <v>2.9478362427813031E-6</v>
      </c>
      <c r="F214" s="11">
        <f t="shared" si="255"/>
        <v>5.9097618001414232E-6</v>
      </c>
      <c r="G214" s="11">
        <f t="shared" si="256"/>
        <v>1.3047745065635638E-5</v>
      </c>
      <c r="H214" s="4">
        <f t="shared" si="274"/>
        <v>240354.22260849096</v>
      </c>
      <c r="I214" s="4">
        <f t="shared" si="275"/>
        <v>211061.87829189346</v>
      </c>
      <c r="J214" s="4">
        <f t="shared" si="276"/>
        <v>43276.589104960476</v>
      </c>
      <c r="K214" s="4">
        <f t="shared" si="244"/>
        <v>186833.38271506521</v>
      </c>
      <c r="L214" s="4">
        <f t="shared" si="245"/>
        <v>59084.410125742339</v>
      </c>
      <c r="M214" s="4">
        <f t="shared" si="246"/>
        <v>6356.7705305052841</v>
      </c>
      <c r="N214" s="11">
        <f t="shared" si="257"/>
        <v>4.7149781289843595E-3</v>
      </c>
      <c r="O214" s="11">
        <f t="shared" si="258"/>
        <v>7.3059212587622824E-3</v>
      </c>
      <c r="P214" s="11">
        <f t="shared" si="259"/>
        <v>5.2718882708338022E-3</v>
      </c>
      <c r="Q214" s="4">
        <f t="shared" si="260"/>
        <v>4521.1444699494077</v>
      </c>
      <c r="R214" s="4">
        <f t="shared" si="261"/>
        <v>14801.120342502407</v>
      </c>
      <c r="S214" s="4">
        <f t="shared" si="262"/>
        <v>3708.9085144635105</v>
      </c>
      <c r="T214" s="4">
        <f t="shared" si="277"/>
        <v>18.8103392604582</v>
      </c>
      <c r="U214" s="4">
        <f t="shared" si="278"/>
        <v>70.126924209557245</v>
      </c>
      <c r="V214" s="4">
        <f t="shared" si="279"/>
        <v>85.702422283515531</v>
      </c>
      <c r="W214" s="11">
        <f t="shared" si="263"/>
        <v>-1.219247815263802E-2</v>
      </c>
      <c r="X214" s="11">
        <f t="shared" si="264"/>
        <v>-1.3228699347321071E-2</v>
      </c>
      <c r="Y214" s="11">
        <f t="shared" si="265"/>
        <v>-1.2203590333800474E-2</v>
      </c>
      <c r="Z214" s="4">
        <f t="shared" si="291"/>
        <v>3907.9319044816802</v>
      </c>
      <c r="AA214" s="4">
        <f t="shared" si="280"/>
        <v>22587.414085315853</v>
      </c>
      <c r="AB214" s="4">
        <f t="shared" si="281"/>
        <v>6694.994552793557</v>
      </c>
      <c r="AC214" s="12">
        <f t="shared" si="282"/>
        <v>1.548634009319384</v>
      </c>
      <c r="AD214" s="12">
        <f t="shared" si="283"/>
        <v>4.2605469420458677</v>
      </c>
      <c r="AE214" s="12">
        <f t="shared" si="284"/>
        <v>1.8887111748093364</v>
      </c>
      <c r="AF214" s="11">
        <f t="shared" si="266"/>
        <v>-2.9039671966837322E-3</v>
      </c>
      <c r="AG214" s="11">
        <f t="shared" si="267"/>
        <v>2.0567434751257441E-3</v>
      </c>
      <c r="AH214" s="11">
        <f t="shared" si="268"/>
        <v>8.257041531207765E-4</v>
      </c>
      <c r="AI214" s="1">
        <f t="shared" si="247"/>
        <v>457058.10450074426</v>
      </c>
      <c r="AJ214" s="1">
        <f t="shared" si="248"/>
        <v>390901.08505811659</v>
      </c>
      <c r="AK214" s="1">
        <f t="shared" si="249"/>
        <v>81812.613378868467</v>
      </c>
      <c r="AL214" s="17">
        <f t="shared" si="317"/>
        <v>57.483906972971738</v>
      </c>
      <c r="AM214" s="17">
        <f t="shared" si="317"/>
        <v>23.897909062727944</v>
      </c>
      <c r="AN214" s="17">
        <f t="shared" si="317"/>
        <v>3.8652090240386698</v>
      </c>
      <c r="AO214" s="7">
        <f t="shared" si="316"/>
        <v>3.734691272246488E-3</v>
      </c>
      <c r="AP214" s="7">
        <f t="shared" si="316"/>
        <v>5.7511439101764509E-3</v>
      </c>
      <c r="AQ214" s="7">
        <f t="shared" si="316"/>
        <v>4.1629085126954329E-3</v>
      </c>
      <c r="AR214" s="1">
        <f t="shared" si="286"/>
        <v>240354.22260849096</v>
      </c>
      <c r="AS214" s="1">
        <f t="shared" si="287"/>
        <v>211061.87829189346</v>
      </c>
      <c r="AT214" s="1">
        <f t="shared" si="288"/>
        <v>43276.589104960476</v>
      </c>
      <c r="AU214" s="1">
        <f t="shared" si="250"/>
        <v>48070.844521698193</v>
      </c>
      <c r="AV214" s="1">
        <f t="shared" si="251"/>
        <v>42212.375658378696</v>
      </c>
      <c r="AW214" s="1">
        <f t="shared" si="252"/>
        <v>8655.3178209920952</v>
      </c>
      <c r="AX214" s="1">
        <f t="shared" si="300"/>
        <v>149466.70617205213</v>
      </c>
      <c r="AY214" s="1">
        <f t="shared" si="301"/>
        <v>47267.528100593874</v>
      </c>
      <c r="AZ214" s="1">
        <f t="shared" si="302"/>
        <v>5085.4164244042277</v>
      </c>
      <c r="BA214" s="1">
        <f t="shared" si="303"/>
        <v>11.914828945820998</v>
      </c>
      <c r="BB214" s="1">
        <f t="shared" si="304"/>
        <v>10.763578829223285</v>
      </c>
      <c r="BC214" s="1">
        <f t="shared" si="305"/>
        <v>8.5341321978344986</v>
      </c>
      <c r="BD214" s="1">
        <f t="shared" si="306"/>
        <v>1408.7511796430103</v>
      </c>
      <c r="BE214">
        <f t="shared" si="292"/>
        <v>0.44605544733121549</v>
      </c>
      <c r="BF214">
        <f t="shared" si="293"/>
        <v>0.64396964061591089</v>
      </c>
      <c r="BG214">
        <f t="shared" si="294"/>
        <v>5.0936644772301656E-2</v>
      </c>
      <c r="BH214">
        <f t="shared" si="307"/>
        <v>0.50104287971089956</v>
      </c>
      <c r="BI214">
        <f t="shared" si="308"/>
        <v>1.989654620938508E-2</v>
      </c>
      <c r="BJ214">
        <f t="shared" si="308"/>
        <v>4.1469689803498549E-2</v>
      </c>
      <c r="BK214">
        <f t="shared" si="308"/>
        <v>2.5945417806596459E-4</v>
      </c>
      <c r="BL214">
        <f t="shared" si="297"/>
        <v>4782.2188967506681</v>
      </c>
      <c r="BM214">
        <f t="shared" si="298"/>
        <v>8752.670622108586</v>
      </c>
      <c r="BN214">
        <f t="shared" si="299"/>
        <v>11.228291855725999</v>
      </c>
      <c r="BO214">
        <f t="shared" si="270"/>
        <v>2166.6500379852905</v>
      </c>
      <c r="BP214">
        <f t="shared" si="289"/>
        <v>1203.4794368046771</v>
      </c>
      <c r="BQ214">
        <f t="shared" si="290"/>
        <v>65.851113957260438</v>
      </c>
      <c r="BR214" s="7">
        <f t="shared" si="315"/>
        <v>5.8727041219415188E-3</v>
      </c>
      <c r="BS214" s="7">
        <f t="shared" si="295"/>
        <v>1.2591884853719282E-2</v>
      </c>
      <c r="BT214" s="7">
        <f t="shared" si="296"/>
        <v>1.6111774855197293E-3</v>
      </c>
      <c r="BU214" s="8">
        <f>MAX((BU$3*climate!$I324+BU$4*climate!$I324^2+BU$5*climate!$I324^6)*(K214/K$66)^$BW$1,-99)</f>
        <v>2.3968066014020906</v>
      </c>
      <c r="BV214" s="8">
        <f>MAX((BV$3*climate!$I324+BV$4*climate!$I324^2+BV$5*climate!$I324^6)*(L214/L$66)^$BW$1,-99)</f>
        <v>0.81001596970715917</v>
      </c>
      <c r="BW214" s="8">
        <f>MAX((BW$3*climate!$I324+BW$4*climate!$I324^2+BW$5*climate!$I324^6)*(M214/M$66)^$BW$1,-99)</f>
        <v>4.3540045516154403E-2</v>
      </c>
      <c r="BX214" s="8">
        <f>MAX((BX$3*climate!$M324+BX$4*climate!$M324^2+BX$5*climate!$M324^6)*(K214/K$66)^$BW$1,-99)</f>
        <v>2.3968062198247879</v>
      </c>
      <c r="BY214" s="8">
        <f>MAX((BY$3*climate!$M324+BY$4*climate!$M324^2+BY$5*climate!$M324^6)*(L214/L$66)^$BW$1,-99)</f>
        <v>0.8100155299708004</v>
      </c>
      <c r="BZ214" s="8">
        <f>MAX((BZ$3*climate!$M324+BZ$4*climate!$M324^2+BZ$5*climate!$M324^6)*(M214/M$66)^$BW$1,-99)</f>
        <v>4.3539448559595142E-2</v>
      </c>
      <c r="CA214" s="8">
        <f t="shared" si="309"/>
        <v>1.1754795967065859E-3</v>
      </c>
      <c r="CB214" s="8">
        <f t="shared" si="310"/>
        <v>1.4801503729625709E-5</v>
      </c>
      <c r="CC214" s="8">
        <f t="shared" si="311"/>
        <v>1.8939062609014627E-6</v>
      </c>
      <c r="CD214" s="8">
        <f>MAX((CD$3*climate!$I324+CD$4*climate!$I324^2+CD$5*climate!$I324^6)*(K214/K$66)^$BW$1,-99)</f>
        <v>0.76126745369294813</v>
      </c>
      <c r="CE214" s="8">
        <f>MAX((CE$3*climate!$I324+CE$4*climate!$I324^2+CE$5*climate!$I324^6)*(L214/L$66)^$BW$1,-99)</f>
        <v>0.24983527096271518</v>
      </c>
      <c r="CF214" s="8">
        <f>MAX((CF$3*climate!$I324+CF$4*climate!$I324^2+CF$5*climate!$I324^6)*(M214/M$66)^$BW$1,-99)</f>
        <v>1.730622331701958E-2</v>
      </c>
      <c r="CG214" s="8">
        <f>MAX((CG$3*climate!$M324+CG$4*climate!$M324^2+CG$5*climate!$M324^6)*(K214/K$66)^$BW$1,-99)</f>
        <v>0.76126783677417997</v>
      </c>
      <c r="CH214" s="8">
        <f>MAX((CH$3*climate!$M324+CH$4*climate!$M324^2+CH$5*climate!$M324^6)*(L214/L$66)^$BW$1,-99)</f>
        <v>0.24983534353362435</v>
      </c>
      <c r="CI214" s="8">
        <f>MAX((CI$3*climate!$M324+CI$4*climate!$M324^2+CI$5*climate!$M324^6)*(M214/M$66)^$BW$1,-99)</f>
        <v>1.7306130778552316E-2</v>
      </c>
      <c r="CJ214" s="8">
        <f t="shared" si="312"/>
        <v>-1.3887488837569156E-5</v>
      </c>
      <c r="CK214" s="8">
        <f t="shared" si="313"/>
        <v>-1.7486966034998265E-7</v>
      </c>
      <c r="CL214" s="8">
        <f t="shared" si="314"/>
        <v>-2.237520934549798E-8</v>
      </c>
    </row>
    <row r="215" spans="1:90">
      <c r="A215">
        <f t="shared" si="253"/>
        <v>2169</v>
      </c>
      <c r="B215" s="4">
        <f t="shared" si="271"/>
        <v>1286.466541547846</v>
      </c>
      <c r="C215" s="4">
        <f t="shared" si="272"/>
        <v>3572.2293376859902</v>
      </c>
      <c r="D215" s="4">
        <f t="shared" si="273"/>
        <v>6808.0364590929066</v>
      </c>
      <c r="E215" s="11">
        <f t="shared" si="254"/>
        <v>2.8004444306422377E-6</v>
      </c>
      <c r="F215" s="11">
        <f t="shared" si="255"/>
        <v>5.6142737101343516E-6</v>
      </c>
      <c r="G215" s="11">
        <f t="shared" si="256"/>
        <v>1.2395357812353855E-5</v>
      </c>
      <c r="H215" s="4">
        <f t="shared" si="274"/>
        <v>241476.61031603059</v>
      </c>
      <c r="I215" s="4">
        <f t="shared" si="275"/>
        <v>212589.56533568012</v>
      </c>
      <c r="J215" s="4">
        <f t="shared" si="276"/>
        <v>43502.974932632853</v>
      </c>
      <c r="K215" s="4">
        <f t="shared" si="244"/>
        <v>187705.31725255106</v>
      </c>
      <c r="L215" s="4">
        <f t="shared" si="245"/>
        <v>59511.734897007162</v>
      </c>
      <c r="M215" s="4">
        <f t="shared" si="246"/>
        <v>6389.9444713651146</v>
      </c>
      <c r="N215" s="11">
        <f t="shared" si="257"/>
        <v>4.6669097610656518E-3</v>
      </c>
      <c r="O215" s="11">
        <f t="shared" si="258"/>
        <v>7.2324454175880515E-3</v>
      </c>
      <c r="P215" s="11">
        <f t="shared" si="259"/>
        <v>5.2186783683056959E-3</v>
      </c>
      <c r="Q215" s="4">
        <f t="shared" si="260"/>
        <v>4486.8755947187319</v>
      </c>
      <c r="R215" s="4">
        <f t="shared" si="261"/>
        <v>14711.035548090516</v>
      </c>
      <c r="S215" s="4">
        <f t="shared" si="262"/>
        <v>3682.8115563822598</v>
      </c>
      <c r="T215" s="4">
        <f t="shared" si="277"/>
        <v>18.580994609981353</v>
      </c>
      <c r="U215" s="4">
        <f t="shared" si="278"/>
        <v>69.199236213036642</v>
      </c>
      <c r="V215" s="4">
        <f t="shared" si="279"/>
        <v>84.656545031353133</v>
      </c>
      <c r="W215" s="11">
        <f t="shared" si="263"/>
        <v>-1.219247815263802E-2</v>
      </c>
      <c r="X215" s="11">
        <f t="shared" si="264"/>
        <v>-1.3228699347321071E-2</v>
      </c>
      <c r="Y215" s="11">
        <f t="shared" si="265"/>
        <v>-1.2203590333800474E-2</v>
      </c>
      <c r="Z215" s="4">
        <f t="shared" si="291"/>
        <v>3867.2340919760786</v>
      </c>
      <c r="AA215" s="4">
        <f t="shared" si="280"/>
        <v>22497.760650007429</v>
      </c>
      <c r="AB215" s="4">
        <f t="shared" si="281"/>
        <v>6653.7323414933217</v>
      </c>
      <c r="AC215" s="12">
        <f t="shared" si="282"/>
        <v>1.5441368269566518</v>
      </c>
      <c r="AD215" s="12">
        <f t="shared" si="283"/>
        <v>4.2693097941693878</v>
      </c>
      <c r="AE215" s="12">
        <f t="shared" si="284"/>
        <v>1.8902706914704221</v>
      </c>
      <c r="AF215" s="11">
        <f t="shared" si="266"/>
        <v>-2.9039671966837322E-3</v>
      </c>
      <c r="AG215" s="11">
        <f t="shared" si="267"/>
        <v>2.0567434751257441E-3</v>
      </c>
      <c r="AH215" s="11">
        <f t="shared" si="268"/>
        <v>8.257041531207765E-4</v>
      </c>
      <c r="AI215" s="1">
        <f t="shared" si="247"/>
        <v>459423.13857236801</v>
      </c>
      <c r="AJ215" s="1">
        <f t="shared" si="248"/>
        <v>394023.35221068363</v>
      </c>
      <c r="AK215" s="1">
        <f t="shared" si="249"/>
        <v>82286.669861973729</v>
      </c>
      <c r="AL215" s="17">
        <f t="shared" si="317"/>
        <v>57.696444772181664</v>
      </c>
      <c r="AM215" s="17">
        <f t="shared" si="317"/>
        <v>24.033974973758284</v>
      </c>
      <c r="AN215" s="17">
        <f t="shared" si="317"/>
        <v>3.8811386304726923</v>
      </c>
      <c r="AO215" s="7">
        <f t="shared" si="316"/>
        <v>3.6973443595240229E-3</v>
      </c>
      <c r="AP215" s="7">
        <f t="shared" si="316"/>
        <v>5.6936324710746868E-3</v>
      </c>
      <c r="AQ215" s="7">
        <f t="shared" si="316"/>
        <v>4.1212794275684783E-3</v>
      </c>
      <c r="AR215" s="1">
        <f t="shared" si="286"/>
        <v>241476.61031603059</v>
      </c>
      <c r="AS215" s="1">
        <f t="shared" si="287"/>
        <v>212589.56533568012</v>
      </c>
      <c r="AT215" s="1">
        <f t="shared" si="288"/>
        <v>43502.974932632853</v>
      </c>
      <c r="AU215" s="1">
        <f t="shared" si="250"/>
        <v>48295.32206320612</v>
      </c>
      <c r="AV215" s="1">
        <f t="shared" si="251"/>
        <v>42517.913067136025</v>
      </c>
      <c r="AW215" s="1">
        <f t="shared" si="252"/>
        <v>8700.5949865265702</v>
      </c>
      <c r="AX215" s="1">
        <f t="shared" si="300"/>
        <v>150164.25380204085</v>
      </c>
      <c r="AY215" s="1">
        <f t="shared" si="301"/>
        <v>47609.387917605731</v>
      </c>
      <c r="AZ215" s="1">
        <f t="shared" si="302"/>
        <v>5111.9555770920915</v>
      </c>
      <c r="BA215" s="1">
        <f t="shared" si="303"/>
        <v>11.919484999322393</v>
      </c>
      <c r="BB215" s="1">
        <f t="shared" si="304"/>
        <v>10.77078524593297</v>
      </c>
      <c r="BC215" s="1">
        <f t="shared" si="305"/>
        <v>8.5393373060924009</v>
      </c>
      <c r="BD215" s="1">
        <f t="shared" si="306"/>
        <v>1368.5527145035287</v>
      </c>
      <c r="BE215">
        <f t="shared" si="292"/>
        <v>0.44605544733121549</v>
      </c>
      <c r="BF215">
        <f t="shared" si="293"/>
        <v>0.64396964061591089</v>
      </c>
      <c r="BG215">
        <f t="shared" si="294"/>
        <v>5.0936644772301656E-2</v>
      </c>
      <c r="BH215">
        <f t="shared" si="307"/>
        <v>0.50128505657174249</v>
      </c>
      <c r="BI215">
        <f t="shared" si="308"/>
        <v>1.989654620938508E-2</v>
      </c>
      <c r="BJ215">
        <f t="shared" si="308"/>
        <v>4.1469689803498549E-2</v>
      </c>
      <c r="BK215">
        <f t="shared" si="308"/>
        <v>2.5945417806596459E-4</v>
      </c>
      <c r="BL215">
        <f t="shared" si="297"/>
        <v>4804.5505356385765</v>
      </c>
      <c r="BM215">
        <f t="shared" si="298"/>
        <v>8816.0233299312422</v>
      </c>
      <c r="BN215">
        <f t="shared" si="299"/>
        <v>11.287028604570517</v>
      </c>
      <c r="BO215">
        <f t="shared" si="270"/>
        <v>2179.3741325941714</v>
      </c>
      <c r="BP215">
        <f t="shared" si="289"/>
        <v>1217.0209125934978</v>
      </c>
      <c r="BQ215">
        <f t="shared" si="290"/>
        <v>66.606093150556219</v>
      </c>
      <c r="BR215" s="7">
        <f t="shared" si="315"/>
        <v>5.8146413664765806E-3</v>
      </c>
      <c r="BS215" s="7">
        <f t="shared" si="295"/>
        <v>1.222513092594105E-2</v>
      </c>
      <c r="BT215" s="7">
        <f t="shared" si="296"/>
        <v>1.5553817366830275E-3</v>
      </c>
      <c r="BU215" s="8">
        <f>MAX((BU$3*climate!$I325+BU$4*climate!$I325^2+BU$5*climate!$I325^6)*(K215/K$66)^$BW$1,-99)</f>
        <v>2.3901634710164763</v>
      </c>
      <c r="BV215" s="8">
        <f>MAX((BV$3*climate!$I325+BV$4*climate!$I325^2+BV$5*climate!$I325^6)*(L215/L$66)^$BW$1,-99)</f>
        <v>0.80414004099722236</v>
      </c>
      <c r="BW215" s="8">
        <f>MAX((BW$3*climate!$I325+BW$4*climate!$I325^2+BW$5*climate!$I325^6)*(M215/M$66)^$BW$1,-99)</f>
        <v>3.7494671058151852E-2</v>
      </c>
      <c r="BX215" s="8">
        <f>MAX((BX$3*climate!$M325+BX$4*climate!$M325^2+BX$5*climate!$M325^6)*(K215/K$66)^$BW$1,-99)</f>
        <v>2.3901630837962791</v>
      </c>
      <c r="BY215" s="8">
        <f>MAX((BY$3*climate!$M325+BY$4*climate!$M325^2+BY$5*climate!$M325^6)*(L215/L$66)^$BW$1,-99)</f>
        <v>0.80413959934587442</v>
      </c>
      <c r="BZ215" s="8">
        <f>MAX((BZ$3*climate!$M325+BZ$4*climate!$M325^2+BZ$5*climate!$M325^6)*(M215/M$66)^$BW$1,-99)</f>
        <v>3.7494073531257235E-2</v>
      </c>
      <c r="CA215" s="8">
        <f t="shared" si="309"/>
        <v>1.1949881819346263E-3</v>
      </c>
      <c r="CB215" s="8">
        <f t="shared" si="310"/>
        <v>1.4608886979103072E-5</v>
      </c>
      <c r="CC215" s="8">
        <f t="shared" si="311"/>
        <v>1.8586627937331728E-6</v>
      </c>
      <c r="CD215" s="8">
        <f>MAX((CD$3*climate!$I325+CD$4*climate!$I325^2+CD$5*climate!$I325^6)*(K215/K$66)^$BW$1,-99)</f>
        <v>0.76420636766193595</v>
      </c>
      <c r="CE215" s="8">
        <f>MAX((CE$3*climate!$I325+CE$4*climate!$I325^2+CE$5*climate!$I325^6)*(L215/L$66)^$BW$1,-99)</f>
        <v>0.25010256448568569</v>
      </c>
      <c r="CF215" s="8">
        <f>MAX((CF$3*climate!$I325+CF$4*climate!$I325^2+CF$5*climate!$I325^6)*(M215/M$66)^$BW$1,-99)</f>
        <v>1.6346516814071E-2</v>
      </c>
      <c r="CG215" s="8">
        <f>MAX((CG$3*climate!$M325+CG$4*climate!$M325^2+CG$5*climate!$M325^6)*(K215/K$66)^$BW$1,-99)</f>
        <v>0.76420674735024052</v>
      </c>
      <c r="CH215" s="8">
        <f>MAX((CH$3*climate!$M325+CH$4*climate!$M325^2+CH$5*climate!$M325^6)*(L215/L$66)^$BW$1,-99)</f>
        <v>0.25010263495922441</v>
      </c>
      <c r="CI215" s="8">
        <f>MAX((CI$3*climate!$M325+CI$4*climate!$M325^2+CI$5*climate!$M325^6)*(M215/M$66)^$BW$1,-99)</f>
        <v>1.6346422422845151E-2</v>
      </c>
      <c r="CJ215" s="8">
        <f t="shared" si="312"/>
        <v>-1.35598909001746E-5</v>
      </c>
      <c r="CK215" s="8">
        <f t="shared" si="313"/>
        <v>-1.6577144159611113E-7</v>
      </c>
      <c r="CL215" s="8">
        <f t="shared" si="314"/>
        <v>-2.1090806657545951E-8</v>
      </c>
    </row>
    <row r="216" spans="1:90">
      <c r="A216">
        <f t="shared" si="253"/>
        <v>2170</v>
      </c>
      <c r="B216" s="4">
        <f t="shared" si="271"/>
        <v>1286.4699640920046</v>
      </c>
      <c r="C216" s="4">
        <f t="shared" si="272"/>
        <v>3572.2483903855841</v>
      </c>
      <c r="D216" s="4">
        <f t="shared" si="273"/>
        <v>6808.1166277384218</v>
      </c>
      <c r="E216" s="11">
        <f t="shared" si="254"/>
        <v>2.6604222091101257E-6</v>
      </c>
      <c r="F216" s="11">
        <f t="shared" si="255"/>
        <v>5.3335600246276335E-6</v>
      </c>
      <c r="G216" s="11">
        <f t="shared" si="256"/>
        <v>1.1775589921736162E-5</v>
      </c>
      <c r="H216" s="4">
        <f t="shared" si="274"/>
        <v>242592.71965210018</v>
      </c>
      <c r="I216" s="4">
        <f t="shared" si="275"/>
        <v>214112.789215192</v>
      </c>
      <c r="J216" s="4">
        <f t="shared" si="276"/>
        <v>43728.227134616704</v>
      </c>
      <c r="K216" s="4">
        <f t="shared" si="244"/>
        <v>188572.39300050275</v>
      </c>
      <c r="L216" s="4">
        <f t="shared" si="245"/>
        <v>59937.822294625184</v>
      </c>
      <c r="M216" s="4">
        <f t="shared" si="246"/>
        <v>6422.9550587388685</v>
      </c>
      <c r="N216" s="11">
        <f t="shared" si="257"/>
        <v>4.6193456884604522E-3</v>
      </c>
      <c r="O216" s="11">
        <f t="shared" si="258"/>
        <v>7.1597206560256588E-3</v>
      </c>
      <c r="P216" s="11">
        <f t="shared" si="259"/>
        <v>5.1660210071748924E-3</v>
      </c>
      <c r="Q216" s="4">
        <f t="shared" si="260"/>
        <v>4452.6550308624164</v>
      </c>
      <c r="R216" s="4">
        <f t="shared" si="261"/>
        <v>14620.439227436011</v>
      </c>
      <c r="S216" s="4">
        <f t="shared" si="262"/>
        <v>3656.7043948950995</v>
      </c>
      <c r="T216" s="4">
        <f t="shared" si="277"/>
        <v>18.35444623914487</v>
      </c>
      <c r="U216" s="4">
        <f t="shared" si="278"/>
        <v>68.283820322110131</v>
      </c>
      <c r="V216" s="4">
        <f t="shared" si="279"/>
        <v>83.623431236715561</v>
      </c>
      <c r="W216" s="11">
        <f t="shared" si="263"/>
        <v>-1.219247815263802E-2</v>
      </c>
      <c r="X216" s="11">
        <f t="shared" si="264"/>
        <v>-1.3228699347321071E-2</v>
      </c>
      <c r="Y216" s="11">
        <f t="shared" si="265"/>
        <v>-1.2203590333800474E-2</v>
      </c>
      <c r="Z216" s="4">
        <f t="shared" si="291"/>
        <v>3826.7764563551696</v>
      </c>
      <c r="AA216" s="4">
        <f t="shared" si="280"/>
        <v>22406.821905243261</v>
      </c>
      <c r="AB216" s="4">
        <f t="shared" si="281"/>
        <v>6612.3701041734357</v>
      </c>
      <c r="AC216" s="12">
        <f t="shared" si="282"/>
        <v>1.5396527042639783</v>
      </c>
      <c r="AD216" s="12">
        <f t="shared" si="283"/>
        <v>4.2780906692318359</v>
      </c>
      <c r="AE216" s="12">
        <f t="shared" si="284"/>
        <v>1.8918314958308917</v>
      </c>
      <c r="AF216" s="11">
        <f t="shared" si="266"/>
        <v>-2.9039671966837322E-3</v>
      </c>
      <c r="AG216" s="11">
        <f t="shared" si="267"/>
        <v>2.0567434751257441E-3</v>
      </c>
      <c r="AH216" s="11">
        <f t="shared" si="268"/>
        <v>8.257041531207765E-4</v>
      </c>
      <c r="AI216" s="1">
        <f t="shared" si="247"/>
        <v>461776.14677833731</v>
      </c>
      <c r="AJ216" s="1">
        <f t="shared" si="248"/>
        <v>397138.9300567513</v>
      </c>
      <c r="AK216" s="1">
        <f t="shared" si="249"/>
        <v>82758.597862302937</v>
      </c>
      <c r="AL216" s="17">
        <f t="shared" si="317"/>
        <v>57.907635160578252</v>
      </c>
      <c r="AM216" s="17">
        <f t="shared" si="317"/>
        <v>24.169447187874674</v>
      </c>
      <c r="AN216" s="17">
        <f t="shared" si="317"/>
        <v>3.8969739346980674</v>
      </c>
      <c r="AO216" s="7">
        <f t="shared" si="316"/>
        <v>3.6603709159287825E-3</v>
      </c>
      <c r="AP216" s="7">
        <f t="shared" si="316"/>
        <v>5.6366961463639401E-3</v>
      </c>
      <c r="AQ216" s="7">
        <f t="shared" si="316"/>
        <v>4.0800666332927935E-3</v>
      </c>
      <c r="AR216" s="1">
        <f t="shared" si="286"/>
        <v>242592.71965210018</v>
      </c>
      <c r="AS216" s="1">
        <f t="shared" si="287"/>
        <v>214112.789215192</v>
      </c>
      <c r="AT216" s="1">
        <f t="shared" si="288"/>
        <v>43728.227134616704</v>
      </c>
      <c r="AU216" s="1">
        <f t="shared" si="250"/>
        <v>48518.543930420041</v>
      </c>
      <c r="AV216" s="1">
        <f t="shared" si="251"/>
        <v>42822.557843038405</v>
      </c>
      <c r="AW216" s="1">
        <f t="shared" si="252"/>
        <v>8745.6454269233418</v>
      </c>
      <c r="AX216" s="1">
        <f t="shared" si="300"/>
        <v>150857.91440040222</v>
      </c>
      <c r="AY216" s="1">
        <f t="shared" si="301"/>
        <v>47950.257835700148</v>
      </c>
      <c r="AZ216" s="1">
        <f t="shared" si="302"/>
        <v>5138.3640469910952</v>
      </c>
      <c r="BA216" s="1">
        <f t="shared" si="303"/>
        <v>11.924093708576558</v>
      </c>
      <c r="BB216" s="1">
        <f t="shared" si="304"/>
        <v>10.777919457475441</v>
      </c>
      <c r="BC216" s="1">
        <f t="shared" si="305"/>
        <v>8.544490028992259</v>
      </c>
      <c r="BD216" s="1">
        <f t="shared" si="306"/>
        <v>1329.492228029585</v>
      </c>
      <c r="BE216">
        <f t="shared" si="292"/>
        <v>0.44605544733121549</v>
      </c>
      <c r="BF216">
        <f t="shared" si="293"/>
        <v>0.64396964061591089</v>
      </c>
      <c r="BG216">
        <f t="shared" si="294"/>
        <v>5.0936644772301656E-2</v>
      </c>
      <c r="BH216">
        <f t="shared" si="307"/>
        <v>0.50152515667199238</v>
      </c>
      <c r="BI216">
        <f t="shared" si="308"/>
        <v>1.989654620938508E-2</v>
      </c>
      <c r="BJ216">
        <f t="shared" si="308"/>
        <v>4.1469689803498549E-2</v>
      </c>
      <c r="BK216">
        <f t="shared" si="308"/>
        <v>2.5945417806596459E-4</v>
      </c>
      <c r="BL216">
        <f t="shared" si="297"/>
        <v>4826.7572566184108</v>
      </c>
      <c r="BM216">
        <f t="shared" si="298"/>
        <v>8879.190951715882</v>
      </c>
      <c r="BN216">
        <f t="shared" si="299"/>
        <v>11.345471229493787</v>
      </c>
      <c r="BO216">
        <f t="shared" si="270"/>
        <v>2192.0464115785826</v>
      </c>
      <c r="BP216">
        <f t="shared" si="289"/>
        <v>1230.7156856538647</v>
      </c>
      <c r="BQ216">
        <f t="shared" si="290"/>
        <v>67.369767178418414</v>
      </c>
      <c r="BR216" s="7">
        <f t="shared" si="315"/>
        <v>5.757160415192919E-3</v>
      </c>
      <c r="BS216" s="7">
        <f t="shared" si="295"/>
        <v>1.1869059151399077E-2</v>
      </c>
      <c r="BT216" s="7">
        <f t="shared" si="296"/>
        <v>1.5016023857619188E-3</v>
      </c>
      <c r="BU216" s="8">
        <f>MAX((BU$3*climate!$I326+BU$4*climate!$I326^2+BU$5*climate!$I326^6)*(K216/K$66)^$BW$1,-99)</f>
        <v>2.3835200412498034</v>
      </c>
      <c r="BV216" s="8">
        <f>MAX((BV$3*climate!$I326+BV$4*climate!$I326^2+BV$5*climate!$I326^6)*(L216/L$66)^$BW$1,-99)</f>
        <v>0.79829256118145508</v>
      </c>
      <c r="BW216" s="8">
        <f>MAX((BW$3*climate!$I326+BW$4*climate!$I326^2+BW$5*climate!$I326^6)*(M216/M$66)^$BW$1,-99)</f>
        <v>3.1482207855998853E-2</v>
      </c>
      <c r="BX216" s="8">
        <f>MAX((BX$3*climate!$M326+BX$4*climate!$M326^2+BX$5*climate!$M326^6)*(K216/K$66)^$BW$1,-99)</f>
        <v>2.3835196485189289</v>
      </c>
      <c r="BY216" s="8">
        <f>MAX((BY$3*climate!$M326+BY$4*climate!$M326^2+BY$5*climate!$M326^6)*(L216/L$66)^$BW$1,-99)</f>
        <v>0.79829211767784147</v>
      </c>
      <c r="BZ216" s="8">
        <f>MAX((BZ$3*climate!$M326+BZ$4*climate!$M326^2+BZ$5*climate!$M326^6)*(M216/M$66)^$BW$1,-99)</f>
        <v>3.1481609795236051E-2</v>
      </c>
      <c r="CA216" s="8">
        <f t="shared" si="309"/>
        <v>1.2142578780944316E-3</v>
      </c>
      <c r="CB216" s="8">
        <f t="shared" si="310"/>
        <v>1.4412098580155139E-5</v>
      </c>
      <c r="CC216" s="8">
        <f t="shared" si="311"/>
        <v>1.8233325266768037E-6</v>
      </c>
      <c r="CD216" s="8">
        <f>MAX((CD$3*climate!$I326+CD$4*climate!$I326^2+CD$5*climate!$I326^6)*(K216/K$66)^$BW$1,-99)</f>
        <v>0.76709791407311756</v>
      </c>
      <c r="CE216" s="8">
        <f>MAX((CE$3*climate!$I326+CE$4*climate!$I326^2+CE$5*climate!$I326^6)*(L216/L$66)^$BW$1,-99)</f>
        <v>0.25034942550211498</v>
      </c>
      <c r="CF216" s="8">
        <f>MAX((CF$3*climate!$I326+CF$4*climate!$I326^2+CF$5*climate!$I326^6)*(M216/M$66)^$BW$1,-99)</f>
        <v>1.5374535539271135E-2</v>
      </c>
      <c r="CG216" s="8">
        <f>MAX((CG$3*climate!$M326+CG$4*climate!$M326^2+CG$5*climate!$M326^6)*(K216/K$66)^$BW$1,-99)</f>
        <v>0.76709829038328403</v>
      </c>
      <c r="CH216" s="8">
        <f>MAX((CH$3*climate!$M326+CH$4*climate!$M326^2+CH$5*climate!$M326^6)*(L216/L$66)^$BW$1,-99)</f>
        <v>0.25034949389035616</v>
      </c>
      <c r="CI216" s="8">
        <f>MAX((CI$3*climate!$M326+CI$4*climate!$M326^2+CI$5*climate!$M326^6)*(M216/M$66)^$BW$1,-99)</f>
        <v>1.5374439303937341E-2</v>
      </c>
      <c r="CJ216" s="8">
        <f t="shared" si="312"/>
        <v>-1.3236751878788508E-5</v>
      </c>
      <c r="CK216" s="8">
        <f t="shared" si="313"/>
        <v>-1.5710779102173366E-7</v>
      </c>
      <c r="CL216" s="8">
        <f t="shared" si="314"/>
        <v>-1.9876338200927386E-8</v>
      </c>
    </row>
    <row r="217" spans="1:90">
      <c r="A217">
        <f t="shared" si="253"/>
        <v>2171</v>
      </c>
      <c r="B217" s="4">
        <f t="shared" si="271"/>
        <v>1286.4732155176052</v>
      </c>
      <c r="C217" s="4">
        <f t="shared" si="272"/>
        <v>3572.2664905467359</v>
      </c>
      <c r="D217" s="4">
        <f t="shared" si="273"/>
        <v>6808.1927888484915</v>
      </c>
      <c r="E217" s="11">
        <f t="shared" si="254"/>
        <v>2.5274010986546194E-6</v>
      </c>
      <c r="F217" s="11">
        <f t="shared" si="255"/>
        <v>5.0668820233962516E-6</v>
      </c>
      <c r="G217" s="11">
        <f t="shared" si="256"/>
        <v>1.1186810425649353E-5</v>
      </c>
      <c r="H217" s="4">
        <f t="shared" si="274"/>
        <v>243702.53758531768</v>
      </c>
      <c r="I217" s="4">
        <f t="shared" si="275"/>
        <v>215631.45739833682</v>
      </c>
      <c r="J217" s="4">
        <f t="shared" si="276"/>
        <v>43952.341043181477</v>
      </c>
      <c r="K217" s="4">
        <f t="shared" si="244"/>
        <v>189434.59890633271</v>
      </c>
      <c r="L217" s="4">
        <f t="shared" si="245"/>
        <v>60362.64594731688</v>
      </c>
      <c r="M217" s="4">
        <f t="shared" si="246"/>
        <v>6455.8014742434143</v>
      </c>
      <c r="N217" s="11">
        <f t="shared" si="257"/>
        <v>4.5722806616113054E-3</v>
      </c>
      <c r="O217" s="11">
        <f t="shared" si="258"/>
        <v>7.0877392008583673E-3</v>
      </c>
      <c r="P217" s="11">
        <f t="shared" si="259"/>
        <v>5.1139102179853513E-3</v>
      </c>
      <c r="Q217" s="4">
        <f t="shared" si="260"/>
        <v>4418.4878633468034</v>
      </c>
      <c r="R217" s="4">
        <f t="shared" si="261"/>
        <v>14529.358475638997</v>
      </c>
      <c r="S217" s="4">
        <f t="shared" si="262"/>
        <v>3630.5919368999103</v>
      </c>
      <c r="T217" s="4">
        <f t="shared" si="277"/>
        <v>18.130660054370328</v>
      </c>
      <c r="U217" s="4">
        <f t="shared" si="278"/>
        <v>67.380514192782442</v>
      </c>
      <c r="V217" s="4">
        <f t="shared" si="279"/>
        <v>82.602925139595953</v>
      </c>
      <c r="W217" s="11">
        <f t="shared" si="263"/>
        <v>-1.219247815263802E-2</v>
      </c>
      <c r="X217" s="11">
        <f t="shared" si="264"/>
        <v>-1.3228699347321071E-2</v>
      </c>
      <c r="Y217" s="11">
        <f t="shared" si="265"/>
        <v>-1.2203590333800474E-2</v>
      </c>
      <c r="Z217" s="4">
        <f t="shared" si="291"/>
        <v>3786.5622678018412</v>
      </c>
      <c r="AA217" s="4">
        <f t="shared" si="280"/>
        <v>22314.633191754274</v>
      </c>
      <c r="AB217" s="4">
        <f t="shared" si="281"/>
        <v>6570.9166894656773</v>
      </c>
      <c r="AC217" s="12">
        <f t="shared" si="282"/>
        <v>1.5351816033165102</v>
      </c>
      <c r="AD217" s="12">
        <f t="shared" si="283"/>
        <v>4.2868896043017752</v>
      </c>
      <c r="AE217" s="12">
        <f t="shared" si="284"/>
        <v>1.8933935889540039</v>
      </c>
      <c r="AF217" s="11">
        <f t="shared" si="266"/>
        <v>-2.9039671966837322E-3</v>
      </c>
      <c r="AG217" s="11">
        <f t="shared" si="267"/>
        <v>2.0567434751257441E-3</v>
      </c>
      <c r="AH217" s="11">
        <f t="shared" si="268"/>
        <v>8.257041531207765E-4</v>
      </c>
      <c r="AI217" s="1">
        <f t="shared" si="247"/>
        <v>464117.07603092364</v>
      </c>
      <c r="AJ217" s="1">
        <f t="shared" si="248"/>
        <v>400247.59489411459</v>
      </c>
      <c r="AK217" s="1">
        <f t="shared" si="249"/>
        <v>83228.383502995988</v>
      </c>
      <c r="AL217" s="17">
        <f t="shared" si="317"/>
        <v>58.117478949894732</v>
      </c>
      <c r="AM217" s="17">
        <f t="shared" si="317"/>
        <v>24.30432065940008</v>
      </c>
      <c r="AN217" s="17">
        <f t="shared" si="317"/>
        <v>3.912714848886623</v>
      </c>
      <c r="AO217" s="7">
        <f t="shared" si="316"/>
        <v>3.6237672067694947E-3</v>
      </c>
      <c r="AP217" s="7">
        <f t="shared" si="316"/>
        <v>5.580329184900301E-3</v>
      </c>
      <c r="AQ217" s="7">
        <f t="shared" si="316"/>
        <v>4.0392659669598657E-3</v>
      </c>
      <c r="AR217" s="1">
        <f t="shared" si="286"/>
        <v>243702.53758531768</v>
      </c>
      <c r="AS217" s="1">
        <f t="shared" si="287"/>
        <v>215631.45739833682</v>
      </c>
      <c r="AT217" s="1">
        <f t="shared" si="288"/>
        <v>43952.341043181477</v>
      </c>
      <c r="AU217" s="1">
        <f t="shared" si="250"/>
        <v>48740.507517063539</v>
      </c>
      <c r="AV217" s="1">
        <f t="shared" si="251"/>
        <v>43126.291479667365</v>
      </c>
      <c r="AW217" s="1">
        <f t="shared" si="252"/>
        <v>8790.4682086362955</v>
      </c>
      <c r="AX217" s="1">
        <f t="shared" si="300"/>
        <v>151547.67912506621</v>
      </c>
      <c r="AY217" s="1">
        <f t="shared" si="301"/>
        <v>48290.116757853502</v>
      </c>
      <c r="AZ217" s="1">
        <f t="shared" si="302"/>
        <v>5164.6411793947318</v>
      </c>
      <c r="BA217" s="1">
        <f t="shared" si="303"/>
        <v>11.928655568116399</v>
      </c>
      <c r="BB217" s="1">
        <f t="shared" si="304"/>
        <v>10.784982196712118</v>
      </c>
      <c r="BC217" s="1">
        <f t="shared" si="305"/>
        <v>8.5495909075808907</v>
      </c>
      <c r="BD217" s="1">
        <f t="shared" si="306"/>
        <v>1291.5378890171457</v>
      </c>
      <c r="BE217">
        <f t="shared" si="292"/>
        <v>0.44605544733121549</v>
      </c>
      <c r="BF217">
        <f t="shared" si="293"/>
        <v>0.64396964061591089</v>
      </c>
      <c r="BG217">
        <f t="shared" si="294"/>
        <v>5.0936644772301656E-2</v>
      </c>
      <c r="BH217">
        <f t="shared" si="307"/>
        <v>0.50176319846258421</v>
      </c>
      <c r="BI217">
        <f t="shared" si="308"/>
        <v>1.989654620938508E-2</v>
      </c>
      <c r="BJ217">
        <f t="shared" si="308"/>
        <v>4.1469689803498549E-2</v>
      </c>
      <c r="BK217">
        <f t="shared" si="308"/>
        <v>2.5945417806596459E-4</v>
      </c>
      <c r="BL217">
        <f t="shared" si="297"/>
        <v>4848.8388004106773</v>
      </c>
      <c r="BM217">
        <f t="shared" si="298"/>
        <v>8942.1696501853403</v>
      </c>
      <c r="BN217">
        <f t="shared" si="299"/>
        <v>11.403618519433611</v>
      </c>
      <c r="BO217">
        <f t="shared" si="270"/>
        <v>2204.6663744075886</v>
      </c>
      <c r="BP217">
        <f t="shared" si="289"/>
        <v>1244.5654914695513</v>
      </c>
      <c r="BQ217">
        <f t="shared" si="290"/>
        <v>68.142236111949217</v>
      </c>
      <c r="BR217" s="7">
        <f t="shared" si="315"/>
        <v>5.7002552380205351E-3</v>
      </c>
      <c r="BS217" s="7">
        <f t="shared" si="295"/>
        <v>1.1523358399416579E-2</v>
      </c>
      <c r="BT217" s="7">
        <f t="shared" si="296"/>
        <v>1.449762978379978E-3</v>
      </c>
      <c r="BU217" s="8">
        <f>MAX((BU$3*climate!$I327+BU$4*climate!$I327^2+BU$5*climate!$I327^6)*(K217/K$66)^$BW$1,-99)</f>
        <v>2.3768781266634345</v>
      </c>
      <c r="BV217" s="8">
        <f>MAX((BV$3*climate!$I327+BV$4*climate!$I327^2+BV$5*climate!$I327^6)*(L217/L$66)^$BW$1,-99)</f>
        <v>0.7924743817408455</v>
      </c>
      <c r="BW217" s="8">
        <f>MAX((BW$3*climate!$I327+BW$4*climate!$I327^2+BW$5*climate!$I327^6)*(M217/M$66)^$BW$1,-99)</f>
        <v>2.5503476370629705E-2</v>
      </c>
      <c r="BX217" s="8">
        <f>MAX((BX$3*climate!$M327+BX$4*climate!$M327^2+BX$5*climate!$M327^6)*(K217/K$66)^$BW$1,-99)</f>
        <v>2.3768777285514133</v>
      </c>
      <c r="BY217" s="8">
        <f>MAX((BY$3*climate!$M327+BY$4*climate!$M327^2+BY$5*climate!$M327^6)*(L217/L$66)^$BW$1,-99)</f>
        <v>0.79247393644616226</v>
      </c>
      <c r="BZ217" s="8">
        <f>MAX((BZ$3*climate!$M327+BZ$4*climate!$M327^2+BZ$5*climate!$M327^6)*(M217/M$66)^$BW$1,-99)</f>
        <v>2.5502877811471314E-2</v>
      </c>
      <c r="CA217" s="8">
        <f t="shared" si="309"/>
        <v>1.2332898605601607E-3</v>
      </c>
      <c r="CB217" s="8">
        <f t="shared" si="310"/>
        <v>1.4211641073601229E-5</v>
      </c>
      <c r="CC217" s="8">
        <f t="shared" si="311"/>
        <v>1.7879779814515263E-6</v>
      </c>
      <c r="CD217" s="8">
        <f>MAX((CD$3*climate!$I327+CD$4*climate!$I327^2+CD$5*climate!$I327^6)*(K217/K$66)^$BW$1,-99)</f>
        <v>0.76994222914403088</v>
      </c>
      <c r="CE217" s="8">
        <f>MAX((CE$3*climate!$I327+CE$4*climate!$I327^2+CE$5*climate!$I327^6)*(L217/L$66)^$BW$1,-99)</f>
        <v>0.25057611685027492</v>
      </c>
      <c r="CF217" s="8">
        <f>MAX((CF$3*climate!$I327+CF$4*climate!$I327^2+CF$5*climate!$I327^6)*(M217/M$66)^$BW$1,-99)</f>
        <v>1.4390641140022394E-2</v>
      </c>
      <c r="CG217" s="8">
        <f>MAX((CG$3*climate!$M327+CG$4*climate!$M327^2+CG$5*climate!$M327^6)*(K217/K$66)^$BW$1,-99)</f>
        <v>0.76994260209143073</v>
      </c>
      <c r="CH217" s="8">
        <f>MAX((CH$3*climate!$M327+CH$4*climate!$M327^2+CH$5*climate!$M327^6)*(L217/L$66)^$BW$1,-99)</f>
        <v>0.2505761831656077</v>
      </c>
      <c r="CI217" s="8">
        <f>MAX((CI$3*climate!$M327+CI$4*climate!$M327^2+CI$5*climate!$M327^6)*(M217/M$66)^$BW$1,-99)</f>
        <v>1.439054306959333E-2</v>
      </c>
      <c r="CJ217" s="8">
        <f t="shared" si="312"/>
        <v>-1.2918098509022204E-5</v>
      </c>
      <c r="CK217" s="8">
        <f t="shared" si="313"/>
        <v>-1.4885987895843179E-7</v>
      </c>
      <c r="CL217" s="8">
        <f t="shared" si="314"/>
        <v>-1.8728180969445982E-8</v>
      </c>
    </row>
    <row r="218" spans="1:90">
      <c r="A218">
        <f t="shared" si="253"/>
        <v>2172</v>
      </c>
      <c r="B218" s="4">
        <f t="shared" si="271"/>
        <v>1286.4763043797327</v>
      </c>
      <c r="C218" s="4">
        <f t="shared" si="272"/>
        <v>3572.2836857869565</v>
      </c>
      <c r="D218" s="4">
        <f t="shared" si="273"/>
        <v>6808.2651427124574</v>
      </c>
      <c r="E218" s="11">
        <f t="shared" si="254"/>
        <v>2.4010310437218881E-6</v>
      </c>
      <c r="F218" s="11">
        <f t="shared" si="255"/>
        <v>4.8135379222264389E-6</v>
      </c>
      <c r="G218" s="11">
        <f t="shared" si="256"/>
        <v>1.0627469904366886E-5</v>
      </c>
      <c r="H218" s="4">
        <f t="shared" si="274"/>
        <v>244806.0522552722</v>
      </c>
      <c r="I218" s="4">
        <f t="shared" si="275"/>
        <v>217145.4793202127</v>
      </c>
      <c r="J218" s="4">
        <f t="shared" si="276"/>
        <v>44175.312208652678</v>
      </c>
      <c r="K218" s="4">
        <f t="shared" si="244"/>
        <v>190291.92486627577</v>
      </c>
      <c r="L218" s="4">
        <f t="shared" si="245"/>
        <v>60786.180051760537</v>
      </c>
      <c r="M218" s="4">
        <f t="shared" si="246"/>
        <v>6488.4829369399304</v>
      </c>
      <c r="N218" s="11">
        <f t="shared" si="257"/>
        <v>4.5257094791166796E-3</v>
      </c>
      <c r="O218" s="11">
        <f t="shared" si="258"/>
        <v>7.0164933593750423E-3</v>
      </c>
      <c r="P218" s="11">
        <f t="shared" si="259"/>
        <v>5.0623401024496584E-3</v>
      </c>
      <c r="Q218" s="4">
        <f t="shared" si="260"/>
        <v>4384.3790555621654</v>
      </c>
      <c r="R218" s="4">
        <f t="shared" si="261"/>
        <v>14437.820002872166</v>
      </c>
      <c r="S218" s="4">
        <f t="shared" si="262"/>
        <v>3604.4789841354955</v>
      </c>
      <c r="T218" s="4">
        <f t="shared" si="277"/>
        <v>17.909602377764511</v>
      </c>
      <c r="U218" s="4">
        <f t="shared" si="278"/>
        <v>66.489157628658219</v>
      </c>
      <c r="V218" s="4">
        <f t="shared" si="279"/>
        <v>81.594872880818741</v>
      </c>
      <c r="W218" s="11">
        <f t="shared" si="263"/>
        <v>-1.219247815263802E-2</v>
      </c>
      <c r="X218" s="11">
        <f t="shared" si="264"/>
        <v>-1.3228699347321071E-2</v>
      </c>
      <c r="Y218" s="11">
        <f t="shared" si="265"/>
        <v>-1.2203590333800474E-2</v>
      </c>
      <c r="Z218" s="4">
        <f t="shared" si="291"/>
        <v>3746.5946459901324</v>
      </c>
      <c r="AA218" s="4">
        <f t="shared" si="280"/>
        <v>22221.229586050657</v>
      </c>
      <c r="AB218" s="4">
        <f t="shared" si="281"/>
        <v>6529.3807845929714</v>
      </c>
      <c r="AC218" s="12">
        <f t="shared" si="282"/>
        <v>1.5307234862995267</v>
      </c>
      <c r="AD218" s="12">
        <f t="shared" si="283"/>
        <v>4.2957066365240069</v>
      </c>
      <c r="AE218" s="12">
        <f t="shared" si="284"/>
        <v>1.8949569719038954</v>
      </c>
      <c r="AF218" s="11">
        <f t="shared" si="266"/>
        <v>-2.9039671966837322E-3</v>
      </c>
      <c r="AG218" s="11">
        <f t="shared" si="267"/>
        <v>2.0567434751257441E-3</v>
      </c>
      <c r="AH218" s="11">
        <f t="shared" si="268"/>
        <v>8.257041531207765E-4</v>
      </c>
      <c r="AI218" s="1">
        <f t="shared" si="247"/>
        <v>466445.8759448948</v>
      </c>
      <c r="AJ218" s="1">
        <f t="shared" si="248"/>
        <v>403349.12688437052</v>
      </c>
      <c r="AK218" s="1">
        <f t="shared" si="249"/>
        <v>83696.013361332676</v>
      </c>
      <c r="AL218" s="17">
        <f t="shared" si="317"/>
        <v>58.32597712210989</v>
      </c>
      <c r="AM218" s="17">
        <f t="shared" si="317"/>
        <v>24.438590508195954</v>
      </c>
      <c r="AN218" s="17">
        <f t="shared" si="317"/>
        <v>3.9283612998548736</v>
      </c>
      <c r="AO218" s="7">
        <f t="shared" ref="AO218:AQ233" si="318">AO$5*AO217</f>
        <v>3.5875295347017997E-3</v>
      </c>
      <c r="AP218" s="7">
        <f t="shared" si="318"/>
        <v>5.5245258930512976E-3</v>
      </c>
      <c r="AQ218" s="7">
        <f t="shared" si="318"/>
        <v>3.998873307290267E-3</v>
      </c>
      <c r="AR218" s="1">
        <f t="shared" si="286"/>
        <v>244806.0522552722</v>
      </c>
      <c r="AS218" s="1">
        <f t="shared" si="287"/>
        <v>217145.4793202127</v>
      </c>
      <c r="AT218" s="1">
        <f t="shared" si="288"/>
        <v>44175.312208652678</v>
      </c>
      <c r="AU218" s="1">
        <f t="shared" si="250"/>
        <v>48961.210451054445</v>
      </c>
      <c r="AV218" s="1">
        <f t="shared" si="251"/>
        <v>43429.095864042545</v>
      </c>
      <c r="AW218" s="1">
        <f t="shared" si="252"/>
        <v>8835.0624417305353</v>
      </c>
      <c r="AX218" s="1">
        <f t="shared" si="300"/>
        <v>152233.53989302061</v>
      </c>
      <c r="AY218" s="1">
        <f t="shared" si="301"/>
        <v>48628.944041408424</v>
      </c>
      <c r="AZ218" s="1">
        <f t="shared" si="302"/>
        <v>5190.7863495519441</v>
      </c>
      <c r="BA218" s="1">
        <f t="shared" si="303"/>
        <v>11.933171067366468</v>
      </c>
      <c r="BB218" s="1">
        <f t="shared" si="304"/>
        <v>10.791974189022829</v>
      </c>
      <c r="BC218" s="1">
        <f t="shared" si="305"/>
        <v>8.554640477120838</v>
      </c>
      <c r="BD218" s="1">
        <f t="shared" si="306"/>
        <v>1254.658739509345</v>
      </c>
      <c r="BE218">
        <f t="shared" si="292"/>
        <v>0.44605544733121549</v>
      </c>
      <c r="BF218">
        <f t="shared" si="293"/>
        <v>0.64396964061591089</v>
      </c>
      <c r="BG218">
        <f t="shared" si="294"/>
        <v>5.0936644772301656E-2</v>
      </c>
      <c r="BH218">
        <f t="shared" si="307"/>
        <v>0.50199920031942202</v>
      </c>
      <c r="BI218">
        <f t="shared" si="308"/>
        <v>1.989654620938508E-2</v>
      </c>
      <c r="BJ218">
        <f t="shared" si="308"/>
        <v>4.1469689803498549E-2</v>
      </c>
      <c r="BK218">
        <f t="shared" si="308"/>
        <v>2.5945417806596459E-4</v>
      </c>
      <c r="BL218">
        <f t="shared" si="297"/>
        <v>4870.7949310341619</v>
      </c>
      <c r="BM218">
        <f t="shared" si="298"/>
        <v>9004.9556696412292</v>
      </c>
      <c r="BN218">
        <f t="shared" si="299"/>
        <v>11.461469319903351</v>
      </c>
      <c r="BO218">
        <f t="shared" si="270"/>
        <v>2217.2335354563934</v>
      </c>
      <c r="BP218">
        <f t="shared" si="289"/>
        <v>1258.5720852007971</v>
      </c>
      <c r="BQ218">
        <f t="shared" si="290"/>
        <v>68.923601177839146</v>
      </c>
      <c r="BR218" s="7">
        <f t="shared" si="315"/>
        <v>5.6439198801339074E-3</v>
      </c>
      <c r="BS218" s="7">
        <f t="shared" si="295"/>
        <v>1.118772660137532E-2</v>
      </c>
      <c r="BT218" s="7">
        <f t="shared" si="296"/>
        <v>1.3997901140294681E-3</v>
      </c>
      <c r="BU218" s="8">
        <f>MAX((BU$3*climate!$I328+BU$4*climate!$I328^2+BU$5*climate!$I328^6)*(K218/K$66)^$BW$1,-99)</f>
        <v>2.3702395082879515</v>
      </c>
      <c r="BV218" s="8">
        <f>MAX((BV$3*climate!$I328+BV$4*climate!$I328^2+BV$5*climate!$I328^6)*(L218/L$66)^$BW$1,-99)</f>
        <v>0.7866863319602454</v>
      </c>
      <c r="BW218" s="8">
        <f>MAX((BW$3*climate!$I328+BW$4*climate!$I328^2+BW$5*climate!$I328^6)*(M218/M$66)^$BW$1,-99)</f>
        <v>1.9559275301447354E-2</v>
      </c>
      <c r="BX218" s="8">
        <f>MAX((BX$3*climate!$M328+BX$4*climate!$M328^2+BX$5*climate!$M328^6)*(K218/K$66)^$BW$1,-99)</f>
        <v>2.3702391049216782</v>
      </c>
      <c r="BY218" s="8">
        <f>MAX((BY$3*climate!$M328+BY$4*climate!$M328^2+BY$5*climate!$M328^6)*(L218/L$66)^$BW$1,-99)</f>
        <v>0.786685884934195</v>
      </c>
      <c r="BZ218" s="8">
        <f>MAX((BZ$3*climate!$M328+BZ$4*climate!$M328^2+BZ$5*climate!$M328^6)*(M218/M$66)^$BW$1,-99)</f>
        <v>1.9558676278393358E-2</v>
      </c>
      <c r="CA218" s="8">
        <f t="shared" si="309"/>
        <v>1.2520853540303478E-3</v>
      </c>
      <c r="CB218" s="8">
        <f t="shared" si="310"/>
        <v>1.4007988622477756E-5</v>
      </c>
      <c r="CC218" s="8">
        <f t="shared" si="311"/>
        <v>1.7526567004927674E-6</v>
      </c>
      <c r="CD218" s="8">
        <f>MAX((CD$3*climate!$I328+CD$4*climate!$I328^2+CD$5*climate!$I328^6)*(K218/K$66)^$BW$1,-99)</f>
        <v>0.77273946757339129</v>
      </c>
      <c r="CE218" s="8">
        <f>MAX((CE$3*climate!$I328+CE$4*climate!$I328^2+CE$5*climate!$I328^6)*(L218/L$66)^$BW$1,-99)</f>
        <v>0.25078290889895016</v>
      </c>
      <c r="CF218" s="8">
        <f>MAX((CF$3*climate!$I328+CF$4*climate!$I328^2+CF$5*climate!$I328^6)*(M218/M$66)^$BW$1,-99)</f>
        <v>1.3395200781602178E-2</v>
      </c>
      <c r="CG218" s="8">
        <f>MAX((CG$3*climate!$M328+CG$4*climate!$M328^2+CG$5*climate!$M328^6)*(K218/K$66)^$BW$1,-99)</f>
        <v>0.77273983717396155</v>
      </c>
      <c r="CH218" s="8">
        <f>MAX((CH$3*climate!$M328+CH$4*climate!$M328^2+CH$5*climate!$M328^6)*(L218/L$66)^$BW$1,-99)</f>
        <v>0.2507829731540705</v>
      </c>
      <c r="CI218" s="8">
        <f>MAX((CI$3*climate!$M328+CI$4*climate!$M328^2+CI$5*climate!$M328^6)*(M218/M$66)^$BW$1,-99)</f>
        <v>1.3395100885445002E-2</v>
      </c>
      <c r="CJ218" s="8">
        <f t="shared" si="312"/>
        <v>-1.2603954000354615E-5</v>
      </c>
      <c r="CK218" s="8">
        <f t="shared" si="313"/>
        <v>-1.4100959145227821E-7</v>
      </c>
      <c r="CL218" s="8">
        <f t="shared" si="314"/>
        <v>-1.7642890207378556E-8</v>
      </c>
    </row>
    <row r="219" spans="1:90">
      <c r="A219">
        <f t="shared" si="253"/>
        <v>2173</v>
      </c>
      <c r="B219" s="4">
        <f t="shared" si="271"/>
        <v>1286.4792388057992</v>
      </c>
      <c r="C219" s="4">
        <f t="shared" si="272"/>
        <v>3572.3000213437972</v>
      </c>
      <c r="D219" s="4">
        <f t="shared" si="273"/>
        <v>6808.3338796137168</v>
      </c>
      <c r="E219" s="11">
        <f t="shared" si="254"/>
        <v>2.2809794915357937E-6</v>
      </c>
      <c r="F219" s="11">
        <f t="shared" si="255"/>
        <v>4.5728610261151166E-6</v>
      </c>
      <c r="G219" s="11">
        <f t="shared" si="256"/>
        <v>1.0096096409148541E-5</v>
      </c>
      <c r="H219" s="4">
        <f t="shared" si="274"/>
        <v>245903.25295264437</v>
      </c>
      <c r="I219" s="4">
        <f t="shared" si="275"/>
        <v>218654.76637680794</v>
      </c>
      <c r="J219" s="4">
        <f t="shared" si="276"/>
        <v>44397.136397433838</v>
      </c>
      <c r="K219" s="4">
        <f t="shared" si="244"/>
        <v>191144.36170840121</v>
      </c>
      <c r="L219" s="4">
        <f t="shared" si="245"/>
        <v>61208.39937026237</v>
      </c>
      <c r="M219" s="4">
        <f t="shared" si="246"/>
        <v>6520.9987028357655</v>
      </c>
      <c r="N219" s="11">
        <f t="shared" si="257"/>
        <v>4.4796269874534111E-3</v>
      </c>
      <c r="O219" s="11">
        <f t="shared" si="258"/>
        <v>6.9459755184864136E-3</v>
      </c>
      <c r="P219" s="11">
        <f t="shared" si="259"/>
        <v>5.0113048322464326E-3</v>
      </c>
      <c r="Q219" s="4">
        <f t="shared" si="260"/>
        <v>4350.3334505161374</v>
      </c>
      <c r="R219" s="4">
        <f t="shared" si="261"/>
        <v>14345.850131651456</v>
      </c>
      <c r="S219" s="4">
        <f t="shared" si="262"/>
        <v>3578.3702342066549</v>
      </c>
      <c r="T219" s="4">
        <f t="shared" si="277"/>
        <v>17.691239942051183</v>
      </c>
      <c r="U219" s="4">
        <f t="shared" si="278"/>
        <v>65.609592552532064</v>
      </c>
      <c r="V219" s="4">
        <f t="shared" si="279"/>
        <v>80.599122478842702</v>
      </c>
      <c r="W219" s="11">
        <f t="shared" si="263"/>
        <v>-1.219247815263802E-2</v>
      </c>
      <c r="X219" s="11">
        <f t="shared" si="264"/>
        <v>-1.3228699347321071E-2</v>
      </c>
      <c r="Y219" s="11">
        <f t="shared" si="265"/>
        <v>-1.2203590333800474E-2</v>
      </c>
      <c r="Z219" s="4">
        <f t="shared" si="291"/>
        <v>3706.8765629371151</v>
      </c>
      <c r="AA219" s="4">
        <f t="shared" si="280"/>
        <v>22126.645891454813</v>
      </c>
      <c r="AB219" s="4">
        <f t="shared" si="281"/>
        <v>6487.7709164694579</v>
      </c>
      <c r="AC219" s="12">
        <f t="shared" si="282"/>
        <v>1.5262783155081194</v>
      </c>
      <c r="AD219" s="12">
        <f t="shared" si="283"/>
        <v>4.304541803119732</v>
      </c>
      <c r="AE219" s="12">
        <f t="shared" si="284"/>
        <v>1.8965216457455816</v>
      </c>
      <c r="AF219" s="11">
        <f t="shared" si="266"/>
        <v>-2.9039671966837322E-3</v>
      </c>
      <c r="AG219" s="11">
        <f t="shared" si="267"/>
        <v>2.0567434751257441E-3</v>
      </c>
      <c r="AH219" s="11">
        <f t="shared" si="268"/>
        <v>8.257041531207765E-4</v>
      </c>
      <c r="AI219" s="1">
        <f t="shared" si="247"/>
        <v>468762.49880145979</v>
      </c>
      <c r="AJ219" s="1">
        <f t="shared" si="248"/>
        <v>406443.31005997601</v>
      </c>
      <c r="AK219" s="1">
        <f t="shared" si="249"/>
        <v>84161.474466929954</v>
      </c>
      <c r="AL219" s="17">
        <f t="shared" si="317"/>
        <v>58.533130826020141</v>
      </c>
      <c r="AM219" s="17">
        <f t="shared" si="317"/>
        <v>24.572252017987637</v>
      </c>
      <c r="AN219" s="17">
        <f t="shared" si="317"/>
        <v>3.9439132288068213</v>
      </c>
      <c r="AO219" s="7">
        <f t="shared" si="318"/>
        <v>3.5516542393547817E-3</v>
      </c>
      <c r="AP219" s="7">
        <f t="shared" si="318"/>
        <v>5.4692806341207845E-3</v>
      </c>
      <c r="AQ219" s="7">
        <f t="shared" si="318"/>
        <v>3.9588845742173639E-3</v>
      </c>
      <c r="AR219" s="1">
        <f t="shared" si="286"/>
        <v>245903.25295264437</v>
      </c>
      <c r="AS219" s="1">
        <f t="shared" si="287"/>
        <v>218654.76637680794</v>
      </c>
      <c r="AT219" s="1">
        <f t="shared" si="288"/>
        <v>44397.136397433838</v>
      </c>
      <c r="AU219" s="1">
        <f t="shared" si="250"/>
        <v>49180.65059052888</v>
      </c>
      <c r="AV219" s="1">
        <f t="shared" si="251"/>
        <v>43730.953275361593</v>
      </c>
      <c r="AW219" s="1">
        <f t="shared" si="252"/>
        <v>8879.4272794867684</v>
      </c>
      <c r="AX219" s="1">
        <f t="shared" si="300"/>
        <v>152915.48936672098</v>
      </c>
      <c r="AY219" s="1">
        <f t="shared" si="301"/>
        <v>48966.719496209895</v>
      </c>
      <c r="AZ219" s="1">
        <f t="shared" si="302"/>
        <v>5216.7989622686118</v>
      </c>
      <c r="BA219" s="1">
        <f t="shared" si="303"/>
        <v>11.937640690688948</v>
      </c>
      <c r="BB219" s="1">
        <f t="shared" si="304"/>
        <v>10.798896152381158</v>
      </c>
      <c r="BC219" s="1">
        <f t="shared" si="305"/>
        <v>8.5596392671579125</v>
      </c>
      <c r="BD219" s="1">
        <f t="shared" si="306"/>
        <v>1218.8246716679103</v>
      </c>
      <c r="BE219">
        <f t="shared" si="292"/>
        <v>0.44605544733121549</v>
      </c>
      <c r="BF219">
        <f t="shared" si="293"/>
        <v>0.64396964061591089</v>
      </c>
      <c r="BG219">
        <f t="shared" si="294"/>
        <v>5.0936644772301656E-2</v>
      </c>
      <c r="BH219">
        <f t="shared" si="307"/>
        <v>0.50223318053877275</v>
      </c>
      <c r="BI219">
        <f t="shared" si="308"/>
        <v>1.989654620938508E-2</v>
      </c>
      <c r="BJ219">
        <f t="shared" si="308"/>
        <v>4.1469689803498549E-2</v>
      </c>
      <c r="BK219">
        <f t="shared" si="308"/>
        <v>2.5945417806596459E-4</v>
      </c>
      <c r="BL219">
        <f t="shared" si="297"/>
        <v>4892.6254354103967</v>
      </c>
      <c r="BM219">
        <f t="shared" si="298"/>
        <v>9067.545335702669</v>
      </c>
      <c r="BN219">
        <f t="shared" si="299"/>
        <v>11.519022532478717</v>
      </c>
      <c r="BO219">
        <f t="shared" si="270"/>
        <v>2229.7474238860555</v>
      </c>
      <c r="BP219">
        <f t="shared" si="289"/>
        <v>1272.7372419062201</v>
      </c>
      <c r="BQ219">
        <f t="shared" si="290"/>
        <v>69.713964771559858</v>
      </c>
      <c r="BR219" s="7">
        <f t="shared" si="315"/>
        <v>5.5881484601809639E-3</v>
      </c>
      <c r="BS219" s="7">
        <f t="shared" si="295"/>
        <v>1.0861870486772155E-2</v>
      </c>
      <c r="BT219" s="7">
        <f t="shared" si="296"/>
        <v>1.3516133172408146E-3</v>
      </c>
      <c r="BU219" s="8">
        <f>MAX((BU$3*climate!$I329+BU$4*climate!$I329^2+BU$5*climate!$I329^6)*(K219/K$66)^$BW$1,-99)</f>
        <v>2.3636059334739006</v>
      </c>
      <c r="BV219" s="8">
        <f>MAX((BV$3*climate!$I329+BV$4*climate!$I329^2+BV$5*climate!$I329^6)*(L219/L$66)^$BW$1,-99)</f>
        <v>0.78092921899863155</v>
      </c>
      <c r="BW219" s="8">
        <f>MAX((BW$3*climate!$I329+BW$4*climate!$I329^2+BW$5*climate!$I329^6)*(M219/M$66)^$BW$1,-99)</f>
        <v>1.3650381656355749E-2</v>
      </c>
      <c r="BX219" s="8">
        <f>MAX((BX$3*climate!$M329+BX$4*climate!$M329^2+BX$5*climate!$M329^6)*(K219/K$66)^$BW$1,-99)</f>
        <v>2.3636055249776868</v>
      </c>
      <c r="BY219" s="8">
        <f>MAX((BY$3*climate!$M329+BY$4*climate!$M329^2+BY$5*climate!$M329^6)*(L219/L$66)^$BW$1,-99)</f>
        <v>0.78092877029945929</v>
      </c>
      <c r="BZ219" s="8">
        <f>MAX((BZ$3*climate!$M329+BZ$4*climate!$M329^2+BZ$5*climate!$M329^6)*(M219/M$66)^$BW$1,-99)</f>
        <v>1.36497822029599E-2</v>
      </c>
      <c r="CA219" s="8">
        <f t="shared" si="309"/>
        <v>1.27064561957919E-3</v>
      </c>
      <c r="CB219" s="8">
        <f t="shared" si="310"/>
        <v>1.3801588154453523E-5</v>
      </c>
      <c r="CC219" s="8">
        <f t="shared" si="311"/>
        <v>1.7174215409169391E-6</v>
      </c>
      <c r="CD219" s="8">
        <f>MAX((CD$3*climate!$I329+CD$4*climate!$I329^2+CD$5*climate!$I329^6)*(K219/K$66)^$BW$1,-99)</f>
        <v>0.77548980202768103</v>
      </c>
      <c r="CE219" s="8">
        <f>MAX((CE$3*climate!$I329+CE$4*climate!$I329^2+CE$5*climate!$I329^6)*(L219/L$66)^$BW$1,-99)</f>
        <v>0.25097007920715503</v>
      </c>
      <c r="CF219" s="8">
        <f>MAX((CF$3*climate!$I329+CF$4*climate!$I329^2+CF$5*climate!$I329^6)*(M219/M$66)^$BW$1,-99)</f>
        <v>1.2388586805177496E-2</v>
      </c>
      <c r="CG219" s="8">
        <f>MAX((CG$3*climate!$M329+CG$4*climate!$M329^2+CG$5*climate!$M329^6)*(K219/K$66)^$BW$1,-99)</f>
        <v>0.77549016829790762</v>
      </c>
      <c r="CH219" s="8">
        <f>MAX((CH$3*climate!$M329+CH$4*climate!$M329^2+CH$5*climate!$M329^6)*(L219/L$66)^$BW$1,-99)</f>
        <v>0.25097014141505691</v>
      </c>
      <c r="CI219" s="8">
        <f>MAX((CI$3*climate!$M329+CI$4*climate!$M329^2+CI$5*climate!$M329^6)*(M219/M$66)^$BW$1,-99)</f>
        <v>1.2388485093006539E-2</v>
      </c>
      <c r="CJ219" s="8">
        <f t="shared" si="312"/>
        <v>-1.2294338136672619E-5</v>
      </c>
      <c r="CK219" s="8">
        <f t="shared" si="313"/>
        <v>-1.3353950856112169E-7</v>
      </c>
      <c r="CL219" s="8">
        <f t="shared" si="314"/>
        <v>-1.6617191152188333E-8</v>
      </c>
    </row>
    <row r="220" spans="1:90">
      <c r="A220">
        <f t="shared" si="253"/>
        <v>2174</v>
      </c>
      <c r="B220" s="4">
        <f t="shared" si="271"/>
        <v>1286.4820265169212</v>
      </c>
      <c r="C220" s="4">
        <f t="shared" si="272"/>
        <v>3572.3155401937615</v>
      </c>
      <c r="D220" s="4">
        <f t="shared" si="273"/>
        <v>6808.3991803291892</v>
      </c>
      <c r="E220" s="11">
        <f t="shared" si="254"/>
        <v>2.166930516959004E-6</v>
      </c>
      <c r="F220" s="11">
        <f t="shared" si="255"/>
        <v>4.3442179748093603E-6</v>
      </c>
      <c r="G220" s="11">
        <f t="shared" si="256"/>
        <v>9.5912915886911132E-6</v>
      </c>
      <c r="H220" s="4">
        <f t="shared" si="274"/>
        <v>246994.13009932486</v>
      </c>
      <c r="I220" s="4">
        <f t="shared" si="275"/>
        <v>220159.23191796255</v>
      </c>
      <c r="J220" s="4">
        <f t="shared" si="276"/>
        <v>44617.809589961325</v>
      </c>
      <c r="K220" s="4">
        <f t="shared" si="244"/>
        <v>191991.9011756797</v>
      </c>
      <c r="L220" s="4">
        <f t="shared" si="245"/>
        <v>61629.27922823446</v>
      </c>
      <c r="M220" s="4">
        <f t="shared" si="246"/>
        <v>6553.348064383621</v>
      </c>
      <c r="N220" s="11">
        <f t="shared" si="257"/>
        <v>4.4340280806789423E-3</v>
      </c>
      <c r="O220" s="11">
        <f t="shared" si="258"/>
        <v>6.8761781438868574E-3</v>
      </c>
      <c r="P220" s="11">
        <f t="shared" si="259"/>
        <v>4.9607986478801269E-3</v>
      </c>
      <c r="Q220" s="4">
        <f t="shared" si="260"/>
        <v>4316.3557720510953</v>
      </c>
      <c r="R220" s="4">
        <f t="shared" si="261"/>
        <v>14253.474794406093</v>
      </c>
      <c r="S220" s="4">
        <f t="shared" si="262"/>
        <v>3552.2702816189367</v>
      </c>
      <c r="T220" s="4">
        <f t="shared" si="277"/>
        <v>17.475539885564647</v>
      </c>
      <c r="U220" s="4">
        <f t="shared" si="278"/>
        <v>64.741662978354384</v>
      </c>
      <c r="V220" s="4">
        <f t="shared" si="279"/>
        <v>79.615523806847094</v>
      </c>
      <c r="W220" s="11">
        <f t="shared" si="263"/>
        <v>-1.219247815263802E-2</v>
      </c>
      <c r="X220" s="11">
        <f t="shared" si="264"/>
        <v>-1.3228699347321071E-2</v>
      </c>
      <c r="Y220" s="11">
        <f t="shared" si="265"/>
        <v>-1.2203590333800474E-2</v>
      </c>
      <c r="Z220" s="4">
        <f t="shared" si="291"/>
        <v>3667.4108458438227</v>
      </c>
      <c r="AA220" s="4">
        <f t="shared" si="280"/>
        <v>22030.916629516942</v>
      </c>
      <c r="AB220" s="4">
        <f t="shared" si="281"/>
        <v>6446.0954528255788</v>
      </c>
      <c r="AC220" s="12">
        <f t="shared" si="282"/>
        <v>1.5218460533468741</v>
      </c>
      <c r="AD220" s="12">
        <f t="shared" si="283"/>
        <v>4.3133951413867049</v>
      </c>
      <c r="AE220" s="12">
        <f t="shared" si="284"/>
        <v>1.8980876115449572</v>
      </c>
      <c r="AF220" s="11">
        <f t="shared" si="266"/>
        <v>-2.9039671966837322E-3</v>
      </c>
      <c r="AG220" s="11">
        <f t="shared" si="267"/>
        <v>2.0567434751257441E-3</v>
      </c>
      <c r="AH220" s="11">
        <f t="shared" si="268"/>
        <v>8.257041531207765E-4</v>
      </c>
      <c r="AI220" s="1">
        <f t="shared" si="247"/>
        <v>471066.89951184276</v>
      </c>
      <c r="AJ220" s="1">
        <f t="shared" si="248"/>
        <v>409529.93232934002</v>
      </c>
      <c r="AK220" s="1">
        <f t="shared" si="249"/>
        <v>84624.754299723732</v>
      </c>
      <c r="AL220" s="17">
        <f t="shared" si="317"/>
        <v>58.738941373838678</v>
      </c>
      <c r="AM220" s="17">
        <f t="shared" si="317"/>
        <v>24.705300634665367</v>
      </c>
      <c r="AN220" s="17">
        <f t="shared" si="317"/>
        <v>3.9593705910779611</v>
      </c>
      <c r="AO220" s="7">
        <f t="shared" si="318"/>
        <v>3.5161376969612339E-3</v>
      </c>
      <c r="AP220" s="7">
        <f t="shared" si="318"/>
        <v>5.4145878277795769E-3</v>
      </c>
      <c r="AQ220" s="7">
        <f t="shared" si="318"/>
        <v>3.9192957284751905E-3</v>
      </c>
      <c r="AR220" s="1">
        <f t="shared" si="286"/>
        <v>246994.13009932486</v>
      </c>
      <c r="AS220" s="1">
        <f t="shared" si="287"/>
        <v>220159.23191796255</v>
      </c>
      <c r="AT220" s="1">
        <f t="shared" si="288"/>
        <v>44617.809589961325</v>
      </c>
      <c r="AU220" s="1">
        <f t="shared" si="250"/>
        <v>49398.826019864973</v>
      </c>
      <c r="AV220" s="1">
        <f t="shared" si="251"/>
        <v>44031.846383592514</v>
      </c>
      <c r="AW220" s="1">
        <f t="shared" si="252"/>
        <v>8923.5619179922651</v>
      </c>
      <c r="AX220" s="1">
        <f t="shared" si="300"/>
        <v>153593.52094054376</v>
      </c>
      <c r="AY220" s="1">
        <f t="shared" si="301"/>
        <v>49303.423382587571</v>
      </c>
      <c r="AZ220" s="1">
        <f t="shared" si="302"/>
        <v>5242.6784515068975</v>
      </c>
      <c r="BA220" s="1">
        <f t="shared" si="303"/>
        <v>11.942064917429381</v>
      </c>
      <c r="BB220" s="1">
        <f t="shared" si="304"/>
        <v>10.805748797429029</v>
      </c>
      <c r="BC220" s="1">
        <f t="shared" si="305"/>
        <v>8.5645878015876686</v>
      </c>
      <c r="BD220" s="1">
        <f t="shared" si="306"/>
        <v>1184.0064052126454</v>
      </c>
      <c r="BE220">
        <f t="shared" si="292"/>
        <v>0.44605544733121549</v>
      </c>
      <c r="BF220">
        <f t="shared" si="293"/>
        <v>0.64396964061591089</v>
      </c>
      <c r="BG220">
        <f t="shared" si="294"/>
        <v>5.0936644772301656E-2</v>
      </c>
      <c r="BH220">
        <f t="shared" si="307"/>
        <v>0.50246515733295705</v>
      </c>
      <c r="BI220">
        <f t="shared" si="308"/>
        <v>1.989654620938508E-2</v>
      </c>
      <c r="BJ220">
        <f t="shared" si="308"/>
        <v>4.1469689803498549E-2</v>
      </c>
      <c r="BK220">
        <f t="shared" si="308"/>
        <v>2.5945417806596459E-4</v>
      </c>
      <c r="BL220">
        <f t="shared" si="297"/>
        <v>4914.3301229680874</v>
      </c>
      <c r="BM220">
        <f t="shared" si="298"/>
        <v>9129.9350550144045</v>
      </c>
      <c r="BN220">
        <f t="shared" si="299"/>
        <v>11.576277114267128</v>
      </c>
      <c r="BO220">
        <f t="shared" si="270"/>
        <v>2242.2075835194369</v>
      </c>
      <c r="BP220">
        <f t="shared" si="289"/>
        <v>1287.0627567673198</v>
      </c>
      <c r="BQ220">
        <f t="shared" si="290"/>
        <v>70.513430470715363</v>
      </c>
      <c r="BR220" s="7">
        <f t="shared" si="315"/>
        <v>5.5329351686019823E-3</v>
      </c>
      <c r="BS220" s="7">
        <f t="shared" si="295"/>
        <v>1.0545505326963257E-2</v>
      </c>
      <c r="BT220" s="7">
        <f t="shared" si="296"/>
        <v>1.3051649144986183E-3</v>
      </c>
      <c r="BU220" s="8">
        <f>MAX((BU$3*climate!$I330+BU$4*climate!$I330^2+BU$5*climate!$I330^6)*(K220/K$66)^$BW$1,-99)</f>
        <v>2.3569791157710216</v>
      </c>
      <c r="BV220" s="8">
        <f>MAX((BV$3*climate!$I330+BV$4*climate!$I330^2+BV$5*climate!$I330^6)*(L220/L$66)^$BW$1,-99)</f>
        <v>0.7752038279727077</v>
      </c>
      <c r="BW220" s="8">
        <f>MAX((BW$3*climate!$I330+BW$4*climate!$I330^2+BW$5*climate!$I330^6)*(M220/M$66)^$BW$1,-99)</f>
        <v>7.7775508341726444E-3</v>
      </c>
      <c r="BX220" s="8">
        <f>MAX((BX$3*climate!$M330+BX$4*climate!$M330^2+BX$5*climate!$M330^6)*(K220/K$66)^$BW$1,-99)</f>
        <v>2.3569787022666402</v>
      </c>
      <c r="BY220" s="8">
        <f>MAX((BY$3*climate!$M330+BY$4*climate!$M330^2+BY$5*climate!$M330^6)*(L220/L$66)^$BW$1,-99)</f>
        <v>0.7752033776572318</v>
      </c>
      <c r="BZ220" s="8">
        <f>MAX((BZ$3*climate!$M330+BZ$4*climate!$M330^2+BZ$5*climate!$M330^6)*(M220/M$66)^$BW$1,-99)</f>
        <v>7.7769509830646413E-3</v>
      </c>
      <c r="CA220" s="8">
        <f t="shared" si="309"/>
        <v>1.2889719749595878E-3</v>
      </c>
      <c r="CB220" s="8">
        <f t="shared" si="310"/>
        <v>1.3592860828242682E-5</v>
      </c>
      <c r="CC220" s="8">
        <f t="shared" si="311"/>
        <v>1.6823209974892454E-6</v>
      </c>
      <c r="CD220" s="8">
        <f>MAX((CD$3*climate!$I330+CD$4*climate!$I330^2+CD$5*climate!$I330^6)*(K220/K$66)^$BW$1,-99)</f>
        <v>0.7781934226229259</v>
      </c>
      <c r="CE220" s="8">
        <f>MAX((CE$3*climate!$I330+CE$4*climate!$I330^2+CE$5*climate!$I330^6)*(L220/L$66)^$BW$1,-99)</f>
        <v>0.25113791218344683</v>
      </c>
      <c r="CF220" s="8">
        <f>MAX((CF$3*climate!$I330+CF$4*climate!$I330^2+CF$5*climate!$I330^6)*(M220/M$66)^$BW$1,-99)</f>
        <v>1.1371176385326379E-2</v>
      </c>
      <c r="CG220" s="8">
        <f>MAX((CG$3*climate!$M330+CG$4*climate!$M330^2+CG$5*climate!$M330^6)*(K220/K$66)^$BW$1,-99)</f>
        <v>0.77819378557982721</v>
      </c>
      <c r="CH220" s="8">
        <f>MAX((CH$3*climate!$M330+CH$4*climate!$M330^2+CH$5*climate!$M330^6)*(L220/L$66)^$BW$1,-99)</f>
        <v>0.2511379723574132</v>
      </c>
      <c r="CI220" s="8">
        <f>MAX((CI$3*climate!$M330+CI$4*climate!$M330^2+CI$5*climate!$M330^6)*(M220/M$66)^$BW$1,-99)</f>
        <v>1.1371072867195634E-2</v>
      </c>
      <c r="CJ220" s="8">
        <f t="shared" si="312"/>
        <v>-1.198926736531253E-5</v>
      </c>
      <c r="CK220" s="8">
        <f t="shared" si="313"/>
        <v>-1.2643288286729003E-7</v>
      </c>
      <c r="CL220" s="8">
        <f t="shared" si="314"/>
        <v>-1.5647971115749202E-8</v>
      </c>
    </row>
    <row r="221" spans="1:90">
      <c r="A221">
        <f t="shared" si="253"/>
        <v>2175</v>
      </c>
      <c r="B221" s="4">
        <f t="shared" si="271"/>
        <v>1286.4846748482257</v>
      </c>
      <c r="C221" s="4">
        <f t="shared" si="272"/>
        <v>3572.3302831652741</v>
      </c>
      <c r="D221" s="4">
        <f t="shared" si="273"/>
        <v>6808.4612166038914</v>
      </c>
      <c r="E221" s="11">
        <f t="shared" si="254"/>
        <v>2.0585839911110538E-6</v>
      </c>
      <c r="F221" s="11">
        <f t="shared" si="255"/>
        <v>4.127007076068892E-6</v>
      </c>
      <c r="G221" s="11">
        <f t="shared" si="256"/>
        <v>9.1117270092565574E-6</v>
      </c>
      <c r="H221" s="4">
        <f t="shared" si="274"/>
        <v>248078.67522854879</v>
      </c>
      <c r="I221" s="4">
        <f t="shared" si="275"/>
        <v>221658.79123960942</v>
      </c>
      <c r="J221" s="4">
        <f t="shared" si="276"/>
        <v>44837.327978594447</v>
      </c>
      <c r="K221" s="4">
        <f t="shared" si="244"/>
        <v>192834.53590911691</v>
      </c>
      <c r="L221" s="4">
        <f t="shared" si="245"/>
        <v>62048.795511485565</v>
      </c>
      <c r="M221" s="4">
        <f t="shared" si="246"/>
        <v>6585.530349978203</v>
      </c>
      <c r="N221" s="11">
        <f t="shared" si="257"/>
        <v>4.3889077001544319E-3</v>
      </c>
      <c r="O221" s="11">
        <f t="shared" si="258"/>
        <v>6.8070937792001907E-3</v>
      </c>
      <c r="P221" s="11">
        <f t="shared" si="259"/>
        <v>4.9108158575441596E-3</v>
      </c>
      <c r="Q221" s="4">
        <f t="shared" si="260"/>
        <v>4282.4506260841626</v>
      </c>
      <c r="R221" s="4">
        <f t="shared" si="261"/>
        <v>14160.719531340299</v>
      </c>
      <c r="S221" s="4">
        <f t="shared" si="262"/>
        <v>3526.1836188226112</v>
      </c>
      <c r="T221" s="4">
        <f t="shared" si="277"/>
        <v>17.262469747304344</v>
      </c>
      <c r="U221" s="4">
        <f t="shared" si="278"/>
        <v>63.885214983568147</v>
      </c>
      <c r="V221" s="4">
        <f t="shared" si="279"/>
        <v>78.643928570097387</v>
      </c>
      <c r="W221" s="11">
        <f t="shared" si="263"/>
        <v>-1.219247815263802E-2</v>
      </c>
      <c r="X221" s="11">
        <f t="shared" si="264"/>
        <v>-1.3228699347321071E-2</v>
      </c>
      <c r="Y221" s="11">
        <f t="shared" si="265"/>
        <v>-1.2203590333800474E-2</v>
      </c>
      <c r="Z221" s="4">
        <f t="shared" si="291"/>
        <v>3628.2001799237432</v>
      </c>
      <c r="AA221" s="4">
        <f t="shared" si="280"/>
        <v>21934.076031809105</v>
      </c>
      <c r="AB221" s="4">
        <f t="shared" si="281"/>
        <v>6404.3626033579303</v>
      </c>
      <c r="AC221" s="12">
        <f t="shared" si="282"/>
        <v>1.517426662329552</v>
      </c>
      <c r="AD221" s="12">
        <f t="shared" si="283"/>
        <v>4.3222666886993908</v>
      </c>
      <c r="AE221" s="12">
        <f t="shared" si="284"/>
        <v>1.899654870368797</v>
      </c>
      <c r="AF221" s="11">
        <f t="shared" si="266"/>
        <v>-2.9039671966837322E-3</v>
      </c>
      <c r="AG221" s="11">
        <f t="shared" si="267"/>
        <v>2.0567434751257441E-3</v>
      </c>
      <c r="AH221" s="11">
        <f t="shared" si="268"/>
        <v>8.257041531207765E-4</v>
      </c>
      <c r="AI221" s="1">
        <f t="shared" si="247"/>
        <v>473359.03558052349</v>
      </c>
      <c r="AJ221" s="1">
        <f t="shared" si="248"/>
        <v>412608.78547999857</v>
      </c>
      <c r="AK221" s="1">
        <f t="shared" si="249"/>
        <v>85085.840787743626</v>
      </c>
      <c r="AL221" s="17">
        <f t="shared" si="317"/>
        <v>58.943410237822391</v>
      </c>
      <c r="AM221" s="17">
        <f t="shared" si="317"/>
        <v>24.837731964562479</v>
      </c>
      <c r="AN221" s="17">
        <f t="shared" si="317"/>
        <v>3.9747333558805722</v>
      </c>
      <c r="AO221" s="7">
        <f t="shared" si="318"/>
        <v>3.4809763199916215E-3</v>
      </c>
      <c r="AP221" s="7">
        <f t="shared" si="318"/>
        <v>5.3604419495017807E-3</v>
      </c>
      <c r="AQ221" s="7">
        <f t="shared" si="318"/>
        <v>3.8801027711904386E-3</v>
      </c>
      <c r="AR221" s="1">
        <f t="shared" si="286"/>
        <v>248078.67522854879</v>
      </c>
      <c r="AS221" s="1">
        <f t="shared" si="287"/>
        <v>221658.79123960942</v>
      </c>
      <c r="AT221" s="1">
        <f t="shared" si="288"/>
        <v>44837.327978594447</v>
      </c>
      <c r="AU221" s="1">
        <f t="shared" si="250"/>
        <v>49615.735045709764</v>
      </c>
      <c r="AV221" s="1">
        <f t="shared" si="251"/>
        <v>44331.758247921884</v>
      </c>
      <c r="AW221" s="1">
        <f t="shared" si="252"/>
        <v>8967.4655957188897</v>
      </c>
      <c r="AX221" s="1">
        <f t="shared" si="300"/>
        <v>154267.62872729352</v>
      </c>
      <c r="AY221" s="1">
        <f t="shared" si="301"/>
        <v>49639.036409188448</v>
      </c>
      <c r="AZ221" s="1">
        <f t="shared" si="302"/>
        <v>5268.4242799825633</v>
      </c>
      <c r="BA221" s="1">
        <f t="shared" si="303"/>
        <v>11.94644422196216</v>
      </c>
      <c r="BB221" s="1">
        <f t="shared" si="304"/>
        <v>10.812532827550532</v>
      </c>
      <c r="BC221" s="1">
        <f t="shared" si="305"/>
        <v>8.5694865987207862</v>
      </c>
      <c r="BD221" s="1">
        <f t="shared" si="306"/>
        <v>1150.1754654177396</v>
      </c>
      <c r="BE221">
        <f t="shared" si="292"/>
        <v>0.44605544733121549</v>
      </c>
      <c r="BF221">
        <f t="shared" si="293"/>
        <v>0.64396964061591089</v>
      </c>
      <c r="BG221">
        <f t="shared" si="294"/>
        <v>5.0936644772301656E-2</v>
      </c>
      <c r="BH221">
        <f t="shared" si="307"/>
        <v>0.50269514882632738</v>
      </c>
      <c r="BI221">
        <f t="shared" si="308"/>
        <v>1.989654620938508E-2</v>
      </c>
      <c r="BJ221">
        <f t="shared" si="308"/>
        <v>4.1469689803498549E-2</v>
      </c>
      <c r="BK221">
        <f t="shared" si="308"/>
        <v>2.5945417806596459E-4</v>
      </c>
      <c r="BL221">
        <f t="shared" si="297"/>
        <v>4935.908825247855</v>
      </c>
      <c r="BM221">
        <f t="shared" si="298"/>
        <v>9192.1213149250434</v>
      </c>
      <c r="BN221">
        <f t="shared" si="299"/>
        <v>11.633232077360299</v>
      </c>
      <c r="BO221">
        <f t="shared" si="270"/>
        <v>2254.6135727135975</v>
      </c>
      <c r="BP221">
        <f t="shared" si="289"/>
        <v>1301.550445315524</v>
      </c>
      <c r="BQ221">
        <f t="shared" si="290"/>
        <v>71.32210304854928</v>
      </c>
      <c r="BR221" s="7">
        <f t="shared" si="315"/>
        <v>5.4782742660142159E-3</v>
      </c>
      <c r="BS221" s="7">
        <f t="shared" si="295"/>
        <v>1.0238354686372094E-2</v>
      </c>
      <c r="BT221" s="7">
        <f t="shared" si="296"/>
        <v>1.2603799166330868E-3</v>
      </c>
      <c r="BU221" s="8">
        <f>MAX((BU$3*climate!$I331+BU$4*climate!$I331^2+BU$5*climate!$I331^6)*(K221/K$66)^$BW$1,-99)</f>
        <v>2.3503607348349651</v>
      </c>
      <c r="BV221" s="8">
        <f>MAX((BV$3*climate!$I331+BV$4*climate!$I331^2+BV$5*climate!$I331^6)*(L221/L$66)^$BW$1,-99)</f>
        <v>0.769510922053255</v>
      </c>
      <c r="BW221" s="8">
        <f>MAX((BW$3*climate!$I331+BW$4*climate!$I331^2+BW$5*climate!$I331^6)*(M221/M$66)^$BW$1,-99)</f>
        <v>1.9415167188987776E-3</v>
      </c>
      <c r="BX221" s="8">
        <f>MAX((BX$3*climate!$M331+BX$4*climate!$M331^2+BX$5*climate!$M331^6)*(K221/K$66)^$BW$1,-99)</f>
        <v>2.3503603164417037</v>
      </c>
      <c r="BY221" s="8">
        <f>MAX((BY$3*climate!$M331+BY$4*climate!$M331^2+BY$5*climate!$M331^6)*(L221/L$66)^$BW$1,-99)</f>
        <v>0.76951047017690311</v>
      </c>
      <c r="BZ221" s="8">
        <f>MAX((BZ$3*climate!$M331+BZ$4*climate!$M331^2+BZ$5*climate!$M331^6)*(M221/M$66)^$BW$1,-99)</f>
        <v>1.9409165018059121E-3</v>
      </c>
      <c r="CA221" s="8">
        <f t="shared" si="309"/>
        <v>1.3070657665637661E-3</v>
      </c>
      <c r="CB221" s="8">
        <f t="shared" si="310"/>
        <v>1.3382202916494668E-5</v>
      </c>
      <c r="CC221" s="8">
        <f t="shared" si="311"/>
        <v>1.6473994418956011E-6</v>
      </c>
      <c r="CD221" s="8">
        <f>MAX((CD$3*climate!$I331+CD$4*climate!$I331^2+CD$5*climate!$I331^6)*(K221/K$66)^$BW$1,-99)</f>
        <v>0.78085053640244129</v>
      </c>
      <c r="CE221" s="8">
        <f>MAX((CE$3*climate!$I331+CE$4*climate!$I331^2+CE$5*climate!$I331^6)*(L221/L$66)^$BW$1,-99)</f>
        <v>0.25128669874528037</v>
      </c>
      <c r="CF221" s="8">
        <f>MAX((CF$3*climate!$I331+CF$4*climate!$I331^2+CF$5*climate!$I331^6)*(M221/M$66)^$BW$1,-99)</f>
        <v>1.0343351187524661E-2</v>
      </c>
      <c r="CG221" s="8">
        <f>MAX((CG$3*climate!$M331+CG$4*climate!$M331^2+CG$5*climate!$M331^6)*(K221/K$66)^$BW$1,-99)</f>
        <v>0.7808508960635524</v>
      </c>
      <c r="CH221" s="8">
        <f>MAX((CH$3*climate!$M331+CH$4*climate!$M331^2+CH$5*climate!$M331^6)*(L221/L$66)^$BW$1,-99)</f>
        <v>0.25128675689887447</v>
      </c>
      <c r="CI221" s="8">
        <f>MAX((CI$3*climate!$M331+CI$4*climate!$M331^2+CI$5*climate!$M331^6)*(M221/M$66)^$BW$1,-99)</f>
        <v>1.0343245873820033E-2</v>
      </c>
      <c r="CJ221" s="8">
        <f t="shared" si="312"/>
        <v>-1.1688754903767407E-5</v>
      </c>
      <c r="CK221" s="8">
        <f t="shared" si="313"/>
        <v>-1.1967361854684183E-7</v>
      </c>
      <c r="CL221" s="8">
        <f t="shared" si="314"/>
        <v>-1.4732271931154949E-8</v>
      </c>
    </row>
    <row r="222" spans="1:90">
      <c r="A222">
        <f t="shared" si="253"/>
        <v>2176</v>
      </c>
      <c r="B222" s="4">
        <f t="shared" si="271"/>
        <v>1286.4871907681445</v>
      </c>
      <c r="C222" s="4">
        <f t="shared" si="272"/>
        <v>3572.3442890460124</v>
      </c>
      <c r="D222" s="4">
        <f t="shared" si="273"/>
        <v>6808.5201516018515</v>
      </c>
      <c r="E222" s="11">
        <f t="shared" si="254"/>
        <v>1.9556547915555009E-6</v>
      </c>
      <c r="F222" s="11">
        <f t="shared" si="255"/>
        <v>3.9206567222654473E-6</v>
      </c>
      <c r="G222" s="11">
        <f t="shared" si="256"/>
        <v>8.6561406587937299E-6</v>
      </c>
      <c r="H222" s="4">
        <f t="shared" si="274"/>
        <v>249156.88096505453</v>
      </c>
      <c r="I222" s="4">
        <f t="shared" si="275"/>
        <v>223153.36157532217</v>
      </c>
      <c r="J222" s="4">
        <f t="shared" si="276"/>
        <v>45055.687965446668</v>
      </c>
      <c r="K222" s="4">
        <f t="shared" si="244"/>
        <v>193672.25943095962</v>
      </c>
      <c r="L222" s="4">
        <f t="shared" si="245"/>
        <v>62466.924663332167</v>
      </c>
      <c r="M222" s="4">
        <f t="shared" si="246"/>
        <v>6617.5449234510006</v>
      </c>
      <c r="N222" s="11">
        <f t="shared" si="257"/>
        <v>4.3442608342600941E-3</v>
      </c>
      <c r="O222" s="11">
        <f t="shared" si="258"/>
        <v>6.7387150451487798E-3</v>
      </c>
      <c r="P222" s="11">
        <f t="shared" si="259"/>
        <v>4.8613508360648705E-3</v>
      </c>
      <c r="Q222" s="4">
        <f t="shared" si="260"/>
        <v>4248.6225018683444</v>
      </c>
      <c r="R222" s="4">
        <f t="shared" si="261"/>
        <v>14067.609488579563</v>
      </c>
      <c r="S222" s="4">
        <f t="shared" si="262"/>
        <v>3500.1146372656917</v>
      </c>
      <c r="T222" s="4">
        <f t="shared" si="277"/>
        <v>17.051997462049762</v>
      </c>
      <c r="U222" s="4">
        <f t="shared" si="278"/>
        <v>63.040096681811555</v>
      </c>
      <c r="V222" s="4">
        <f t="shared" si="279"/>
        <v>77.684190283587256</v>
      </c>
      <c r="W222" s="11">
        <f t="shared" si="263"/>
        <v>-1.219247815263802E-2</v>
      </c>
      <c r="X222" s="11">
        <f t="shared" si="264"/>
        <v>-1.3228699347321071E-2</v>
      </c>
      <c r="Y222" s="11">
        <f t="shared" si="265"/>
        <v>-1.2203590333800474E-2</v>
      </c>
      <c r="Z222" s="4">
        <f t="shared" si="291"/>
        <v>3589.2471112176404</v>
      </c>
      <c r="AA222" s="4">
        <f t="shared" si="280"/>
        <v>21836.158032092117</v>
      </c>
      <c r="AB222" s="4">
        <f t="shared" si="281"/>
        <v>6362.5804209031776</v>
      </c>
      <c r="AC222" s="12">
        <f t="shared" si="282"/>
        <v>1.5130201050787737</v>
      </c>
      <c r="AD222" s="12">
        <f t="shared" si="283"/>
        <v>4.3311564825091269</v>
      </c>
      <c r="AE222" s="12">
        <f t="shared" si="284"/>
        <v>1.9012234232847567</v>
      </c>
      <c r="AF222" s="11">
        <f t="shared" si="266"/>
        <v>-2.9039671966837322E-3</v>
      </c>
      <c r="AG222" s="11">
        <f t="shared" si="267"/>
        <v>2.0567434751257441E-3</v>
      </c>
      <c r="AH222" s="11">
        <f t="shared" si="268"/>
        <v>8.257041531207765E-4</v>
      </c>
      <c r="AI222" s="1">
        <f t="shared" si="247"/>
        <v>475638.86706818093</v>
      </c>
      <c r="AJ222" s="1">
        <f t="shared" si="248"/>
        <v>415679.66517992062</v>
      </c>
      <c r="AK222" s="1">
        <f t="shared" si="249"/>
        <v>85544.722304688155</v>
      </c>
      <c r="AL222" s="17">
        <f t="shared" si="317"/>
        <v>59.146539046927231</v>
      </c>
      <c r="AM222" s="17">
        <f t="shared" si="317"/>
        <v>24.969541772712265</v>
      </c>
      <c r="AN222" s="17">
        <f t="shared" si="317"/>
        <v>3.9900015060503788</v>
      </c>
      <c r="AO222" s="7">
        <f t="shared" si="318"/>
        <v>3.4461665567917053E-3</v>
      </c>
      <c r="AP222" s="7">
        <f t="shared" si="318"/>
        <v>5.3068375300067624E-3</v>
      </c>
      <c r="AQ222" s="7">
        <f t="shared" si="318"/>
        <v>3.841301743478534E-3</v>
      </c>
      <c r="AR222" s="1">
        <f t="shared" si="286"/>
        <v>249156.88096505453</v>
      </c>
      <c r="AS222" s="1">
        <f t="shared" si="287"/>
        <v>223153.36157532217</v>
      </c>
      <c r="AT222" s="1">
        <f t="shared" si="288"/>
        <v>45055.687965446668</v>
      </c>
      <c r="AU222" s="1">
        <f t="shared" si="250"/>
        <v>49831.37619301091</v>
      </c>
      <c r="AV222" s="1">
        <f t="shared" si="251"/>
        <v>44630.672315064439</v>
      </c>
      <c r="AW222" s="1">
        <f t="shared" si="252"/>
        <v>9011.1375930893337</v>
      </c>
      <c r="AX222" s="1">
        <f t="shared" si="300"/>
        <v>154937.80754476768</v>
      </c>
      <c r="AY222" s="1">
        <f t="shared" si="301"/>
        <v>49973.539730665732</v>
      </c>
      <c r="AZ222" s="1">
        <f t="shared" si="302"/>
        <v>5294.0359387608005</v>
      </c>
      <c r="BA222" s="1">
        <f t="shared" si="303"/>
        <v>11.950779073735754</v>
      </c>
      <c r="BB222" s="1">
        <f t="shared" si="304"/>
        <v>10.819248938945005</v>
      </c>
      <c r="BC222" s="1">
        <f t="shared" si="305"/>
        <v>8.5743361713474577</v>
      </c>
      <c r="BD222" s="1">
        <f t="shared" si="306"/>
        <v>1117.3041616536914</v>
      </c>
      <c r="BE222">
        <f t="shared" si="292"/>
        <v>0.44605544733121549</v>
      </c>
      <c r="BF222">
        <f t="shared" si="293"/>
        <v>0.64396964061591089</v>
      </c>
      <c r="BG222">
        <f t="shared" si="294"/>
        <v>5.0936644772301656E-2</v>
      </c>
      <c r="BH222">
        <f t="shared" si="307"/>
        <v>0.50292317305151746</v>
      </c>
      <c r="BI222">
        <f t="shared" si="308"/>
        <v>1.989654620938508E-2</v>
      </c>
      <c r="BJ222">
        <f t="shared" si="308"/>
        <v>4.1469689803498549E-2</v>
      </c>
      <c r="BK222">
        <f t="shared" si="308"/>
        <v>2.5945417806596459E-4</v>
      </c>
      <c r="BL222">
        <f t="shared" si="297"/>
        <v>4957.3613955074652</v>
      </c>
      <c r="BM222">
        <f t="shared" si="298"/>
        <v>9254.100683136563</v>
      </c>
      <c r="BN222">
        <f t="shared" si="299"/>
        <v>11.689886488271538</v>
      </c>
      <c r="BO222">
        <f t="shared" si="270"/>
        <v>2266.9649642288009</v>
      </c>
      <c r="BP222">
        <f t="shared" si="289"/>
        <v>1316.2021436618484</v>
      </c>
      <c r="BQ222">
        <f t="shared" si="290"/>
        <v>72.140088487615458</v>
      </c>
      <c r="BR222" s="7">
        <f t="shared" si="315"/>
        <v>5.4241600816682389E-3</v>
      </c>
      <c r="BS222" s="7">
        <f t="shared" si="295"/>
        <v>9.9401501809437808E-3</v>
      </c>
      <c r="BT222" s="7">
        <f t="shared" si="296"/>
        <v>1.2171959064293176E-3</v>
      </c>
      <c r="BU222" s="8">
        <f>MAX((BU$3*climate!$I332+BU$4*climate!$I332^2+BU$5*climate!$I332^6)*(K222/K$66)^$BW$1,-99)</f>
        <v>2.3437524363606279</v>
      </c>
      <c r="BV222" s="8">
        <f>MAX((BV$3*climate!$I332+BV$4*climate!$I332^2+BV$5*climate!$I332^6)*(L222/L$66)^$BW$1,-99)</f>
        <v>0.76385124257368286</v>
      </c>
      <c r="BW222" s="8">
        <f>MAX((BW$3*climate!$I332+BW$4*climate!$I332^2+BW$5*climate!$I332^6)*(M222/M$66)^$BW$1,-99)</f>
        <v>-3.8570082146637363E-3</v>
      </c>
      <c r="BX222" s="8">
        <f>MAX((BX$3*climate!$M332+BX$4*climate!$M332^2+BX$5*climate!$M332^6)*(K222/K$66)^$BW$1,-99)</f>
        <v>2.3437520131953313</v>
      </c>
      <c r="BY222" s="8">
        <f>MAX((BY$3*climate!$M332+BY$4*climate!$M332^2+BY$5*climate!$M332^6)*(L222/L$66)^$BW$1,-99)</f>
        <v>0.76385078919052218</v>
      </c>
      <c r="BZ222" s="8">
        <f>MAX((BZ$3*climate!$M332+BZ$4*climate!$M332^2+BZ$5*climate!$M332^6)*(M222/M$66)^$BW$1,-99)</f>
        <v>-3.8576087668918766E-3</v>
      </c>
      <c r="CA222" s="8">
        <f t="shared" si="309"/>
        <v>1.3249283922691008E-3</v>
      </c>
      <c r="CB222" s="8">
        <f t="shared" si="310"/>
        <v>1.3169987198151256E-5</v>
      </c>
      <c r="CC222" s="8">
        <f t="shared" si="311"/>
        <v>1.6126974153819266E-6</v>
      </c>
      <c r="CD222" s="8">
        <f>MAX((CD$3*climate!$I332+CD$4*climate!$I332^2+CD$5*climate!$I332^6)*(K222/K$66)^$BW$1,-99)</f>
        <v>0.78346136681130107</v>
      </c>
      <c r="CE222" s="8">
        <f>MAX((CE$3*climate!$I332+CE$4*climate!$I332^2+CE$5*climate!$I332^6)*(L222/L$66)^$BW$1,-99)</f>
        <v>0.25141673597883335</v>
      </c>
      <c r="CF222" s="8">
        <f>MAX((CF$3*climate!$I332+CF$4*climate!$I332^2+CF$5*climate!$I332^6)*(M222/M$66)^$BW$1,-99)</f>
        <v>9.3054970260473234E-3</v>
      </c>
      <c r="CG222" s="8">
        <f>MAX((CG$3*climate!$M332+CG$4*climate!$M332^2+CG$5*climate!$M332^6)*(K222/K$66)^$BW$1,-99)</f>
        <v>0.78346172319465779</v>
      </c>
      <c r="CH222" s="8">
        <f>MAX((CH$3*climate!$M332+CH$4*climate!$M332^2+CH$5*climate!$M332^6)*(L222/L$66)^$BW$1,-99)</f>
        <v>0.25141679212588958</v>
      </c>
      <c r="CI222" s="8">
        <f>MAX((CI$3*climate!$M332+CI$4*climate!$M332^2+CI$5*climate!$M332^6)*(M222/M$66)^$BW$1,-99)</f>
        <v>9.3053899274791237E-3</v>
      </c>
      <c r="CJ222" s="8">
        <f t="shared" si="312"/>
        <v>-1.1392810824423001E-5</v>
      </c>
      <c r="CK222" s="8">
        <f t="shared" si="313"/>
        <v>-1.1324625057784657E-7</v>
      </c>
      <c r="CL222" s="8">
        <f t="shared" si="314"/>
        <v>-1.3867282698211297E-8</v>
      </c>
    </row>
    <row r="223" spans="1:90">
      <c r="A223">
        <f t="shared" si="253"/>
        <v>2177</v>
      </c>
      <c r="B223" s="4">
        <f t="shared" si="271"/>
        <v>1286.4895808967415</v>
      </c>
      <c r="C223" s="4">
        <f t="shared" si="272"/>
        <v>3572.357594684881</v>
      </c>
      <c r="D223" s="4">
        <f t="shared" si="273"/>
        <v>6808.5761403345559</v>
      </c>
      <c r="E223" s="11">
        <f t="shared" si="254"/>
        <v>1.8578720519777259E-6</v>
      </c>
      <c r="F223" s="11">
        <f t="shared" si="255"/>
        <v>3.7246238861521749E-6</v>
      </c>
      <c r="G223" s="11">
        <f t="shared" si="256"/>
        <v>8.2233336258540438E-6</v>
      </c>
      <c r="H223" s="4">
        <f t="shared" si="274"/>
        <v>250228.74100528046</v>
      </c>
      <c r="I223" s="4">
        <f t="shared" si="275"/>
        <v>224642.86208719551</v>
      </c>
      <c r="J223" s="4">
        <f t="shared" si="276"/>
        <v>45272.886160158843</v>
      </c>
      <c r="K223" s="4">
        <f t="shared" si="244"/>
        <v>194505.06612798193</v>
      </c>
      <c r="L223" s="4">
        <f t="shared" si="245"/>
        <v>62883.643681536683</v>
      </c>
      <c r="M223" s="4">
        <f t="shared" si="246"/>
        <v>6649.3911835631243</v>
      </c>
      <c r="N223" s="11">
        <f t="shared" si="257"/>
        <v>4.3000825181118696E-3</v>
      </c>
      <c r="O223" s="11">
        <f t="shared" si="258"/>
        <v>6.6710346387377495E-3</v>
      </c>
      <c r="P223" s="11">
        <f t="shared" si="259"/>
        <v>4.8123980238150565E-3</v>
      </c>
      <c r="Q223" s="4">
        <f t="shared" si="260"/>
        <v>4214.8757732734211</v>
      </c>
      <c r="R223" s="4">
        <f t="shared" si="261"/>
        <v>13974.16941659421</v>
      </c>
      <c r="S223" s="4">
        <f t="shared" si="262"/>
        <v>3474.0676284553888</v>
      </c>
      <c r="T223" s="4">
        <f t="shared" si="277"/>
        <v>16.844091355534882</v>
      </c>
      <c r="U223" s="4">
        <f t="shared" si="278"/>
        <v>62.206158195981814</v>
      </c>
      <c r="V223" s="4">
        <f t="shared" si="279"/>
        <v>76.736164249953347</v>
      </c>
      <c r="W223" s="11">
        <f t="shared" si="263"/>
        <v>-1.219247815263802E-2</v>
      </c>
      <c r="X223" s="11">
        <f t="shared" si="264"/>
        <v>-1.3228699347321071E-2</v>
      </c>
      <c r="Y223" s="11">
        <f t="shared" si="265"/>
        <v>-1.2203590333800474E-2</v>
      </c>
      <c r="Z223" s="4">
        <f t="shared" si="291"/>
        <v>3550.5540493933468</v>
      </c>
      <c r="AA223" s="4">
        <f t="shared" si="280"/>
        <v>21737.196258850036</v>
      </c>
      <c r="AB223" s="4">
        <f t="shared" si="281"/>
        <v>6320.7568026358349</v>
      </c>
      <c r="AC223" s="12">
        <f t="shared" si="282"/>
        <v>1.508626344325702</v>
      </c>
      <c r="AD223" s="12">
        <f t="shared" si="283"/>
        <v>4.3400645603442758</v>
      </c>
      <c r="AE223" s="12">
        <f t="shared" si="284"/>
        <v>1.9027932713613733</v>
      </c>
      <c r="AF223" s="11">
        <f t="shared" si="266"/>
        <v>-2.9039671966837322E-3</v>
      </c>
      <c r="AG223" s="11">
        <f t="shared" si="267"/>
        <v>2.0567434751257441E-3</v>
      </c>
      <c r="AH223" s="11">
        <f t="shared" si="268"/>
        <v>8.257041531207765E-4</v>
      </c>
      <c r="AI223" s="1">
        <f t="shared" si="247"/>
        <v>477906.35655437375</v>
      </c>
      <c r="AJ223" s="1">
        <f t="shared" si="248"/>
        <v>418742.370976993</v>
      </c>
      <c r="AK223" s="1">
        <f t="shared" si="249"/>
        <v>86001.387667308678</v>
      </c>
      <c r="AL223" s="17">
        <f t="shared" si="317"/>
        <v>59.3483295834926</v>
      </c>
      <c r="AM223" s="17">
        <f t="shared" si="317"/>
        <v>25.100725981084903</v>
      </c>
      <c r="AN223" s="17">
        <f t="shared" si="317"/>
        <v>4.0051750377946354</v>
      </c>
      <c r="AO223" s="7">
        <f t="shared" si="318"/>
        <v>3.4117048912237881E-3</v>
      </c>
      <c r="AP223" s="7">
        <f t="shared" si="318"/>
        <v>5.2537691547066947E-3</v>
      </c>
      <c r="AQ223" s="7">
        <f t="shared" si="318"/>
        <v>3.8028887260437485E-3</v>
      </c>
      <c r="AR223" s="1">
        <f t="shared" si="286"/>
        <v>250228.74100528046</v>
      </c>
      <c r="AS223" s="1">
        <f t="shared" si="287"/>
        <v>224642.86208719551</v>
      </c>
      <c r="AT223" s="1">
        <f t="shared" si="288"/>
        <v>45272.886160158843</v>
      </c>
      <c r="AU223" s="1">
        <f t="shared" si="250"/>
        <v>50045.748201056093</v>
      </c>
      <c r="AV223" s="1">
        <f t="shared" si="251"/>
        <v>44928.572417439107</v>
      </c>
      <c r="AW223" s="1">
        <f t="shared" si="252"/>
        <v>9054.5772320317683</v>
      </c>
      <c r="AX223" s="1">
        <f t="shared" si="300"/>
        <v>155604.05290238553</v>
      </c>
      <c r="AY223" s="1">
        <f t="shared" si="301"/>
        <v>50306.914945229342</v>
      </c>
      <c r="AZ223" s="1">
        <f t="shared" si="302"/>
        <v>5319.5129468505002</v>
      </c>
      <c r="BA223" s="1">
        <f t="shared" si="303"/>
        <v>11.955069937317711</v>
      </c>
      <c r="BB223" s="1">
        <f t="shared" si="304"/>
        <v>10.825897820699364</v>
      </c>
      <c r="BC223" s="1">
        <f t="shared" si="305"/>
        <v>8.5791370268007192</v>
      </c>
      <c r="BD223" s="1">
        <f t="shared" si="306"/>
        <v>1085.3655664636929</v>
      </c>
      <c r="BE223">
        <f t="shared" si="292"/>
        <v>0.44605544733121549</v>
      </c>
      <c r="BF223">
        <f t="shared" si="293"/>
        <v>0.64396964061591089</v>
      </c>
      <c r="BG223">
        <f t="shared" si="294"/>
        <v>5.0936644772301656E-2</v>
      </c>
      <c r="BH223">
        <f t="shared" si="307"/>
        <v>0.50314924794594584</v>
      </c>
      <c r="BI223">
        <f t="shared" si="308"/>
        <v>1.989654620938508E-2</v>
      </c>
      <c r="BJ223">
        <f t="shared" si="308"/>
        <v>4.1469689803498549E-2</v>
      </c>
      <c r="BK223">
        <f t="shared" si="308"/>
        <v>2.5945417806596459E-4</v>
      </c>
      <c r="BL223">
        <f t="shared" si="297"/>
        <v>4978.6877083278141</v>
      </c>
      <c r="BM223">
        <f t="shared" si="298"/>
        <v>9315.8698073261021</v>
      </c>
      <c r="BN223">
        <f t="shared" si="299"/>
        <v>11.746239467357997</v>
      </c>
      <c r="BO223">
        <f t="shared" si="270"/>
        <v>2279.2613450943113</v>
      </c>
      <c r="BP223">
        <f t="shared" si="289"/>
        <v>1331.0197087292072</v>
      </c>
      <c r="BQ223">
        <f t="shared" si="290"/>
        <v>72.967493993605686</v>
      </c>
      <c r="BR223" s="7">
        <f t="shared" si="315"/>
        <v>5.3705870119720167E-3</v>
      </c>
      <c r="BS223" s="7">
        <f t="shared" si="295"/>
        <v>9.6506312436347389E-3</v>
      </c>
      <c r="BT223" s="7">
        <f t="shared" si="296"/>
        <v>1.1755529312096717E-3</v>
      </c>
      <c r="BU223" s="8">
        <f>MAX((BU$3*climate!$I333+BU$4*climate!$I333^2+BU$5*climate!$I333^6)*(K223/K$66)^$BW$1,-99)</f>
        <v>2.337155832041133</v>
      </c>
      <c r="BV223" s="8">
        <f>MAX((BV$3*climate!$I333+BV$4*climate!$I333^2+BV$5*climate!$I333^6)*(L223/L$66)^$BW$1,-99)</f>
        <v>0.75822550915020115</v>
      </c>
      <c r="BW223" s="8">
        <f>MAX((BW$3*climate!$I333+BW$4*climate!$I333^2+BW$5*climate!$I333^6)*(M223/M$66)^$BW$1,-99)</f>
        <v>-9.6173327844342547E-3</v>
      </c>
      <c r="BX223" s="8">
        <f>MAX((BX$3*climate!$M333+BX$4*climate!$M333^2+BX$5*climate!$M333^6)*(K223/K$66)^$BW$1,-99)</f>
        <v>2.3371554042182554</v>
      </c>
      <c r="BY223" s="8">
        <f>MAX((BY$3*climate!$M333+BY$4*climate!$M333^2+BY$5*climate!$M333^6)*(L223/L$66)^$BW$1,-99)</f>
        <v>0.75822505431297282</v>
      </c>
      <c r="BZ223" s="8">
        <f>MAX((BZ$3*climate!$M333+BZ$4*climate!$M333^2+BZ$5*climate!$M333^6)*(M223/M$66)^$BW$1,-99)</f>
        <v>-9.6179336418049585E-3</v>
      </c>
      <c r="CA223" s="8">
        <f t="shared" si="309"/>
        <v>1.342561273696971E-3</v>
      </c>
      <c r="CB223" s="8">
        <f t="shared" si="310"/>
        <v>1.2956563774434039E-5</v>
      </c>
      <c r="CC223" s="8">
        <f t="shared" si="311"/>
        <v>1.5782518406230647E-6</v>
      </c>
      <c r="CD223" s="8">
        <f>MAX((CD$3*climate!$I333+CD$4*climate!$I333^2+CD$5*climate!$I333^6)*(K223/K$66)^$BW$1,-99)</f>
        <v>0.78602615316826441</v>
      </c>
      <c r="CE223" s="8">
        <f>MAX((CE$3*climate!$I333+CE$4*climate!$I333^2+CE$5*climate!$I333^6)*(L223/L$66)^$BW$1,-99)</f>
        <v>0.25152832679971826</v>
      </c>
      <c r="CF223" s="8">
        <f>MAX((CF$3*climate!$I333+CF$4*climate!$I333^2+CF$5*climate!$I333^6)*(M223/M$66)^$BW$1,-99)</f>
        <v>8.2580035227203755E-3</v>
      </c>
      <c r="CG223" s="8">
        <f>MAX((CG$3*climate!$M333+CG$4*climate!$M333^2+CG$5*climate!$M333^6)*(K223/K$66)^$BW$1,-99)</f>
        <v>0.78602650629238691</v>
      </c>
      <c r="CH223" s="8">
        <f>MAX((CH$3*climate!$M333+CH$4*climate!$M333^2+CH$5*climate!$M333^6)*(L223/L$66)^$BW$1,-99)</f>
        <v>0.25152838095433405</v>
      </c>
      <c r="CI223" s="8">
        <f>MAX((CI$3*climate!$M333+CI$4*climate!$M333^2+CI$5*climate!$M333^6)*(M223/M$66)^$BW$1,-99)</f>
        <v>8.2578946503158116E-3</v>
      </c>
      <c r="CJ223" s="8">
        <f t="shared" si="312"/>
        <v>-1.1101442125499581E-5</v>
      </c>
      <c r="CK223" s="8">
        <f t="shared" si="313"/>
        <v>-1.0713592422574911E-7</v>
      </c>
      <c r="CL223" s="8">
        <f t="shared" si="314"/>
        <v>-1.305033283128556E-8</v>
      </c>
    </row>
    <row r="224" spans="1:90">
      <c r="A224">
        <f t="shared" si="253"/>
        <v>2178</v>
      </c>
      <c r="B224" s="4">
        <f t="shared" si="271"/>
        <v>1286.491851523127</v>
      </c>
      <c r="C224" s="4">
        <f t="shared" si="272"/>
        <v>3572.3702350888861</v>
      </c>
      <c r="D224" s="4">
        <f t="shared" si="273"/>
        <v>6808.6293300680181</v>
      </c>
      <c r="E224" s="11">
        <f t="shared" si="254"/>
        <v>1.7649784493788394E-6</v>
      </c>
      <c r="F224" s="11">
        <f t="shared" si="255"/>
        <v>3.5383926918445661E-6</v>
      </c>
      <c r="G224" s="11">
        <f t="shared" si="256"/>
        <v>7.8121669445613405E-6</v>
      </c>
      <c r="H224" s="4">
        <f t="shared" si="274"/>
        <v>251294.25009761174</v>
      </c>
      <c r="I224" s="4">
        <f t="shared" si="275"/>
        <v>226127.21385608372</v>
      </c>
      <c r="J224" s="4">
        <f t="shared" si="276"/>
        <v>45488.919377620856</v>
      </c>
      <c r="K224" s="4">
        <f t="shared" si="244"/>
        <v>195332.95123486003</v>
      </c>
      <c r="L224" s="4">
        <f t="shared" si="245"/>
        <v>63298.930115080111</v>
      </c>
      <c r="M224" s="4">
        <f t="shared" si="246"/>
        <v>6681.0685634969677</v>
      </c>
      <c r="N224" s="11">
        <f t="shared" si="257"/>
        <v>4.2563678332849797E-3</v>
      </c>
      <c r="O224" s="11">
        <f t="shared" si="258"/>
        <v>6.6040453324647252E-3</v>
      </c>
      <c r="P224" s="11">
        <f t="shared" si="259"/>
        <v>4.7639519257263174E-3</v>
      </c>
      <c r="Q224" s="4">
        <f t="shared" si="260"/>
        <v>4181.2147000852883</v>
      </c>
      <c r="R224" s="4">
        <f t="shared" si="261"/>
        <v>13880.423668893112</v>
      </c>
      <c r="S224" s="4">
        <f t="shared" si="262"/>
        <v>3448.046785027841</v>
      </c>
      <c r="T224" s="4">
        <f t="shared" si="277"/>
        <v>16.638720139681485</v>
      </c>
      <c r="U224" s="4">
        <f t="shared" si="278"/>
        <v>61.383251631655277</v>
      </c>
      <c r="V224" s="4">
        <f t="shared" si="279"/>
        <v>75.799707537659685</v>
      </c>
      <c r="W224" s="11">
        <f t="shared" si="263"/>
        <v>-1.219247815263802E-2</v>
      </c>
      <c r="X224" s="11">
        <f t="shared" si="264"/>
        <v>-1.3228699347321071E-2</v>
      </c>
      <c r="Y224" s="11">
        <f t="shared" si="265"/>
        <v>-1.2203590333800474E-2</v>
      </c>
      <c r="Z224" s="4">
        <f t="shared" si="291"/>
        <v>3512.1232705293014</v>
      </c>
      <c r="AA224" s="4">
        <f t="shared" si="280"/>
        <v>21637.224028187175</v>
      </c>
      <c r="AB224" s="4">
        <f t="shared" si="281"/>
        <v>6278.8994912889111</v>
      </c>
      <c r="AC224" s="12">
        <f t="shared" si="282"/>
        <v>1.5042453429097273</v>
      </c>
      <c r="AD224" s="12">
        <f t="shared" si="283"/>
        <v>4.3489909598103882</v>
      </c>
      <c r="AE224" s="12">
        <f t="shared" si="284"/>
        <v>1.9043644156680666</v>
      </c>
      <c r="AF224" s="11">
        <f t="shared" si="266"/>
        <v>-2.9039671966837322E-3</v>
      </c>
      <c r="AG224" s="11">
        <f t="shared" si="267"/>
        <v>2.0567434751257441E-3</v>
      </c>
      <c r="AH224" s="11">
        <f t="shared" si="268"/>
        <v>8.257041531207765E-4</v>
      </c>
      <c r="AI224" s="1">
        <f t="shared" si="247"/>
        <v>480161.46909999248</v>
      </c>
      <c r="AJ224" s="1">
        <f t="shared" si="248"/>
        <v>421796.70629673277</v>
      </c>
      <c r="AK224" s="1">
        <f t="shared" si="249"/>
        <v>86455.826132609582</v>
      </c>
      <c r="AL224" s="17">
        <f t="shared" si="317"/>
        <v>59.548783779955301</v>
      </c>
      <c r="AM224" s="17">
        <f t="shared" si="317"/>
        <v>25.231280666805869</v>
      </c>
      <c r="AN224" s="17">
        <f t="shared" si="317"/>
        <v>4.0202539604417264</v>
      </c>
      <c r="AO224" s="7">
        <f t="shared" si="318"/>
        <v>3.3775878423115504E-3</v>
      </c>
      <c r="AP224" s="7">
        <f t="shared" si="318"/>
        <v>5.2012314631596276E-3</v>
      </c>
      <c r="AQ224" s="7">
        <f t="shared" si="318"/>
        <v>3.7648598387833108E-3</v>
      </c>
      <c r="AR224" s="1">
        <f t="shared" si="286"/>
        <v>251294.25009761174</v>
      </c>
      <c r="AS224" s="1">
        <f t="shared" si="287"/>
        <v>226127.21385608372</v>
      </c>
      <c r="AT224" s="1">
        <f t="shared" si="288"/>
        <v>45488.919377620856</v>
      </c>
      <c r="AU224" s="1">
        <f t="shared" si="250"/>
        <v>50258.850019522353</v>
      </c>
      <c r="AV224" s="1">
        <f t="shared" si="251"/>
        <v>45225.442771216745</v>
      </c>
      <c r="AW224" s="1">
        <f t="shared" si="252"/>
        <v>9097.7838755241719</v>
      </c>
      <c r="AX224" s="1">
        <f t="shared" si="300"/>
        <v>156266.36098788798</v>
      </c>
      <c r="AY224" s="1">
        <f t="shared" si="301"/>
        <v>50639.144092064096</v>
      </c>
      <c r="AZ224" s="1">
        <f t="shared" si="302"/>
        <v>5344.8548507975747</v>
      </c>
      <c r="BA224" s="1">
        <f t="shared" si="303"/>
        <v>11.959317272439387</v>
      </c>
      <c r="BB224" s="1">
        <f t="shared" si="304"/>
        <v>10.832480154859741</v>
      </c>
      <c r="BC224" s="1">
        <f t="shared" si="305"/>
        <v>8.5838896670188642</v>
      </c>
      <c r="BD224" s="1">
        <f t="shared" si="306"/>
        <v>1054.3334951633765</v>
      </c>
      <c r="BE224">
        <f t="shared" si="292"/>
        <v>0.44605544733121549</v>
      </c>
      <c r="BF224">
        <f t="shared" si="293"/>
        <v>0.64396964061591089</v>
      </c>
      <c r="BG224">
        <f t="shared" si="294"/>
        <v>5.0936644772301656E-2</v>
      </c>
      <c r="BH224">
        <f t="shared" si="307"/>
        <v>0.50337339134856729</v>
      </c>
      <c r="BI224">
        <f t="shared" si="308"/>
        <v>1.989654620938508E-2</v>
      </c>
      <c r="BJ224">
        <f t="shared" si="308"/>
        <v>4.1469689803498549E-2</v>
      </c>
      <c r="BK224">
        <f t="shared" si="308"/>
        <v>2.5945417806596459E-4</v>
      </c>
      <c r="BL224">
        <f t="shared" si="297"/>
        <v>4999.8876592199031</v>
      </c>
      <c r="BM224">
        <f t="shared" si="298"/>
        <v>9377.4254147411702</v>
      </c>
      <c r="BN224">
        <f t="shared" si="299"/>
        <v>11.802290188229549</v>
      </c>
      <c r="BO224">
        <f t="shared" si="270"/>
        <v>2291.5023164711647</v>
      </c>
      <c r="BP224">
        <f t="shared" si="289"/>
        <v>1346.0050184873908</v>
      </c>
      <c r="BQ224">
        <f t="shared" si="290"/>
        <v>73.804428009345514</v>
      </c>
      <c r="BR224" s="7">
        <f t="shared" si="315"/>
        <v>5.3175495190878053E-3</v>
      </c>
      <c r="BS224" s="7">
        <f t="shared" si="295"/>
        <v>9.3695448967327562E-3</v>
      </c>
      <c r="BT224" s="7">
        <f t="shared" si="296"/>
        <v>1.1353934001566135E-3</v>
      </c>
      <c r="BU224" s="8">
        <f>MAX((BU$3*climate!$I334+BU$4*climate!$I334^2+BU$5*climate!$I334^6)*(K224/K$66)^$BW$1,-99)</f>
        <v>2.3305724995515855</v>
      </c>
      <c r="BV224" s="8">
        <f>MAX((BV$3*climate!$I334+BV$4*climate!$I334^2+BV$5*climate!$I334^6)*(L224/L$66)^$BW$1,-99)</f>
        <v>0.7526344198130912</v>
      </c>
      <c r="BW224" s="8">
        <f>MAX((BW$3*climate!$I334+BW$4*climate!$I334^2+BW$5*climate!$I334^6)*(M224/M$66)^$BW$1,-99)</f>
        <v>-1.5338786974211888E-2</v>
      </c>
      <c r="BX224" s="8">
        <f>MAX((BX$3*climate!$M334+BX$4*climate!$M334^2+BX$5*climate!$M334^6)*(K224/K$66)^$BW$1,-99)</f>
        <v>2.330572067183232</v>
      </c>
      <c r="BY224" s="8">
        <f>MAX((BY$3*climate!$M334+BY$4*climate!$M334^2+BY$5*climate!$M334^6)*(L224/L$66)^$BW$1,-99)</f>
        <v>0.75263396357323964</v>
      </c>
      <c r="BZ224" s="8">
        <f>MAX((BZ$3*climate!$M334+BZ$4*climate!$M334^2+BZ$5*climate!$M334^6)*(M224/M$66)^$BW$1,-99)</f>
        <v>-1.5339388107567083E-2</v>
      </c>
      <c r="CA224" s="8">
        <f t="shared" si="309"/>
        <v>1.3599658790457018E-3</v>
      </c>
      <c r="CB224" s="8">
        <f t="shared" si="310"/>
        <v>1.2742261361743331E-5</v>
      </c>
      <c r="CC224" s="8">
        <f t="shared" si="311"/>
        <v>1.544096283506677E-6</v>
      </c>
      <c r="CD224" s="8">
        <f>MAX((CD$3*climate!$I334+CD$4*climate!$I334^2+CD$5*climate!$I334^6)*(K224/K$66)^$BW$1,-99)</f>
        <v>0.78854515013587678</v>
      </c>
      <c r="CE224" s="8">
        <f>MAX((CE$3*climate!$I334+CE$4*climate!$I334^2+CE$5*climate!$I334^6)*(L224/L$66)^$BW$1,-99)</f>
        <v>0.2516217796149835</v>
      </c>
      <c r="CF224" s="8">
        <f>MAX((CF$3*climate!$I334+CF$4*climate!$I334^2+CF$5*climate!$I334^6)*(M224/M$66)^$BW$1,-99)</f>
        <v>7.2012637669476489E-3</v>
      </c>
      <c r="CG224" s="8">
        <f>MAX((CG$3*climate!$M334+CG$4*climate!$M334^2+CG$5*climate!$M334^6)*(K224/K$66)^$BW$1,-99)</f>
        <v>0.78854550001975476</v>
      </c>
      <c r="CH224" s="8">
        <f>MAX((CH$3*climate!$M334+CH$4*climate!$M334^2+CH$5*climate!$M334^6)*(L224/L$66)^$BW$1,-99)</f>
        <v>0.25162183179150976</v>
      </c>
      <c r="CI224" s="8">
        <f>MAX((CI$3*climate!$M334+CI$4*climate!$M334^2+CI$5*climate!$M334^6)*(M224/M$66)^$BW$1,-99)</f>
        <v>7.2011531320431465E-3</v>
      </c>
      <c r="CJ224" s="8">
        <f t="shared" si="312"/>
        <v>-1.0814652871571617E-5</v>
      </c>
      <c r="CK224" s="8">
        <f t="shared" si="313"/>
        <v>-1.013283756227701E-7</v>
      </c>
      <c r="CL224" s="8">
        <f t="shared" si="314"/>
        <v>-1.2278885495367183E-8</v>
      </c>
    </row>
    <row r="225" spans="1:90">
      <c r="A225">
        <f t="shared" si="253"/>
        <v>2179</v>
      </c>
      <c r="B225" s="4">
        <f t="shared" si="271"/>
        <v>1286.4940086220008</v>
      </c>
      <c r="C225" s="4">
        <f t="shared" si="272"/>
        <v>3572.3822435151819</v>
      </c>
      <c r="D225" s="4">
        <f t="shared" si="273"/>
        <v>6808.6798607095579</v>
      </c>
      <c r="E225" s="11">
        <f t="shared" si="254"/>
        <v>1.6767295269098973E-6</v>
      </c>
      <c r="F225" s="11">
        <f t="shared" si="255"/>
        <v>3.3614730572523378E-6</v>
      </c>
      <c r="G225" s="11">
        <f t="shared" si="256"/>
        <v>7.4215585973332734E-6</v>
      </c>
      <c r="H225" s="4">
        <f t="shared" si="274"/>
        <v>252353.40402268918</v>
      </c>
      <c r="I225" s="4">
        <f t="shared" si="275"/>
        <v>227606.33987121392</v>
      </c>
      <c r="J225" s="4">
        <f t="shared" si="276"/>
        <v>45703.784635642754</v>
      </c>
      <c r="K225" s="4">
        <f t="shared" si="244"/>
        <v>196155.91081764296</v>
      </c>
      <c r="L225" s="4">
        <f t="shared" si="245"/>
        <v>63712.762060773195</v>
      </c>
      <c r="M225" s="4">
        <f t="shared" si="246"/>
        <v>6712.5765303466314</v>
      </c>
      <c r="N225" s="11">
        <f t="shared" si="257"/>
        <v>4.2131119075421442E-3</v>
      </c>
      <c r="O225" s="11">
        <f t="shared" si="258"/>
        <v>6.537739973499157E-3</v>
      </c>
      <c r="P225" s="11">
        <f t="shared" si="259"/>
        <v>4.7160071102716472E-3</v>
      </c>
      <c r="Q225" s="4">
        <f t="shared" si="260"/>
        <v>4147.6434293223974</v>
      </c>
      <c r="R225" s="4">
        <f t="shared" si="261"/>
        <v>13786.396200979674</v>
      </c>
      <c r="S225" s="4">
        <f t="shared" si="262"/>
        <v>3422.0562018255127</v>
      </c>
      <c r="T225" s="4">
        <f t="shared" si="277"/>
        <v>16.43585290789056</v>
      </c>
      <c r="U225" s="4">
        <f t="shared" si="278"/>
        <v>60.571231050859154</v>
      </c>
      <c r="V225" s="4">
        <f t="shared" si="279"/>
        <v>74.874678959448204</v>
      </c>
      <c r="W225" s="11">
        <f t="shared" si="263"/>
        <v>-1.219247815263802E-2</v>
      </c>
      <c r="X225" s="11">
        <f t="shared" si="264"/>
        <v>-1.3228699347321071E-2</v>
      </c>
      <c r="Y225" s="11">
        <f t="shared" si="265"/>
        <v>-1.2203590333800474E-2</v>
      </c>
      <c r="Z225" s="4">
        <f t="shared" si="291"/>
        <v>3473.9569198806962</v>
      </c>
      <c r="AA225" s="4">
        <f t="shared" si="280"/>
        <v>21536.274337082039</v>
      </c>
      <c r="AB225" s="4">
        <f t="shared" si="281"/>
        <v>6237.0160763972726</v>
      </c>
      <c r="AC225" s="12">
        <f t="shared" si="282"/>
        <v>1.4998770637781531</v>
      </c>
      <c r="AD225" s="12">
        <f t="shared" si="283"/>
        <v>4.3579357185903591</v>
      </c>
      <c r="AE225" s="12">
        <f t="shared" si="284"/>
        <v>1.9059368572751392</v>
      </c>
      <c r="AF225" s="11">
        <f t="shared" si="266"/>
        <v>-2.9039671966837322E-3</v>
      </c>
      <c r="AG225" s="11">
        <f t="shared" si="267"/>
        <v>2.0567434751257441E-3</v>
      </c>
      <c r="AH225" s="11">
        <f t="shared" si="268"/>
        <v>8.257041531207765E-4</v>
      </c>
      <c r="AI225" s="1">
        <f t="shared" si="247"/>
        <v>482404.17220951559</v>
      </c>
      <c r="AJ225" s="1">
        <f t="shared" si="248"/>
        <v>424842.47843827622</v>
      </c>
      <c r="AK225" s="1">
        <f t="shared" si="249"/>
        <v>86908.027394872799</v>
      </c>
      <c r="AL225" s="17">
        <f t="shared" si="317"/>
        <v>59.747903715593722</v>
      </c>
      <c r="AM225" s="17">
        <f t="shared" si="317"/>
        <v>25.361202060357272</v>
      </c>
      <c r="AN225" s="17">
        <f t="shared" si="317"/>
        <v>4.035238296192329</v>
      </c>
      <c r="AO225" s="7">
        <f t="shared" si="318"/>
        <v>3.3438119638884347E-3</v>
      </c>
      <c r="AP225" s="7">
        <f t="shared" si="318"/>
        <v>5.149219148528031E-3</v>
      </c>
      <c r="AQ225" s="7">
        <f t="shared" si="318"/>
        <v>3.7272112403954776E-3</v>
      </c>
      <c r="AR225" s="1">
        <f t="shared" si="286"/>
        <v>252353.40402268918</v>
      </c>
      <c r="AS225" s="1">
        <f t="shared" si="287"/>
        <v>227606.33987121392</v>
      </c>
      <c r="AT225" s="1">
        <f t="shared" si="288"/>
        <v>45703.784635642754</v>
      </c>
      <c r="AU225" s="1">
        <f t="shared" si="250"/>
        <v>50470.680804537842</v>
      </c>
      <c r="AV225" s="1">
        <f t="shared" si="251"/>
        <v>45521.267974242786</v>
      </c>
      <c r="AW225" s="1">
        <f t="shared" si="252"/>
        <v>9140.756927128552</v>
      </c>
      <c r="AX225" s="1">
        <f t="shared" si="300"/>
        <v>156924.72865411435</v>
      </c>
      <c r="AY225" s="1">
        <f t="shared" si="301"/>
        <v>50970.209648618562</v>
      </c>
      <c r="AZ225" s="1">
        <f t="shared" si="302"/>
        <v>5370.061224277305</v>
      </c>
      <c r="BA225" s="1">
        <f t="shared" si="303"/>
        <v>11.963521534040471</v>
      </c>
      <c r="BB225" s="1">
        <f t="shared" si="304"/>
        <v>10.838996616502371</v>
      </c>
      <c r="BC225" s="1">
        <f t="shared" si="305"/>
        <v>8.5885945886068757</v>
      </c>
      <c r="BD225" s="1">
        <f t="shared" si="306"/>
        <v>1024.1824859529097</v>
      </c>
      <c r="BE225">
        <f t="shared" si="292"/>
        <v>0.44605544733121549</v>
      </c>
      <c r="BF225">
        <f t="shared" si="293"/>
        <v>0.64396964061591089</v>
      </c>
      <c r="BG225">
        <f t="shared" si="294"/>
        <v>5.0936644772301656E-2</v>
      </c>
      <c r="BH225">
        <f t="shared" si="307"/>
        <v>0.50359562099685407</v>
      </c>
      <c r="BI225">
        <f t="shared" si="308"/>
        <v>1.989654620938508E-2</v>
      </c>
      <c r="BJ225">
        <f t="shared" si="308"/>
        <v>4.1469689803498549E-2</v>
      </c>
      <c r="BK225">
        <f t="shared" si="308"/>
        <v>2.5945417806596459E-4</v>
      </c>
      <c r="BL225">
        <f t="shared" si="297"/>
        <v>5020.9611642330583</v>
      </c>
      <c r="BM225">
        <f t="shared" si="298"/>
        <v>9438.7643117689058</v>
      </c>
      <c r="BN225">
        <f t="shared" si="299"/>
        <v>11.858037877144552</v>
      </c>
      <c r="BO225">
        <f t="shared" si="270"/>
        <v>2303.6874935121045</v>
      </c>
      <c r="BP225">
        <f t="shared" si="289"/>
        <v>1361.1599721906919</v>
      </c>
      <c r="BQ225">
        <f t="shared" si="290"/>
        <v>74.651000228950821</v>
      </c>
      <c r="BR225" s="7">
        <f t="shared" si="315"/>
        <v>5.2650421295710181E-3</v>
      </c>
      <c r="BS225" s="7">
        <f t="shared" si="295"/>
        <v>9.0966455308085017E-3</v>
      </c>
      <c r="BT225" s="7">
        <f t="shared" si="296"/>
        <v>1.096661986154887E-3</v>
      </c>
      <c r="BU225" s="8">
        <f>MAX((BU$3*climate!$I335+BU$4*climate!$I335^2+BU$5*climate!$I335^6)*(K225/K$66)^$BW$1,-99)</f>
        <v>2.3240039825566576</v>
      </c>
      <c r="BV225" s="8">
        <f>MAX((BV$3*climate!$I335+BV$4*climate!$I335^2+BV$5*climate!$I335^6)*(L225/L$66)^$BW$1,-99)</f>
        <v>0.74707865114853256</v>
      </c>
      <c r="BW225" s="8">
        <f>MAX((BW$3*climate!$I335+BW$4*climate!$I335^2+BW$5*climate!$I335^6)*(M225/M$66)^$BW$1,-99)</f>
        <v>-2.1020721796945141E-2</v>
      </c>
      <c r="BX225" s="8">
        <f>MAX((BX$3*climate!$M335+BX$4*climate!$M335^2+BX$5*climate!$M335^6)*(K225/K$66)^$BW$1,-99)</f>
        <v>2.3240035457526407</v>
      </c>
      <c r="BY225" s="8">
        <f>MAX((BY$3*climate!$M335+BY$4*climate!$M335^2+BY$5*climate!$M335^6)*(L225/L$66)^$BW$1,-99)</f>
        <v>0.74707819355623739</v>
      </c>
      <c r="BZ225" s="8">
        <f>MAX((BZ$3*climate!$M335+BZ$4*climate!$M335^2+BZ$5*climate!$M335^6)*(M225/M$66)^$BW$1,-99)</f>
        <v>-2.1021323177939116E-2</v>
      </c>
      <c r="CA225" s="8">
        <f t="shared" si="309"/>
        <v>1.3771436800241771E-3</v>
      </c>
      <c r="CB225" s="8">
        <f t="shared" si="310"/>
        <v>1.2527387902173104E-5</v>
      </c>
      <c r="CC225" s="8">
        <f t="shared" si="311"/>
        <v>1.5102611233559642E-6</v>
      </c>
      <c r="CD225" s="8">
        <f>MAX((CD$3*climate!$I335+CD$4*climate!$I335^2+CD$5*climate!$I335^6)*(K225/K$66)^$BW$1,-99)</f>
        <v>0.7910186271894416</v>
      </c>
      <c r="CE225" s="8">
        <f>MAX((CE$3*climate!$I335+CE$4*climate!$I335^2+CE$5*climate!$I335^6)*(L225/L$66)^$BW$1,-99)</f>
        <v>0.25169740798679424</v>
      </c>
      <c r="CF225" s="8">
        <f>MAX((CF$3*climate!$I335+CF$4*climate!$I335^2+CF$5*climate!$I335^6)*(M225/M$66)^$BW$1,-99)</f>
        <v>6.135673977422893E-3</v>
      </c>
      <c r="CG225" s="8">
        <f>MAX((CG$3*climate!$M335+CG$4*climate!$M335^2+CG$5*climate!$M335^6)*(K225/K$66)^$BW$1,-99)</f>
        <v>0.79101897385251807</v>
      </c>
      <c r="CH225" s="8">
        <f>MAX((CH$3*climate!$M335+CH$4*climate!$M335^2+CH$5*climate!$M335^6)*(L225/L$66)^$BW$1,-99)</f>
        <v>0.25169745819982775</v>
      </c>
      <c r="CI225" s="8">
        <f>MAX((CI$3*climate!$M335+CI$4*climate!$M335^2+CI$5*climate!$M335^6)*(M225/M$66)^$BW$1,-99)</f>
        <v>6.1355615916565071E-3</v>
      </c>
      <c r="CJ225" s="8">
        <f t="shared" si="312"/>
        <v>-1.053244422439434E-5</v>
      </c>
      <c r="CK225" s="8">
        <f t="shared" si="313"/>
        <v>-9.5809911682326587E-8</v>
      </c>
      <c r="CL225" s="8">
        <f t="shared" si="314"/>
        <v>-1.1550531202189865E-8</v>
      </c>
    </row>
    <row r="226" spans="1:90">
      <c r="A226">
        <f t="shared" si="253"/>
        <v>2180</v>
      </c>
      <c r="B226" s="4">
        <f t="shared" si="271"/>
        <v>1286.4960578693667</v>
      </c>
      <c r="C226" s="4">
        <f t="shared" si="272"/>
        <v>3572.393651558511</v>
      </c>
      <c r="D226" s="4">
        <f t="shared" si="273"/>
        <v>6808.7278651752868</v>
      </c>
      <c r="E226" s="11">
        <f t="shared" si="254"/>
        <v>1.5928930505644024E-6</v>
      </c>
      <c r="F226" s="11">
        <f t="shared" si="255"/>
        <v>3.1933994043897209E-6</v>
      </c>
      <c r="G226" s="11">
        <f t="shared" si="256"/>
        <v>7.0504806674666092E-6</v>
      </c>
      <c r="H226" s="4">
        <f t="shared" si="274"/>
        <v>253406.19957378652</v>
      </c>
      <c r="I226" s="4">
        <f t="shared" si="275"/>
        <v>229080.16501921014</v>
      </c>
      <c r="J226" s="4">
        <f t="shared" si="276"/>
        <v>45917.479152580039</v>
      </c>
      <c r="K226" s="4">
        <f t="shared" si="244"/>
        <v>196973.94175732319</v>
      </c>
      <c r="L226" s="4">
        <f t="shared" si="245"/>
        <v>64125.118159716367</v>
      </c>
      <c r="M226" s="4">
        <f t="shared" si="246"/>
        <v>6743.9145846076372</v>
      </c>
      <c r="N226" s="11">
        <f t="shared" si="257"/>
        <v>4.1703099145491418E-3</v>
      </c>
      <c r="O226" s="11">
        <f t="shared" si="258"/>
        <v>6.4721114829371373E-3</v>
      </c>
      <c r="P226" s="11">
        <f t="shared" si="259"/>
        <v>4.6685582085106425E-3</v>
      </c>
      <c r="Q226" s="4">
        <f t="shared" si="260"/>
        <v>4114.1659965679501</v>
      </c>
      <c r="R226" s="4">
        <f t="shared" si="261"/>
        <v>13692.110569563598</v>
      </c>
      <c r="S226" s="4">
        <f t="shared" si="262"/>
        <v>3396.0998769819353</v>
      </c>
      <c r="T226" s="4">
        <f t="shared" si="277"/>
        <v>16.235459130391131</v>
      </c>
      <c r="U226" s="4">
        <f t="shared" si="278"/>
        <v>59.769952446190217</v>
      </c>
      <c r="V226" s="4">
        <f t="shared" si="279"/>
        <v>73.960939051052264</v>
      </c>
      <c r="W226" s="11">
        <f t="shared" si="263"/>
        <v>-1.219247815263802E-2</v>
      </c>
      <c r="X226" s="11">
        <f t="shared" si="264"/>
        <v>-1.3228699347321071E-2</v>
      </c>
      <c r="Y226" s="11">
        <f t="shared" si="265"/>
        <v>-1.2203590333800474E-2</v>
      </c>
      <c r="Z226" s="4">
        <f t="shared" si="291"/>
        <v>3436.0570146270811</v>
      </c>
      <c r="AA226" s="4">
        <f t="shared" si="280"/>
        <v>21434.379856991782</v>
      </c>
      <c r="AB226" s="4">
        <f t="shared" si="281"/>
        <v>6195.1139955626904</v>
      </c>
      <c r="AC226" s="12">
        <f t="shared" si="282"/>
        <v>1.495521469985883</v>
      </c>
      <c r="AD226" s="12">
        <f t="shared" si="283"/>
        <v>4.3668988744445869</v>
      </c>
      <c r="AE226" s="12">
        <f t="shared" si="284"/>
        <v>1.9075105972537771</v>
      </c>
      <c r="AF226" s="11">
        <f t="shared" si="266"/>
        <v>-2.9039671966837322E-3</v>
      </c>
      <c r="AG226" s="11">
        <f t="shared" si="267"/>
        <v>2.0567434751257441E-3</v>
      </c>
      <c r="AH226" s="11">
        <f t="shared" si="268"/>
        <v>8.257041531207765E-4</v>
      </c>
      <c r="AI226" s="1">
        <f t="shared" si="247"/>
        <v>484634.4357931019</v>
      </c>
      <c r="AJ226" s="1">
        <f t="shared" si="248"/>
        <v>427879.49856869143</v>
      </c>
      <c r="AK226" s="1">
        <f t="shared" si="249"/>
        <v>87357.981582514069</v>
      </c>
      <c r="AL226" s="17">
        <f t="shared" si="317"/>
        <v>59.945691613302557</v>
      </c>
      <c r="AM226" s="17">
        <f t="shared" si="317"/>
        <v>25.49048654376336</v>
      </c>
      <c r="AN226" s="17">
        <f t="shared" si="317"/>
        <v>4.0501280798722181</v>
      </c>
      <c r="AO226" s="7">
        <f t="shared" si="318"/>
        <v>3.3103738442495502E-3</v>
      </c>
      <c r="AP226" s="7">
        <f t="shared" si="318"/>
        <v>5.0977269570427509E-3</v>
      </c>
      <c r="AQ226" s="7">
        <f t="shared" si="318"/>
        <v>3.6899391279915229E-3</v>
      </c>
      <c r="AR226" s="1">
        <f t="shared" si="286"/>
        <v>253406.19957378652</v>
      </c>
      <c r="AS226" s="1">
        <f t="shared" si="287"/>
        <v>229080.16501921014</v>
      </c>
      <c r="AT226" s="1">
        <f t="shared" si="288"/>
        <v>45917.479152580039</v>
      </c>
      <c r="AU226" s="1">
        <f t="shared" si="250"/>
        <v>50681.239914757309</v>
      </c>
      <c r="AV226" s="1">
        <f t="shared" si="251"/>
        <v>45816.033003842029</v>
      </c>
      <c r="AW226" s="1">
        <f t="shared" si="252"/>
        <v>9183.4958305160089</v>
      </c>
      <c r="AX226" s="1">
        <f t="shared" si="300"/>
        <v>157579.15340585852</v>
      </c>
      <c r="AY226" s="1">
        <f t="shared" si="301"/>
        <v>51300.094527773101</v>
      </c>
      <c r="AZ226" s="1">
        <f t="shared" si="302"/>
        <v>5395.1316676861088</v>
      </c>
      <c r="BA226" s="1">
        <f t="shared" si="303"/>
        <v>11.967683172313224</v>
      </c>
      <c r="BB226" s="1">
        <f t="shared" si="304"/>
        <v>10.845447873803812</v>
      </c>
      <c r="BC226" s="1">
        <f t="shared" si="305"/>
        <v>8.5932522828969482</v>
      </c>
      <c r="BD226" s="1">
        <f t="shared" si="306"/>
        <v>994.8877805305043</v>
      </c>
      <c r="BE226">
        <f t="shared" si="292"/>
        <v>0.44605544733121549</v>
      </c>
      <c r="BF226">
        <f t="shared" si="293"/>
        <v>0.64396964061591089</v>
      </c>
      <c r="BG226">
        <f t="shared" si="294"/>
        <v>5.0936644772301656E-2</v>
      </c>
      <c r="BH226">
        <f t="shared" si="307"/>
        <v>0.50381595452399686</v>
      </c>
      <c r="BI226">
        <f t="shared" si="308"/>
        <v>1.989654620938508E-2</v>
      </c>
      <c r="BJ226">
        <f t="shared" si="308"/>
        <v>4.1469689803498549E-2</v>
      </c>
      <c r="BK226">
        <f t="shared" si="308"/>
        <v>2.5945417806596459E-4</v>
      </c>
      <c r="BL226">
        <f t="shared" si="297"/>
        <v>5041.9081595645011</v>
      </c>
      <c r="BM226">
        <f t="shared" si="298"/>
        <v>9499.8833834809029</v>
      </c>
      <c r="BN226">
        <f t="shared" si="299"/>
        <v>11.913481812393718</v>
      </c>
      <c r="BO226">
        <f t="shared" si="270"/>
        <v>2315.8165052188115</v>
      </c>
      <c r="BP226">
        <f t="shared" si="289"/>
        <v>1376.4864906183311</v>
      </c>
      <c r="BQ226">
        <f t="shared" si="290"/>
        <v>75.507321612153817</v>
      </c>
      <c r="BR226" s="7">
        <f t="shared" si="315"/>
        <v>5.2130594330870306E-3</v>
      </c>
      <c r="BS226" s="7">
        <f t="shared" si="295"/>
        <v>8.831694690105342E-3</v>
      </c>
      <c r="BT226" s="7">
        <f t="shared" si="296"/>
        <v>1.0593055319428352E-3</v>
      </c>
      <c r="BU226" s="8">
        <f>MAX((BU$3*climate!$I336+BU$4*climate!$I336^2+BU$5*climate!$I336^6)*(K226/K$66)^$BW$1,-99)</f>
        <v>2.3174517907411811</v>
      </c>
      <c r="BV226" s="8">
        <f>MAX((BV$3*climate!$I336+BV$4*climate!$I336^2+BV$5*climate!$I336^6)*(L226/L$66)^$BW$1,-99)</f>
        <v>0.74155885845046499</v>
      </c>
      <c r="BW226" s="8">
        <f>MAX((BW$3*climate!$I336+BW$4*climate!$I336^2+BW$5*climate!$I336^6)*(M226/M$66)^$BW$1,-99)</f>
        <v>-2.6662509148574258E-2</v>
      </c>
      <c r="BX226" s="8">
        <f>MAX((BX$3*climate!$M336+BX$4*climate!$M336^2+BX$5*climate!$M336^6)*(K226/K$66)^$BW$1,-99)</f>
        <v>2.3174513496090512</v>
      </c>
      <c r="BY226" s="8">
        <f>MAX((BY$3*climate!$M336+BY$4*climate!$M336^2+BY$5*climate!$M336^6)*(L226/L$66)^$BW$1,-99)</f>
        <v>0.74155839955466962</v>
      </c>
      <c r="BZ226" s="8">
        <f>MAX((BZ$3*climate!$M336+BZ$4*climate!$M336^2+BZ$5*climate!$M336^6)*(M226/M$66)^$BW$1,-99)</f>
        <v>-2.6663110749656889E-2</v>
      </c>
      <c r="CA226" s="8">
        <f t="shared" si="309"/>
        <v>1.3940962172679652E-3</v>
      </c>
      <c r="CB226" s="8">
        <f t="shared" si="310"/>
        <v>1.2312232159541432E-5</v>
      </c>
      <c r="CC226" s="8">
        <f t="shared" si="311"/>
        <v>1.4767738350125363E-6</v>
      </c>
      <c r="CD226" s="8">
        <f>MAX((CD$3*climate!$I336+CD$4*climate!$I336^2+CD$5*climate!$I336^6)*(K226/K$66)^$BW$1,-99)</f>
        <v>0.79344686808553244</v>
      </c>
      <c r="CE226" s="8">
        <f>MAX((CE$3*climate!$I336+CE$4*climate!$I336^2+CE$5*climate!$I336^6)*(L226/L$66)^$BW$1,-99)</f>
        <v>0.25175553029816539</v>
      </c>
      <c r="CF226" s="8">
        <f>MAX((CF$3*climate!$I336+CF$4*climate!$I336^2+CF$5*climate!$I336^6)*(M226/M$66)^$BW$1,-99)</f>
        <v>5.0616331659255132E-3</v>
      </c>
      <c r="CG226" s="8">
        <f>MAX((CG$3*climate!$M336+CG$4*climate!$M336^2+CG$5*climate!$M336^6)*(K226/K$66)^$BW$1,-99)</f>
        <v>0.79344721154769005</v>
      </c>
      <c r="CH226" s="8">
        <f>MAX((CH$3*climate!$M336+CH$4*climate!$M336^2+CH$5*climate!$M336^6)*(L226/L$66)^$BW$1,-99)</f>
        <v>0.25175557856253983</v>
      </c>
      <c r="CI226" s="8">
        <f>MAX((CI$3*climate!$M336+CI$4*climate!$M336^2+CI$5*climate!$M336^6)*(M226/M$66)^$BW$1,-99)</f>
        <v>5.0615190412290128E-3</v>
      </c>
      <c r="CJ226" s="8">
        <f t="shared" si="312"/>
        <v>-1.0254814621756167E-5</v>
      </c>
      <c r="CK226" s="8">
        <f t="shared" si="313"/>
        <v>-9.0567391842978553E-8</v>
      </c>
      <c r="CL226" s="8">
        <f t="shared" si="314"/>
        <v>-1.086298185787458E-8</v>
      </c>
    </row>
    <row r="227" spans="1:90">
      <c r="A227">
        <f t="shared" si="253"/>
        <v>2181</v>
      </c>
      <c r="B227" s="4">
        <f t="shared" si="271"/>
        <v>1286.4980046574656</v>
      </c>
      <c r="C227" s="4">
        <f t="shared" si="272"/>
        <v>3572.4044892342818</v>
      </c>
      <c r="D227" s="4">
        <f t="shared" si="273"/>
        <v>6808.7734697392607</v>
      </c>
      <c r="E227" s="11">
        <f t="shared" si="254"/>
        <v>1.5132483980361823E-6</v>
      </c>
      <c r="F227" s="11">
        <f t="shared" si="255"/>
        <v>3.0337294341702347E-6</v>
      </c>
      <c r="G227" s="11">
        <f t="shared" si="256"/>
        <v>6.6979566340932788E-6</v>
      </c>
      <c r="H227" s="4">
        <f t="shared" si="274"/>
        <v>254452.6345372723</v>
      </c>
      <c r="I227" s="4">
        <f t="shared" si="275"/>
        <v>230548.6160725388</v>
      </c>
      <c r="J227" s="4">
        <f t="shared" si="276"/>
        <v>46130.000344915876</v>
      </c>
      <c r="K227" s="4">
        <f t="shared" si="244"/>
        <v>197787.04173351685</v>
      </c>
      <c r="L227" s="4">
        <f t="shared" si="245"/>
        <v>64535.977593610951</v>
      </c>
      <c r="M227" s="4">
        <f t="shared" si="246"/>
        <v>6775.0822596661319</v>
      </c>
      <c r="N227" s="11">
        <f t="shared" si="257"/>
        <v>4.1279570736083571E-3</v>
      </c>
      <c r="O227" s="11">
        <f t="shared" si="258"/>
        <v>6.4071528550053714E-3</v>
      </c>
      <c r="P227" s="11">
        <f t="shared" si="259"/>
        <v>4.6215999131471452E-3</v>
      </c>
      <c r="Q227" s="4">
        <f t="shared" si="260"/>
        <v>4080.7863273166636</v>
      </c>
      <c r="R227" s="4">
        <f t="shared" si="261"/>
        <v>13597.589932020319</v>
      </c>
      <c r="S227" s="4">
        <f t="shared" si="262"/>
        <v>3370.1817130133286</v>
      </c>
      <c r="T227" s="4">
        <f t="shared" si="277"/>
        <v>16.03750864964579</v>
      </c>
      <c r="U227" s="4">
        <f t="shared" si="278"/>
        <v>58.979273715275887</v>
      </c>
      <c r="V227" s="4">
        <f t="shared" si="279"/>
        <v>73.058350050170034</v>
      </c>
      <c r="W227" s="11">
        <f t="shared" si="263"/>
        <v>-1.219247815263802E-2</v>
      </c>
      <c r="X227" s="11">
        <f t="shared" si="264"/>
        <v>-1.3228699347321071E-2</v>
      </c>
      <c r="Y227" s="11">
        <f t="shared" si="265"/>
        <v>-1.2203590333800474E-2</v>
      </c>
      <c r="Z227" s="4">
        <f t="shared" si="291"/>
        <v>3398.4254466003099</v>
      </c>
      <c r="AA227" s="4">
        <f t="shared" si="280"/>
        <v>21331.572927802517</v>
      </c>
      <c r="AB227" s="4">
        <f t="shared" si="281"/>
        <v>6153.2005357401395</v>
      </c>
      <c r="AC227" s="12">
        <f t="shared" si="282"/>
        <v>1.4911785246951077</v>
      </c>
      <c r="AD227" s="12">
        <f t="shared" si="283"/>
        <v>4.3758804652111349</v>
      </c>
      <c r="AE227" s="12">
        <f t="shared" si="284"/>
        <v>1.9090856366760516</v>
      </c>
      <c r="AF227" s="11">
        <f t="shared" si="266"/>
        <v>-2.9039671966837322E-3</v>
      </c>
      <c r="AG227" s="11">
        <f t="shared" si="267"/>
        <v>2.0567434751257441E-3</v>
      </c>
      <c r="AH227" s="11">
        <f t="shared" si="268"/>
        <v>8.257041531207765E-4</v>
      </c>
      <c r="AI227" s="1">
        <f t="shared" si="247"/>
        <v>486852.23212854902</v>
      </c>
      <c r="AJ227" s="1">
        <f t="shared" si="248"/>
        <v>430907.58171566436</v>
      </c>
      <c r="AK227" s="1">
        <f t="shared" si="249"/>
        <v>87805.679254778675</v>
      </c>
      <c r="AL227" s="17">
        <f t="shared" ref="AL227:AN242" si="319">AL226*(1+AO227)</f>
        <v>60.142149836398758</v>
      </c>
      <c r="AM227" s="17">
        <f t="shared" si="319"/>
        <v>25.619130648761619</v>
      </c>
      <c r="AN227" s="17">
        <f t="shared" si="319"/>
        <v>4.0649233586867632</v>
      </c>
      <c r="AO227" s="7">
        <f t="shared" si="318"/>
        <v>3.2772701058070546E-3</v>
      </c>
      <c r="AP227" s="7">
        <f t="shared" si="318"/>
        <v>5.0467496874723235E-3</v>
      </c>
      <c r="AQ227" s="7">
        <f t="shared" si="318"/>
        <v>3.6530397367116078E-3</v>
      </c>
      <c r="AR227" s="1">
        <f t="shared" si="286"/>
        <v>254452.6345372723</v>
      </c>
      <c r="AS227" s="1">
        <f t="shared" si="287"/>
        <v>230548.6160725388</v>
      </c>
      <c r="AT227" s="1">
        <f t="shared" si="288"/>
        <v>46130.000344915876</v>
      </c>
      <c r="AU227" s="1">
        <f t="shared" si="250"/>
        <v>50890.526907454463</v>
      </c>
      <c r="AV227" s="1">
        <f t="shared" si="251"/>
        <v>46109.723214507765</v>
      </c>
      <c r="AW227" s="1">
        <f t="shared" si="252"/>
        <v>9226.0000689831759</v>
      </c>
      <c r="AX227" s="1">
        <f t="shared" si="300"/>
        <v>158229.63338681351</v>
      </c>
      <c r="AY227" s="1">
        <f t="shared" si="301"/>
        <v>51628.782074888761</v>
      </c>
      <c r="AZ227" s="1">
        <f t="shared" si="302"/>
        <v>5420.0658077329053</v>
      </c>
      <c r="BA227" s="1">
        <f t="shared" si="303"/>
        <v>11.971802632746517</v>
      </c>
      <c r="BB227" s="1">
        <f t="shared" si="304"/>
        <v>10.851834588110446</v>
      </c>
      <c r="BC227" s="1">
        <f t="shared" si="305"/>
        <v>8.59786323600812</v>
      </c>
      <c r="BD227" s="1">
        <f t="shared" si="306"/>
        <v>966.42530519652041</v>
      </c>
      <c r="BE227">
        <f t="shared" si="292"/>
        <v>0.44605544733121549</v>
      </c>
      <c r="BF227">
        <f t="shared" si="293"/>
        <v>0.64396964061591089</v>
      </c>
      <c r="BG227">
        <f t="shared" si="294"/>
        <v>5.0936644772301656E-2</v>
      </c>
      <c r="BH227">
        <f t="shared" si="307"/>
        <v>0.5040344094563175</v>
      </c>
      <c r="BI227">
        <f t="shared" si="308"/>
        <v>1.989654620938508E-2</v>
      </c>
      <c r="BJ227">
        <f t="shared" si="308"/>
        <v>4.1469689803498549E-2</v>
      </c>
      <c r="BK227">
        <f t="shared" si="308"/>
        <v>2.5945417806596459E-4</v>
      </c>
      <c r="BL227">
        <f t="shared" si="297"/>
        <v>5062.7286011706119</v>
      </c>
      <c r="BM227">
        <f t="shared" si="298"/>
        <v>9560.7795931540641</v>
      </c>
      <c r="BN227">
        <f t="shared" si="299"/>
        <v>11.968621323672812</v>
      </c>
      <c r="BO227">
        <f t="shared" si="270"/>
        <v>2327.8889942966412</v>
      </c>
      <c r="BP227">
        <f t="shared" si="289"/>
        <v>1391.9865163175548</v>
      </c>
      <c r="BQ227">
        <f t="shared" si="290"/>
        <v>76.373504398796513</v>
      </c>
      <c r="BR227" s="7">
        <f t="shared" si="315"/>
        <v>5.1615960811661754E-3</v>
      </c>
      <c r="BS227" s="7">
        <f t="shared" si="295"/>
        <v>8.5744608641799436E-3</v>
      </c>
      <c r="BT227" s="7">
        <f t="shared" si="296"/>
        <v>1.0232729603729515E-3</v>
      </c>
      <c r="BU227" s="8">
        <f>MAX((BU$3*climate!$I337+BU$4*climate!$I337^2+BU$5*climate!$I337^6)*(K227/K$66)^$BW$1,-99)</f>
        <v>2.3109173998627899</v>
      </c>
      <c r="BV227" s="8">
        <f>MAX((BV$3*climate!$I337+BV$4*climate!$I337^2+BV$5*climate!$I337^6)*(L227/L$66)^$BW$1,-99)</f>
        <v>0.73607567588198508</v>
      </c>
      <c r="BW227" s="8">
        <f>MAX((BW$3*climate!$I337+BW$4*climate!$I337^2+BW$5*climate!$I337^6)*(M227/M$66)^$BW$1,-99)</f>
        <v>-3.2263541652916956E-2</v>
      </c>
      <c r="BX227" s="8">
        <f>MAX((BX$3*climate!$M337+BX$4*climate!$M337^2+BX$5*climate!$M337^6)*(K227/K$66)^$BW$1,-99)</f>
        <v>2.3109169545078956</v>
      </c>
      <c r="BY227" s="8">
        <f>MAX((BY$3*climate!$M337+BY$4*climate!$M337^2+BY$5*climate!$M337^6)*(L227/L$66)^$BW$1,-99)</f>
        <v>0.73607521573042889</v>
      </c>
      <c r="BZ227" s="8">
        <f>MAX((BZ$3*climate!$M337+BZ$4*climate!$M337^2+BZ$5*climate!$M337^6)*(M227/M$66)^$BW$1,-99)</f>
        <v>-3.2264143447307214E-2</v>
      </c>
      <c r="CA227" s="8">
        <f t="shared" si="309"/>
        <v>1.4108250158789838E-3</v>
      </c>
      <c r="CB227" s="8">
        <f t="shared" si="310"/>
        <v>1.2097063884860394E-5</v>
      </c>
      <c r="CC227" s="8">
        <f t="shared" si="311"/>
        <v>1.4436590905667041E-6</v>
      </c>
      <c r="CD227" s="8">
        <f>MAX((CD$3*climate!$I337+CD$4*climate!$I337^2+CD$5*climate!$I337^6)*(K227/K$66)^$BW$1,-99)</f>
        <v>0.79583017033070402</v>
      </c>
      <c r="CE227" s="8">
        <f>MAX((CE$3*climate!$I337+CE$4*climate!$I337^2+CE$5*climate!$I337^6)*(L227/L$66)^$BW$1,-99)</f>
        <v>0.2517964694211085</v>
      </c>
      <c r="CF227" s="8">
        <f>MAX((CF$3*climate!$I337+CF$4*climate!$I337^2+CF$5*climate!$I337^6)*(M227/M$66)^$BW$1,-99)</f>
        <v>3.9795428035832242E-3</v>
      </c>
      <c r="CG227" s="8">
        <f>MAX((CG$3*climate!$M337+CG$4*climate!$M337^2+CG$5*climate!$M337^6)*(K227/K$66)^$BW$1,-99)</f>
        <v>0.79583051061224841</v>
      </c>
      <c r="CH227" s="8">
        <f>MAX((CH$3*climate!$M337+CH$4*climate!$M337^2+CH$5*climate!$M337^6)*(L227/L$66)^$BW$1,-99)</f>
        <v>0.25179651575188611</v>
      </c>
      <c r="CI227" s="8">
        <f>MAX((CI$3*climate!$M337+CI$4*climate!$M337^2+CI$5*climate!$M337^6)*(M227/M$66)^$BW$1,-99)</f>
        <v>3.9794269521748974E-3</v>
      </c>
      <c r="CJ227" s="8">
        <f t="shared" si="312"/>
        <v>-9.9817597600058983E-6</v>
      </c>
      <c r="CK227" s="8">
        <f t="shared" si="313"/>
        <v>-8.5588208417816761E-8</v>
      </c>
      <c r="CL227" s="8">
        <f t="shared" si="314"/>
        <v>-1.0214064859352838E-8</v>
      </c>
    </row>
    <row r="228" spans="1:90">
      <c r="A228">
        <f t="shared" si="253"/>
        <v>2182</v>
      </c>
      <c r="B228" s="4">
        <f t="shared" si="271"/>
        <v>1286.4998541089578</v>
      </c>
      <c r="C228" s="4">
        <f t="shared" si="272"/>
        <v>3572.4147850574991</v>
      </c>
      <c r="D228" s="4">
        <f t="shared" si="273"/>
        <v>6808.8167943652206</v>
      </c>
      <c r="E228" s="11">
        <f t="shared" si="254"/>
        <v>1.4375859781343731E-6</v>
      </c>
      <c r="F228" s="11">
        <f t="shared" si="255"/>
        <v>2.8820429624617226E-6</v>
      </c>
      <c r="G228" s="11">
        <f t="shared" si="256"/>
        <v>6.3630588023886149E-6</v>
      </c>
      <c r="H228" s="4">
        <f t="shared" si="274"/>
        <v>255492.70767316024</v>
      </c>
      <c r="I228" s="4">
        <f t="shared" si="275"/>
        <v>232011.62167740832</v>
      </c>
      <c r="J228" s="4">
        <f t="shared" si="276"/>
        <v>46341.345824804106</v>
      </c>
      <c r="K228" s="4">
        <f t="shared" si="244"/>
        <v>198595.20920825674</v>
      </c>
      <c r="L228" s="4">
        <f t="shared" si="245"/>
        <v>64945.320080930644</v>
      </c>
      <c r="M228" s="4">
        <f t="shared" si="246"/>
        <v>6806.079121287984</v>
      </c>
      <c r="N228" s="11">
        <f t="shared" si="257"/>
        <v>4.0860486493790038E-3</v>
      </c>
      <c r="O228" s="11">
        <f t="shared" si="258"/>
        <v>6.3428571563193259E-3</v>
      </c>
      <c r="P228" s="11">
        <f t="shared" si="259"/>
        <v>4.5751269776286296E-3</v>
      </c>
      <c r="Q228" s="4">
        <f t="shared" si="260"/>
        <v>4047.5082383347817</v>
      </c>
      <c r="R228" s="4">
        <f t="shared" si="261"/>
        <v>13502.857046091412</v>
      </c>
      <c r="S228" s="4">
        <f t="shared" si="262"/>
        <v>3344.3055179166831</v>
      </c>
      <c r="T228" s="4">
        <f t="shared" si="277"/>
        <v>15.841971675812241</v>
      </c>
      <c r="U228" s="4">
        <f t="shared" si="278"/>
        <v>58.199054635573148</v>
      </c>
      <c r="V228" s="4">
        <f t="shared" si="279"/>
        <v>72.16677587569437</v>
      </c>
      <c r="W228" s="11">
        <f t="shared" si="263"/>
        <v>-1.219247815263802E-2</v>
      </c>
      <c r="X228" s="11">
        <f t="shared" si="264"/>
        <v>-1.3228699347321071E-2</v>
      </c>
      <c r="Y228" s="11">
        <f t="shared" si="265"/>
        <v>-1.2203590333800474E-2</v>
      </c>
      <c r="Z228" s="4">
        <f t="shared" si="291"/>
        <v>3361.0639849918712</v>
      </c>
      <c r="AA228" s="4">
        <f t="shared" si="280"/>
        <v>21227.88555211826</v>
      </c>
      <c r="AB228" s="4">
        <f t="shared" si="281"/>
        <v>6111.2828345445669</v>
      </c>
      <c r="AC228" s="12">
        <f t="shared" si="282"/>
        <v>1.4868481911749938</v>
      </c>
      <c r="AD228" s="12">
        <f t="shared" si="283"/>
        <v>4.3848805288058879</v>
      </c>
      <c r="AE228" s="12">
        <f t="shared" si="284"/>
        <v>1.9106619766149182</v>
      </c>
      <c r="AF228" s="11">
        <f t="shared" si="266"/>
        <v>-2.9039671966837322E-3</v>
      </c>
      <c r="AG228" s="11">
        <f t="shared" si="267"/>
        <v>2.0567434751257441E-3</v>
      </c>
      <c r="AH228" s="11">
        <f t="shared" si="268"/>
        <v>8.257041531207765E-4</v>
      </c>
      <c r="AI228" s="1">
        <f t="shared" si="247"/>
        <v>489057.53582314862</v>
      </c>
      <c r="AJ228" s="1">
        <f t="shared" si="248"/>
        <v>433926.54675860569</v>
      </c>
      <c r="AK228" s="1">
        <f t="shared" si="249"/>
        <v>88251.111398283989</v>
      </c>
      <c r="AL228" s="17">
        <f t="shared" si="319"/>
        <v>60.337280885458981</v>
      </c>
      <c r="AM228" s="17">
        <f t="shared" si="319"/>
        <v>25.747131054960619</v>
      </c>
      <c r="AN228" s="17">
        <f t="shared" si="319"/>
        <v>4.0796241919771736</v>
      </c>
      <c r="AO228" s="7">
        <f t="shared" si="318"/>
        <v>3.2444974047489842E-3</v>
      </c>
      <c r="AP228" s="7">
        <f t="shared" si="318"/>
        <v>4.9962821905976005E-3</v>
      </c>
      <c r="AQ228" s="7">
        <f t="shared" si="318"/>
        <v>3.6165093393444917E-3</v>
      </c>
      <c r="AR228" s="1">
        <f t="shared" si="286"/>
        <v>255492.70767316024</v>
      </c>
      <c r="AS228" s="1">
        <f t="shared" si="287"/>
        <v>232011.62167740832</v>
      </c>
      <c r="AT228" s="1">
        <f t="shared" si="288"/>
        <v>46341.345824804106</v>
      </c>
      <c r="AU228" s="1">
        <f t="shared" si="250"/>
        <v>51098.541534632051</v>
      </c>
      <c r="AV228" s="1">
        <f t="shared" si="251"/>
        <v>46402.324335481666</v>
      </c>
      <c r="AW228" s="1">
        <f t="shared" si="252"/>
        <v>9268.2691649608223</v>
      </c>
      <c r="AX228" s="1">
        <f t="shared" si="300"/>
        <v>158876.1673666054</v>
      </c>
      <c r="AY228" s="1">
        <f t="shared" si="301"/>
        <v>51956.256064744513</v>
      </c>
      <c r="AZ228" s="1">
        <f t="shared" si="302"/>
        <v>5444.863297030387</v>
      </c>
      <c r="BA228" s="1">
        <f t="shared" si="303"/>
        <v>11.975880356169593</v>
      </c>
      <c r="BB228" s="1">
        <f t="shared" si="304"/>
        <v>10.858157414007302</v>
      </c>
      <c r="BC228" s="1">
        <f t="shared" si="305"/>
        <v>8.602427928905044</v>
      </c>
      <c r="BD228" s="1">
        <f t="shared" si="306"/>
        <v>938.77165243744628</v>
      </c>
      <c r="BE228">
        <f t="shared" si="292"/>
        <v>0.44605544733121549</v>
      </c>
      <c r="BF228">
        <f t="shared" si="293"/>
        <v>0.64396964061591089</v>
      </c>
      <c r="BG228">
        <f t="shared" si="294"/>
        <v>5.0936644772301656E-2</v>
      </c>
      <c r="BH228">
        <f t="shared" si="307"/>
        <v>0.50425100321087724</v>
      </c>
      <c r="BI228">
        <f t="shared" si="308"/>
        <v>1.989654620938508E-2</v>
      </c>
      <c r="BJ228">
        <f t="shared" si="308"/>
        <v>4.1469689803498549E-2</v>
      </c>
      <c r="BK228">
        <f t="shared" si="308"/>
        <v>2.5945417806596459E-4</v>
      </c>
      <c r="BL228">
        <f t="shared" si="297"/>
        <v>5083.4224643799471</v>
      </c>
      <c r="BM228">
        <f t="shared" si="298"/>
        <v>9621.4499817687829</v>
      </c>
      <c r="BN228">
        <f t="shared" si="299"/>
        <v>12.023455791445169</v>
      </c>
      <c r="BO228">
        <f t="shared" si="270"/>
        <v>2339.9046170069928</v>
      </c>
      <c r="BP228">
        <f t="shared" si="289"/>
        <v>1407.6620138495739</v>
      </c>
      <c r="BQ228">
        <f t="shared" si="290"/>
        <v>77.249662123495611</v>
      </c>
      <c r="BR228" s="7">
        <f t="shared" si="315"/>
        <v>5.110646786018469E-3</v>
      </c>
      <c r="BS228" s="7">
        <f t="shared" si="295"/>
        <v>8.3247192856115964E-3</v>
      </c>
      <c r="BT228" s="7">
        <f t="shared" si="296"/>
        <v>9.8851518859159604E-4</v>
      </c>
      <c r="BU228" s="8">
        <f>MAX((BU$3*climate!$I338+BU$4*climate!$I338^2+BU$5*climate!$I338^6)*(K228/K$66)^$BW$1,-99)</f>
        <v>2.3044022518258354</v>
      </c>
      <c r="BV228" s="8">
        <f>MAX((BV$3*climate!$I338+BV$4*climate!$I338^2+BV$5*climate!$I338^6)*(L228/L$66)^$BW$1,-99)</f>
        <v>0.73062971664577836</v>
      </c>
      <c r="BW228" s="8">
        <f>MAX((BW$3*climate!$I338+BW$4*climate!$I338^2+BW$5*climate!$I338^6)*(M228/M$66)^$BW$1,-99)</f>
        <v>-3.7823232498023864E-2</v>
      </c>
      <c r="BX228" s="8">
        <f>MAX((BX$3*climate!$M338+BX$4*climate!$M338^2+BX$5*climate!$M338^6)*(K228/K$66)^$BW$1,-99)</f>
        <v>2.3044018023513573</v>
      </c>
      <c r="BY228" s="8">
        <f>MAX((BY$3*climate!$M338+BY$4*climate!$M338^2+BY$5*climate!$M338^6)*(L228/L$66)^$BW$1,-99)</f>
        <v>0.73062925528502265</v>
      </c>
      <c r="BZ228" s="8">
        <f>MAX((BZ$3*climate!$M338+BZ$4*climate!$M338^2+BZ$5*climate!$M338^6)*(M228/M$66)^$BW$1,-99)</f>
        <v>-3.7823834459696233E-2</v>
      </c>
      <c r="CA228" s="8">
        <f t="shared" si="309"/>
        <v>1.4273316546755726E-3</v>
      </c>
      <c r="CB228" s="8">
        <f t="shared" si="310"/>
        <v>1.1882135352641651E-5</v>
      </c>
      <c r="CC228" s="8">
        <f t="shared" si="311"/>
        <v>1.4109390198043786E-6</v>
      </c>
      <c r="CD228" s="8">
        <f>MAX((CD$3*climate!$I338+CD$4*climate!$I338^2+CD$5*climate!$I338^6)*(K228/K$66)^$BW$1,-99)</f>
        <v>0.79816884465102433</v>
      </c>
      <c r="CE228" s="8">
        <f>MAX((CE$3*climate!$I338+CE$4*climate!$I338^2+CE$5*climate!$I338^6)*(L228/L$66)^$BW$1,-99)</f>
        <v>0.25182055238753875</v>
      </c>
      <c r="CF228" s="8">
        <f>MAX((CF$3*climate!$I338+CF$4*climate!$I338^2+CF$5*climate!$I338^6)*(M228/M$66)^$BW$1,-99)</f>
        <v>2.8898064899730859E-3</v>
      </c>
      <c r="CG228" s="8">
        <f>MAX((CG$3*climate!$M338+CG$4*climate!$M338^2+CG$5*climate!$M338^6)*(K228/K$66)^$BW$1,-99)</f>
        <v>0.79816918177267071</v>
      </c>
      <c r="CH228" s="8">
        <f>MAX((CH$3*climate!$M338+CH$4*climate!$M338^2+CH$5*climate!$M338^6)*(L228/L$66)^$BW$1,-99)</f>
        <v>0.25182059680000202</v>
      </c>
      <c r="CI228" s="8">
        <f>MAX((CI$3*climate!$M338+CI$4*climate!$M338^2+CI$5*climate!$M338^6)*(M228/M$66)^$BW$1,-99)</f>
        <v>2.8896889243496169E-3</v>
      </c>
      <c r="CJ228" s="8">
        <f t="shared" si="312"/>
        <v>-9.7132727774518866E-6</v>
      </c>
      <c r="CK228" s="8">
        <f t="shared" si="313"/>
        <v>-8.0860269216859831E-8</v>
      </c>
      <c r="CL228" s="8">
        <f t="shared" si="314"/>
        <v>-9.6017176714444678E-9</v>
      </c>
    </row>
    <row r="229" spans="1:90">
      <c r="A229">
        <f t="shared" si="253"/>
        <v>2183</v>
      </c>
      <c r="B229" s="4">
        <f t="shared" si="271"/>
        <v>1286.5016110904014</v>
      </c>
      <c r="C229" s="4">
        <f t="shared" si="272"/>
        <v>3572.4245661177447</v>
      </c>
      <c r="D229" s="4">
        <f t="shared" si="273"/>
        <v>6808.8579530217767</v>
      </c>
      <c r="E229" s="11">
        <f t="shared" si="254"/>
        <v>1.3657066792276544E-6</v>
      </c>
      <c r="F229" s="11">
        <f t="shared" si="255"/>
        <v>2.7379408143386363E-6</v>
      </c>
      <c r="G229" s="11">
        <f t="shared" si="256"/>
        <v>6.0449058622691835E-6</v>
      </c>
      <c r="H229" s="4">
        <f t="shared" si="274"/>
        <v>256526.41869576171</v>
      </c>
      <c r="I229" s="4">
        <f t="shared" si="275"/>
        <v>233469.11234114031</v>
      </c>
      <c r="J229" s="4">
        <f t="shared" si="276"/>
        <v>46551.513397574803</v>
      </c>
      <c r="K229" s="4">
        <f t="shared" si="244"/>
        <v>199398.44340990554</v>
      </c>
      <c r="L229" s="4">
        <f t="shared" si="245"/>
        <v>65353.125872957986</v>
      </c>
      <c r="M229" s="4">
        <f t="shared" si="246"/>
        <v>6836.9047671078533</v>
      </c>
      <c r="N229" s="11">
        <f t="shared" si="257"/>
        <v>4.0445799516064529E-3</v>
      </c>
      <c r="O229" s="11">
        <f t="shared" si="258"/>
        <v>6.2792175251298321E-3</v>
      </c>
      <c r="P229" s="11">
        <f t="shared" si="259"/>
        <v>4.5291342152420366E-3</v>
      </c>
      <c r="Q229" s="4">
        <f t="shared" si="260"/>
        <v>4014.335439032177</v>
      </c>
      <c r="R229" s="4">
        <f t="shared" si="261"/>
        <v>13407.934269818388</v>
      </c>
      <c r="S229" s="4">
        <f t="shared" si="262"/>
        <v>3318.4750062737617</v>
      </c>
      <c r="T229" s="4">
        <f t="shared" si="277"/>
        <v>15.648818782260189</v>
      </c>
      <c r="U229" s="4">
        <f t="shared" si="278"/>
        <v>57.429156839500841</v>
      </c>
      <c r="V229" s="4">
        <f t="shared" si="279"/>
        <v>71.286082107196208</v>
      </c>
      <c r="W229" s="11">
        <f t="shared" si="263"/>
        <v>-1.219247815263802E-2</v>
      </c>
      <c r="X229" s="11">
        <f t="shared" si="264"/>
        <v>-1.3228699347321071E-2</v>
      </c>
      <c r="Y229" s="11">
        <f t="shared" si="265"/>
        <v>-1.2203590333800474E-2</v>
      </c>
      <c r="Z229" s="4">
        <f t="shared" si="291"/>
        <v>3323.974279038559</v>
      </c>
      <c r="AA229" s="4">
        <f t="shared" si="280"/>
        <v>21123.349389883337</v>
      </c>
      <c r="AB229" s="4">
        <f t="shared" si="281"/>
        <v>6069.3678815774983</v>
      </c>
      <c r="AC229" s="12">
        <f t="shared" si="282"/>
        <v>1.4825304328013731</v>
      </c>
      <c r="AD229" s="12">
        <f t="shared" si="283"/>
        <v>4.393899103222715</v>
      </c>
      <c r="AE229" s="12">
        <f t="shared" si="284"/>
        <v>1.9122396181442192</v>
      </c>
      <c r="AF229" s="11">
        <f t="shared" si="266"/>
        <v>-2.9039671966837322E-3</v>
      </c>
      <c r="AG229" s="11">
        <f t="shared" si="267"/>
        <v>2.0567434751257441E-3</v>
      </c>
      <c r="AH229" s="11">
        <f t="shared" si="268"/>
        <v>8.257041531207765E-4</v>
      </c>
      <c r="AI229" s="1">
        <f t="shared" si="247"/>
        <v>491250.32377546577</v>
      </c>
      <c r="AJ229" s="1">
        <f t="shared" si="248"/>
        <v>436936.21641822683</v>
      </c>
      <c r="AK229" s="1">
        <f t="shared" si="249"/>
        <v>88694.269423416408</v>
      </c>
      <c r="AL229" s="17">
        <f t="shared" si="319"/>
        <v>60.53108739518904</v>
      </c>
      <c r="AM229" s="17">
        <f t="shared" si="319"/>
        <v>25.874484587986011</v>
      </c>
      <c r="AN229" s="17">
        <f t="shared" si="319"/>
        <v>4.0942306509785613</v>
      </c>
      <c r="AO229" s="7">
        <f t="shared" si="318"/>
        <v>3.2120524307014944E-3</v>
      </c>
      <c r="AP229" s="7">
        <f t="shared" si="318"/>
        <v>4.9463193686916243E-3</v>
      </c>
      <c r="AQ229" s="7">
        <f t="shared" si="318"/>
        <v>3.5803442459510469E-3</v>
      </c>
      <c r="AR229" s="1">
        <f t="shared" si="286"/>
        <v>256526.41869576171</v>
      </c>
      <c r="AS229" s="1">
        <f t="shared" si="287"/>
        <v>233469.11234114031</v>
      </c>
      <c r="AT229" s="1">
        <f t="shared" si="288"/>
        <v>46551.513397574803</v>
      </c>
      <c r="AU229" s="1">
        <f t="shared" si="250"/>
        <v>51305.283739152343</v>
      </c>
      <c r="AV229" s="1">
        <f t="shared" si="251"/>
        <v>46693.822468228063</v>
      </c>
      <c r="AW229" s="1">
        <f t="shared" si="252"/>
        <v>9310.3026795149617</v>
      </c>
      <c r="AX229" s="1">
        <f t="shared" si="300"/>
        <v>159518.75472792442</v>
      </c>
      <c r="AY229" s="1">
        <f t="shared" si="301"/>
        <v>52282.500698366399</v>
      </c>
      <c r="AZ229" s="1">
        <f t="shared" si="302"/>
        <v>5469.5238136862818</v>
      </c>
      <c r="BA229" s="1">
        <f t="shared" si="303"/>
        <v>11.979916778795614</v>
      </c>
      <c r="BB229" s="1">
        <f t="shared" si="304"/>
        <v>10.864416999386219</v>
      </c>
      <c r="BC229" s="1">
        <f t="shared" si="305"/>
        <v>8.6069468374558937</v>
      </c>
      <c r="BD229" s="1">
        <f t="shared" si="306"/>
        <v>911.90406297916047</v>
      </c>
      <c r="BE229">
        <f t="shared" si="292"/>
        <v>0.44605544733121549</v>
      </c>
      <c r="BF229">
        <f t="shared" si="293"/>
        <v>0.64396964061591089</v>
      </c>
      <c r="BG229">
        <f t="shared" si="294"/>
        <v>5.0936644772301656E-2</v>
      </c>
      <c r="BH229">
        <f t="shared" si="307"/>
        <v>0.50446575309327379</v>
      </c>
      <c r="BI229">
        <f t="shared" si="308"/>
        <v>1.989654620938508E-2</v>
      </c>
      <c r="BJ229">
        <f t="shared" si="308"/>
        <v>4.1469689803498549E-2</v>
      </c>
      <c r="BK229">
        <f t="shared" si="308"/>
        <v>2.5945417806596459E-4</v>
      </c>
      <c r="BL229">
        <f t="shared" si="297"/>
        <v>5103.9897435082876</v>
      </c>
      <c r="BM229">
        <f t="shared" si="298"/>
        <v>9681.8916674852444</v>
      </c>
      <c r="BN229">
        <f t="shared" si="299"/>
        <v>12.077984646294508</v>
      </c>
      <c r="BO229">
        <f t="shared" si="270"/>
        <v>2351.8630430174894</v>
      </c>
      <c r="BP229">
        <f t="shared" si="289"/>
        <v>1423.5149700382835</v>
      </c>
      <c r="BQ229">
        <f t="shared" si="290"/>
        <v>78.135909630477471</v>
      </c>
      <c r="BR229" s="7">
        <f t="shared" si="315"/>
        <v>5.0602063193947444E-3</v>
      </c>
      <c r="BS229" s="7">
        <f t="shared" si="295"/>
        <v>8.0822517336034908E-3</v>
      </c>
      <c r="BT229" s="7">
        <f t="shared" si="296"/>
        <v>9.5498504595706779E-4</v>
      </c>
      <c r="BU229" s="8">
        <f>MAX((BU$3*climate!$I339+BU$4*climate!$I339^2+BU$5*climate!$I339^6)*(K229/K$66)^$BW$1,-99)</f>
        <v>2.2979077547756628</v>
      </c>
      <c r="BV229" s="8">
        <f>MAX((BV$3*climate!$I339+BV$4*climate!$I339^2+BV$5*climate!$I339^6)*(L229/L$66)^$BW$1,-99)</f>
        <v>0.72522157316309765</v>
      </c>
      <c r="BW229" s="8">
        <f>MAX((BW$3*climate!$I339+BW$4*climate!$I339^2+BW$5*climate!$I339^6)*(M229/M$66)^$BW$1,-99)</f>
        <v>-4.3341015264463267E-2</v>
      </c>
      <c r="BX229" s="8">
        <f>MAX((BX$3*climate!$M339+BX$4*climate!$M339^2+BX$5*climate!$M339^6)*(K229/K$66)^$BW$1,-99)</f>
        <v>2.2979073012826614</v>
      </c>
      <c r="BY229" s="8">
        <f>MAX((BY$3*climate!$M339+BY$4*climate!$M339^2+BY$5*climate!$M339^6)*(L229/L$66)^$BW$1,-99)</f>
        <v>0.72522111063855643</v>
      </c>
      <c r="BZ229" s="8">
        <f>MAX((BZ$3*climate!$M339+BZ$4*climate!$M339^2+BZ$5*climate!$M339^6)*(M229/M$66)^$BW$1,-99)</f>
        <v>-4.334161736812308E-2</v>
      </c>
      <c r="CA229" s="8">
        <f t="shared" si="309"/>
        <v>1.4436177213236689E-3</v>
      </c>
      <c r="CB229" s="8">
        <f t="shared" si="310"/>
        <v>1.1667681830828944E-5</v>
      </c>
      <c r="CC229" s="8">
        <f t="shared" si="311"/>
        <v>1.3786333359427213E-6</v>
      </c>
      <c r="CD229" s="8">
        <f>MAX((CD$3*climate!$I339+CD$4*climate!$I339^2+CD$5*climate!$I339^6)*(K229/K$66)^$BW$1,-99)</f>
        <v>0.80046321446304503</v>
      </c>
      <c r="CE229" s="8">
        <f>MAX((CE$3*climate!$I339+CE$4*climate!$I339^2+CE$5*climate!$I339^6)*(L229/L$66)^$BW$1,-99)</f>
        <v>0.2518281100632726</v>
      </c>
      <c r="CF229" s="8">
        <f>MAX((CF$3*climate!$I339+CF$4*climate!$I339^2+CF$5*climate!$I339^6)*(M229/M$66)^$BW$1,-99)</f>
        <v>1.7928296254152009E-3</v>
      </c>
      <c r="CG229" s="8">
        <f>MAX((CG$3*climate!$M339+CG$4*climate!$M339^2+CG$5*climate!$M339^6)*(K229/K$66)^$BW$1,-99)</f>
        <v>0.80046354844590306</v>
      </c>
      <c r="CH229" s="8">
        <f>MAX((CH$3*climate!$M339+CH$4*climate!$M339^2+CH$5*climate!$M339^6)*(L229/L$66)^$BW$1,-99)</f>
        <v>0.2518281525729163</v>
      </c>
      <c r="CI229" s="8">
        <f>MAX((CI$3*climate!$M339+CI$4*climate!$M339^2+CI$5*climate!$M339^6)*(M229/M$66)^$BW$1,-99)</f>
        <v>1.7927103583444163E-3</v>
      </c>
      <c r="CJ229" s="8">
        <f t="shared" si="312"/>
        <v>-9.4493442957391698E-6</v>
      </c>
      <c r="CK229" s="8">
        <f t="shared" si="313"/>
        <v>-7.6371979315654167E-8</v>
      </c>
      <c r="CL229" s="8">
        <f t="shared" si="314"/>
        <v>-9.0239824965306271E-9</v>
      </c>
    </row>
    <row r="230" spans="1:90">
      <c r="A230">
        <f t="shared" si="253"/>
        <v>2184</v>
      </c>
      <c r="B230" s="4">
        <f t="shared" si="271"/>
        <v>1286.5032802250523</v>
      </c>
      <c r="C230" s="4">
        <f t="shared" si="272"/>
        <v>3572.4338581504194</v>
      </c>
      <c r="D230" s="4">
        <f t="shared" si="273"/>
        <v>6808.8970539818638</v>
      </c>
      <c r="E230" s="11">
        <f t="shared" si="254"/>
        <v>1.2974213452662717E-6</v>
      </c>
      <c r="F230" s="11">
        <f t="shared" si="255"/>
        <v>2.6010437736217044E-6</v>
      </c>
      <c r="G230" s="11">
        <f t="shared" si="256"/>
        <v>5.7426605691557241E-6</v>
      </c>
      <c r="H230" s="4">
        <f t="shared" si="274"/>
        <v>257553.76825444531</v>
      </c>
      <c r="I230" s="4">
        <f t="shared" si="275"/>
        <v>234921.02041903679</v>
      </c>
      <c r="J230" s="4">
        <f t="shared" si="276"/>
        <v>46760.501059206421</v>
      </c>
      <c r="K230" s="4">
        <f t="shared" si="244"/>
        <v>200196.74431719331</v>
      </c>
      <c r="L230" s="4">
        <f t="shared" si="245"/>
        <v>65759.375749692408</v>
      </c>
      <c r="M230" s="4">
        <f t="shared" si="246"/>
        <v>6867.5588261186494</v>
      </c>
      <c r="N230" s="11">
        <f t="shared" si="257"/>
        <v>4.0035463348462308E-3</v>
      </c>
      <c r="O230" s="11">
        <f t="shared" si="258"/>
        <v>6.216227170589228E-3</v>
      </c>
      <c r="P230" s="11">
        <f t="shared" si="259"/>
        <v>4.4836164982540172E-3</v>
      </c>
      <c r="Q230" s="4">
        <f t="shared" si="260"/>
        <v>3981.2715328453282</v>
      </c>
      <c r="R230" s="4">
        <f t="shared" si="261"/>
        <v>13312.843561702777</v>
      </c>
      <c r="S230" s="4">
        <f t="shared" si="262"/>
        <v>3292.6938003606288</v>
      </c>
      <c r="T230" s="4">
        <f t="shared" si="277"/>
        <v>15.458020901142891</v>
      </c>
      <c r="U230" s="4">
        <f t="shared" si="278"/>
        <v>56.669443789900939</v>
      </c>
      <c r="V230" s="4">
        <f t="shared" si="279"/>
        <v>70.416135964658324</v>
      </c>
      <c r="W230" s="11">
        <f t="shared" si="263"/>
        <v>-1.219247815263802E-2</v>
      </c>
      <c r="X230" s="11">
        <f t="shared" si="264"/>
        <v>-1.3228699347321071E-2</v>
      </c>
      <c r="Y230" s="11">
        <f t="shared" si="265"/>
        <v>-1.2203590333800474E-2</v>
      </c>
      <c r="Z230" s="4">
        <f t="shared" si="291"/>
        <v>3287.1578606855987</v>
      </c>
      <c r="AA230" s="4">
        <f t="shared" si="280"/>
        <v>21017.995753331539</v>
      </c>
      <c r="AB230" s="4">
        <f t="shared" si="281"/>
        <v>6027.4625197725618</v>
      </c>
      <c r="AC230" s="12">
        <f t="shared" si="282"/>
        <v>1.4782252130564326</v>
      </c>
      <c r="AD230" s="12">
        <f t="shared" si="283"/>
        <v>4.4029362265336296</v>
      </c>
      <c r="AE230" s="12">
        <f t="shared" si="284"/>
        <v>1.913818562338683</v>
      </c>
      <c r="AF230" s="11">
        <f t="shared" si="266"/>
        <v>-2.9039671966837322E-3</v>
      </c>
      <c r="AG230" s="11">
        <f t="shared" si="267"/>
        <v>2.0567434751257441E-3</v>
      </c>
      <c r="AH230" s="11">
        <f t="shared" si="268"/>
        <v>8.257041531207765E-4</v>
      </c>
      <c r="AI230" s="1">
        <f t="shared" si="247"/>
        <v>493430.57513707154</v>
      </c>
      <c r="AJ230" s="1">
        <f t="shared" si="248"/>
        <v>439936.4172446322</v>
      </c>
      <c r="AK230" s="1">
        <f t="shared" si="249"/>
        <v>89135.145160589731</v>
      </c>
      <c r="AL230" s="17">
        <f t="shared" si="319"/>
        <v>60.72357213132576</v>
      </c>
      <c r="AM230" s="17">
        <f t="shared" si="319"/>
        <v>26.001188217615752</v>
      </c>
      <c r="AN230" s="17">
        <f t="shared" si="319"/>
        <v>4.1087428185798602</v>
      </c>
      <c r="AO230" s="7">
        <f t="shared" si="318"/>
        <v>3.1799319063944794E-3</v>
      </c>
      <c r="AP230" s="7">
        <f t="shared" si="318"/>
        <v>4.8968561750047084E-3</v>
      </c>
      <c r="AQ230" s="7">
        <f t="shared" si="318"/>
        <v>3.5445408034915364E-3</v>
      </c>
      <c r="AR230" s="1">
        <f t="shared" si="286"/>
        <v>257553.76825444531</v>
      </c>
      <c r="AS230" s="1">
        <f t="shared" si="287"/>
        <v>234921.02041903679</v>
      </c>
      <c r="AT230" s="1">
        <f t="shared" si="288"/>
        <v>46760.501059206421</v>
      </c>
      <c r="AU230" s="1">
        <f t="shared" si="250"/>
        <v>51510.753650889063</v>
      </c>
      <c r="AV230" s="1">
        <f t="shared" si="251"/>
        <v>46984.204083807359</v>
      </c>
      <c r="AW230" s="1">
        <f t="shared" si="252"/>
        <v>9352.1002118412853</v>
      </c>
      <c r="AX230" s="1">
        <f t="shared" si="300"/>
        <v>160157.39545375464</v>
      </c>
      <c r="AY230" s="1">
        <f t="shared" si="301"/>
        <v>52607.500599753934</v>
      </c>
      <c r="AZ230" s="1">
        <f t="shared" si="302"/>
        <v>5494.047060894919</v>
      </c>
      <c r="BA230" s="1">
        <f t="shared" si="303"/>
        <v>11.983912332264936</v>
      </c>
      <c r="BB230" s="1">
        <f t="shared" si="304"/>
        <v>10.870613985513319</v>
      </c>
      <c r="BC230" s="1">
        <f t="shared" si="305"/>
        <v>8.6114204324894672</v>
      </c>
      <c r="BD230" s="1">
        <f t="shared" si="306"/>
        <v>885.80040829901225</v>
      </c>
      <c r="BE230">
        <f t="shared" si="292"/>
        <v>0.44605544733121549</v>
      </c>
      <c r="BF230">
        <f t="shared" si="293"/>
        <v>0.64396964061591089</v>
      </c>
      <c r="BG230">
        <f t="shared" si="294"/>
        <v>5.0936644772301656E-2</v>
      </c>
      <c r="BH230">
        <f t="shared" si="307"/>
        <v>0.50467867629561847</v>
      </c>
      <c r="BI230">
        <f t="shared" si="308"/>
        <v>1.989654620938508E-2</v>
      </c>
      <c r="BJ230">
        <f t="shared" si="308"/>
        <v>4.1469689803498549E-2</v>
      </c>
      <c r="BK230">
        <f t="shared" si="308"/>
        <v>2.5945417806596459E-4</v>
      </c>
      <c r="BL230">
        <f t="shared" si="297"/>
        <v>5124.4304514758269</v>
      </c>
      <c r="BM230">
        <f t="shared" si="298"/>
        <v>9742.1018450988049</v>
      </c>
      <c r="BN230">
        <f t="shared" si="299"/>
        <v>12.132207368269068</v>
      </c>
      <c r="BO230">
        <f t="shared" si="270"/>
        <v>2363.7639552501173</v>
      </c>
      <c r="BP230">
        <f t="shared" si="289"/>
        <v>1439.5473942218364</v>
      </c>
      <c r="BQ230">
        <f t="shared" si="290"/>
        <v>79.032363088588994</v>
      </c>
      <c r="BR230" s="7">
        <f t="shared" si="315"/>
        <v>5.0102695114930818E-3</v>
      </c>
      <c r="BS230" s="7">
        <f t="shared" si="295"/>
        <v>7.84684634330436E-3</v>
      </c>
      <c r="BT230" s="7">
        <f t="shared" si="296"/>
        <v>9.2263719552404695E-4</v>
      </c>
      <c r="BU230" s="8">
        <f>MAX((BU$3*climate!$I340+BU$4*climate!$I340^2+BU$5*climate!$I340^6)*(K230/K$66)^$BW$1,-99)</f>
        <v>2.2914352832124512</v>
      </c>
      <c r="BV230" s="8">
        <f>MAX((BV$3*climate!$I340+BV$4*climate!$I340^2+BV$5*climate!$I340^6)*(L230/L$66)^$BW$1,-99)</f>
        <v>0.71985181726083225</v>
      </c>
      <c r="BW230" s="8">
        <f>MAX((BW$3*climate!$I340+BW$4*climate!$I340^2+BW$5*climate!$I340^6)*(M230/M$66)^$BW$1,-99)</f>
        <v>-4.881634374593901E-2</v>
      </c>
      <c r="BX230" s="8">
        <f>MAX((BX$3*climate!$M340+BX$4*climate!$M340^2+BX$5*climate!$M340^6)*(K230/K$66)^$BW$1,-99)</f>
        <v>2.2914348257999113</v>
      </c>
      <c r="BY230" s="8">
        <f>MAX((BY$3*climate!$M340+BY$4*climate!$M340^2+BY$5*climate!$M340^6)*(L230/L$66)^$BW$1,-99)</f>
        <v>0.71985135361679786</v>
      </c>
      <c r="BZ230" s="8">
        <f>MAX((BZ$3*climate!$M340+BZ$4*climate!$M340^2+BZ$5*climate!$M340^6)*(M230/M$66)^$BW$1,-99)</f>
        <v>-4.8816945967006524E-2</v>
      </c>
      <c r="CA230" s="8">
        <f t="shared" si="309"/>
        <v>1.4596848214924324E-3</v>
      </c>
      <c r="CB230" s="8">
        <f t="shared" si="310"/>
        <v>1.145392250390477E-5</v>
      </c>
      <c r="CC230" s="8">
        <f t="shared" si="311"/>
        <v>1.3467595100507968E-6</v>
      </c>
      <c r="CD230" s="8">
        <f>MAX((CD$3*climate!$I340+CD$4*climate!$I340^2+CD$5*climate!$I340^6)*(K230/K$66)^$BW$1,-99)</f>
        <v>0.8027136153467882</v>
      </c>
      <c r="CE230" s="8">
        <f>MAX((CE$3*climate!$I340+CE$4*climate!$I340^2+CE$5*climate!$I340^6)*(L230/L$66)^$BW$1,-99)</f>
        <v>0.25181947682543371</v>
      </c>
      <c r="CF230" s="8">
        <f>MAX((CF$3*climate!$I340+CF$4*climate!$I340^2+CF$5*climate!$I340^6)*(M230/M$66)^$BW$1,-99)</f>
        <v>6.8901908680297868E-4</v>
      </c>
      <c r="CG230" s="8">
        <f>MAX((CG$3*climate!$M340+CG$4*climate!$M340^2+CG$5*climate!$M340^6)*(K230/K$66)^$BW$1,-99)</f>
        <v>0.80271394621234737</v>
      </c>
      <c r="CH230" s="8">
        <f>MAX((CH$3*climate!$M340+CH$4*climate!$M340^2+CH$5*climate!$M340^6)*(L230/L$66)^$BW$1,-99)</f>
        <v>0.25181951744795655</v>
      </c>
      <c r="CI230" s="8">
        <f>MAX((CI$3*climate!$M340+CI$4*climate!$M340^2+CI$5*climate!$M340^6)*(M230/M$66)^$BW$1,-99)</f>
        <v>6.888981313159984E-4</v>
      </c>
      <c r="CJ230" s="8">
        <f t="shared" si="312"/>
        <v>-9.1899624983376326E-6</v>
      </c>
      <c r="CK230" s="8">
        <f t="shared" si="313"/>
        <v>-7.2112223625184846E-8</v>
      </c>
      <c r="CL230" s="8">
        <f t="shared" si="314"/>
        <v>-8.4790012264373969E-9</v>
      </c>
    </row>
    <row r="231" spans="1:90">
      <c r="A231">
        <f t="shared" si="253"/>
        <v>2185</v>
      </c>
      <c r="B231" s="4">
        <f t="shared" si="271"/>
        <v>1286.5048659050281</v>
      </c>
      <c r="C231" s="4">
        <f t="shared" si="272"/>
        <v>3572.4426856044206</v>
      </c>
      <c r="D231" s="4">
        <f t="shared" si="273"/>
        <v>6808.9342001072628</v>
      </c>
      <c r="E231" s="11">
        <f t="shared" si="254"/>
        <v>1.232550278002958E-6</v>
      </c>
      <c r="F231" s="11">
        <f t="shared" si="255"/>
        <v>2.4709915849406192E-6</v>
      </c>
      <c r="G231" s="11">
        <f t="shared" si="256"/>
        <v>5.4555275406979374E-6</v>
      </c>
      <c r="H231" s="4">
        <f t="shared" si="274"/>
        <v>258574.75791451603</v>
      </c>
      <c r="I231" s="4">
        <f t="shared" si="275"/>
        <v>236367.28010076546</v>
      </c>
      <c r="J231" s="4">
        <f t="shared" si="276"/>
        <v>46968.306993767881</v>
      </c>
      <c r="K231" s="4">
        <f t="shared" si="244"/>
        <v>200990.11264338621</v>
      </c>
      <c r="L231" s="4">
        <f t="shared" si="245"/>
        <v>66164.05101563569</v>
      </c>
      <c r="M231" s="4">
        <f t="shared" si="246"/>
        <v>6898.0409581617014</v>
      </c>
      <c r="N231" s="11">
        <f t="shared" si="257"/>
        <v>3.9629431981964558E-3</v>
      </c>
      <c r="O231" s="11">
        <f t="shared" si="258"/>
        <v>6.1538793720250506E-3</v>
      </c>
      <c r="P231" s="11">
        <f t="shared" si="259"/>
        <v>4.4385687570847043E-3</v>
      </c>
      <c r="Q231" s="4">
        <f t="shared" si="260"/>
        <v>3948.3200186300537</v>
      </c>
      <c r="R231" s="4">
        <f t="shared" si="261"/>
        <v>13217.606481085348</v>
      </c>
      <c r="S231" s="4">
        <f t="shared" si="262"/>
        <v>3266.9654312622665</v>
      </c>
      <c r="T231" s="4">
        <f t="shared" si="277"/>
        <v>15.269549319022685</v>
      </c>
      <c r="U231" s="4">
        <f t="shared" si="278"/>
        <v>55.919780755824426</v>
      </c>
      <c r="V231" s="4">
        <f t="shared" si="279"/>
        <v>69.556806288456443</v>
      </c>
      <c r="W231" s="11">
        <f t="shared" si="263"/>
        <v>-1.219247815263802E-2</v>
      </c>
      <c r="X231" s="11">
        <f t="shared" si="264"/>
        <v>-1.3228699347321071E-2</v>
      </c>
      <c r="Y231" s="11">
        <f t="shared" si="265"/>
        <v>-1.2203590333800474E-2</v>
      </c>
      <c r="Z231" s="4">
        <f t="shared" si="291"/>
        <v>3250.6161472263111</v>
      </c>
      <c r="AA231" s="4">
        <f t="shared" si="280"/>
        <v>20911.855602255928</v>
      </c>
      <c r="AB231" s="4">
        <f t="shared" si="281"/>
        <v>5985.5734467593375</v>
      </c>
      <c r="AC231" s="12">
        <f t="shared" si="282"/>
        <v>1.4739324955284059</v>
      </c>
      <c r="AD231" s="12">
        <f t="shared" si="283"/>
        <v>4.4119919368889473</v>
      </c>
      <c r="AE231" s="12">
        <f t="shared" si="284"/>
        <v>1.9153988102739257</v>
      </c>
      <c r="AF231" s="11">
        <f t="shared" si="266"/>
        <v>-2.9039671966837322E-3</v>
      </c>
      <c r="AG231" s="11">
        <f t="shared" si="267"/>
        <v>2.0567434751257441E-3</v>
      </c>
      <c r="AH231" s="11">
        <f t="shared" si="268"/>
        <v>8.257041531207765E-4</v>
      </c>
      <c r="AI231" s="1">
        <f t="shared" si="247"/>
        <v>495598.27127425349</v>
      </c>
      <c r="AJ231" s="1">
        <f t="shared" si="248"/>
        <v>442926.97960397636</v>
      </c>
      <c r="AK231" s="1">
        <f t="shared" si="249"/>
        <v>89573.730856372043</v>
      </c>
      <c r="AL231" s="17">
        <f t="shared" si="319"/>
        <v>60.914737987571506</v>
      </c>
      <c r="AM231" s="17">
        <f t="shared" si="319"/>
        <v>26.127239055905836</v>
      </c>
      <c r="AN231" s="17">
        <f t="shared" si="319"/>
        <v>4.1231607890856541</v>
      </c>
      <c r="AO231" s="7">
        <f t="shared" si="318"/>
        <v>3.1481325873305346E-3</v>
      </c>
      <c r="AP231" s="7">
        <f t="shared" si="318"/>
        <v>4.847887613254661E-3</v>
      </c>
      <c r="AQ231" s="7">
        <f t="shared" si="318"/>
        <v>3.5090953954566208E-3</v>
      </c>
      <c r="AR231" s="1">
        <f t="shared" si="286"/>
        <v>258574.75791451603</v>
      </c>
      <c r="AS231" s="1">
        <f t="shared" si="287"/>
        <v>236367.28010076546</v>
      </c>
      <c r="AT231" s="1">
        <f t="shared" si="288"/>
        <v>46968.306993767881</v>
      </c>
      <c r="AU231" s="1">
        <f t="shared" si="250"/>
        <v>51714.95158290321</v>
      </c>
      <c r="AV231" s="1">
        <f t="shared" si="251"/>
        <v>47273.456020153099</v>
      </c>
      <c r="AW231" s="1">
        <f t="shared" si="252"/>
        <v>9393.6613987535766</v>
      </c>
      <c r="AX231" s="1">
        <f t="shared" si="300"/>
        <v>160792.09011470893</v>
      </c>
      <c r="AY231" s="1">
        <f t="shared" si="301"/>
        <v>52931.240812508549</v>
      </c>
      <c r="AZ231" s="1">
        <f t="shared" si="302"/>
        <v>5518.4327665293613</v>
      </c>
      <c r="BA231" s="1">
        <f t="shared" si="303"/>
        <v>11.98786744368817</v>
      </c>
      <c r="BB231" s="1">
        <f t="shared" si="304"/>
        <v>10.876749007095844</v>
      </c>
      <c r="BC231" s="1">
        <f t="shared" si="305"/>
        <v>8.6158491798514802</v>
      </c>
      <c r="BD231" s="1">
        <f t="shared" si="306"/>
        <v>860.43917358638828</v>
      </c>
      <c r="BE231">
        <f t="shared" si="292"/>
        <v>0.44605544733121549</v>
      </c>
      <c r="BF231">
        <f t="shared" si="293"/>
        <v>0.64396964061591089</v>
      </c>
      <c r="BG231">
        <f t="shared" si="294"/>
        <v>5.0936644772301656E-2</v>
      </c>
      <c r="BH231">
        <f t="shared" si="307"/>
        <v>0.50488978989468181</v>
      </c>
      <c r="BI231">
        <f t="shared" si="308"/>
        <v>1.989654620938508E-2</v>
      </c>
      <c r="BJ231">
        <f t="shared" si="308"/>
        <v>4.1469689803498549E-2</v>
      </c>
      <c r="BK231">
        <f t="shared" si="308"/>
        <v>2.5945417806596459E-4</v>
      </c>
      <c r="BL231">
        <f t="shared" si="297"/>
        <v>5144.7446194267286</v>
      </c>
      <c r="BM231">
        <f t="shared" si="298"/>
        <v>9802.0777854753997</v>
      </c>
      <c r="BN231">
        <f t="shared" si="299"/>
        <v>12.186123486217943</v>
      </c>
      <c r="BO231">
        <f t="shared" si="270"/>
        <v>2375.6070497274732</v>
      </c>
      <c r="BP231">
        <f t="shared" si="289"/>
        <v>1455.7613185070943</v>
      </c>
      <c r="BQ231">
        <f t="shared" si="290"/>
        <v>79.939140006484934</v>
      </c>
      <c r="BR231" s="7">
        <f t="shared" si="315"/>
        <v>4.9608312499112017E-3</v>
      </c>
      <c r="BS231" s="7">
        <f t="shared" si="295"/>
        <v>7.6182974206838441E-3</v>
      </c>
      <c r="BT231" s="7">
        <f t="shared" si="296"/>
        <v>8.9142805893077345E-4</v>
      </c>
      <c r="BU231" s="8">
        <f>MAX((BU$3*climate!$I341+BU$4*climate!$I341^2+BU$5*climate!$I341^6)*(K231/K$66)^$BW$1,-99)</f>
        <v>2.2849861781237917</v>
      </c>
      <c r="BV231" s="8">
        <f>MAX((BV$3*climate!$I341+BV$4*climate!$I341^2+BV$5*climate!$I341^6)*(L231/L$66)^$BW$1,-99)</f>
        <v>0.71452100036619115</v>
      </c>
      <c r="BW231" s="8">
        <f>MAX((BW$3*climate!$I341+BW$4*climate!$I341^2+BW$5*climate!$I341^6)*(M231/M$66)^$BW$1,-99)</f>
        <v>-5.4248691762674224E-2</v>
      </c>
      <c r="BX231" s="8">
        <f>MAX((BX$3*climate!$M341+BX$4*climate!$M341^2+BX$5*climate!$M341^6)*(K231/K$66)^$BW$1,-99)</f>
        <v>2.2849857168886611</v>
      </c>
      <c r="BY231" s="8">
        <f>MAX((BY$3*climate!$M341+BY$4*climate!$M341^2+BY$5*climate!$M341^6)*(L231/L$66)^$BW$1,-99)</f>
        <v>0.71452053564586471</v>
      </c>
      <c r="BZ231" s="8">
        <f>MAX((BZ$3*climate!$M341+BZ$4*climate!$M341^2+BZ$5*climate!$M341^6)*(M231/M$66)^$BW$1,-99)</f>
        <v>-5.4249294077263678E-2</v>
      </c>
      <c r="CA231" s="8">
        <f t="shared" si="309"/>
        <v>1.4755345876362332E-3</v>
      </c>
      <c r="CB231" s="8">
        <f t="shared" si="310"/>
        <v>1.1241061343118915E-5</v>
      </c>
      <c r="CC231" s="8">
        <f t="shared" si="311"/>
        <v>1.3153329333417865E-6</v>
      </c>
      <c r="CD231" s="8">
        <f>MAX((CD$3*climate!$I341+CD$4*climate!$I341^2+CD$5*climate!$I341^6)*(K231/K$66)^$BW$1,-99)</f>
        <v>0.80492039452131925</v>
      </c>
      <c r="CE231" s="8">
        <f>MAX((CE$3*climate!$I341+CE$4*climate!$I341^2+CE$5*climate!$I341^6)*(L231/L$66)^$BW$1,-99)</f>
        <v>0.25179499024356916</v>
      </c>
      <c r="CF231" s="8">
        <f>MAX((CF$3*climate!$I341+CF$4*climate!$I341^2+CF$5*climate!$I341^6)*(M231/M$66)^$BW$1,-99)</f>
        <v>-4.2121709270506453E-4</v>
      </c>
      <c r="CG231" s="8">
        <f>MAX((CG$3*climate!$M341+CG$4*climate!$M341^2+CG$5*climate!$M341^6)*(K231/K$66)^$BW$1,-99)</f>
        <v>0.8049207222914353</v>
      </c>
      <c r="CH231" s="8">
        <f>MAX((CH$3*climate!$M341+CH$4*climate!$M341^2+CH$5*climate!$M341^6)*(L231/L$66)^$BW$1,-99)</f>
        <v>0.25179502899486572</v>
      </c>
      <c r="CI231" s="8">
        <f>MAX((CI$3*climate!$M341+CI$4*climate!$M341^2+CI$5*climate!$M341^6)*(M231/M$66)^$BW$1,-99)</f>
        <v>-4.2133972332139753E-4</v>
      </c>
      <c r="CJ231" s="8">
        <f t="shared" si="312"/>
        <v>-8.9351132632940582E-6</v>
      </c>
      <c r="CK231" s="8">
        <f t="shared" si="313"/>
        <v>-6.8070350327271123E-8</v>
      </c>
      <c r="CL231" s="8">
        <f t="shared" si="314"/>
        <v>-7.9650106726248305E-9</v>
      </c>
    </row>
    <row r="232" spans="1:90">
      <c r="A232">
        <f t="shared" si="253"/>
        <v>2186</v>
      </c>
      <c r="B232" s="4">
        <f t="shared" si="271"/>
        <v>1286.5063723028616</v>
      </c>
      <c r="C232" s="4">
        <f t="shared" si="272"/>
        <v>3572.4510717064436</v>
      </c>
      <c r="D232" s="4">
        <f t="shared" si="273"/>
        <v>6808.969489118911</v>
      </c>
      <c r="E232" s="11">
        <f t="shared" si="254"/>
        <v>1.17092276410281E-6</v>
      </c>
      <c r="F232" s="11">
        <f t="shared" si="255"/>
        <v>2.3474420056935882E-6</v>
      </c>
      <c r="G232" s="11">
        <f t="shared" si="256"/>
        <v>5.1827511636630402E-6</v>
      </c>
      <c r="H232" s="4">
        <f t="shared" si="274"/>
        <v>259589.39013821672</v>
      </c>
      <c r="I232" s="4">
        <f t="shared" si="275"/>
        <v>237807.82739628214</v>
      </c>
      <c r="J232" s="4">
        <f t="shared" si="276"/>
        <v>47174.9295708317</v>
      </c>
      <c r="K232" s="4">
        <f t="shared" si="244"/>
        <v>201778.54982058788</v>
      </c>
      <c r="L232" s="4">
        <f t="shared" si="245"/>
        <v>66567.133495460046</v>
      </c>
      <c r="M232" s="4">
        <f t="shared" si="246"/>
        <v>6928.3508534176435</v>
      </c>
      <c r="N232" s="11">
        <f t="shared" si="257"/>
        <v>3.9227659850142871E-3</v>
      </c>
      <c r="O232" s="11">
        <f t="shared" si="258"/>
        <v>6.0921674782141721E-3</v>
      </c>
      <c r="P232" s="11">
        <f t="shared" si="259"/>
        <v>4.3939859794657199E-3</v>
      </c>
      <c r="Q232" s="4">
        <f t="shared" si="260"/>
        <v>3915.4842920628357</v>
      </c>
      <c r="R232" s="4">
        <f t="shared" si="261"/>
        <v>13122.244188737153</v>
      </c>
      <c r="S232" s="4">
        <f t="shared" si="262"/>
        <v>3241.2933399916774</v>
      </c>
      <c r="T232" s="4">
        <f t="shared" si="277"/>
        <v>15.083375672549872</v>
      </c>
      <c r="U232" s="4">
        <f t="shared" si="278"/>
        <v>55.180034788637514</v>
      </c>
      <c r="V232" s="4">
        <f t="shared" si="279"/>
        <v>68.707963519584609</v>
      </c>
      <c r="W232" s="11">
        <f t="shared" si="263"/>
        <v>-1.219247815263802E-2</v>
      </c>
      <c r="X232" s="11">
        <f t="shared" si="264"/>
        <v>-1.3228699347321071E-2</v>
      </c>
      <c r="Y232" s="11">
        <f t="shared" si="265"/>
        <v>-1.2203590333800474E-2</v>
      </c>
      <c r="Z232" s="4">
        <f t="shared" si="291"/>
        <v>3214.3504439175176</v>
      </c>
      <c r="AA232" s="4">
        <f t="shared" si="280"/>
        <v>20804.959539592994</v>
      </c>
      <c r="AB232" s="4">
        <f t="shared" si="281"/>
        <v>5943.7072162447848</v>
      </c>
      <c r="AC232" s="12">
        <f t="shared" si="282"/>
        <v>1.4696522439112651</v>
      </c>
      <c r="AD232" s="12">
        <f t="shared" si="283"/>
        <v>4.421066272517451</v>
      </c>
      <c r="AE232" s="12">
        <f t="shared" si="284"/>
        <v>1.9169803630264515</v>
      </c>
      <c r="AF232" s="11">
        <f t="shared" si="266"/>
        <v>-2.9039671966837322E-3</v>
      </c>
      <c r="AG232" s="11">
        <f t="shared" si="267"/>
        <v>2.0567434751257441E-3</v>
      </c>
      <c r="AH232" s="11">
        <f t="shared" si="268"/>
        <v>8.257041531207765E-4</v>
      </c>
      <c r="AI232" s="1">
        <f t="shared" si="247"/>
        <v>497753.39572973136</v>
      </c>
      <c r="AJ232" s="1">
        <f t="shared" si="248"/>
        <v>445907.73766373179</v>
      </c>
      <c r="AK232" s="1">
        <f t="shared" si="249"/>
        <v>90010.019169488427</v>
      </c>
      <c r="AL232" s="17">
        <f t="shared" si="319"/>
        <v>61.10458798256181</v>
      </c>
      <c r="AM232" s="17">
        <f t="shared" si="319"/>
        <v>26.252634355307631</v>
      </c>
      <c r="AN232" s="17">
        <f t="shared" si="319"/>
        <v>4.1374846679799644</v>
      </c>
      <c r="AO232" s="7">
        <f t="shared" si="318"/>
        <v>3.1166512614572294E-3</v>
      </c>
      <c r="AP232" s="7">
        <f t="shared" si="318"/>
        <v>4.799408737122114E-3</v>
      </c>
      <c r="AQ232" s="7">
        <f t="shared" si="318"/>
        <v>3.4740044415020547E-3</v>
      </c>
      <c r="AR232" s="1">
        <f t="shared" si="286"/>
        <v>259589.39013821672</v>
      </c>
      <c r="AS232" s="1">
        <f t="shared" si="287"/>
        <v>237807.82739628214</v>
      </c>
      <c r="AT232" s="1">
        <f t="shared" si="288"/>
        <v>47174.9295708317</v>
      </c>
      <c r="AU232" s="1">
        <f t="shared" si="250"/>
        <v>51917.878027643346</v>
      </c>
      <c r="AV232" s="1">
        <f t="shared" si="251"/>
        <v>47561.565479256431</v>
      </c>
      <c r="AW232" s="1">
        <f t="shared" si="252"/>
        <v>9434.9859141663401</v>
      </c>
      <c r="AX232" s="1">
        <f t="shared" si="300"/>
        <v>161422.83985647029</v>
      </c>
      <c r="AY232" s="1">
        <f t="shared" si="301"/>
        <v>53253.706796368046</v>
      </c>
      <c r="AZ232" s="1">
        <f t="shared" si="302"/>
        <v>5542.6806827341143</v>
      </c>
      <c r="BA232" s="1">
        <f t="shared" si="303"/>
        <v>11.99178253568898</v>
      </c>
      <c r="BB232" s="1">
        <f t="shared" si="304"/>
        <v>10.882822692348324</v>
      </c>
      <c r="BC232" s="1">
        <f t="shared" si="305"/>
        <v>8.6202335404600827</v>
      </c>
      <c r="BD232" s="1">
        <f t="shared" si="306"/>
        <v>835.79944114157763</v>
      </c>
      <c r="BE232">
        <f t="shared" si="292"/>
        <v>0.44605544733121549</v>
      </c>
      <c r="BF232">
        <f t="shared" si="293"/>
        <v>0.64396964061591089</v>
      </c>
      <c r="BG232">
        <f t="shared" si="294"/>
        <v>5.0936644772301656E-2</v>
      </c>
      <c r="BH232">
        <f t="shared" si="307"/>
        <v>0.50509911085019876</v>
      </c>
      <c r="BI232">
        <f t="shared" si="308"/>
        <v>1.989654620938508E-2</v>
      </c>
      <c r="BJ232">
        <f t="shared" si="308"/>
        <v>4.1469689803498549E-2</v>
      </c>
      <c r="BK232">
        <f t="shared" si="308"/>
        <v>2.5945417806596459E-4</v>
      </c>
      <c r="BL232">
        <f t="shared" si="297"/>
        <v>5164.9322963511204</v>
      </c>
      <c r="BM232">
        <f t="shared" si="298"/>
        <v>9861.8168349677453</v>
      </c>
      <c r="BN232">
        <f t="shared" si="299"/>
        <v>12.239732577119906</v>
      </c>
      <c r="BO232">
        <f t="shared" si="270"/>
        <v>2387.3920354172706</v>
      </c>
      <c r="BP232">
        <f t="shared" si="289"/>
        <v>1472.1587980269658</v>
      </c>
      <c r="BQ232">
        <f t="shared" si="290"/>
        <v>80.856359247990312</v>
      </c>
      <c r="BR232" s="7">
        <f t="shared" si="315"/>
        <v>4.911886478632832E-3</v>
      </c>
      <c r="BS232" s="7">
        <f t="shared" si="295"/>
        <v>7.3964052627998487E-3</v>
      </c>
      <c r="BT232" s="7">
        <f t="shared" si="296"/>
        <v>8.6131574453325469E-4</v>
      </c>
      <c r="BU232" s="8">
        <f>MAX((BU$3*climate!$I342+BU$4*climate!$I342^2+BU$5*climate!$I342^6)*(K232/K$66)^$BW$1,-99)</f>
        <v>2.2785617471352015</v>
      </c>
      <c r="BV232" s="8">
        <f>MAX((BV$3*climate!$I342+BV$4*climate!$I342^2+BV$5*climate!$I342^6)*(L232/L$66)^$BW$1,-99)</f>
        <v>0.70922965370857349</v>
      </c>
      <c r="BW232" s="8">
        <f>MAX((BW$3*climate!$I342+BW$4*climate!$I342^2+BW$5*climate!$I342^6)*(M232/M$66)^$BW$1,-99)</f>
        <v>-5.9637552967952839E-2</v>
      </c>
      <c r="BX232" s="8">
        <f>MAX((BX$3*climate!$M342+BX$4*climate!$M342^2+BX$5*climate!$M342^6)*(K232/K$66)^$BW$1,-99)</f>
        <v>2.2785612821724333</v>
      </c>
      <c r="BY232" s="8">
        <f>MAX((BY$3*climate!$M342+BY$4*climate!$M342^2+BY$5*climate!$M342^6)*(L232/L$66)^$BW$1,-99)</f>
        <v>0.70922918795408718</v>
      </c>
      <c r="BZ232" s="8">
        <f>MAX((BZ$3*climate!$M342+BZ$4*climate!$M342^2+BZ$5*climate!$M342^6)*(M232/M$66)^$BW$1,-99)</f>
        <v>-5.9638155352856929E-2</v>
      </c>
      <c r="CA232" s="8">
        <f t="shared" si="309"/>
        <v>1.4911686688166878E-3</v>
      </c>
      <c r="CB232" s="8">
        <f t="shared" si="310"/>
        <v>1.1029287789757995E-5</v>
      </c>
      <c r="CC232" s="8">
        <f t="shared" si="311"/>
        <v>1.2843670522065077E-6</v>
      </c>
      <c r="CD232" s="8">
        <f>MAX((CD$3*climate!$I342+CD$4*climate!$I342^2+CD$5*climate!$I342^6)*(K232/K$66)^$BW$1,-99)</f>
        <v>0.80708391032344307</v>
      </c>
      <c r="CE232" s="8">
        <f>MAX((CE$3*climate!$I342+CE$4*climate!$I342^2+CE$5*climate!$I342^6)*(L232/L$66)^$BW$1,-99)</f>
        <v>0.25175499076476399</v>
      </c>
      <c r="CF232" s="8">
        <f>MAX((CF$3*climate!$I342+CF$4*climate!$I342^2+CF$5*climate!$I342^6)*(M232/M$66)^$BW$1,-99)</f>
        <v>-1.5374700398176646E-3</v>
      </c>
      <c r="CG232" s="8">
        <f>MAX((CG$3*climate!$M342+CG$4*climate!$M342^2+CG$5*climate!$M342^6)*(K232/K$66)^$BW$1,-99)</f>
        <v>0.80708423502032411</v>
      </c>
      <c r="CH232" s="8">
        <f>MAX((CH$3*climate!$M342+CH$4*climate!$M342^2+CH$5*climate!$M342^6)*(L232/L$66)^$BW$1,-99)</f>
        <v>0.25175502766091723</v>
      </c>
      <c r="CI232" s="8">
        <f>MAX((CI$3*climate!$M342+CI$4*climate!$M342^2+CI$5*climate!$M342^6)*(M232/M$66)^$BW$1,-99)</f>
        <v>-1.5375943320283189E-3</v>
      </c>
      <c r="CJ232" s="8">
        <f t="shared" si="312"/>
        <v>-8.6847802282188065E-6</v>
      </c>
      <c r="CK232" s="8">
        <f t="shared" si="313"/>
        <v>-6.4236154186257658E-8</v>
      </c>
      <c r="CL232" s="8">
        <f t="shared" si="314"/>
        <v>-7.4803379483759707E-9</v>
      </c>
    </row>
    <row r="233" spans="1:90">
      <c r="A233">
        <f t="shared" si="253"/>
        <v>2187</v>
      </c>
      <c r="B233" s="4">
        <f t="shared" si="271"/>
        <v>1286.5078033824793</v>
      </c>
      <c r="C233" s="4">
        <f t="shared" si="272"/>
        <v>3572.4590385220672</v>
      </c>
      <c r="D233" s="4">
        <f t="shared" si="273"/>
        <v>6809.0030138537268</v>
      </c>
      <c r="E233" s="11">
        <f t="shared" si="254"/>
        <v>1.1123766258976694E-6</v>
      </c>
      <c r="F233" s="11">
        <f t="shared" si="255"/>
        <v>2.2300699054089086E-6</v>
      </c>
      <c r="G233" s="11">
        <f t="shared" si="256"/>
        <v>4.9236136054798881E-6</v>
      </c>
      <c r="H233" s="4">
        <f t="shared" si="274"/>
        <v>260597.66826586524</v>
      </c>
      <c r="I233" s="4">
        <f t="shared" si="275"/>
        <v>239242.60012131775</v>
      </c>
      <c r="J233" s="4">
        <f t="shared" si="276"/>
        <v>47380.367342862133</v>
      </c>
      <c r="K233" s="4">
        <f t="shared" si="244"/>
        <v>202562.05798418267</v>
      </c>
      <c r="L233" s="4">
        <f t="shared" si="245"/>
        <v>66968.605529566223</v>
      </c>
      <c r="M233" s="4">
        <f t="shared" si="246"/>
        <v>6958.4882318984346</v>
      </c>
      <c r="N233" s="11">
        <f t="shared" si="257"/>
        <v>3.8830101826554664E-3</v>
      </c>
      <c r="O233" s="11">
        <f t="shared" si="258"/>
        <v>6.031084906691353E-3</v>
      </c>
      <c r="P233" s="11">
        <f t="shared" si="259"/>
        <v>4.3498632096445888E-3</v>
      </c>
      <c r="Q233" s="4">
        <f t="shared" si="260"/>
        <v>3882.7676470497063</v>
      </c>
      <c r="R233" s="4">
        <f t="shared" si="261"/>
        <v>13026.777447655699</v>
      </c>
      <c r="S233" s="4">
        <f t="shared" si="262"/>
        <v>3215.6808786130919</v>
      </c>
      <c r="T233" s="4">
        <f t="shared" si="277"/>
        <v>14.899471944194277</v>
      </c>
      <c r="U233" s="4">
        <f t="shared" si="278"/>
        <v>54.450074698443913</v>
      </c>
      <c r="V233" s="4">
        <f t="shared" si="279"/>
        <v>67.869479680121884</v>
      </c>
      <c r="W233" s="11">
        <f t="shared" si="263"/>
        <v>-1.219247815263802E-2</v>
      </c>
      <c r="X233" s="11">
        <f t="shared" si="264"/>
        <v>-1.3228699347321071E-2</v>
      </c>
      <c r="Y233" s="11">
        <f t="shared" si="265"/>
        <v>-1.2203590333800474E-2</v>
      </c>
      <c r="Z233" s="4">
        <f t="shared" si="291"/>
        <v>3178.3619465698494</v>
      </c>
      <c r="AA233" s="4">
        <f t="shared" si="280"/>
        <v>20697.337807314423</v>
      </c>
      <c r="AB233" s="4">
        <f t="shared" si="281"/>
        <v>5901.8702394112488</v>
      </c>
      <c r="AC233" s="12">
        <f t="shared" si="282"/>
        <v>1.4653844220044141</v>
      </c>
      <c r="AD233" s="12">
        <f t="shared" si="283"/>
        <v>4.4301592717265494</v>
      </c>
      <c r="AE233" s="12">
        <f t="shared" si="284"/>
        <v>1.9185632216736535</v>
      </c>
      <c r="AF233" s="11">
        <f t="shared" si="266"/>
        <v>-2.9039671966837322E-3</v>
      </c>
      <c r="AG233" s="11">
        <f t="shared" si="267"/>
        <v>2.0567434751257441E-3</v>
      </c>
      <c r="AH233" s="11">
        <f t="shared" si="268"/>
        <v>8.257041531207765E-4</v>
      </c>
      <c r="AI233" s="1">
        <f t="shared" si="247"/>
        <v>499895.93418440159</v>
      </c>
      <c r="AJ233" s="1">
        <f t="shared" si="248"/>
        <v>448878.52937661507</v>
      </c>
      <c r="AK233" s="1">
        <f t="shared" si="249"/>
        <v>90444.003166705923</v>
      </c>
      <c r="AL233" s="17">
        <f t="shared" si="319"/>
        <v>61.293125256866318</v>
      </c>
      <c r="AM233" s="17">
        <f t="shared" si="319"/>
        <v>26.377371506777994</v>
      </c>
      <c r="AN233" s="17">
        <f t="shared" si="319"/>
        <v>4.1517145716920414</v>
      </c>
      <c r="AO233" s="7">
        <f t="shared" si="318"/>
        <v>3.085484748842657E-3</v>
      </c>
      <c r="AP233" s="7">
        <f t="shared" si="318"/>
        <v>4.7514146497508927E-3</v>
      </c>
      <c r="AQ233" s="7">
        <f t="shared" si="318"/>
        <v>3.4392643970870343E-3</v>
      </c>
      <c r="AR233" s="1">
        <f t="shared" si="286"/>
        <v>260597.66826586524</v>
      </c>
      <c r="AS233" s="1">
        <f t="shared" si="287"/>
        <v>239242.60012131775</v>
      </c>
      <c r="AT233" s="1">
        <f t="shared" si="288"/>
        <v>47380.367342862133</v>
      </c>
      <c r="AU233" s="1">
        <f t="shared" si="250"/>
        <v>52119.53365317305</v>
      </c>
      <c r="AV233" s="1">
        <f t="shared" si="251"/>
        <v>47848.520024263555</v>
      </c>
      <c r="AW233" s="1">
        <f t="shared" si="252"/>
        <v>9476.0734685724274</v>
      </c>
      <c r="AX233" s="1">
        <f t="shared" si="300"/>
        <v>162049.64638734615</v>
      </c>
      <c r="AY233" s="1">
        <f t="shared" si="301"/>
        <v>53574.884423652977</v>
      </c>
      <c r="AZ233" s="1">
        <f t="shared" si="302"/>
        <v>5566.7905855187482</v>
      </c>
      <c r="BA233" s="1">
        <f t="shared" si="303"/>
        <v>11.995658026446646</v>
      </c>
      <c r="BB233" s="1">
        <f t="shared" si="304"/>
        <v>10.888835663058126</v>
      </c>
      <c r="BC233" s="1">
        <f t="shared" si="305"/>
        <v>8.6245739703605988</v>
      </c>
      <c r="BD233" s="1">
        <f t="shared" si="306"/>
        <v>811.86087420289209</v>
      </c>
      <c r="BE233">
        <f t="shared" si="292"/>
        <v>0.44605544733121549</v>
      </c>
      <c r="BF233">
        <f t="shared" si="293"/>
        <v>0.64396964061591089</v>
      </c>
      <c r="BG233">
        <f t="shared" si="294"/>
        <v>5.0936644772301656E-2</v>
      </c>
      <c r="BH233">
        <f t="shared" si="307"/>
        <v>0.50530665600332836</v>
      </c>
      <c r="BI233">
        <f t="shared" si="308"/>
        <v>1.989654620938508E-2</v>
      </c>
      <c r="BJ233">
        <f t="shared" si="308"/>
        <v>4.1469689803498549E-2</v>
      </c>
      <c r="BK233">
        <f t="shared" si="308"/>
        <v>2.5945417806596459E-4</v>
      </c>
      <c r="BL233">
        <f t="shared" si="297"/>
        <v>5184.9935487097919</v>
      </c>
      <c r="BM233">
        <f t="shared" si="298"/>
        <v>9921.3164148134911</v>
      </c>
      <c r="BN233">
        <f t="shared" si="299"/>
        <v>12.293034265405765</v>
      </c>
      <c r="BO233">
        <f t="shared" si="270"/>
        <v>2399.1186340752324</v>
      </c>
      <c r="BP233">
        <f t="shared" si="289"/>
        <v>1488.7419112007212</v>
      </c>
      <c r="BQ233">
        <f t="shared" si="290"/>
        <v>81.784141047644695</v>
      </c>
      <c r="BR233" s="7">
        <f t="shared" si="315"/>
        <v>4.8634301970686966E-3</v>
      </c>
      <c r="BS233" s="7">
        <f t="shared" si="295"/>
        <v>7.1809759833008236E-3</v>
      </c>
      <c r="BT233" s="7">
        <f t="shared" si="296"/>
        <v>8.3225997863832415E-4</v>
      </c>
      <c r="BU233" s="8">
        <f>MAX((BU$3*climate!$I343+BU$4*climate!$I343^2+BU$5*climate!$I343^6)*(K233/K$66)^$BW$1,-99)</f>
        <v>2.2721632646777787</v>
      </c>
      <c r="BV233" s="8">
        <f>MAX((BV$3*climate!$I343+BV$4*climate!$I343^2+BV$5*climate!$I343^6)*(L233/L$66)^$BW$1,-99)</f>
        <v>0.70397828852817357</v>
      </c>
      <c r="BW233" s="8">
        <f>MAX((BW$3*climate!$I343+BW$4*climate!$I343^2+BW$5*climate!$I343^6)*(M233/M$66)^$BW$1,-99)</f>
        <v>-6.4982440648225892E-2</v>
      </c>
      <c r="BX233" s="8">
        <f>MAX((BX$3*climate!$M343+BX$4*climate!$M343^2+BX$5*climate!$M343^6)*(K233/K$66)^$BW$1,-99)</f>
        <v>2.272162796080377</v>
      </c>
      <c r="BY233" s="8">
        <f>MAX((BY$3*climate!$M343+BY$4*climate!$M343^2+BY$5*climate!$M343^6)*(L233/L$66)^$BW$1,-99)</f>
        <v>0.70397782178062052</v>
      </c>
      <c r="BZ233" s="8">
        <f>MAX((BZ$3*climate!$M343+BZ$4*climate!$M343^2+BZ$5*climate!$M343^6)*(M233/M$66)^$BW$1,-99)</f>
        <v>-6.4983043080894948E-2</v>
      </c>
      <c r="CA233" s="8">
        <f t="shared" si="309"/>
        <v>1.5065887141601092E-3</v>
      </c>
      <c r="CB233" s="8">
        <f t="shared" si="310"/>
        <v>1.0818777373095813E-5</v>
      </c>
      <c r="CC233" s="8">
        <f t="shared" si="311"/>
        <v>1.2538734910636328E-6</v>
      </c>
      <c r="CD233" s="8">
        <f>MAX((CD$3*climate!$I343+CD$4*climate!$I343^2+CD$5*climate!$I343^6)*(K233/K$66)^$BW$1,-99)</f>
        <v>0.80920453169004447</v>
      </c>
      <c r="CE233" s="8">
        <f>MAX((CE$3*climate!$I343+CE$4*climate!$I343^2+CE$5*climate!$I343^6)*(L233/L$66)^$BW$1,-99)</f>
        <v>0.25169982140302638</v>
      </c>
      <c r="CF233" s="8">
        <f>MAX((CF$3*climate!$I343+CF$4*climate!$I343^2+CF$5*climate!$I343^6)*(M233/M$66)^$BW$1,-99)</f>
        <v>-2.6593303527704297E-3</v>
      </c>
      <c r="CG233" s="8">
        <f>MAX((CG$3*climate!$M343+CG$4*climate!$M343^2+CG$5*climate!$M343^6)*(K233/K$66)^$BW$1,-99)</f>
        <v>0.80920485333623704</v>
      </c>
      <c r="CH233" s="8">
        <f>MAX((CH$3*climate!$M343+CH$4*climate!$M343^2+CH$5*climate!$M343^6)*(L233/L$66)^$BW$1,-99)</f>
        <v>0.25169985646029908</v>
      </c>
      <c r="CI233" s="8">
        <f>MAX((CI$3*climate!$M343+CI$4*climate!$M343^2+CI$5*climate!$M343^6)*(M233/M$66)^$BW$1,-99)</f>
        <v>-2.6594562927998561E-3</v>
      </c>
      <c r="CJ233" s="8">
        <f t="shared" si="312"/>
        <v>-8.4389448582619141E-6</v>
      </c>
      <c r="CK233" s="8">
        <f t="shared" si="313"/>
        <v>-6.0599860351578781E-8</v>
      </c>
      <c r="CL233" s="8">
        <f t="shared" si="314"/>
        <v>-7.023396067467056E-9</v>
      </c>
    </row>
    <row r="234" spans="1:90">
      <c r="A234">
        <f t="shared" si="253"/>
        <v>2188</v>
      </c>
      <c r="B234" s="4">
        <f t="shared" si="271"/>
        <v>1286.5091629096285</v>
      </c>
      <c r="C234" s="4">
        <f t="shared" si="272"/>
        <v>3572.4666070137878</v>
      </c>
      <c r="D234" s="4">
        <f t="shared" si="273"/>
        <v>6809.0348625086117</v>
      </c>
      <c r="E234" s="11">
        <f t="shared" si="254"/>
        <v>1.0567577946027859E-6</v>
      </c>
      <c r="F234" s="11">
        <f t="shared" si="255"/>
        <v>2.118566410138463E-6</v>
      </c>
      <c r="G234" s="11">
        <f t="shared" si="256"/>
        <v>4.6774329252058936E-6</v>
      </c>
      <c r="H234" s="4">
        <f t="shared" si="274"/>
        <v>261599.59649712703</v>
      </c>
      <c r="I234" s="4">
        <f t="shared" si="275"/>
        <v>240671.53788244232</v>
      </c>
      <c r="J234" s="4">
        <f t="shared" si="276"/>
        <v>47584.619042581704</v>
      </c>
      <c r="K234" s="4">
        <f t="shared" si="244"/>
        <v>203340.63995741884</v>
      </c>
      <c r="L234" s="4">
        <f t="shared" si="245"/>
        <v>67368.449969534864</v>
      </c>
      <c r="M234" s="4">
        <f t="shared" si="246"/>
        <v>6988.4528429408556</v>
      </c>
      <c r="N234" s="11">
        <f t="shared" si="257"/>
        <v>3.8436713221829955E-3</v>
      </c>
      <c r="O234" s="11">
        <f t="shared" si="258"/>
        <v>5.9706251430322599E-3</v>
      </c>
      <c r="P234" s="11">
        <f t="shared" si="259"/>
        <v>4.3061955476277891E-3</v>
      </c>
      <c r="Q234" s="4">
        <f t="shared" si="260"/>
        <v>3850.1732771415423</v>
      </c>
      <c r="R234" s="4">
        <f t="shared" si="261"/>
        <v>12931.226624058712</v>
      </c>
      <c r="S234" s="4">
        <f t="shared" si="262"/>
        <v>3190.131311368842</v>
      </c>
      <c r="T234" s="4">
        <f t="shared" si="277"/>
        <v>14.717810458028845</v>
      </c>
      <c r="U234" s="4">
        <f t="shared" si="278"/>
        <v>53.729771030819023</v>
      </c>
      <c r="V234" s="4">
        <f t="shared" si="279"/>
        <v>67.041228353937484</v>
      </c>
      <c r="W234" s="11">
        <f t="shared" si="263"/>
        <v>-1.219247815263802E-2</v>
      </c>
      <c r="X234" s="11">
        <f t="shared" si="264"/>
        <v>-1.3228699347321071E-2</v>
      </c>
      <c r="Y234" s="11">
        <f t="shared" si="265"/>
        <v>-1.2203590333800474E-2</v>
      </c>
      <c r="Z234" s="4">
        <f t="shared" si="291"/>
        <v>3142.6517441122805</v>
      </c>
      <c r="AA234" s="4">
        <f t="shared" si="280"/>
        <v>20589.020282620619</v>
      </c>
      <c r="AB234" s="4">
        <f t="shared" si="281"/>
        <v>5860.0687863304256</v>
      </c>
      <c r="AC234" s="12">
        <f t="shared" si="282"/>
        <v>1.4611289937123819</v>
      </c>
      <c r="AD234" s="12">
        <f t="shared" si="283"/>
        <v>4.4392709729024409</v>
      </c>
      <c r="AE234" s="12">
        <f t="shared" si="284"/>
        <v>1.9201473872938142</v>
      </c>
      <c r="AF234" s="11">
        <f t="shared" si="266"/>
        <v>-2.9039671966837322E-3</v>
      </c>
      <c r="AG234" s="11">
        <f t="shared" si="267"/>
        <v>2.0567434751257441E-3</v>
      </c>
      <c r="AH234" s="11">
        <f t="shared" si="268"/>
        <v>8.257041531207765E-4</v>
      </c>
      <c r="AI234" s="1">
        <f t="shared" si="247"/>
        <v>502025.87441913452</v>
      </c>
      <c r="AJ234" s="1">
        <f t="shared" si="248"/>
        <v>451839.19646321709</v>
      </c>
      <c r="AK234" s="1">
        <f t="shared" si="249"/>
        <v>90875.676318607759</v>
      </c>
      <c r="AL234" s="17">
        <f t="shared" si="319"/>
        <v>61.480353070023398</v>
      </c>
      <c r="AM234" s="17">
        <f t="shared" si="319"/>
        <v>26.501448037883229</v>
      </c>
      <c r="AN234" s="17">
        <f t="shared" si="319"/>
        <v>4.165850627364196</v>
      </c>
      <c r="AO234" s="7">
        <f t="shared" ref="AO234:AQ249" si="320">AO$5*AO233</f>
        <v>3.0546299013542305E-3</v>
      </c>
      <c r="AP234" s="7">
        <f t="shared" si="320"/>
        <v>4.7039005032533839E-3</v>
      </c>
      <c r="AQ234" s="7">
        <f t="shared" si="320"/>
        <v>3.4048717531161639E-3</v>
      </c>
      <c r="AR234" s="1">
        <f t="shared" si="286"/>
        <v>261599.59649712703</v>
      </c>
      <c r="AS234" s="1">
        <f t="shared" si="287"/>
        <v>240671.53788244232</v>
      </c>
      <c r="AT234" s="1">
        <f t="shared" si="288"/>
        <v>47584.619042581704</v>
      </c>
      <c r="AU234" s="1">
        <f t="shared" si="250"/>
        <v>52319.919299425412</v>
      </c>
      <c r="AV234" s="1">
        <f t="shared" si="251"/>
        <v>48134.307576488471</v>
      </c>
      <c r="AW234" s="1">
        <f t="shared" si="252"/>
        <v>9516.9238085163415</v>
      </c>
      <c r="AX234" s="1">
        <f t="shared" si="300"/>
        <v>162672.51196593506</v>
      </c>
      <c r="AY234" s="1">
        <f t="shared" si="301"/>
        <v>53894.759975627887</v>
      </c>
      <c r="AZ234" s="1">
        <f t="shared" si="302"/>
        <v>5590.7622743526845</v>
      </c>
      <c r="BA234" s="1">
        <f t="shared" si="303"/>
        <v>11.99949432973837</v>
      </c>
      <c r="BB234" s="1">
        <f t="shared" si="304"/>
        <v>10.89478853465034</v>
      </c>
      <c r="BC234" s="1">
        <f t="shared" si="305"/>
        <v>8.6288709207795655</v>
      </c>
      <c r="BD234" s="1">
        <f t="shared" si="306"/>
        <v>788.60370119215293</v>
      </c>
      <c r="BE234">
        <f t="shared" si="292"/>
        <v>0.44605544733121549</v>
      </c>
      <c r="BF234">
        <f t="shared" si="293"/>
        <v>0.64396964061591089</v>
      </c>
      <c r="BG234">
        <f t="shared" si="294"/>
        <v>5.0936644772301656E-2</v>
      </c>
      <c r="BH234">
        <f t="shared" si="307"/>
        <v>0.50551244207525703</v>
      </c>
      <c r="BI234">
        <f t="shared" si="308"/>
        <v>1.989654620938508E-2</v>
      </c>
      <c r="BJ234">
        <f t="shared" si="308"/>
        <v>4.1469689803498549E-2</v>
      </c>
      <c r="BK234">
        <f t="shared" si="308"/>
        <v>2.5945417806596459E-4</v>
      </c>
      <c r="BL234">
        <f t="shared" si="297"/>
        <v>5204.9284600615792</v>
      </c>
      <c r="BM234">
        <f t="shared" si="298"/>
        <v>9980.5740205158327</v>
      </c>
      <c r="BN234">
        <f t="shared" si="299"/>
        <v>12.346028222275082</v>
      </c>
      <c r="BO234">
        <f t="shared" si="270"/>
        <v>2410.7865800865443</v>
      </c>
      <c r="BP234">
        <f t="shared" si="289"/>
        <v>1505.5127599972243</v>
      </c>
      <c r="BQ234">
        <f t="shared" si="290"/>
        <v>82.722607026429444</v>
      </c>
      <c r="BR234" s="7">
        <f t="shared" si="315"/>
        <v>4.815457459111494E-3</v>
      </c>
      <c r="BS234" s="7">
        <f t="shared" si="295"/>
        <v>6.9718213430105085E-3</v>
      </c>
      <c r="BT234" s="7">
        <f t="shared" si="296"/>
        <v>8.0422203969449102E-4</v>
      </c>
      <c r="BU234" s="8">
        <f>MAX((BU$3*climate!$I344+BU$4*climate!$I344^2+BU$5*climate!$I344^6)*(K234/K$66)^$BW$1,-99)</f>
        <v>2.2657919721722508</v>
      </c>
      <c r="BV234" s="8">
        <f>MAX((BV$3*climate!$I344+BV$4*climate!$I344^2+BV$5*climate!$I344^6)*(L234/L$66)^$BW$1,-99)</f>
        <v>0.69876739629091533</v>
      </c>
      <c r="BW234" s="8">
        <f>MAX((BW$3*climate!$I344+BW$4*climate!$I344^2+BW$5*climate!$I344^6)*(M234/M$66)^$BW$1,-99)</f>
        <v>-7.0282887517152656E-2</v>
      </c>
      <c r="BX234" s="8">
        <f>MAX((BX$3*climate!$M344+BX$4*climate!$M344^2+BX$5*climate!$M344^6)*(K234/K$66)^$BW$1,-99)</f>
        <v>2.2657915000313071</v>
      </c>
      <c r="BY234" s="8">
        <f>MAX((BY$3*climate!$M344+BY$4*climate!$M344^2+BY$5*climate!$M344^6)*(L234/L$66)^$BW$1,-99)</f>
        <v>0.6987669285903737</v>
      </c>
      <c r="BZ234" s="8">
        <f>MAX((BZ$3*climate!$M344+BZ$4*climate!$M344^2+BZ$5*climate!$M344^6)*(M234/M$66)^$BW$1,-99)</f>
        <v>-7.0283489975677516E-2</v>
      </c>
      <c r="CA234" s="8">
        <f t="shared" si="309"/>
        <v>1.521796397494751E-3</v>
      </c>
      <c r="CB234" s="8">
        <f t="shared" si="310"/>
        <v>1.0609692603770408E-5</v>
      </c>
      <c r="CC234" s="8">
        <f t="shared" si="311"/>
        <v>1.223862202792957E-6</v>
      </c>
      <c r="CD234" s="8">
        <f>MAX((CD$3*climate!$I344+CD$4*climate!$I344^2+CD$5*climate!$I344^6)*(K234/K$66)^$BW$1,-99)</f>
        <v>0.81128263764456898</v>
      </c>
      <c r="CE234" s="8">
        <f>MAX((CE$3*climate!$I344+CE$4*climate!$I344^2+CE$5*climate!$I344^6)*(L234/L$66)^$BW$1,-99)</f>
        <v>0.25162982743320267</v>
      </c>
      <c r="CF234" s="8">
        <f>MAX((CF$3*climate!$I344+CF$4*climate!$I344^2+CF$5*climate!$I344^6)*(M234/M$66)^$BW$1,-99)</f>
        <v>-3.7863884082295633E-3</v>
      </c>
      <c r="CG234" s="8">
        <f>MAX((CG$3*climate!$M344+CG$4*climate!$M344^2+CG$5*climate!$M344^6)*(K234/K$66)^$BW$1,-99)</f>
        <v>0.811282956262944</v>
      </c>
      <c r="CH234" s="8">
        <f>MAX((CH$3*climate!$M344+CH$4*climate!$M344^2+CH$5*climate!$M344^6)*(L234/L$66)^$BW$1,-99)</f>
        <v>0.25162986066803028</v>
      </c>
      <c r="CI234" s="8">
        <f>MAX((CI$3*climate!$M344+CI$4*climate!$M344^2+CI$5*climate!$M344^6)*(M234/M$66)^$BW$1,-99)</f>
        <v>-3.7865159820690756E-3</v>
      </c>
      <c r="CJ234" s="8">
        <f t="shared" si="312"/>
        <v>-8.1975865315700486E-6</v>
      </c>
      <c r="CK234" s="8">
        <f t="shared" si="313"/>
        <v>-5.7152108741975553E-8</v>
      </c>
      <c r="CL234" s="8">
        <f t="shared" si="314"/>
        <v>-6.5926797609913522E-9</v>
      </c>
    </row>
    <row r="235" spans="1:90">
      <c r="A235">
        <f t="shared" si="253"/>
        <v>2189</v>
      </c>
      <c r="B235" s="4">
        <f t="shared" si="271"/>
        <v>1286.5104544617848</v>
      </c>
      <c r="C235" s="4">
        <f t="shared" si="272"/>
        <v>3572.4737970961546</v>
      </c>
      <c r="D235" s="4">
        <f t="shared" si="273"/>
        <v>6809.0651188722741</v>
      </c>
      <c r="E235" s="11">
        <f t="shared" si="254"/>
        <v>1.0039199048726466E-6</v>
      </c>
      <c r="F235" s="11">
        <f t="shared" si="255"/>
        <v>2.0126380896315397E-6</v>
      </c>
      <c r="G235" s="11">
        <f t="shared" si="256"/>
        <v>4.4435612789455984E-6</v>
      </c>
      <c r="H235" s="4">
        <f t="shared" si="274"/>
        <v>262595.17987243854</v>
      </c>
      <c r="I235" s="4">
        <f t="shared" si="275"/>
        <v>242094.58206173533</v>
      </c>
      <c r="J235" s="4">
        <f t="shared" si="276"/>
        <v>47787.683580316021</v>
      </c>
      <c r="K235" s="4">
        <f t="shared" si="244"/>
        <v>204114.29923614257</v>
      </c>
      <c r="L235" s="4">
        <f t="shared" si="245"/>
        <v>67766.650173479007</v>
      </c>
      <c r="M235" s="4">
        <f t="shared" si="246"/>
        <v>7018.2444647012981</v>
      </c>
      <c r="N235" s="11">
        <f t="shared" si="257"/>
        <v>3.8047449781102305E-3</v>
      </c>
      <c r="O235" s="11">
        <f t="shared" si="258"/>
        <v>5.9107817401797824E-3</v>
      </c>
      <c r="P235" s="11">
        <f t="shared" si="259"/>
        <v>4.2629781483802809E-3</v>
      </c>
      <c r="Q235" s="4">
        <f t="shared" si="260"/>
        <v>3817.7042769548652</v>
      </c>
      <c r="R235" s="4">
        <f t="shared" si="261"/>
        <v>12835.611688569128</v>
      </c>
      <c r="S235" s="4">
        <f t="shared" si="262"/>
        <v>3164.6478158092395</v>
      </c>
      <c r="T235" s="4">
        <f t="shared" si="277"/>
        <v>14.538363875564661</v>
      </c>
      <c r="U235" s="4">
        <f t="shared" si="278"/>
        <v>53.018996043851914</v>
      </c>
      <c r="V235" s="4">
        <f t="shared" si="279"/>
        <v>66.223084667631255</v>
      </c>
      <c r="W235" s="11">
        <f t="shared" si="263"/>
        <v>-1.219247815263802E-2</v>
      </c>
      <c r="X235" s="11">
        <f t="shared" si="264"/>
        <v>-1.3228699347321071E-2</v>
      </c>
      <c r="Y235" s="11">
        <f t="shared" si="265"/>
        <v>-1.2203590333800474E-2</v>
      </c>
      <c r="Z235" s="4">
        <f t="shared" si="291"/>
        <v>3107.2208211301008</v>
      </c>
      <c r="AA235" s="4">
        <f t="shared" si="280"/>
        <v>20480.036474428587</v>
      </c>
      <c r="AB235" s="4">
        <f t="shared" si="281"/>
        <v>5818.3089873925392</v>
      </c>
      <c r="AC235" s="12">
        <f t="shared" si="282"/>
        <v>1.4568859230445177</v>
      </c>
      <c r="AD235" s="12">
        <f t="shared" si="283"/>
        <v>4.4484014145102728</v>
      </c>
      <c r="AE235" s="12">
        <f t="shared" si="284"/>
        <v>1.9217328609661066</v>
      </c>
      <c r="AF235" s="11">
        <f t="shared" si="266"/>
        <v>-2.9039671966837322E-3</v>
      </c>
      <c r="AG235" s="11">
        <f t="shared" si="267"/>
        <v>2.0567434751257441E-3</v>
      </c>
      <c r="AH235" s="11">
        <f t="shared" si="268"/>
        <v>8.257041531207765E-4</v>
      </c>
      <c r="AI235" s="1">
        <f t="shared" si="247"/>
        <v>504143.20627664647</v>
      </c>
      <c r="AJ235" s="1">
        <f t="shared" si="248"/>
        <v>454789.58439338388</v>
      </c>
      <c r="AK235" s="1">
        <f t="shared" si="249"/>
        <v>91305.032495263324</v>
      </c>
      <c r="AL235" s="17">
        <f t="shared" si="319"/>
        <v>61.666274797608573</v>
      </c>
      <c r="AM235" s="17">
        <f t="shared" si="319"/>
        <v>26.624861610897945</v>
      </c>
      <c r="AN235" s="17">
        <f t="shared" si="319"/>
        <v>4.1798929726217207</v>
      </c>
      <c r="AO235" s="7">
        <f t="shared" si="320"/>
        <v>3.0240836023406881E-3</v>
      </c>
      <c r="AP235" s="7">
        <f t="shared" si="320"/>
        <v>4.65686149822085E-3</v>
      </c>
      <c r="AQ235" s="7">
        <f t="shared" si="320"/>
        <v>3.3708230355850022E-3</v>
      </c>
      <c r="AR235" s="1">
        <f t="shared" si="286"/>
        <v>262595.17987243854</v>
      </c>
      <c r="AS235" s="1">
        <f t="shared" si="287"/>
        <v>242094.58206173533</v>
      </c>
      <c r="AT235" s="1">
        <f t="shared" si="288"/>
        <v>47787.683580316021</v>
      </c>
      <c r="AU235" s="1">
        <f t="shared" si="250"/>
        <v>52519.035974487713</v>
      </c>
      <c r="AV235" s="1">
        <f t="shared" si="251"/>
        <v>48418.916412347069</v>
      </c>
      <c r="AW235" s="1">
        <f t="shared" si="252"/>
        <v>9557.5367160632049</v>
      </c>
      <c r="AX235" s="1">
        <f t="shared" si="300"/>
        <v>163291.43938891406</v>
      </c>
      <c r="AY235" s="1">
        <f t="shared" si="301"/>
        <v>54213.320138783209</v>
      </c>
      <c r="AZ235" s="1">
        <f t="shared" si="302"/>
        <v>5614.5955717610386</v>
      </c>
      <c r="BA235" s="1">
        <f t="shared" si="303"/>
        <v>12.003291854981345</v>
      </c>
      <c r="BB235" s="1">
        <f t="shared" si="304"/>
        <v>10.900681916252077</v>
      </c>
      <c r="BC235" s="1">
        <f t="shared" si="305"/>
        <v>8.6331248381779897</v>
      </c>
      <c r="BD235" s="1">
        <f t="shared" si="306"/>
        <v>766.00870036880326</v>
      </c>
      <c r="BE235">
        <f t="shared" si="292"/>
        <v>0.44605544733121549</v>
      </c>
      <c r="BF235">
        <f t="shared" si="293"/>
        <v>0.64396964061591089</v>
      </c>
      <c r="BG235">
        <f t="shared" si="294"/>
        <v>5.0936644772301656E-2</v>
      </c>
      <c r="BH235">
        <f t="shared" si="307"/>
        <v>0.50571648566593752</v>
      </c>
      <c r="BI235">
        <f t="shared" si="308"/>
        <v>1.989654620938508E-2</v>
      </c>
      <c r="BJ235">
        <f t="shared" si="308"/>
        <v>4.1469689803498549E-2</v>
      </c>
      <c r="BK235">
        <f t="shared" si="308"/>
        <v>2.5945417806596459E-4</v>
      </c>
      <c r="BL235">
        <f t="shared" si="297"/>
        <v>5224.7371306937603</v>
      </c>
      <c r="BM235">
        <f t="shared" si="298"/>
        <v>10039.587221207788</v>
      </c>
      <c r="BN235">
        <f t="shared" si="299"/>
        <v>12.398714165007284</v>
      </c>
      <c r="BO235">
        <f t="shared" si="270"/>
        <v>2422.3956203059479</v>
      </c>
      <c r="BP235">
        <f t="shared" si="289"/>
        <v>1522.4734702012261</v>
      </c>
      <c r="BQ235">
        <f t="shared" si="290"/>
        <v>83.671880207674079</v>
      </c>
      <c r="BR235" s="7">
        <f t="shared" si="315"/>
        <v>4.7679633722519377E-3</v>
      </c>
      <c r="BS235" s="7">
        <f t="shared" si="295"/>
        <v>6.768758585447095E-3</v>
      </c>
      <c r="BT235" s="7">
        <f t="shared" si="296"/>
        <v>7.7716469530633009E-4</v>
      </c>
      <c r="BU235" s="8">
        <f>MAX((BU$3*climate!$I345+BU$4*climate!$I345^2+BU$5*climate!$I345^6)*(K235/K$66)^$BW$1,-99)</f>
        <v>2.2594490782286356</v>
      </c>
      <c r="BV235" s="8">
        <f>MAX((BV$3*climate!$I345+BV$4*climate!$I345^2+BV$5*climate!$I345^6)*(L235/L$66)^$BW$1,-99)</f>
        <v>0.69359744890929464</v>
      </c>
      <c r="BW235" s="8">
        <f>MAX((BW$3*climate!$I345+BW$4*climate!$I345^2+BW$5*climate!$I345^6)*(M235/M$66)^$BW$1,-99)</f>
        <v>-7.5538445503961826E-2</v>
      </c>
      <c r="BX235" s="8">
        <f>MAX((BX$3*climate!$M345+BX$4*climate!$M345^2+BX$5*climate!$M345^6)*(K235/K$66)^$BW$1,-99)</f>
        <v>2.2594486026333684</v>
      </c>
      <c r="BY235" s="8">
        <f>MAX((BY$3*climate!$M345+BY$4*climate!$M345^2+BY$5*climate!$M345^6)*(L235/L$66)^$BW$1,-99)</f>
        <v>0.69359698029485195</v>
      </c>
      <c r="BZ235" s="8">
        <f>MAX((BZ$3*climate!$M345+BZ$4*climate!$M345^2+BZ$5*climate!$M345^6)*(M235/M$66)^$BW$1,-99)</f>
        <v>-7.5539047967059722E-2</v>
      </c>
      <c r="CA235" s="8">
        <f t="shared" si="309"/>
        <v>1.5367934061969388E-3</v>
      </c>
      <c r="CB235" s="8">
        <f t="shared" si="310"/>
        <v>1.0402183562254015E-5</v>
      </c>
      <c r="CC235" s="8">
        <f t="shared" si="311"/>
        <v>1.1943415792758211E-6</v>
      </c>
      <c r="CD235" s="8">
        <f>MAX((CD$3*climate!$I345+CD$4*climate!$I345^2+CD$5*climate!$I345^6)*(K235/K$66)^$BW$1,-99)</f>
        <v>0.81331861678811457</v>
      </c>
      <c r="CE235" s="8">
        <f>MAX((CE$3*climate!$I345+CE$4*climate!$I345^2+CE$5*climate!$I345^6)*(L235/L$66)^$BW$1,-99)</f>
        <v>0.25154535608966549</v>
      </c>
      <c r="CF235" s="8">
        <f>MAX((CF$3*climate!$I345+CF$4*climate!$I345^2+CF$5*climate!$I345^6)*(M235/M$66)^$BW$1,-99)</f>
        <v>-4.918234663171271E-3</v>
      </c>
      <c r="CG235" s="8">
        <f>MAX((CG$3*climate!$M345+CG$4*climate!$M345^2+CG$5*climate!$M345^6)*(K235/K$66)^$BW$1,-99)</f>
        <v>0.81331893240185493</v>
      </c>
      <c r="CH235" s="8">
        <f>MAX((CH$3*climate!$M345+CH$4*climate!$M345^2+CH$5*climate!$M345^6)*(L235/L$66)^$BW$1,-99)</f>
        <v>0.25154538751864836</v>
      </c>
      <c r="CI235" s="8">
        <f>MAX((CI$3*climate!$M345+CI$4*climate!$M345^2+CI$5*climate!$M345^6)*(M235/M$66)^$BW$1,-99)</f>
        <v>-4.9183638565866682E-3</v>
      </c>
      <c r="CJ235" s="8">
        <f t="shared" si="312"/>
        <v>-7.9606826660290307E-6</v>
      </c>
      <c r="CK235" s="8">
        <f t="shared" si="313"/>
        <v>-5.3883939141703872E-8</v>
      </c>
      <c r="CL235" s="8">
        <f t="shared" si="314"/>
        <v>-6.1867615185748348E-9</v>
      </c>
    </row>
    <row r="236" spans="1:90">
      <c r="A236">
        <f t="shared" si="253"/>
        <v>2190</v>
      </c>
      <c r="B236" s="4">
        <f t="shared" si="271"/>
        <v>1286.5116814375651</v>
      </c>
      <c r="C236" s="4">
        <f t="shared" si="272"/>
        <v>3572.4806276881509</v>
      </c>
      <c r="D236" s="4">
        <f t="shared" si="273"/>
        <v>6809.0938625454764</v>
      </c>
      <c r="E236" s="11">
        <f t="shared" si="254"/>
        <v>9.5372390962901417E-7</v>
      </c>
      <c r="F236" s="11">
        <f t="shared" si="255"/>
        <v>1.9120061851499625E-6</v>
      </c>
      <c r="G236" s="11">
        <f t="shared" si="256"/>
        <v>4.2213832149983184E-6</v>
      </c>
      <c r="H236" s="4">
        <f t="shared" si="274"/>
        <v>263584.42425457877</v>
      </c>
      <c r="I236" s="4">
        <f t="shared" si="275"/>
        <v>243511.67580107413</v>
      </c>
      <c r="J236" s="4">
        <f t="shared" si="276"/>
        <v>47989.560041322613</v>
      </c>
      <c r="K236" s="4">
        <f t="shared" si="244"/>
        <v>204883.03997367987</v>
      </c>
      <c r="L236" s="4">
        <f t="shared" si="245"/>
        <v>68163.1900013009</v>
      </c>
      <c r="M236" s="4">
        <f t="shared" si="246"/>
        <v>7047.8629036525635</v>
      </c>
      <c r="N236" s="11">
        <f t="shared" si="257"/>
        <v>3.7662267681106698E-3</v>
      </c>
      <c r="O236" s="11">
        <f t="shared" si="258"/>
        <v>5.8515483177459249E-3</v>
      </c>
      <c r="P236" s="11">
        <f t="shared" si="259"/>
        <v>4.2202062211189606E-3</v>
      </c>
      <c r="Q236" s="4">
        <f t="shared" si="260"/>
        <v>3785.3636435970116</v>
      </c>
      <c r="R236" s="4">
        <f t="shared" si="261"/>
        <v>12739.952217583879</v>
      </c>
      <c r="S236" s="4">
        <f t="shared" si="262"/>
        <v>3139.2334839252103</v>
      </c>
      <c r="T236" s="4">
        <f t="shared" si="277"/>
        <v>14.361105191636737</v>
      </c>
      <c r="U236" s="4">
        <f t="shared" si="278"/>
        <v>52.317623685490993</v>
      </c>
      <c r="V236" s="4">
        <f t="shared" si="279"/>
        <v>65.414925271706906</v>
      </c>
      <c r="W236" s="11">
        <f t="shared" si="263"/>
        <v>-1.219247815263802E-2</v>
      </c>
      <c r="X236" s="11">
        <f t="shared" si="264"/>
        <v>-1.3228699347321071E-2</v>
      </c>
      <c r="Y236" s="11">
        <f t="shared" si="265"/>
        <v>-1.2203590333800474E-2</v>
      </c>
      <c r="Z236" s="4">
        <f t="shared" si="291"/>
        <v>3072.0700603757814</v>
      </c>
      <c r="AA236" s="4">
        <f t="shared" si="280"/>
        <v>20370.415520148559</v>
      </c>
      <c r="AB236" s="4">
        <f t="shared" si="281"/>
        <v>5776.5968347496109</v>
      </c>
      <c r="AC236" s="12">
        <f t="shared" si="282"/>
        <v>1.452655174114686</v>
      </c>
      <c r="AD236" s="12">
        <f t="shared" si="283"/>
        <v>4.4575506350943073</v>
      </c>
      <c r="AE236" s="12">
        <f t="shared" si="284"/>
        <v>1.9233196437705951</v>
      </c>
      <c r="AF236" s="11">
        <f t="shared" si="266"/>
        <v>-2.9039671966837322E-3</v>
      </c>
      <c r="AG236" s="11">
        <f t="shared" si="267"/>
        <v>2.0567434751257441E-3</v>
      </c>
      <c r="AH236" s="11">
        <f t="shared" si="268"/>
        <v>8.257041531207765E-4</v>
      </c>
      <c r="AI236" s="1">
        <f t="shared" si="247"/>
        <v>506247.92162346956</v>
      </c>
      <c r="AJ236" s="1">
        <f t="shared" si="248"/>
        <v>457729.54236639256</v>
      </c>
      <c r="AK236" s="1">
        <f t="shared" si="249"/>
        <v>91732.065961800196</v>
      </c>
      <c r="AL236" s="17">
        <f t="shared" si="319"/>
        <v>61.850893928337122</v>
      </c>
      <c r="AM236" s="17">
        <f t="shared" si="319"/>
        <v>26.747610020899877</v>
      </c>
      <c r="AN236" s="17">
        <f t="shared" si="319"/>
        <v>4.1938417553449305</v>
      </c>
      <c r="AO236" s="7">
        <f t="shared" si="320"/>
        <v>2.9938427663172814E-3</v>
      </c>
      <c r="AP236" s="7">
        <f t="shared" si="320"/>
        <v>4.6102928832386413E-3</v>
      </c>
      <c r="AQ236" s="7">
        <f t="shared" si="320"/>
        <v>3.337114805229152E-3</v>
      </c>
      <c r="AR236" s="1">
        <f t="shared" si="286"/>
        <v>263584.42425457877</v>
      </c>
      <c r="AS236" s="1">
        <f t="shared" si="287"/>
        <v>243511.67580107413</v>
      </c>
      <c r="AT236" s="1">
        <f t="shared" si="288"/>
        <v>47989.560041322613</v>
      </c>
      <c r="AU236" s="1">
        <f t="shared" si="250"/>
        <v>52716.884850915754</v>
      </c>
      <c r="AV236" s="1">
        <f t="shared" si="251"/>
        <v>48702.335160214832</v>
      </c>
      <c r="AW236" s="1">
        <f t="shared" si="252"/>
        <v>9597.9120082645222</v>
      </c>
      <c r="AX236" s="1">
        <f t="shared" si="300"/>
        <v>163906.4319789439</v>
      </c>
      <c r="AY236" s="1">
        <f t="shared" si="301"/>
        <v>54530.55200104072</v>
      </c>
      <c r="AZ236" s="1">
        <f t="shared" si="302"/>
        <v>5638.2903229220501</v>
      </c>
      <c r="BA236" s="1">
        <f t="shared" si="303"/>
        <v>12.007051007274576</v>
      </c>
      <c r="BB236" s="1">
        <f t="shared" si="304"/>
        <v>10.906516410756103</v>
      </c>
      <c r="BC236" s="1">
        <f t="shared" si="305"/>
        <v>8.6373361643039566</v>
      </c>
      <c r="BD236" s="1">
        <f t="shared" si="306"/>
        <v>744.05718488307502</v>
      </c>
      <c r="BE236">
        <f t="shared" si="292"/>
        <v>0.44605544733121549</v>
      </c>
      <c r="BF236">
        <f t="shared" si="293"/>
        <v>0.64396964061591089</v>
      </c>
      <c r="BG236">
        <f t="shared" si="294"/>
        <v>5.0936644772301656E-2</v>
      </c>
      <c r="BH236">
        <f t="shared" si="307"/>
        <v>0.50591880325296112</v>
      </c>
      <c r="BI236">
        <f t="shared" si="308"/>
        <v>1.989654620938508E-2</v>
      </c>
      <c r="BJ236">
        <f t="shared" si="308"/>
        <v>4.1469689803498549E-2</v>
      </c>
      <c r="BK236">
        <f t="shared" si="308"/>
        <v>2.5945417806596459E-4</v>
      </c>
      <c r="BL236">
        <f t="shared" si="297"/>
        <v>5244.4196772553878</v>
      </c>
      <c r="BM236">
        <f t="shared" si="298"/>
        <v>10098.353659000648</v>
      </c>
      <c r="BN236">
        <f t="shared" si="299"/>
        <v>12.451091856268617</v>
      </c>
      <c r="BO236">
        <f t="shared" si="270"/>
        <v>2433.94551389667</v>
      </c>
      <c r="BP236">
        <f t="shared" si="289"/>
        <v>1539.6261916826359</v>
      </c>
      <c r="BQ236">
        <f t="shared" si="290"/>
        <v>84.632085033154198</v>
      </c>
      <c r="BR236" s="7">
        <f t="shared" si="315"/>
        <v>4.7209430967027899E-3</v>
      </c>
      <c r="BS236" s="7">
        <f t="shared" si="295"/>
        <v>6.5716102771331015E-3</v>
      </c>
      <c r="BT236" s="7">
        <f t="shared" si="296"/>
        <v>7.5105214194455061E-4</v>
      </c>
      <c r="BU236" s="8">
        <f>MAX((BU$3*climate!$I346+BU$4*climate!$I346^2+BU$5*climate!$I346^6)*(K236/K$66)^$BW$1,-99)</f>
        <v>2.2531357588608039</v>
      </c>
      <c r="BV236" s="8">
        <f>MAX((BV$3*climate!$I346+BV$4*climate!$I346^2+BV$5*climate!$I346^6)*(L236/L$66)^$BW$1,-99)</f>
        <v>0.68846889896874408</v>
      </c>
      <c r="BW236" s="8">
        <f>MAX((BW$3*climate!$I346+BW$4*climate!$I346^2+BW$5*climate!$I346^6)*(M236/M$66)^$BW$1,-99)</f>
        <v>-8.0748685536491074E-2</v>
      </c>
      <c r="BX236" s="8">
        <f>MAX((BX$3*climate!$M346+BX$4*climate!$M346^2+BX$5*climate!$M346^6)*(K236/K$66)^$BW$1,-99)</f>
        <v>2.2531352798986011</v>
      </c>
      <c r="BY236" s="8">
        <f>MAX((BY$3*climate!$M346+BY$4*climate!$M346^2+BY$5*climate!$M346^6)*(L236/L$66)^$BW$1,-99)</f>
        <v>0.68846842947852371</v>
      </c>
      <c r="BZ236" s="8">
        <f>MAX((BZ$3*climate!$M346+BZ$4*climate!$M346^2+BZ$5*climate!$M346^6)*(M236/M$66)^$BW$1,-99)</f>
        <v>-8.0749287983484755E-2</v>
      </c>
      <c r="CA236" s="8">
        <f t="shared" si="309"/>
        <v>1.5515814263649024E-3</v>
      </c>
      <c r="CB236" s="8">
        <f t="shared" si="310"/>
        <v>1.019638844730843E-5</v>
      </c>
      <c r="CC236" s="8">
        <f t="shared" si="311"/>
        <v>1.165318553672741E-6</v>
      </c>
      <c r="CD236" s="8">
        <f>MAX((CD$3*climate!$I346+CD$4*climate!$I346^2+CD$5*climate!$I346^6)*(K236/K$66)^$BW$1,-99)</f>
        <v>0.81531286679559101</v>
      </c>
      <c r="CE236" s="8">
        <f>MAX((CE$3*climate!$I346+CE$4*climate!$I346^2+CE$5*climate!$I346^6)*(L236/L$66)^$BW$1,-99)</f>
        <v>0.2514467562700059</v>
      </c>
      <c r="CF236" s="8">
        <f>MAX((CF$3*climate!$I346+CF$4*climate!$I346^2+CF$5*climate!$I346^6)*(M236/M$66)^$BW$1,-99)</f>
        <v>-6.0544599514836799E-3</v>
      </c>
      <c r="CG236" s="8">
        <f>MAX((CG$3*climate!$M346+CG$4*climate!$M346^2+CG$5*climate!$M346^6)*(K236/K$66)^$BW$1,-99)</f>
        <v>0.8153131794281776</v>
      </c>
      <c r="CH236" s="8">
        <f>MAX((CH$3*climate!$M346+CH$4*climate!$M346^2+CH$5*climate!$M346^6)*(L236/L$66)^$BW$1,-99)</f>
        <v>0.25144678590990166</v>
      </c>
      <c r="CI236" s="8">
        <f>MAX((CI$3*climate!$M346+CI$4*climate!$M346^2+CI$5*climate!$M346^6)*(M236/M$66)^$BW$1,-99)</f>
        <v>-6.0545907500225834E-3</v>
      </c>
      <c r="CJ236" s="8">
        <f t="shared" si="312"/>
        <v>-7.7282087413183296E-6</v>
      </c>
      <c r="CK236" s="8">
        <f t="shared" si="313"/>
        <v>-5.0786775988277406E-8</v>
      </c>
      <c r="CL236" s="8">
        <f t="shared" si="314"/>
        <v>-5.8042877285617311E-9</v>
      </c>
    </row>
    <row r="237" spans="1:90">
      <c r="A237">
        <f t="shared" si="253"/>
        <v>2191</v>
      </c>
      <c r="B237" s="4">
        <f t="shared" si="271"/>
        <v>1286.5128470656682</v>
      </c>
      <c r="C237" s="4">
        <f t="shared" si="272"/>
        <v>3572.4871167629549</v>
      </c>
      <c r="D237" s="4">
        <f t="shared" si="273"/>
        <v>6809.1211691502895</v>
      </c>
      <c r="E237" s="11">
        <f t="shared" si="254"/>
        <v>9.0603771414756341E-7</v>
      </c>
      <c r="F237" s="11">
        <f t="shared" si="255"/>
        <v>1.8164058758924643E-6</v>
      </c>
      <c r="G237" s="11">
        <f t="shared" si="256"/>
        <v>4.0103140542484025E-6</v>
      </c>
      <c r="H237" s="4">
        <f t="shared" si="274"/>
        <v>264567.33631040307</v>
      </c>
      <c r="I237" s="4">
        <f t="shared" si="275"/>
        <v>244922.76398606587</v>
      </c>
      <c r="J237" s="4">
        <f t="shared" si="276"/>
        <v>48190.247683103844</v>
      </c>
      <c r="K237" s="4">
        <f t="shared" si="244"/>
        <v>205646.86696587541</v>
      </c>
      <c r="L237" s="4">
        <f t="shared" si="245"/>
        <v>68558.053809859892</v>
      </c>
      <c r="M237" s="4">
        <f t="shared" si="246"/>
        <v>7077.3079940825182</v>
      </c>
      <c r="N237" s="11">
        <f t="shared" si="257"/>
        <v>3.7281123527532767E-3</v>
      </c>
      <c r="O237" s="11">
        <f t="shared" si="258"/>
        <v>5.7929185613445622E-3</v>
      </c>
      <c r="P237" s="11">
        <f t="shared" si="259"/>
        <v>4.1778750285699218E-3</v>
      </c>
      <c r="Q237" s="4">
        <f t="shared" si="260"/>
        <v>3753.154278094833</v>
      </c>
      <c r="R237" s="4">
        <f t="shared" si="261"/>
        <v>12644.267394820072</v>
      </c>
      <c r="S237" s="4">
        <f t="shared" si="262"/>
        <v>3113.8913232830296</v>
      </c>
      <c r="T237" s="4">
        <f t="shared" si="277"/>
        <v>14.18600773033997</v>
      </c>
      <c r="U237" s="4">
        <f t="shared" si="278"/>
        <v>51.625529571189347</v>
      </c>
      <c r="V237" s="4">
        <f t="shared" si="279"/>
        <v>64.616628321974829</v>
      </c>
      <c r="W237" s="11">
        <f t="shared" si="263"/>
        <v>-1.219247815263802E-2</v>
      </c>
      <c r="X237" s="11">
        <f t="shared" si="264"/>
        <v>-1.3228699347321071E-2</v>
      </c>
      <c r="Y237" s="11">
        <f t="shared" si="265"/>
        <v>-1.2203590333800474E-2</v>
      </c>
      <c r="Z237" s="4">
        <f t="shared" si="291"/>
        <v>3037.2002452520137</v>
      </c>
      <c r="AA237" s="4">
        <f t="shared" si="280"/>
        <v>20260.186182741858</v>
      </c>
      <c r="AB237" s="4">
        <f t="shared" si="281"/>
        <v>5734.9381837724068</v>
      </c>
      <c r="AC237" s="12">
        <f t="shared" si="282"/>
        <v>1.4484367111409642</v>
      </c>
      <c r="AD237" s="12">
        <f t="shared" si="283"/>
        <v>4.4667186732780797</v>
      </c>
      <c r="AE237" s="12">
        <f t="shared" si="284"/>
        <v>1.9249077367882352</v>
      </c>
      <c r="AF237" s="11">
        <f t="shared" si="266"/>
        <v>-2.9039671966837322E-3</v>
      </c>
      <c r="AG237" s="11">
        <f t="shared" si="267"/>
        <v>2.0567434751257441E-3</v>
      </c>
      <c r="AH237" s="11">
        <f t="shared" si="268"/>
        <v>8.257041531207765E-4</v>
      </c>
      <c r="AI237" s="1">
        <f t="shared" si="247"/>
        <v>508340.01431203837</v>
      </c>
      <c r="AJ237" s="1">
        <f t="shared" si="248"/>
        <v>460658.92328996817</v>
      </c>
      <c r="AK237" s="1">
        <f t="shared" si="249"/>
        <v>92156.771373884709</v>
      </c>
      <c r="AL237" s="17">
        <f t="shared" si="319"/>
        <v>62.034214061200949</v>
      </c>
      <c r="AM237" s="17">
        <f t="shared" si="319"/>
        <v>26.869691193861645</v>
      </c>
      <c r="AN237" s="17">
        <f t="shared" si="319"/>
        <v>4.2076971334433546</v>
      </c>
      <c r="AO237" s="7">
        <f t="shared" si="320"/>
        <v>2.9639043386541085E-3</v>
      </c>
      <c r="AP237" s="7">
        <f t="shared" si="320"/>
        <v>4.5641899544062552E-3</v>
      </c>
      <c r="AQ237" s="7">
        <f t="shared" si="320"/>
        <v>3.3037436571768603E-3</v>
      </c>
      <c r="AR237" s="1">
        <f t="shared" si="286"/>
        <v>264567.33631040307</v>
      </c>
      <c r="AS237" s="1">
        <f t="shared" si="287"/>
        <v>244922.76398606587</v>
      </c>
      <c r="AT237" s="1">
        <f t="shared" si="288"/>
        <v>48190.247683103844</v>
      </c>
      <c r="AU237" s="1">
        <f t="shared" si="250"/>
        <v>52913.467262080616</v>
      </c>
      <c r="AV237" s="1">
        <f t="shared" si="251"/>
        <v>48984.552797213175</v>
      </c>
      <c r="AW237" s="1">
        <f t="shared" si="252"/>
        <v>9638.0495366207688</v>
      </c>
      <c r="AX237" s="1">
        <f t="shared" si="300"/>
        <v>164517.4935727003</v>
      </c>
      <c r="AY237" s="1">
        <f t="shared" si="301"/>
        <v>54846.443047887908</v>
      </c>
      <c r="AZ237" s="1">
        <f t="shared" si="302"/>
        <v>5661.846395266014</v>
      </c>
      <c r="BA237" s="1">
        <f t="shared" si="303"/>
        <v>12.010772187440445</v>
      </c>
      <c r="BB237" s="1">
        <f t="shared" si="304"/>
        <v>10.912292614883887</v>
      </c>
      <c r="BC237" s="1">
        <f t="shared" si="305"/>
        <v>8.6415053362445047</v>
      </c>
      <c r="BD237" s="1">
        <f t="shared" si="306"/>
        <v>722.73098821878466</v>
      </c>
      <c r="BE237">
        <f t="shared" si="292"/>
        <v>0.44605544733121549</v>
      </c>
      <c r="BF237">
        <f t="shared" si="293"/>
        <v>0.64396964061591089</v>
      </c>
      <c r="BG237">
        <f t="shared" si="294"/>
        <v>5.0936644772301656E-2</v>
      </c>
      <c r="BH237">
        <f t="shared" si="307"/>
        <v>0.50611941119054804</v>
      </c>
      <c r="BI237">
        <f t="shared" si="308"/>
        <v>1.989654620938508E-2</v>
      </c>
      <c r="BJ237">
        <f t="shared" si="308"/>
        <v>4.1469689803498549E-2</v>
      </c>
      <c r="BK237">
        <f t="shared" si="308"/>
        <v>2.5945417806596459E-4</v>
      </c>
      <c r="BL237">
        <f t="shared" si="297"/>
        <v>5263.9762323938576</v>
      </c>
      <c r="BM237">
        <f t="shared" si="298"/>
        <v>10156.871048317638</v>
      </c>
      <c r="BN237">
        <f t="shared" si="299"/>
        <v>12.503161103414962</v>
      </c>
      <c r="BO237">
        <f t="shared" si="270"/>
        <v>2445.4360321682511</v>
      </c>
      <c r="BP237">
        <f t="shared" si="289"/>
        <v>1556.973098668903</v>
      </c>
      <c r="BQ237">
        <f t="shared" si="290"/>
        <v>85.603347379372806</v>
      </c>
      <c r="BR237" s="7">
        <f t="shared" si="315"/>
        <v>4.6743918445741883E-3</v>
      </c>
      <c r="BS237" s="7">
        <f t="shared" si="295"/>
        <v>6.3802041525564089E-3</v>
      </c>
      <c r="BT237" s="7">
        <f t="shared" si="296"/>
        <v>7.2584994723003192E-4</v>
      </c>
      <c r="BU237" s="8">
        <f>MAX((BU$3*climate!$I347+BU$4*climate!$I347^2+BU$5*climate!$I347^6)*(K237/K$66)^$BW$1,-99)</f>
        <v>2.2468531577151971</v>
      </c>
      <c r="BV237" s="8">
        <f>MAX((BV$3*climate!$I347+BV$4*climate!$I347^2+BV$5*climate!$I347^6)*(L237/L$66)^$BW$1,-99)</f>
        <v>0.68338217995912376</v>
      </c>
      <c r="BW237" s="8">
        <f>MAX((BW$3*climate!$I347+BW$4*climate!$I347^2+BW$5*climate!$I347^6)*(M237/M$66)^$BW$1,-99)</f>
        <v>-8.5913197319256632E-2</v>
      </c>
      <c r="BX237" s="8">
        <f>MAX((BX$3*climate!$M347+BX$4*climate!$M347^2+BX$5*climate!$M347^6)*(K237/K$66)^$BW$1,-99)</f>
        <v>2.2468526754716485</v>
      </c>
      <c r="BY237" s="8">
        <f>MAX((BY$3*climate!$M347+BY$4*climate!$M347^2+BY$5*climate!$M347^6)*(L237/L$66)^$BW$1,-99)</f>
        <v>0.68338170963030642</v>
      </c>
      <c r="BZ237" s="8">
        <f>MAX((BZ$3*climate!$M347+BZ$4*climate!$M347^2+BZ$5*climate!$M347^6)*(M237/M$66)^$BW$1,-99)</f>
        <v>-8.5913799730061344E-2</v>
      </c>
      <c r="CA237" s="8">
        <f t="shared" si="309"/>
        <v>1.5661621700514131E-3</v>
      </c>
      <c r="CB237" s="8">
        <f t="shared" si="310"/>
        <v>9.9924343809387827E-6</v>
      </c>
      <c r="CC237" s="8">
        <f t="shared" si="311"/>
        <v>1.1367987284854904E-6</v>
      </c>
      <c r="CD237" s="8">
        <f>MAX((CD$3*climate!$I347+CD$4*climate!$I347^2+CD$5*climate!$I347^6)*(K237/K$66)^$BW$1,-99)</f>
        <v>0.81726579391736742</v>
      </c>
      <c r="CE237" s="8">
        <f>MAX((CE$3*climate!$I347+CE$4*climate!$I347^2+CE$5*climate!$I347^6)*(L237/L$66)^$BW$1,-99)</f>
        <v>0.25133437824394322</v>
      </c>
      <c r="CF237" s="8">
        <f>MAX((CF$3*climate!$I347+CF$4*climate!$I347^2+CF$5*climate!$I347^6)*(M237/M$66)^$BW$1,-99)</f>
        <v>-7.1946557750527575E-3</v>
      </c>
      <c r="CG237" s="8">
        <f>MAX((CG$3*climate!$M347+CG$4*climate!$M347^2+CG$5*climate!$M347^6)*(K237/K$66)^$BW$1,-99)</f>
        <v>0.81726610359256746</v>
      </c>
      <c r="CH237" s="8">
        <f>MAX((CH$3*climate!$M347+CH$4*climate!$M347^2+CH$5*climate!$M347^6)*(L237/L$66)^$BW$1,-99)</f>
        <v>0.2513344061116593</v>
      </c>
      <c r="CI237" s="8">
        <f>MAX((CI$3*climate!$M347+CI$4*climate!$M347^2+CI$5*climate!$M347^6)*(M237/M$66)^$BW$1,-99)</f>
        <v>-7.1947881640523114E-3</v>
      </c>
      <c r="CJ237" s="8">
        <f t="shared" si="312"/>
        <v>-7.5001384483617526E-6</v>
      </c>
      <c r="CK237" s="8">
        <f t="shared" si="313"/>
        <v>-4.7852414472985637E-8</v>
      </c>
      <c r="CL237" s="8">
        <f t="shared" si="314"/>
        <v>-5.4439750969613116E-9</v>
      </c>
    </row>
    <row r="238" spans="1:90">
      <c r="A238">
        <f t="shared" si="253"/>
        <v>2192</v>
      </c>
      <c r="B238" s="4">
        <f t="shared" si="271"/>
        <v>1286.5139544133694</v>
      </c>
      <c r="C238" s="4">
        <f t="shared" si="272"/>
        <v>3572.4932813952159</v>
      </c>
      <c r="D238" s="4">
        <f t="shared" si="273"/>
        <v>6809.1471105288947</v>
      </c>
      <c r="E238" s="11">
        <f t="shared" si="254"/>
        <v>8.6073582844018515E-7</v>
      </c>
      <c r="F238" s="11">
        <f t="shared" si="255"/>
        <v>1.725585582097841E-6</v>
      </c>
      <c r="G238" s="11">
        <f t="shared" si="256"/>
        <v>3.8097983515359821E-6</v>
      </c>
      <c r="H238" s="4">
        <f t="shared" si="274"/>
        <v>265543.92349273717</v>
      </c>
      <c r="I238" s="4">
        <f t="shared" si="275"/>
        <v>246327.7932296432</v>
      </c>
      <c r="J238" s="4">
        <f t="shared" si="276"/>
        <v>48389.745932706886</v>
      </c>
      <c r="K238" s="4">
        <f t="shared" si="244"/>
        <v>206405.78563628648</v>
      </c>
      <c r="L238" s="4">
        <f t="shared" si="245"/>
        <v>68951.226448056841</v>
      </c>
      <c r="M238" s="4">
        <f t="shared" si="246"/>
        <v>7106.5795975948968</v>
      </c>
      <c r="N238" s="11">
        <f t="shared" si="257"/>
        <v>3.6903974352160418E-3</v>
      </c>
      <c r="O238" s="11">
        <f t="shared" si="258"/>
        <v>5.7348862219366303E-3</v>
      </c>
      <c r="P238" s="11">
        <f t="shared" si="259"/>
        <v>4.1359798862581343E-3</v>
      </c>
      <c r="Q238" s="4">
        <f t="shared" si="260"/>
        <v>3721.0789868258653</v>
      </c>
      <c r="R238" s="4">
        <f t="shared" si="261"/>
        <v>12548.576013031856</v>
      </c>
      <c r="S238" s="4">
        <f t="shared" si="262"/>
        <v>3088.624258160748</v>
      </c>
      <c r="T238" s="4">
        <f t="shared" si="277"/>
        <v>14.013045141014645</v>
      </c>
      <c r="U238" s="4">
        <f t="shared" si="278"/>
        <v>50.942590961845852</v>
      </c>
      <c r="V238" s="4">
        <f t="shared" si="279"/>
        <v>63.828073461182001</v>
      </c>
      <c r="W238" s="11">
        <f t="shared" si="263"/>
        <v>-1.219247815263802E-2</v>
      </c>
      <c r="X238" s="11">
        <f t="shared" si="264"/>
        <v>-1.3228699347321071E-2</v>
      </c>
      <c r="Y238" s="11">
        <f t="shared" si="265"/>
        <v>-1.2203590333800474E-2</v>
      </c>
      <c r="Z238" s="4">
        <f t="shared" si="291"/>
        <v>3002.6120622664462</v>
      </c>
      <c r="AA238" s="4">
        <f t="shared" si="280"/>
        <v>20149.37684805402</v>
      </c>
      <c r="AB238" s="4">
        <f t="shared" si="281"/>
        <v>5693.3387545199221</v>
      </c>
      <c r="AC238" s="12">
        <f t="shared" si="282"/>
        <v>1.4442304984453382</v>
      </c>
      <c r="AD238" s="12">
        <f t="shared" si="283"/>
        <v>4.4759055677645669</v>
      </c>
      <c r="AE238" s="12">
        <f t="shared" si="284"/>
        <v>1.9264971411008756</v>
      </c>
      <c r="AF238" s="11">
        <f t="shared" si="266"/>
        <v>-2.9039671966837322E-3</v>
      </c>
      <c r="AG238" s="11">
        <f t="shared" si="267"/>
        <v>2.0567434751257441E-3</v>
      </c>
      <c r="AH238" s="11">
        <f t="shared" si="268"/>
        <v>8.257041531207765E-4</v>
      </c>
      <c r="AI238" s="1">
        <f t="shared" si="247"/>
        <v>510419.48014291516</v>
      </c>
      <c r="AJ238" s="1">
        <f t="shared" si="248"/>
        <v>463577.58375818457</v>
      </c>
      <c r="AK238" s="1">
        <f t="shared" si="249"/>
        <v>92579.143773117015</v>
      </c>
      <c r="AL238" s="17">
        <f t="shared" si="319"/>
        <v>62.21623890263993</v>
      </c>
      <c r="AM238" s="17">
        <f t="shared" si="319"/>
        <v>26.991103184740414</v>
      </c>
      <c r="AN238" s="17">
        <f t="shared" si="319"/>
        <v>4.2214592746321298</v>
      </c>
      <c r="AO238" s="7">
        <f t="shared" si="320"/>
        <v>2.9342652952675675E-3</v>
      </c>
      <c r="AP238" s="7">
        <f t="shared" si="320"/>
        <v>4.5185480548621927E-3</v>
      </c>
      <c r="AQ238" s="7">
        <f t="shared" si="320"/>
        <v>3.2707062206050914E-3</v>
      </c>
      <c r="AR238" s="1">
        <f t="shared" si="286"/>
        <v>265543.92349273717</v>
      </c>
      <c r="AS238" s="1">
        <f t="shared" si="287"/>
        <v>246327.7932296432</v>
      </c>
      <c r="AT238" s="1">
        <f t="shared" si="288"/>
        <v>48389.745932706886</v>
      </c>
      <c r="AU238" s="1">
        <f t="shared" si="250"/>
        <v>53108.784698547439</v>
      </c>
      <c r="AV238" s="1">
        <f t="shared" si="251"/>
        <v>49265.558645928642</v>
      </c>
      <c r="AW238" s="1">
        <f t="shared" si="252"/>
        <v>9677.9491865413784</v>
      </c>
      <c r="AX238" s="1">
        <f t="shared" si="300"/>
        <v>165124.62850902919</v>
      </c>
      <c r="AY238" s="1">
        <f t="shared" si="301"/>
        <v>55160.98115844548</v>
      </c>
      <c r="AZ238" s="1">
        <f t="shared" si="302"/>
        <v>5685.2636780759176</v>
      </c>
      <c r="BA238" s="1">
        <f t="shared" si="303"/>
        <v>12.014455792066027</v>
      </c>
      <c r="BB238" s="1">
        <f t="shared" si="304"/>
        <v>10.918011119248055</v>
      </c>
      <c r="BC238" s="1">
        <f t="shared" si="305"/>
        <v>8.645632786476849</v>
      </c>
      <c r="BD238" s="1">
        <f t="shared" si="306"/>
        <v>702.01245001651057</v>
      </c>
      <c r="BE238">
        <f t="shared" si="292"/>
        <v>0.44605544733121549</v>
      </c>
      <c r="BF238">
        <f t="shared" si="293"/>
        <v>0.64396964061591089</v>
      </c>
      <c r="BG238">
        <f t="shared" si="294"/>
        <v>5.0936644772301656E-2</v>
      </c>
      <c r="BH238">
        <f t="shared" si="307"/>
        <v>0.50631832570865831</v>
      </c>
      <c r="BI238">
        <f t="shared" si="308"/>
        <v>1.989654620938508E-2</v>
      </c>
      <c r="BJ238">
        <f t="shared" si="308"/>
        <v>4.1469689803498549E-2</v>
      </c>
      <c r="BK238">
        <f t="shared" si="308"/>
        <v>2.5945417806596459E-4</v>
      </c>
      <c r="BL238">
        <f t="shared" si="297"/>
        <v>5283.4069443946619</v>
      </c>
      <c r="BM238">
        <f t="shared" si="298"/>
        <v>10215.137175213633</v>
      </c>
      <c r="BN238">
        <f t="shared" si="299"/>
        <v>12.554921757791318</v>
      </c>
      <c r="BO238">
        <f t="shared" si="270"/>
        <v>2456.8669584134464</v>
      </c>
      <c r="BP238">
        <f t="shared" si="289"/>
        <v>1574.5163900205046</v>
      </c>
      <c r="BQ238">
        <f t="shared" si="290"/>
        <v>86.585794574033187</v>
      </c>
      <c r="BR238" s="7">
        <f t="shared" si="315"/>
        <v>4.6283048790682901E-3</v>
      </c>
      <c r="BS238" s="7">
        <f t="shared" si="295"/>
        <v>6.1943729636469991E-3</v>
      </c>
      <c r="BT238" s="7">
        <f t="shared" si="296"/>
        <v>7.0152499467587772E-4</v>
      </c>
      <c r="BU238" s="8">
        <f>MAX((BU$3*climate!$I348+BU$4*climate!$I348^2+BU$5*climate!$I348^6)*(K238/K$66)^$BW$1,-99)</f>
        <v>2.2406023863130158</v>
      </c>
      <c r="BV238" s="8">
        <f>MAX((BV$3*climate!$I348+BV$4*climate!$I348^2+BV$5*climate!$I348^6)*(L238/L$66)^$BW$1,-99)</f>
        <v>0.67833770651096836</v>
      </c>
      <c r="BW238" s="8">
        <f>MAX((BW$3*climate!$I348+BW$4*climate!$I348^2+BW$5*climate!$I348^6)*(M238/M$66)^$BW$1,-99)</f>
        <v>-9.1031589106903094E-2</v>
      </c>
      <c r="BX238" s="8">
        <f>MAX((BX$3*climate!$M348+BX$4*climate!$M348^2+BX$5*climate!$M348^6)*(K238/K$66)^$BW$1,-99)</f>
        <v>2.2406019008719564</v>
      </c>
      <c r="BY238" s="8">
        <f>MAX((BY$3*climate!$M348+BY$4*climate!$M348^2+BY$5*climate!$M348^6)*(L238/L$66)^$BW$1,-99)</f>
        <v>0.67833723537981716</v>
      </c>
      <c r="BZ238" s="8">
        <f>MAX((BZ$3*climate!$M348+BZ$4*climate!$M348^2+BZ$5*climate!$M348^6)*(M238/M$66)^$BW$1,-99)</f>
        <v>-9.1032191462008819E-2</v>
      </c>
      <c r="CA238" s="8">
        <f t="shared" si="309"/>
        <v>1.5805373405162677E-3</v>
      </c>
      <c r="CB238" s="8">
        <f t="shared" si="310"/>
        <v>9.7904377701284999E-6</v>
      </c>
      <c r="CC238" s="8">
        <f t="shared" si="311"/>
        <v>1.1087864493907007E-6</v>
      </c>
      <c r="CD238" s="8">
        <f>MAX((CD$3*climate!$I348+CD$4*climate!$I348^2+CD$5*climate!$I348^6)*(K238/K$66)^$BW$1,-99)</f>
        <v>0.81917781248682653</v>
      </c>
      <c r="CE238" s="8">
        <f>MAX((CE$3*climate!$I348+CE$4*climate!$I348^2+CE$5*climate!$I348^6)*(L238/L$66)^$BW$1,-99)</f>
        <v>0.25120857336765484</v>
      </c>
      <c r="CF238" s="8">
        <f>MAX((CF$3*climate!$I348+CF$4*climate!$I348^2+CF$5*climate!$I348^6)*(M238/M$66)^$BW$1,-99)</f>
        <v>-8.3384145891083512E-3</v>
      </c>
      <c r="CG238" s="8">
        <f>MAX((CG$3*climate!$M348+CG$4*climate!$M348^2+CG$5*climate!$M348^6)*(K238/K$66)^$BW$1,-99)</f>
        <v>0.81917811922867934</v>
      </c>
      <c r="CH238" s="8">
        <f>MAX((CH$3*climate!$M348+CH$4*climate!$M348^2+CH$5*climate!$M348^6)*(L238/L$66)^$BW$1,-99)</f>
        <v>0.25120859948024121</v>
      </c>
      <c r="CI238" s="8">
        <f>MAX((CI$3*climate!$M348+CI$4*climate!$M348^2+CI$5*climate!$M348^6)*(M238/M$66)^$BW$1,-99)</f>
        <v>-8.3385485537023334E-3</v>
      </c>
      <c r="CJ238" s="8">
        <f t="shared" si="312"/>
        <v>-7.2764436815164435E-6</v>
      </c>
      <c r="CK238" s="8">
        <f t="shared" si="313"/>
        <v>-4.507300601228549E-8</v>
      </c>
      <c r="CL238" s="8">
        <f t="shared" si="314"/>
        <v>-5.1046071149351469E-9</v>
      </c>
    </row>
    <row r="239" spans="1:90">
      <c r="A239">
        <f t="shared" si="253"/>
        <v>2193</v>
      </c>
      <c r="B239" s="4">
        <f t="shared" si="271"/>
        <v>1286.515006394591</v>
      </c>
      <c r="C239" s="4">
        <f t="shared" si="272"/>
        <v>3572.4991378059694</v>
      </c>
      <c r="D239" s="4">
        <f t="shared" si="273"/>
        <v>6809.1717549324603</v>
      </c>
      <c r="E239" s="11">
        <f t="shared" si="254"/>
        <v>8.1769903701817587E-7</v>
      </c>
      <c r="F239" s="11">
        <f t="shared" si="255"/>
        <v>1.6393063029929489E-6</v>
      </c>
      <c r="G239" s="11">
        <f t="shared" si="256"/>
        <v>3.6193084339591829E-6</v>
      </c>
      <c r="H239" s="4">
        <f t="shared" si="274"/>
        <v>266514.19402244186</v>
      </c>
      <c r="I239" s="4">
        <f t="shared" si="275"/>
        <v>247726.71185533475</v>
      </c>
      <c r="J239" s="4">
        <f t="shared" si="276"/>
        <v>48588.05438401342</v>
      </c>
      <c r="K239" s="4">
        <f t="shared" si="244"/>
        <v>207159.80202153855</v>
      </c>
      <c r="L239" s="4">
        <f t="shared" si="245"/>
        <v>69342.693251837918</v>
      </c>
      <c r="M239" s="4">
        <f t="shared" si="246"/>
        <v>7135.6776026125308</v>
      </c>
      <c r="N239" s="11">
        <f t="shared" si="257"/>
        <v>3.6530777610117582E-3</v>
      </c>
      <c r="O239" s="11">
        <f t="shared" si="258"/>
        <v>5.6774451151493377E-3</v>
      </c>
      <c r="P239" s="11">
        <f t="shared" si="259"/>
        <v>4.094516161823103E-3</v>
      </c>
      <c r="Q239" s="4">
        <f t="shared" si="260"/>
        <v>3689.140482951153</v>
      </c>
      <c r="R239" s="4">
        <f t="shared" si="261"/>
        <v>12452.896475890942</v>
      </c>
      <c r="S239" s="4">
        <f t="shared" si="262"/>
        <v>3063.4351306858516</v>
      </c>
      <c r="T239" s="4">
        <f t="shared" si="277"/>
        <v>13.842191394280894</v>
      </c>
      <c r="U239" s="4">
        <f t="shared" si="278"/>
        <v>50.268686742038035</v>
      </c>
      <c r="V239" s="4">
        <f t="shared" si="279"/>
        <v>63.04914180086601</v>
      </c>
      <c r="W239" s="11">
        <f t="shared" si="263"/>
        <v>-1.219247815263802E-2</v>
      </c>
      <c r="X239" s="11">
        <f t="shared" si="264"/>
        <v>-1.3228699347321071E-2</v>
      </c>
      <c r="Y239" s="11">
        <f t="shared" si="265"/>
        <v>-1.2203590333800474E-2</v>
      </c>
      <c r="Z239" s="4">
        <f t="shared" si="291"/>
        <v>2968.3061034575103</v>
      </c>
      <c r="AA239" s="4">
        <f t="shared" si="280"/>
        <v>20038.015522416521</v>
      </c>
      <c r="AB239" s="4">
        <f t="shared" si="281"/>
        <v>5651.8041332207176</v>
      </c>
      <c r="AC239" s="12">
        <f t="shared" si="282"/>
        <v>1.4400365004534028</v>
      </c>
      <c r="AD239" s="12">
        <f t="shared" si="283"/>
        <v>4.4851113573363461</v>
      </c>
      <c r="AE239" s="12">
        <f t="shared" si="284"/>
        <v>1.9280878577912579</v>
      </c>
      <c r="AF239" s="11">
        <f t="shared" si="266"/>
        <v>-2.9039671966837322E-3</v>
      </c>
      <c r="AG239" s="11">
        <f t="shared" si="267"/>
        <v>2.0567434751257441E-3</v>
      </c>
      <c r="AH239" s="11">
        <f t="shared" si="268"/>
        <v>8.257041531207765E-4</v>
      </c>
      <c r="AI239" s="1">
        <f t="shared" si="247"/>
        <v>512486.31682717107</v>
      </c>
      <c r="AJ239" s="1">
        <f t="shared" si="248"/>
        <v>466485.38402829476</v>
      </c>
      <c r="AK239" s="1">
        <f t="shared" si="249"/>
        <v>92999.178582346693</v>
      </c>
      <c r="AL239" s="17">
        <f t="shared" si="319"/>
        <v>62.396972263747877</v>
      </c>
      <c r="AM239" s="17">
        <f t="shared" si="319"/>
        <v>27.111844175566468</v>
      </c>
      <c r="AN239" s="17">
        <f t="shared" si="319"/>
        <v>4.2351283562106046</v>
      </c>
      <c r="AO239" s="7">
        <f t="shared" si="320"/>
        <v>2.9049226423148917E-3</v>
      </c>
      <c r="AP239" s="7">
        <f t="shared" si="320"/>
        <v>4.4733625743135705E-3</v>
      </c>
      <c r="AQ239" s="7">
        <f t="shared" si="320"/>
        <v>3.2379991583990405E-3</v>
      </c>
      <c r="AR239" s="1">
        <f t="shared" si="286"/>
        <v>266514.19402244186</v>
      </c>
      <c r="AS239" s="1">
        <f t="shared" si="287"/>
        <v>247726.71185533475</v>
      </c>
      <c r="AT239" s="1">
        <f t="shared" si="288"/>
        <v>48588.05438401342</v>
      </c>
      <c r="AU239" s="1">
        <f t="shared" si="250"/>
        <v>53302.838804488376</v>
      </c>
      <c r="AV239" s="1">
        <f t="shared" si="251"/>
        <v>49545.342371066952</v>
      </c>
      <c r="AW239" s="1">
        <f t="shared" si="252"/>
        <v>9717.6108768026843</v>
      </c>
      <c r="AX239" s="1">
        <f t="shared" si="300"/>
        <v>165727.84161723085</v>
      </c>
      <c r="AY239" s="1">
        <f t="shared" si="301"/>
        <v>55474.154601470334</v>
      </c>
      <c r="AZ239" s="1">
        <f t="shared" si="302"/>
        <v>5708.5420820900254</v>
      </c>
      <c r="BA239" s="1">
        <f t="shared" si="303"/>
        <v>12.018102213544163</v>
      </c>
      <c r="BB239" s="1">
        <f t="shared" si="304"/>
        <v>10.923672508414199</v>
      </c>
      <c r="BC239" s="1">
        <f t="shared" si="305"/>
        <v>8.6497189429189429</v>
      </c>
      <c r="BD239" s="1">
        <f t="shared" si="306"/>
        <v>681.88440226805517</v>
      </c>
      <c r="BE239">
        <f t="shared" si="292"/>
        <v>0.44605544733121549</v>
      </c>
      <c r="BF239">
        <f t="shared" si="293"/>
        <v>0.64396964061591089</v>
      </c>
      <c r="BG239">
        <f t="shared" si="294"/>
        <v>5.0936644772301656E-2</v>
      </c>
      <c r="BH239">
        <f t="shared" si="307"/>
        <v>0.50651556291221111</v>
      </c>
      <c r="BI239">
        <f t="shared" si="308"/>
        <v>1.989654620938508E-2</v>
      </c>
      <c r="BJ239">
        <f t="shared" si="308"/>
        <v>4.1469689803498549E-2</v>
      </c>
      <c r="BK239">
        <f t="shared" si="308"/>
        <v>2.5945417806596459E-4</v>
      </c>
      <c r="BL239">
        <f t="shared" si="297"/>
        <v>5302.7119768245357</v>
      </c>
      <c r="BM239">
        <f t="shared" si="298"/>
        <v>10273.1498966814</v>
      </c>
      <c r="BN239">
        <f t="shared" si="299"/>
        <v>12.606373714028589</v>
      </c>
      <c r="BO239">
        <f t="shared" si="270"/>
        <v>2468.2380877442929</v>
      </c>
      <c r="BP239">
        <f t="shared" si="289"/>
        <v>1592.2582895095254</v>
      </c>
      <c r="BQ239">
        <f t="shared" si="290"/>
        <v>87.579555412703968</v>
      </c>
      <c r="BR239" s="7">
        <f t="shared" si="315"/>
        <v>4.5826775137012277E-3</v>
      </c>
      <c r="BS239" s="7">
        <f t="shared" si="295"/>
        <v>6.0139543336378632E-3</v>
      </c>
      <c r="BT239" s="7">
        <f t="shared" si="296"/>
        <v>6.7804543077707011E-4</v>
      </c>
      <c r="BU239" s="8">
        <f>MAX((BU$3*climate!$I349+BU$4*climate!$I349^2+BU$5*climate!$I349^6)*(K239/K$66)^$BW$1,-99)</f>
        <v>2.2343845243051867</v>
      </c>
      <c r="BV239" s="8">
        <f>MAX((BV$3*climate!$I349+BV$4*climate!$I349^2+BV$5*climate!$I349^6)*(L239/L$66)^$BW$1,-99)</f>
        <v>0.67333587463613898</v>
      </c>
      <c r="BW239" s="8">
        <f>MAX((BW$3*climate!$I349+BW$4*climate!$I349^2+BW$5*climate!$I349^6)*(M239/M$66)^$BW$1,-99)</f>
        <v>-9.6103487473353885E-2</v>
      </c>
      <c r="BX239" s="8">
        <f>MAX((BX$3*climate!$M349+BX$4*climate!$M349^2+BX$5*climate!$M349^6)*(K239/K$66)^$BW$1,-99)</f>
        <v>2.2343840357487328</v>
      </c>
      <c r="BY239" s="8">
        <f>MAX((BY$3*climate!$M349+BY$4*climate!$M349^2+BY$5*climate!$M349^6)*(L239/L$66)^$BW$1,-99)</f>
        <v>0.67333540273802139</v>
      </c>
      <c r="BZ239" s="8">
        <f>MAX((BZ$3*climate!$M349+BZ$4*climate!$M349^2+BZ$5*climate!$M349^6)*(M239/M$66)^$BW$1,-99)</f>
        <v>-9.6104089753809838E-2</v>
      </c>
      <c r="CA239" s="8">
        <f t="shared" si="309"/>
        <v>1.5947086510963845E-3</v>
      </c>
      <c r="CB239" s="8">
        <f t="shared" si="310"/>
        <v>9.5905050031508925E-6</v>
      </c>
      <c r="CC239" s="8">
        <f t="shared" si="311"/>
        <v>1.0812849142965685E-6</v>
      </c>
      <c r="CD239" s="8">
        <f>MAX((CD$3*climate!$I349+CD$4*climate!$I349^2+CD$5*climate!$I349^6)*(K239/K$66)^$BW$1,-99)</f>
        <v>0.8210493444341963</v>
      </c>
      <c r="CE239" s="8">
        <f>MAX((CE$3*climate!$I349+CE$4*climate!$I349^2+CE$5*climate!$I349^6)*(L239/L$66)^$BW$1,-99)</f>
        <v>0.25106969380371325</v>
      </c>
      <c r="CF239" s="8">
        <f>MAX((CF$3*climate!$I349+CF$4*climate!$I349^2+CF$5*climate!$I349^6)*(M239/M$66)^$BW$1,-99)</f>
        <v>-9.4853300816209862E-3</v>
      </c>
      <c r="CG239" s="8">
        <f>MAX((CG$3*climate!$M349+CG$4*climate!$M349^2+CG$5*climate!$M349^6)*(K239/K$66)^$BW$1,-99)</f>
        <v>0.82104964826700211</v>
      </c>
      <c r="CH239" s="8">
        <f>MAX((CH$3*climate!$M349+CH$4*climate!$M349^2+CH$5*climate!$M349^6)*(L239/L$66)^$BW$1,-99)</f>
        <v>0.25106971817835533</v>
      </c>
      <c r="CI239" s="8">
        <f>MAX((CI$3*climate!$M349+CI$4*climate!$M349^2+CI$5*climate!$M349^6)*(M239/M$66)^$BW$1,-99)</f>
        <v>-9.4854656067471458E-3</v>
      </c>
      <c r="CJ239" s="8">
        <f t="shared" si="312"/>
        <v>-7.0570947137061582E-6</v>
      </c>
      <c r="CK239" s="8">
        <f t="shared" si="313"/>
        <v>-4.2441045336386006E-8</v>
      </c>
      <c r="CL239" s="8">
        <f t="shared" si="314"/>
        <v>-4.7850308251894763E-9</v>
      </c>
    </row>
    <row r="240" spans="1:90">
      <c r="A240">
        <f t="shared" si="253"/>
        <v>2194</v>
      </c>
      <c r="B240" s="4">
        <f t="shared" si="271"/>
        <v>1286.5160057775686</v>
      </c>
      <c r="C240" s="4">
        <f t="shared" si="272"/>
        <v>3572.5047014053062</v>
      </c>
      <c r="D240" s="4">
        <f t="shared" si="273"/>
        <v>6809.1951672005835</v>
      </c>
      <c r="E240" s="11">
        <f t="shared" si="254"/>
        <v>7.7681408516726706E-7</v>
      </c>
      <c r="F240" s="11">
        <f t="shared" si="255"/>
        <v>1.5573409878433014E-6</v>
      </c>
      <c r="G240" s="11">
        <f t="shared" si="256"/>
        <v>3.4383430122612236E-6</v>
      </c>
      <c r="H240" s="4">
        <f t="shared" si="274"/>
        <v>267478.15687065263</v>
      </c>
      <c r="I240" s="4">
        <f t="shared" si="275"/>
        <v>249119.4698802378</v>
      </c>
      <c r="J240" s="4">
        <f t="shared" si="276"/>
        <v>48785.172795020379</v>
      </c>
      <c r="K240" s="4">
        <f t="shared" si="244"/>
        <v>207908.92275684449</v>
      </c>
      <c r="L240" s="4">
        <f t="shared" si="245"/>
        <v>69732.440039125038</v>
      </c>
      <c r="M240" s="4">
        <f t="shared" si="246"/>
        <v>7164.6019238830368</v>
      </c>
      <c r="N240" s="11">
        <f t="shared" si="257"/>
        <v>3.6161491177137961E-3</v>
      </c>
      <c r="O240" s="11">
        <f t="shared" si="258"/>
        <v>5.6205891206395631E-3</v>
      </c>
      <c r="P240" s="11">
        <f t="shared" si="259"/>
        <v>4.0534792743320835E-3</v>
      </c>
      <c r="Q240" s="4">
        <f t="shared" si="260"/>
        <v>3657.3413878488209</v>
      </c>
      <c r="R240" s="4">
        <f t="shared" si="261"/>
        <v>12357.24680002475</v>
      </c>
      <c r="S240" s="4">
        <f t="shared" si="262"/>
        <v>3038.3267019736381</v>
      </c>
      <c r="T240" s="4">
        <f t="shared" si="277"/>
        <v>13.673420778121489</v>
      </c>
      <c r="U240" s="4">
        <f t="shared" si="278"/>
        <v>49.603697398542948</v>
      </c>
      <c r="V240" s="4">
        <f t="shared" si="279"/>
        <v>62.279715903430549</v>
      </c>
      <c r="W240" s="11">
        <f t="shared" si="263"/>
        <v>-1.219247815263802E-2</v>
      </c>
      <c r="X240" s="11">
        <f t="shared" si="264"/>
        <v>-1.3228699347321071E-2</v>
      </c>
      <c r="Y240" s="11">
        <f t="shared" si="265"/>
        <v>-1.2203590333800474E-2</v>
      </c>
      <c r="Z240" s="4">
        <f t="shared" si="291"/>
        <v>2934.2828687909014</v>
      </c>
      <c r="AA240" s="4">
        <f t="shared" si="280"/>
        <v>19926.129830509908</v>
      </c>
      <c r="AB240" s="4">
        <f t="shared" si="281"/>
        <v>5610.3397737652876</v>
      </c>
      <c r="AC240" s="12">
        <f t="shared" si="282"/>
        <v>1.4358546816940589</v>
      </c>
      <c r="AD240" s="12">
        <f t="shared" si="283"/>
        <v>4.49433608085576</v>
      </c>
      <c r="AE240" s="12">
        <f t="shared" si="284"/>
        <v>1.9296798879430179</v>
      </c>
      <c r="AF240" s="11">
        <f t="shared" si="266"/>
        <v>-2.9039671966837322E-3</v>
      </c>
      <c r="AG240" s="11">
        <f t="shared" si="267"/>
        <v>2.0567434751257441E-3</v>
      </c>
      <c r="AH240" s="11">
        <f t="shared" si="268"/>
        <v>8.257041531207765E-4</v>
      </c>
      <c r="AI240" s="1">
        <f t="shared" si="247"/>
        <v>514540.52394894231</v>
      </c>
      <c r="AJ240" s="1">
        <f t="shared" si="248"/>
        <v>469382.18799653224</v>
      </c>
      <c r="AK240" s="1">
        <f t="shared" si="249"/>
        <v>93416.871600914717</v>
      </c>
      <c r="AL240" s="17">
        <f t="shared" si="319"/>
        <v>62.57641805751333</v>
      </c>
      <c r="AM240" s="17">
        <f t="shared" si="319"/>
        <v>27.231912473531512</v>
      </c>
      <c r="AN240" s="17">
        <f t="shared" si="319"/>
        <v>4.2487045648431954</v>
      </c>
      <c r="AO240" s="7">
        <f t="shared" si="320"/>
        <v>2.8758734158917426E-3</v>
      </c>
      <c r="AP240" s="7">
        <f t="shared" si="320"/>
        <v>4.4286289485704344E-3</v>
      </c>
      <c r="AQ240" s="7">
        <f t="shared" si="320"/>
        <v>3.2056191668150499E-3</v>
      </c>
      <c r="AR240" s="1">
        <f t="shared" si="286"/>
        <v>267478.15687065263</v>
      </c>
      <c r="AS240" s="1">
        <f t="shared" si="287"/>
        <v>249119.4698802378</v>
      </c>
      <c r="AT240" s="1">
        <f t="shared" si="288"/>
        <v>48785.172795020379</v>
      </c>
      <c r="AU240" s="1">
        <f t="shared" si="250"/>
        <v>53495.631374130528</v>
      </c>
      <c r="AV240" s="1">
        <f t="shared" si="251"/>
        <v>49823.893976047562</v>
      </c>
      <c r="AW240" s="1">
        <f t="shared" si="252"/>
        <v>9757.0345590040761</v>
      </c>
      <c r="AX240" s="1">
        <f t="shared" si="300"/>
        <v>166327.13820547561</v>
      </c>
      <c r="AY240" s="1">
        <f t="shared" si="301"/>
        <v>55785.952031300025</v>
      </c>
      <c r="AZ240" s="1">
        <f t="shared" si="302"/>
        <v>5731.6815391064301</v>
      </c>
      <c r="BA240" s="1">
        <f t="shared" si="303"/>
        <v>12.021711840114262</v>
      </c>
      <c r="BB240" s="1">
        <f t="shared" si="304"/>
        <v>10.929277360962145</v>
      </c>
      <c r="BC240" s="1">
        <f t="shared" si="305"/>
        <v>8.6537642289793801</v>
      </c>
      <c r="BD240" s="1">
        <f t="shared" si="306"/>
        <v>662.33015587327088</v>
      </c>
      <c r="BE240">
        <f t="shared" si="292"/>
        <v>0.44605544733121549</v>
      </c>
      <c r="BF240">
        <f t="shared" si="293"/>
        <v>0.64396964061591089</v>
      </c>
      <c r="BG240">
        <f t="shared" si="294"/>
        <v>5.0936644772301656E-2</v>
      </c>
      <c r="BH240">
        <f t="shared" si="307"/>
        <v>0.50671113878040974</v>
      </c>
      <c r="BI240">
        <f t="shared" si="308"/>
        <v>1.989654620938508E-2</v>
      </c>
      <c r="BJ240">
        <f t="shared" si="308"/>
        <v>4.1469689803498549E-2</v>
      </c>
      <c r="BK240">
        <f t="shared" si="308"/>
        <v>2.5945417806596459E-4</v>
      </c>
      <c r="BL240">
        <f t="shared" si="297"/>
        <v>5321.8915081780915</v>
      </c>
      <c r="BM240">
        <f t="shared" si="298"/>
        <v>10330.907139945461</v>
      </c>
      <c r="BN240">
        <f t="shared" si="299"/>
        <v>12.657516909338069</v>
      </c>
      <c r="BO240">
        <f t="shared" si="270"/>
        <v>2479.5492269274596</v>
      </c>
      <c r="BP240">
        <f t="shared" si="289"/>
        <v>1610.2010461014618</v>
      </c>
      <c r="BQ240">
        <f t="shared" si="290"/>
        <v>88.584760175677289</v>
      </c>
      <c r="BR240" s="7">
        <f t="shared" si="315"/>
        <v>4.5375051115579268E-3</v>
      </c>
      <c r="BS240" s="7">
        <f t="shared" si="295"/>
        <v>5.8387906151823911E-3</v>
      </c>
      <c r="BT240" s="7">
        <f t="shared" si="296"/>
        <v>6.5538061434253095E-4</v>
      </c>
      <c r="BU240" s="8">
        <f>MAX((BU$3*climate!$I350+BU$4*climate!$I350^2+BU$5*climate!$I350^6)*(K240/K$66)^$BW$1,-99)</f>
        <v>2.2282006197394315</v>
      </c>
      <c r="BV240" s="8">
        <f>MAX((BV$3*climate!$I350+BV$4*climate!$I350^2+BV$5*climate!$I350^6)*(L240/L$66)^$BW$1,-99)</f>
        <v>0.66837706197251101</v>
      </c>
      <c r="BW240" s="8">
        <f>MAX((BW$3*climate!$I350+BW$4*climate!$I350^2+BW$5*climate!$I350^6)*(M240/M$66)^$BW$1,-99)</f>
        <v>-0.1011285370769985</v>
      </c>
      <c r="BX240" s="8">
        <f>MAX((BX$3*climate!$M350+BX$4*climate!$M350^2+BX$5*climate!$M350^6)*(K240/K$66)^$BW$1,-99)</f>
        <v>2.2282001281480159</v>
      </c>
      <c r="BY240" s="8">
        <f>MAX((BY$3*climate!$M350+BY$4*climate!$M350^2+BY$5*climate!$M350^6)*(L240/L$66)^$BW$1,-99)</f>
        <v>0.66837658934192179</v>
      </c>
      <c r="BZ240" s="8">
        <f>MAX((BZ$3*climate!$M350+BZ$4*climate!$M350^2+BZ$5*climate!$M350^6)*(M240/M$66)^$BW$1,-99)</f>
        <v>-0.10112913926439927</v>
      </c>
      <c r="CA240" s="8">
        <f t="shared" si="309"/>
        <v>1.6086778217323902E-3</v>
      </c>
      <c r="CB240" s="8">
        <f t="shared" si="310"/>
        <v>9.3927329683831308E-6</v>
      </c>
      <c r="CC240" s="8">
        <f t="shared" si="311"/>
        <v>1.0542962590861785E-6</v>
      </c>
      <c r="CD240" s="8">
        <f>MAX((CD$3*climate!$I350+CD$4*climate!$I350^2+CD$5*climate!$I350^6)*(K240/K$66)^$BW$1,-99)</f>
        <v>0.82288081880703201</v>
      </c>
      <c r="CE240" s="8">
        <f>MAX((CE$3*climate!$I350+CE$4*climate!$I350^2+CE$5*climate!$I350^6)*(L240/L$66)^$BW$1,-99)</f>
        <v>0.25091809224680367</v>
      </c>
      <c r="CF240" s="8">
        <f>MAX((CF$3*climate!$I350+CF$4*climate!$I350^2+CF$5*climate!$I350^6)*(M240/M$66)^$BW$1,-99)</f>
        <v>-1.0634997446554524E-2</v>
      </c>
      <c r="CG240" s="8">
        <f>MAX((CG$3*climate!$M350+CG$4*climate!$M350^2+CG$5*climate!$M350^6)*(K240/K$66)^$BW$1,-99)</f>
        <v>0.82288111975533884</v>
      </c>
      <c r="CH240" s="8">
        <f>MAX((CH$3*climate!$M350+CH$4*climate!$M350^2+CH$5*climate!$M350^6)*(L240/L$66)^$BW$1,-99)</f>
        <v>0.25091811490081495</v>
      </c>
      <c r="CI240" s="8">
        <f>MAX((CI$3*climate!$M350+CI$4*climate!$M350^2+CI$5*climate!$M350^6)*(M240/M$66)^$BW$1,-99)</f>
        <v>-1.0635134516962174E-2</v>
      </c>
      <c r="CJ240" s="8">
        <f t="shared" si="312"/>
        <v>-6.8420601856351739E-6</v>
      </c>
      <c r="CK240" s="8">
        <f t="shared" si="313"/>
        <v>-3.9949356800399744E-8</v>
      </c>
      <c r="CL240" s="8">
        <f t="shared" si="314"/>
        <v>-4.484153607830152E-9</v>
      </c>
    </row>
    <row r="241" spans="1:90">
      <c r="A241">
        <f t="shared" si="253"/>
        <v>2195</v>
      </c>
      <c r="B241" s="4">
        <f t="shared" si="271"/>
        <v>1286.5169551921349</v>
      </c>
      <c r="C241" s="4">
        <f t="shared" si="272"/>
        <v>3572.5099868329071</v>
      </c>
      <c r="D241" s="4">
        <f t="shared" si="273"/>
        <v>6809.2174089317741</v>
      </c>
      <c r="E241" s="11">
        <f t="shared" si="254"/>
        <v>7.3797338090890369E-7</v>
      </c>
      <c r="F241" s="11">
        <f t="shared" si="255"/>
        <v>1.4794739384511362E-6</v>
      </c>
      <c r="G241" s="11">
        <f t="shared" si="256"/>
        <v>3.2664258616481622E-6</v>
      </c>
      <c r="H241" s="4">
        <f t="shared" si="274"/>
        <v>268435.82174119528</v>
      </c>
      <c r="I241" s="4">
        <f t="shared" si="275"/>
        <v>250506.01899770784</v>
      </c>
      <c r="J241" s="4">
        <f t="shared" si="276"/>
        <v>48981.101085115064</v>
      </c>
      <c r="K241" s="4">
        <f t="shared" si="244"/>
        <v>208653.15506168804</v>
      </c>
      <c r="L241" s="4">
        <f t="shared" si="245"/>
        <v>70120.453104677217</v>
      </c>
      <c r="M241" s="4">
        <f t="shared" si="246"/>
        <v>7193.3525019873305</v>
      </c>
      <c r="N241" s="11">
        <f t="shared" si="257"/>
        <v>3.5796073346689994E-3</v>
      </c>
      <c r="O241" s="11">
        <f t="shared" si="258"/>
        <v>5.5643121814534791E-3</v>
      </c>
      <c r="P241" s="11">
        <f t="shared" si="259"/>
        <v>4.012864693634155E-3</v>
      </c>
      <c r="Q241" s="4">
        <f t="shared" si="260"/>
        <v>3625.6842325475122</v>
      </c>
      <c r="R241" s="4">
        <f t="shared" si="261"/>
        <v>12261.644617205498</v>
      </c>
      <c r="S241" s="4">
        <f t="shared" si="262"/>
        <v>3013.3016532659235</v>
      </c>
      <c r="T241" s="4">
        <f t="shared" si="277"/>
        <v>13.506707894012417</v>
      </c>
      <c r="U241" s="4">
        <f t="shared" si="278"/>
        <v>48.947504999142133</v>
      </c>
      <c r="V241" s="4">
        <f t="shared" si="279"/>
        <v>61.519679764439601</v>
      </c>
      <c r="W241" s="11">
        <f t="shared" si="263"/>
        <v>-1.219247815263802E-2</v>
      </c>
      <c r="X241" s="11">
        <f t="shared" si="264"/>
        <v>-1.3228699347321071E-2</v>
      </c>
      <c r="Y241" s="11">
        <f t="shared" si="265"/>
        <v>-1.2203590333800474E-2</v>
      </c>
      <c r="Z241" s="4">
        <f t="shared" si="291"/>
        <v>2900.5427685262571</v>
      </c>
      <c r="AA241" s="4">
        <f t="shared" si="280"/>
        <v>19813.747013482385</v>
      </c>
      <c r="AB241" s="4">
        <f t="shared" si="281"/>
        <v>5568.9509992085868</v>
      </c>
      <c r="AC241" s="12">
        <f t="shared" si="282"/>
        <v>1.4316850067992146</v>
      </c>
      <c r="AD241" s="12">
        <f t="shared" si="283"/>
        <v>4.5035797772650819</v>
      </c>
      <c r="AE241" s="12">
        <f t="shared" si="284"/>
        <v>1.9312732326406861</v>
      </c>
      <c r="AF241" s="11">
        <f t="shared" si="266"/>
        <v>-2.9039671966837322E-3</v>
      </c>
      <c r="AG241" s="11">
        <f t="shared" si="267"/>
        <v>2.0567434751257441E-3</v>
      </c>
      <c r="AH241" s="11">
        <f t="shared" si="268"/>
        <v>8.257041531207765E-4</v>
      </c>
      <c r="AI241" s="1">
        <f t="shared" si="247"/>
        <v>516582.10292817862</v>
      </c>
      <c r="AJ241" s="1">
        <f t="shared" si="248"/>
        <v>472267.86317292659</v>
      </c>
      <c r="AK241" s="1">
        <f t="shared" si="249"/>
        <v>93832.218999827324</v>
      </c>
      <c r="AL241" s="17">
        <f t="shared" si="319"/>
        <v>62.754580296095128</v>
      </c>
      <c r="AM241" s="17">
        <f t="shared" si="319"/>
        <v>27.351306509077681</v>
      </c>
      <c r="AN241" s="17">
        <f t="shared" si="319"/>
        <v>4.2621880963425189</v>
      </c>
      <c r="AO241" s="7">
        <f t="shared" si="320"/>
        <v>2.8471146817328251E-3</v>
      </c>
      <c r="AP241" s="7">
        <f t="shared" si="320"/>
        <v>4.3843426590847298E-3</v>
      </c>
      <c r="AQ241" s="7">
        <f t="shared" si="320"/>
        <v>3.1735629751468994E-3</v>
      </c>
      <c r="AR241" s="1">
        <f t="shared" si="286"/>
        <v>268435.82174119528</v>
      </c>
      <c r="AS241" s="1">
        <f t="shared" si="287"/>
        <v>250506.01899770784</v>
      </c>
      <c r="AT241" s="1">
        <f t="shared" si="288"/>
        <v>48981.101085115064</v>
      </c>
      <c r="AU241" s="1">
        <f t="shared" si="250"/>
        <v>53687.164348239057</v>
      </c>
      <c r="AV241" s="1">
        <f t="shared" si="251"/>
        <v>50101.203799541574</v>
      </c>
      <c r="AW241" s="1">
        <f t="shared" si="252"/>
        <v>9796.2202170230139</v>
      </c>
      <c r="AX241" s="1">
        <f t="shared" si="300"/>
        <v>166922.52404935044</v>
      </c>
      <c r="AY241" s="1">
        <f t="shared" si="301"/>
        <v>56096.362483741766</v>
      </c>
      <c r="AZ241" s="1">
        <f t="shared" si="302"/>
        <v>5754.6820015898638</v>
      </c>
      <c r="BA241" s="1">
        <f t="shared" si="303"/>
        <v>12.025285055902872</v>
      </c>
      <c r="BB241" s="1">
        <f t="shared" si="304"/>
        <v>10.934826249546592</v>
      </c>
      <c r="BC241" s="1">
        <f t="shared" si="305"/>
        <v>8.6577690636067004</v>
      </c>
      <c r="BD241" s="1">
        <f t="shared" si="306"/>
        <v>643.33348755048939</v>
      </c>
      <c r="BE241">
        <f t="shared" si="292"/>
        <v>0.44605544733121549</v>
      </c>
      <c r="BF241">
        <f t="shared" si="293"/>
        <v>0.64396964061591089</v>
      </c>
      <c r="BG241">
        <f t="shared" si="294"/>
        <v>5.0936644772301656E-2</v>
      </c>
      <c r="BH241">
        <f t="shared" si="307"/>
        <v>0.50690506916616329</v>
      </c>
      <c r="BI241">
        <f t="shared" si="308"/>
        <v>1.989654620938508E-2</v>
      </c>
      <c r="BJ241">
        <f t="shared" si="308"/>
        <v>4.1469689803498549E-2</v>
      </c>
      <c r="BK241">
        <f t="shared" si="308"/>
        <v>2.5945417806596459E-4</v>
      </c>
      <c r="BL241">
        <f t="shared" si="297"/>
        <v>5340.9457315279478</v>
      </c>
      <c r="BM241">
        <f t="shared" si="298"/>
        <v>10388.406901744258</v>
      </c>
      <c r="BN241">
        <f t="shared" si="299"/>
        <v>12.708351322804456</v>
      </c>
      <c r="BO241">
        <f t="shared" si="270"/>
        <v>2490.8001942190026</v>
      </c>
      <c r="BP241">
        <f t="shared" si="289"/>
        <v>1628.3469342402168</v>
      </c>
      <c r="BQ241">
        <f t="shared" si="290"/>
        <v>89.601540645025054</v>
      </c>
      <c r="BR241" s="7">
        <f t="shared" si="315"/>
        <v>4.4927830845713501E-3</v>
      </c>
      <c r="BS241" s="7">
        <f t="shared" si="295"/>
        <v>5.6687287526042632E-3</v>
      </c>
      <c r="BT241" s="7">
        <f t="shared" si="296"/>
        <v>6.3350106796936166E-4</v>
      </c>
      <c r="BU241" s="8">
        <f>MAX((BU$3*climate!$I351+BU$4*climate!$I351^2+BU$5*climate!$I351^6)*(K241/K$66)^$BW$1,-99)</f>
        <v>2.2220516893387914</v>
      </c>
      <c r="BV241" s="8">
        <f>MAX((BV$3*climate!$I351+BV$4*climate!$I351^2+BV$5*climate!$I351^6)*(L241/L$66)^$BW$1,-99)</f>
        <v>0.66346162803237296</v>
      </c>
      <c r="BW241" s="8">
        <f>MAX((BW$3*climate!$I351+BW$4*climate!$I351^2+BW$5*climate!$I351^6)*(M241/M$66)^$BW$1,-99)</f>
        <v>-0.1061064004222233</v>
      </c>
      <c r="BX241" s="8">
        <f>MAX((BX$3*climate!$M351+BX$4*climate!$M351^2+BX$5*climate!$M351^6)*(K241/K$66)^$BW$1,-99)</f>
        <v>2.2220511947911983</v>
      </c>
      <c r="BY241" s="8">
        <f>MAX((BY$3*climate!$M351+BY$4*climate!$M351^2+BY$5*climate!$M351^6)*(L241/L$66)^$BW$1,-99)</f>
        <v>0.66346115470295652</v>
      </c>
      <c r="BZ241" s="8">
        <f>MAX((BZ$3*climate!$M351+BZ$4*climate!$M351^2+BZ$5*climate!$M351^6)*(M241/M$66)^$BW$1,-99)</f>
        <v>-0.10610700249869202</v>
      </c>
      <c r="CA241" s="8">
        <f t="shared" si="309"/>
        <v>1.6224465791927066E-3</v>
      </c>
      <c r="CB241" s="8">
        <f t="shared" si="310"/>
        <v>9.1972095730341266E-6</v>
      </c>
      <c r="CC241" s="8">
        <f t="shared" si="311"/>
        <v>1.0278216406418173E-6</v>
      </c>
      <c r="CD241" s="8">
        <f>MAX((CD$3*climate!$I351+CD$4*climate!$I351^2+CD$5*climate!$I351^6)*(K241/K$66)^$BW$1,-99)</f>
        <v>0.82467267129768684</v>
      </c>
      <c r="CE241" s="8">
        <f>MAX((CE$3*climate!$I351+CE$4*climate!$I351^2+CE$5*climate!$I351^6)*(L241/L$66)^$BW$1,-99)</f>
        <v>0.25075412165538169</v>
      </c>
      <c r="CF241" s="8">
        <f>MAX((CF$3*climate!$I351+CF$4*climate!$I351^2+CF$5*climate!$I351^6)*(M241/M$66)^$BW$1,-99)</f>
        <v>-1.178701365079563E-2</v>
      </c>
      <c r="CG241" s="8">
        <f>MAX((CG$3*climate!$M351+CG$4*climate!$M351^2+CG$5*climate!$M351^6)*(K241/K$66)^$BW$1,-99)</f>
        <v>0.82467296938627876</v>
      </c>
      <c r="CH241" s="8">
        <f>MAX((CH$3*climate!$M351+CH$4*climate!$M351^2+CH$5*climate!$M351^6)*(L241/L$66)^$BW$1,-99)</f>
        <v>0.25075414260619672</v>
      </c>
      <c r="CI241" s="8">
        <f>MAX((CI$3*climate!$M351+CI$4*climate!$M351^2+CI$5*climate!$M351^6)*(M241/M$66)^$BW$1,-99)</f>
        <v>-1.1787152251052497E-2</v>
      </c>
      <c r="CJ241" s="8">
        <f t="shared" si="312"/>
        <v>-6.6313072447079611E-6</v>
      </c>
      <c r="CK241" s="8">
        <f t="shared" si="313"/>
        <v>-3.7591082045428973E-8</v>
      </c>
      <c r="CL241" s="8">
        <f t="shared" si="314"/>
        <v>-4.2009402215554581E-9</v>
      </c>
    </row>
    <row r="242" spans="1:90">
      <c r="A242">
        <f t="shared" si="253"/>
        <v>2196</v>
      </c>
      <c r="B242" s="4">
        <f t="shared" si="271"/>
        <v>1286.5178571366384</v>
      </c>
      <c r="C242" s="4">
        <f t="shared" si="272"/>
        <v>3572.5150079965565</v>
      </c>
      <c r="D242" s="4">
        <f t="shared" si="273"/>
        <v>6809.2385386454243</v>
      </c>
      <c r="E242" s="11">
        <f t="shared" si="254"/>
        <v>7.0107471186345851E-7</v>
      </c>
      <c r="F242" s="11">
        <f t="shared" si="255"/>
        <v>1.4055002415285793E-6</v>
      </c>
      <c r="G242" s="11">
        <f t="shared" si="256"/>
        <v>3.1031045685657541E-6</v>
      </c>
      <c r="H242" s="4">
        <f t="shared" si="274"/>
        <v>269387.199053185</v>
      </c>
      <c r="I242" s="4">
        <f t="shared" si="275"/>
        <v>251886.31255978061</v>
      </c>
      <c r="J242" s="4">
        <f t="shared" si="276"/>
        <v>49175.839332344549</v>
      </c>
      <c r="K242" s="4">
        <f t="shared" si="244"/>
        <v>209392.50672567537</v>
      </c>
      <c r="L242" s="4">
        <f t="shared" si="245"/>
        <v>70506.719214886325</v>
      </c>
      <c r="M242" s="4">
        <f t="shared" si="246"/>
        <v>7221.9293028508291</v>
      </c>
      <c r="N242" s="11">
        <f t="shared" si="257"/>
        <v>3.5434482827194635E-3</v>
      </c>
      <c r="O242" s="11">
        <f t="shared" si="258"/>
        <v>5.508608303378848E-3</v>
      </c>
      <c r="P242" s="11">
        <f t="shared" si="259"/>
        <v>3.9726679396852038E-3</v>
      </c>
      <c r="Q242" s="4">
        <f t="shared" si="260"/>
        <v>3594.1714591589121</v>
      </c>
      <c r="R242" s="4">
        <f t="shared" si="261"/>
        <v>12166.107176683854</v>
      </c>
      <c r="S242" s="4">
        <f t="shared" si="262"/>
        <v>2988.3625870694968</v>
      </c>
      <c r="T242" s="4">
        <f t="shared" si="277"/>
        <v>13.342027653100606</v>
      </c>
      <c r="U242" s="4">
        <f t="shared" si="278"/>
        <v>48.299993171706987</v>
      </c>
      <c r="V242" s="4">
        <f t="shared" si="279"/>
        <v>60.768918795127789</v>
      </c>
      <c r="W242" s="11">
        <f t="shared" si="263"/>
        <v>-1.219247815263802E-2</v>
      </c>
      <c r="X242" s="11">
        <f t="shared" si="264"/>
        <v>-1.3228699347321071E-2</v>
      </c>
      <c r="Y242" s="11">
        <f t="shared" si="265"/>
        <v>-1.2203590333800474E-2</v>
      </c>
      <c r="Z242" s="4">
        <f t="shared" si="291"/>
        <v>2867.0861255535942</v>
      </c>
      <c r="AA242" s="4">
        <f t="shared" si="280"/>
        <v>19700.893927316989</v>
      </c>
      <c r="AB242" s="4">
        <f t="shared" si="281"/>
        <v>5527.6430032820062</v>
      </c>
      <c r="AC242" s="12">
        <f t="shared" si="282"/>
        <v>1.4275274405034857</v>
      </c>
      <c r="AD242" s="12">
        <f t="shared" si="283"/>
        <v>4.5128424855866802</v>
      </c>
      <c r="AE242" s="12">
        <f t="shared" si="284"/>
        <v>1.9328678929696885</v>
      </c>
      <c r="AF242" s="11">
        <f t="shared" si="266"/>
        <v>-2.9039671966837322E-3</v>
      </c>
      <c r="AG242" s="11">
        <f t="shared" si="267"/>
        <v>2.0567434751257441E-3</v>
      </c>
      <c r="AH242" s="11">
        <f t="shared" si="268"/>
        <v>8.257041531207765E-4</v>
      </c>
      <c r="AI242" s="1">
        <f t="shared" si="247"/>
        <v>518611.05698359985</v>
      </c>
      <c r="AJ242" s="1">
        <f t="shared" si="248"/>
        <v>475142.28065517551</v>
      </c>
      <c r="AK242" s="1">
        <f t="shared" si="249"/>
        <v>94245.217316867609</v>
      </c>
      <c r="AL242" s="17">
        <f t="shared" si="319"/>
        <v>62.931463088133057</v>
      </c>
      <c r="AM242" s="17">
        <f t="shared" si="319"/>
        <v>27.470024833988035</v>
      </c>
      <c r="AN242" s="17">
        <f t="shared" si="319"/>
        <v>4.2755791554548264</v>
      </c>
      <c r="AO242" s="7">
        <f t="shared" si="320"/>
        <v>2.8186435349154969E-3</v>
      </c>
      <c r="AP242" s="7">
        <f t="shared" si="320"/>
        <v>4.3404992324938821E-3</v>
      </c>
      <c r="AQ242" s="7">
        <f t="shared" si="320"/>
        <v>3.1418273453954304E-3</v>
      </c>
      <c r="AR242" s="1">
        <f t="shared" si="286"/>
        <v>269387.199053185</v>
      </c>
      <c r="AS242" s="1">
        <f t="shared" si="287"/>
        <v>251886.31255978061</v>
      </c>
      <c r="AT242" s="1">
        <f t="shared" si="288"/>
        <v>49175.839332344549</v>
      </c>
      <c r="AU242" s="1">
        <f t="shared" si="250"/>
        <v>53877.439810637006</v>
      </c>
      <c r="AV242" s="1">
        <f t="shared" si="251"/>
        <v>50377.262511956127</v>
      </c>
      <c r="AW242" s="1">
        <f t="shared" si="252"/>
        <v>9835.1678664689098</v>
      </c>
      <c r="AX242" s="1">
        <f t="shared" si="300"/>
        <v>167514.00538054027</v>
      </c>
      <c r="AY242" s="1">
        <f t="shared" si="301"/>
        <v>56405.375371909067</v>
      </c>
      <c r="AZ242" s="1">
        <f t="shared" si="302"/>
        <v>5777.5434422806629</v>
      </c>
      <c r="BA242" s="1">
        <f t="shared" si="303"/>
        <v>12.028822240963965</v>
      </c>
      <c r="BB242" s="1">
        <f t="shared" si="304"/>
        <v>10.940319740957202</v>
      </c>
      <c r="BC242" s="1">
        <f t="shared" si="305"/>
        <v>8.6617338613380355</v>
      </c>
      <c r="BD242" s="1">
        <f t="shared" si="306"/>
        <v>624.87862709195895</v>
      </c>
      <c r="BE242">
        <f t="shared" si="292"/>
        <v>0.44605544733121549</v>
      </c>
      <c r="BF242">
        <f t="shared" si="293"/>
        <v>0.64396964061591089</v>
      </c>
      <c r="BG242">
        <f t="shared" si="294"/>
        <v>5.0936644772301656E-2</v>
      </c>
      <c r="BH242">
        <f t="shared" si="307"/>
        <v>0.50709736979560405</v>
      </c>
      <c r="BI242">
        <f t="shared" si="308"/>
        <v>1.989654620938508E-2</v>
      </c>
      <c r="BJ242">
        <f t="shared" si="308"/>
        <v>4.1469689803498549E-2</v>
      </c>
      <c r="BK242">
        <f t="shared" si="308"/>
        <v>2.5945417806596459E-4</v>
      </c>
      <c r="BL242">
        <f t="shared" si="297"/>
        <v>5359.8748541785117</v>
      </c>
      <c r="BM242">
        <f t="shared" si="298"/>
        <v>10445.647247601182</v>
      </c>
      <c r="BN242">
        <f t="shared" si="299"/>
        <v>12.758876974677388</v>
      </c>
      <c r="BO242">
        <f t="shared" si="270"/>
        <v>2501.9908191986369</v>
      </c>
      <c r="BP242">
        <f t="shared" si="289"/>
        <v>1646.6982541363238</v>
      </c>
      <c r="BQ242">
        <f t="shared" si="290"/>
        <v>90.630030121850226</v>
      </c>
      <c r="BR242" s="7">
        <f t="shared" si="315"/>
        <v>4.4485068928150628E-3</v>
      </c>
      <c r="BS242" s="7">
        <f t="shared" si="295"/>
        <v>5.5036201481594785E-3</v>
      </c>
      <c r="BT242" s="7">
        <f t="shared" si="296"/>
        <v>6.1237843156376271E-4</v>
      </c>
      <c r="BU242" s="8">
        <f>MAX((BU$3*climate!$I352+BU$4*climate!$I352^2+BU$5*climate!$I352^6)*(K242/K$66)^$BW$1,-99)</f>
        <v>2.2159387187909685</v>
      </c>
      <c r="BV242" s="8">
        <f>MAX((BV$3*climate!$I352+BV$4*climate!$I352^2+BV$5*climate!$I352^6)*(L242/L$66)^$BW$1,-99)</f>
        <v>0.658589914454209</v>
      </c>
      <c r="BW242" s="8">
        <f>MAX((BW$3*climate!$I352+BW$4*climate!$I352^2+BW$5*climate!$I352^6)*(M242/M$66)^$BW$1,-99)</f>
        <v>-0.11103675761758568</v>
      </c>
      <c r="BX242" s="8">
        <f>MAX((BX$3*climate!$M352+BX$4*climate!$M352^2+BX$5*climate!$M352^6)*(K242/K$66)^$BW$1,-99)</f>
        <v>2.2159382213643712</v>
      </c>
      <c r="BY242" s="8">
        <f>MAX((BY$3*climate!$M352+BY$4*climate!$M352^2+BY$5*climate!$M352^6)*(L242/L$66)^$BW$1,-99)</f>
        <v>0.65858944045877887</v>
      </c>
      <c r="BZ242" s="8">
        <f>MAX((BZ$3*climate!$M352+BZ$4*climate!$M352^2+BZ$5*climate!$M352^6)*(M242/M$66)^$BW$1,-99)</f>
        <v>-0.11103735956576118</v>
      </c>
      <c r="CA242" s="8">
        <f t="shared" si="309"/>
        <v>1.6360166453133289E-3</v>
      </c>
      <c r="CB242" s="8">
        <f t="shared" si="310"/>
        <v>9.0040141718707155E-6</v>
      </c>
      <c r="CC242" s="8">
        <f t="shared" si="311"/>
        <v>1.001861307269185E-6</v>
      </c>
      <c r="CD242" s="8">
        <f>MAX((CD$3*climate!$I352+CD$4*climate!$I352^2+CD$5*climate!$I352^6)*(K242/K$66)^$BW$1,-99)</f>
        <v>0.82642534377808818</v>
      </c>
      <c r="CE242" s="8">
        <f>MAX((CE$3*climate!$I352+CE$4*climate!$I352^2+CE$5*climate!$I352^6)*(L242/L$66)^$BW$1,-99)</f>
        <v>0.25057813498941822</v>
      </c>
      <c r="CF242" s="8">
        <f>MAX((CF$3*climate!$I352+CF$4*climate!$I352^2+CF$5*climate!$I352^6)*(M242/M$66)^$BW$1,-99)</f>
        <v>-1.2940977694591745E-2</v>
      </c>
      <c r="CG242" s="8">
        <f>MAX((CG$3*climate!$M352+CG$4*climate!$M352^2+CG$5*climate!$M352^6)*(K242/K$66)^$BW$1,-99)</f>
        <v>0.8264256390319733</v>
      </c>
      <c r="CH242" s="8">
        <f>MAX((CH$3*climate!$M352+CH$4*climate!$M352^2+CH$5*climate!$M352^6)*(L242/L$66)^$BW$1,-99)</f>
        <v>0.25057815425458579</v>
      </c>
      <c r="CI242" s="8">
        <f>MAX((CI$3*climate!$M352+CI$4*climate!$M352^2+CI$5*climate!$M352^6)*(M242/M$66)^$BW$1,-99)</f>
        <v>-1.2941117809091348E-2</v>
      </c>
      <c r="CJ242" s="8">
        <f t="shared" si="312"/>
        <v>-6.4248015857840451E-6</v>
      </c>
      <c r="CK242" s="8">
        <f t="shared" si="313"/>
        <v>-3.5359667455448038E-8</v>
      </c>
      <c r="CL242" s="8">
        <f t="shared" si="314"/>
        <v>-3.9344099182108087E-9</v>
      </c>
    </row>
    <row r="243" spans="1:90">
      <c r="A243">
        <f t="shared" si="253"/>
        <v>2197</v>
      </c>
      <c r="B243" s="4">
        <f t="shared" si="271"/>
        <v>1286.5187139845177</v>
      </c>
      <c r="C243" s="4">
        <f t="shared" si="272"/>
        <v>3572.5197781087281</v>
      </c>
      <c r="D243" s="4">
        <f t="shared" si="273"/>
        <v>6809.258611935682</v>
      </c>
      <c r="E243" s="11">
        <f t="shared" si="254"/>
        <v>6.6602097627028559E-7</v>
      </c>
      <c r="F243" s="11">
        <f t="shared" si="255"/>
        <v>1.3352252294521503E-6</v>
      </c>
      <c r="G243" s="11">
        <f t="shared" si="256"/>
        <v>2.9479493401374663E-6</v>
      </c>
      <c r="H243" s="4">
        <f t="shared" si="274"/>
        <v>270332.29992381256</v>
      </c>
      <c r="I243" s="4">
        <f t="shared" si="275"/>
        <v>253260.30555934572</v>
      </c>
      <c r="J243" s="4">
        <f t="shared" si="276"/>
        <v>49369.387770683825</v>
      </c>
      <c r="K243" s="4">
        <f t="shared" si="244"/>
        <v>210126.98609455736</v>
      </c>
      <c r="L243" s="4">
        <f t="shared" si="245"/>
        <v>70891.225602513063</v>
      </c>
      <c r="M243" s="4">
        <f t="shared" si="246"/>
        <v>7250.3323172578821</v>
      </c>
      <c r="N243" s="11">
        <f t="shared" si="257"/>
        <v>3.5076678739236478E-3</v>
      </c>
      <c r="O243" s="11">
        <f t="shared" si="258"/>
        <v>5.4534715543190782E-3</v>
      </c>
      <c r="P243" s="11">
        <f t="shared" si="259"/>
        <v>3.9328845819415204E-3</v>
      </c>
      <c r="Q243" s="4">
        <f t="shared" si="260"/>
        <v>3562.8054223085637</v>
      </c>
      <c r="R243" s="4">
        <f t="shared" si="261"/>
        <v>12070.651347660976</v>
      </c>
      <c r="S243" s="4">
        <f t="shared" si="262"/>
        <v>2963.5120282940184</v>
      </c>
      <c r="T243" s="4">
        <f t="shared" si="277"/>
        <v>13.179355272428285</v>
      </c>
      <c r="U243" s="4">
        <f t="shared" si="278"/>
        <v>47.661047083560817</v>
      </c>
      <c r="V243" s="4">
        <f t="shared" si="279"/>
        <v>60.027319805124058</v>
      </c>
      <c r="W243" s="11">
        <f t="shared" si="263"/>
        <v>-1.219247815263802E-2</v>
      </c>
      <c r="X243" s="11">
        <f t="shared" si="264"/>
        <v>-1.3228699347321071E-2</v>
      </c>
      <c r="Y243" s="11">
        <f t="shared" si="265"/>
        <v>-1.2203590333800474E-2</v>
      </c>
      <c r="Z243" s="4">
        <f t="shared" si="291"/>
        <v>2833.9131776991485</v>
      </c>
      <c r="AA243" s="4">
        <f t="shared" si="280"/>
        <v>19587.597041440597</v>
      </c>
      <c r="AB243" s="4">
        <f t="shared" si="281"/>
        <v>5486.4208519137828</v>
      </c>
      <c r="AC243" s="12">
        <f t="shared" si="282"/>
        <v>1.4233819476438976</v>
      </c>
      <c r="AD243" s="12">
        <f t="shared" si="283"/>
        <v>4.5221242449231811</v>
      </c>
      <c r="AE243" s="12">
        <f t="shared" si="284"/>
        <v>1.9344638700163475</v>
      </c>
      <c r="AF243" s="11">
        <f t="shared" si="266"/>
        <v>-2.9039671966837322E-3</v>
      </c>
      <c r="AG243" s="11">
        <f t="shared" si="267"/>
        <v>2.0567434751257441E-3</v>
      </c>
      <c r="AH243" s="11">
        <f t="shared" si="268"/>
        <v>8.257041531207765E-4</v>
      </c>
      <c r="AI243" s="1">
        <f t="shared" si="247"/>
        <v>520627.39109587693</v>
      </c>
      <c r="AJ243" s="1">
        <f t="shared" si="248"/>
        <v>478005.31510161411</v>
      </c>
      <c r="AK243" s="1">
        <f t="shared" si="249"/>
        <v>94655.863451649755</v>
      </c>
      <c r="AL243" s="17">
        <f t="shared" ref="AL243:AN258" si="321">AL242*(1+AO243)</f>
        <v>63.107070636093432</v>
      </c>
      <c r="AM243" s="17">
        <f t="shared" si="321"/>
        <v>27.588066119479464</v>
      </c>
      <c r="AN243" s="17">
        <f t="shared" si="321"/>
        <v>4.2888779556477568</v>
      </c>
      <c r="AO243" s="7">
        <f t="shared" si="320"/>
        <v>2.7904570995663418E-3</v>
      </c>
      <c r="AP243" s="7">
        <f t="shared" si="320"/>
        <v>4.2970942401689433E-3</v>
      </c>
      <c r="AQ243" s="7">
        <f t="shared" si="320"/>
        <v>3.110409071941476E-3</v>
      </c>
      <c r="AR243" s="1">
        <f t="shared" si="286"/>
        <v>270332.29992381256</v>
      </c>
      <c r="AS243" s="1">
        <f t="shared" si="287"/>
        <v>253260.30555934572</v>
      </c>
      <c r="AT243" s="1">
        <f t="shared" si="288"/>
        <v>49369.387770683825</v>
      </c>
      <c r="AU243" s="1">
        <f t="shared" si="250"/>
        <v>54066.459984762514</v>
      </c>
      <c r="AV243" s="1">
        <f t="shared" si="251"/>
        <v>50652.061111869145</v>
      </c>
      <c r="AW243" s="1">
        <f t="shared" si="252"/>
        <v>9873.877554136765</v>
      </c>
      <c r="AX243" s="1">
        <f t="shared" si="300"/>
        <v>168101.58887564589</v>
      </c>
      <c r="AY243" s="1">
        <f t="shared" si="301"/>
        <v>56712.980482010447</v>
      </c>
      <c r="AZ243" s="1">
        <f t="shared" si="302"/>
        <v>5800.265853806306</v>
      </c>
      <c r="BA243" s="1">
        <f t="shared" si="303"/>
        <v>12.032323771318996</v>
      </c>
      <c r="BB243" s="1">
        <f t="shared" si="304"/>
        <v>10.945758396178084</v>
      </c>
      <c r="BC243" s="1">
        <f t="shared" si="305"/>
        <v>8.6656590323471896</v>
      </c>
      <c r="BD243" s="1">
        <f t="shared" si="306"/>
        <v>606.95024495586858</v>
      </c>
      <c r="BE243">
        <f t="shared" si="292"/>
        <v>0.44605544733121549</v>
      </c>
      <c r="BF243">
        <f t="shared" si="293"/>
        <v>0.64396964061591089</v>
      </c>
      <c r="BG243">
        <f t="shared" si="294"/>
        <v>5.0936644772301656E-2</v>
      </c>
      <c r="BH243">
        <f t="shared" si="307"/>
        <v>0.50728805626769236</v>
      </c>
      <c r="BI243">
        <f t="shared" si="308"/>
        <v>1.989654620938508E-2</v>
      </c>
      <c r="BJ243">
        <f t="shared" si="308"/>
        <v>4.1469689803498549E-2</v>
      </c>
      <c r="BK243">
        <f t="shared" si="308"/>
        <v>2.5945417806596459E-4</v>
      </c>
      <c r="BL243">
        <f t="shared" si="297"/>
        <v>5378.6790973234829</v>
      </c>
      <c r="BM243">
        <f t="shared" si="298"/>
        <v>10502.626311085327</v>
      </c>
      <c r="BN243">
        <f t="shared" si="299"/>
        <v>12.809093925662655</v>
      </c>
      <c r="BO243">
        <f t="shared" si="270"/>
        <v>2513.1209426036021</v>
      </c>
      <c r="BP243">
        <f t="shared" si="289"/>
        <v>1665.257332058459</v>
      </c>
      <c r="BQ243">
        <f t="shared" si="290"/>
        <v>91.670363443743113</v>
      </c>
      <c r="BR243" s="7">
        <f t="shared" si="315"/>
        <v>4.4046720438337683E-3</v>
      </c>
      <c r="BS243" s="7">
        <f t="shared" si="295"/>
        <v>5.343320532193668E-3</v>
      </c>
      <c r="BT243" s="7">
        <f t="shared" si="296"/>
        <v>5.9198541781762615E-4</v>
      </c>
      <c r="BU243" s="8">
        <f>MAX((BU$3*climate!$I353+BU$4*climate!$I353^2+BU$5*climate!$I353^6)*(K243/K$66)^$BW$1,-99)</f>
        <v>2.2098626630478559</v>
      </c>
      <c r="BV243" s="8">
        <f>MAX((BV$3*climate!$I353+BV$4*climate!$I353^2+BV$5*climate!$I353^6)*(L243/L$66)^$BW$1,-99)</f>
        <v>0.65376224525753879</v>
      </c>
      <c r="BW243" s="8">
        <f>MAX((BW$3*climate!$I353+BW$4*climate!$I353^2+BW$5*climate!$I353^6)*(M243/M$66)^$BW$1,-99)</f>
        <v>-0.11591930613093399</v>
      </c>
      <c r="BX243" s="8">
        <f>MAX((BX$3*climate!$M353+BX$4*climate!$M353^2+BX$5*climate!$M353^6)*(K243/K$66)^$BW$1,-99)</f>
        <v>2.2098621628178501</v>
      </c>
      <c r="BY243" s="8">
        <f>MAX((BY$3*climate!$M353+BY$4*climate!$M353^2+BY$5*climate!$M353^6)*(L243/L$66)^$BW$1,-99)</f>
        <v>0.65376177062810115</v>
      </c>
      <c r="BZ243" s="8">
        <f>MAX((BZ$3*climate!$M353+BZ$4*climate!$M353^2+BZ$5*climate!$M353^6)*(M243/M$66)^$BW$1,-99)</f>
        <v>-0.11591990793395426</v>
      </c>
      <c r="CA243" s="8">
        <f t="shared" si="309"/>
        <v>1.6493897464527748E-3</v>
      </c>
      <c r="CB243" s="8">
        <f t="shared" si="310"/>
        <v>8.8132180978108194E-6</v>
      </c>
      <c r="CC243" s="8">
        <f t="shared" si="311"/>
        <v>9.7641467819795432E-7</v>
      </c>
      <c r="CD243" s="8">
        <f>MAX((CD$3*climate!$I353+CD$4*climate!$I353^2+CD$5*climate!$I353^6)*(K243/K$66)^$BW$1,-99)</f>
        <v>0.82813928384212376</v>
      </c>
      <c r="CE243" s="8">
        <f>MAX((CE$3*climate!$I353+CE$4*climate!$I353^2+CE$5*climate!$I353^6)*(L243/L$66)^$BW$1,-99)</f>
        <v>0.25039048495436539</v>
      </c>
      <c r="CF243" s="8">
        <f>MAX((CF$3*climate!$I353+CF$4*climate!$I353^2+CF$5*climate!$I353^6)*(M243/M$66)^$BW$1,-99)</f>
        <v>-1.4096490865347387E-2</v>
      </c>
      <c r="CG243" s="8">
        <f>MAX((CG$3*climate!$M353+CG$4*climate!$M353^2+CG$5*climate!$M353^6)*(K243/K$66)^$BW$1,-99)</f>
        <v>0.82813957628652213</v>
      </c>
      <c r="CH243" s="8">
        <f>MAX((CH$3*climate!$M353+CH$4*climate!$M353^2+CH$5*climate!$M353^6)*(L243/L$66)^$BW$1,-99)</f>
        <v>0.25039050255154177</v>
      </c>
      <c r="CI243" s="8">
        <f>MAX((CI$3*climate!$M353+CI$4*climate!$M353^2+CI$5*climate!$M353^6)*(M243/M$66)^$BW$1,-99)</f>
        <v>-1.4096632478315966E-2</v>
      </c>
      <c r="CJ243" s="8">
        <f t="shared" si="312"/>
        <v>-6.2225075246961737E-6</v>
      </c>
      <c r="CK243" s="8">
        <f t="shared" si="313"/>
        <v>-3.3248852218438661E-8</v>
      </c>
      <c r="CL243" s="8">
        <f t="shared" si="314"/>
        <v>-3.683633716880587E-9</v>
      </c>
    </row>
    <row r="244" spans="1:90">
      <c r="A244">
        <f t="shared" si="253"/>
        <v>2198</v>
      </c>
      <c r="B244" s="4">
        <f t="shared" si="271"/>
        <v>1286.5195279905452</v>
      </c>
      <c r="C244" s="4">
        <f t="shared" si="272"/>
        <v>3572.524309721342</v>
      </c>
      <c r="D244" s="4">
        <f t="shared" si="273"/>
        <v>6809.277681617642</v>
      </c>
      <c r="E244" s="11">
        <f t="shared" si="254"/>
        <v>6.3271992745677127E-7</v>
      </c>
      <c r="F244" s="11">
        <f t="shared" si="255"/>
        <v>1.2684639679795426E-6</v>
      </c>
      <c r="G244" s="11">
        <f t="shared" si="256"/>
        <v>2.8005518731305927E-6</v>
      </c>
      <c r="H244" s="4">
        <f t="shared" si="274"/>
        <v>271271.13615131984</v>
      </c>
      <c r="I244" s="4">
        <f t="shared" si="275"/>
        <v>254627.95461209139</v>
      </c>
      <c r="J244" s="4">
        <f t="shared" si="276"/>
        <v>49561.746787302058</v>
      </c>
      <c r="K244" s="4">
        <f t="shared" si="244"/>
        <v>210856.60205642323</v>
      </c>
      <c r="L244" s="4">
        <f t="shared" si="245"/>
        <v>71273.959961367611</v>
      </c>
      <c r="M244" s="4">
        <f t="shared" si="246"/>
        <v>7278.5615603691977</v>
      </c>
      <c r="N244" s="11">
        <f t="shared" si="257"/>
        <v>3.47226206127349E-3</v>
      </c>
      <c r="O244" s="11">
        <f t="shared" si="258"/>
        <v>5.3988960636757177E-3</v>
      </c>
      <c r="P244" s="11">
        <f t="shared" si="259"/>
        <v>3.8935102387129827E-3</v>
      </c>
      <c r="Q244" s="4">
        <f t="shared" si="260"/>
        <v>3531.588390564199</v>
      </c>
      <c r="R244" s="4">
        <f t="shared" si="261"/>
        <v>11975.293621892923</v>
      </c>
      <c r="S244" s="4">
        <f t="shared" si="262"/>
        <v>2938.7524253887805</v>
      </c>
      <c r="T244" s="4">
        <f t="shared" si="277"/>
        <v>13.018666271203349</v>
      </c>
      <c r="U244" s="4">
        <f t="shared" si="278"/>
        <v>47.030553421113879</v>
      </c>
      <c r="V244" s="4">
        <f t="shared" si="279"/>
        <v>59.294770985386293</v>
      </c>
      <c r="W244" s="11">
        <f t="shared" si="263"/>
        <v>-1.219247815263802E-2</v>
      </c>
      <c r="X244" s="11">
        <f t="shared" si="264"/>
        <v>-1.3228699347321071E-2</v>
      </c>
      <c r="Y244" s="11">
        <f t="shared" si="265"/>
        <v>-1.2203590333800474E-2</v>
      </c>
      <c r="Z244" s="4">
        <f t="shared" si="291"/>
        <v>2801.0240800002966</v>
      </c>
      <c r="AA244" s="4">
        <f t="shared" si="280"/>
        <v>19473.882437568311</v>
      </c>
      <c r="AB244" s="4">
        <f t="shared" si="281"/>
        <v>5445.2894847573016</v>
      </c>
      <c r="AC244" s="12">
        <f t="shared" si="282"/>
        <v>1.4192484931595879</v>
      </c>
      <c r="AD244" s="12">
        <f t="shared" si="283"/>
        <v>4.5314250944576351</v>
      </c>
      <c r="AE244" s="12">
        <f t="shared" si="284"/>
        <v>1.936061164867882</v>
      </c>
      <c r="AF244" s="11">
        <f t="shared" si="266"/>
        <v>-2.9039671966837322E-3</v>
      </c>
      <c r="AG244" s="11">
        <f t="shared" si="267"/>
        <v>2.0567434751257441E-3</v>
      </c>
      <c r="AH244" s="11">
        <f t="shared" si="268"/>
        <v>8.257041531207765E-4</v>
      </c>
      <c r="AI244" s="1">
        <f t="shared" si="247"/>
        <v>522631.11197105178</v>
      </c>
      <c r="AJ244" s="1">
        <f t="shared" si="248"/>
        <v>480856.84470332181</v>
      </c>
      <c r="AK244" s="1">
        <f t="shared" si="249"/>
        <v>95064.154660621542</v>
      </c>
      <c r="AL244" s="17">
        <f t="shared" si="321"/>
        <v>63.281407233649858</v>
      </c>
      <c r="AM244" s="17">
        <f t="shared" si="321"/>
        <v>27.705429154298688</v>
      </c>
      <c r="AN244" s="17">
        <f t="shared" si="321"/>
        <v>4.3020847189004368</v>
      </c>
      <c r="AO244" s="7">
        <f t="shared" si="320"/>
        <v>2.7625525285706783E-3</v>
      </c>
      <c r="AP244" s="7">
        <f t="shared" si="320"/>
        <v>4.2541232977672538E-3</v>
      </c>
      <c r="AQ244" s="7">
        <f t="shared" si="320"/>
        <v>3.0793049812220612E-3</v>
      </c>
      <c r="AR244" s="1">
        <f t="shared" si="286"/>
        <v>271271.13615131984</v>
      </c>
      <c r="AS244" s="1">
        <f t="shared" si="287"/>
        <v>254627.95461209139</v>
      </c>
      <c r="AT244" s="1">
        <f t="shared" si="288"/>
        <v>49561.746787302058</v>
      </c>
      <c r="AU244" s="1">
        <f t="shared" si="250"/>
        <v>54254.227230263969</v>
      </c>
      <c r="AV244" s="1">
        <f t="shared" si="251"/>
        <v>50925.590922418283</v>
      </c>
      <c r="AW244" s="1">
        <f t="shared" si="252"/>
        <v>9912.3493574604126</v>
      </c>
      <c r="AX244" s="1">
        <f t="shared" si="300"/>
        <v>168685.28164513857</v>
      </c>
      <c r="AY244" s="1">
        <f t="shared" si="301"/>
        <v>57019.167969094087</v>
      </c>
      <c r="AZ244" s="1">
        <f t="shared" si="302"/>
        <v>5822.8492482953579</v>
      </c>
      <c r="BA244" s="1">
        <f t="shared" si="303"/>
        <v>12.035790018996682</v>
      </c>
      <c r="BB244" s="1">
        <f t="shared" si="304"/>
        <v>10.951142770446733</v>
      </c>
      <c r="BC244" s="1">
        <f t="shared" si="305"/>
        <v>8.6695449824920949</v>
      </c>
      <c r="BD244" s="1">
        <f t="shared" si="306"/>
        <v>589.53344018669293</v>
      </c>
      <c r="BE244">
        <f t="shared" si="292"/>
        <v>0.44605544733121549</v>
      </c>
      <c r="BF244">
        <f t="shared" si="293"/>
        <v>0.64396964061591089</v>
      </c>
      <c r="BG244">
        <f t="shared" si="294"/>
        <v>5.0936644772301656E-2</v>
      </c>
      <c r="BH244">
        <f t="shared" si="307"/>
        <v>0.50747714405390532</v>
      </c>
      <c r="BI244">
        <f t="shared" si="308"/>
        <v>1.989654620938508E-2</v>
      </c>
      <c r="BJ244">
        <f t="shared" si="308"/>
        <v>4.1469689803498549E-2</v>
      </c>
      <c r="BK244">
        <f t="shared" si="308"/>
        <v>2.5945417806596459E-4</v>
      </c>
      <c r="BL244">
        <f t="shared" si="297"/>
        <v>5397.3586957071266</v>
      </c>
      <c r="BM244">
        <f t="shared" si="298"/>
        <v>10559.342293062738</v>
      </c>
      <c r="BN244">
        <f t="shared" si="299"/>
        <v>12.859002276212916</v>
      </c>
      <c r="BO244">
        <f t="shared" si="270"/>
        <v>2524.1904161622615</v>
      </c>
      <c r="BP244">
        <f t="shared" si="289"/>
        <v>1684.0265206282936</v>
      </c>
      <c r="BQ244">
        <f t="shared" si="290"/>
        <v>92.722677002436228</v>
      </c>
      <c r="BR244" s="7">
        <f t="shared" si="315"/>
        <v>4.3612740919869442E-3</v>
      </c>
      <c r="BS244" s="7">
        <f t="shared" si="295"/>
        <v>5.1876898370812313E-3</v>
      </c>
      <c r="BT244" s="7">
        <f t="shared" si="296"/>
        <v>5.7229576955404571E-4</v>
      </c>
      <c r="BU244" s="8">
        <f>MAX((BU$3*climate!$I354+BU$4*climate!$I354^2+BU$5*climate!$I354^6)*(K244/K$66)^$BW$1,-99)</f>
        <v>2.2038244466346746</v>
      </c>
      <c r="BV244" s="8">
        <f>MAX((BV$3*climate!$I354+BV$4*climate!$I354^2+BV$5*climate!$I354^6)*(L244/L$66)^$BW$1,-99)</f>
        <v>0.64897892710051919</v>
      </c>
      <c r="BW244" s="8">
        <f>MAX((BW$3*climate!$I354+BW$4*climate!$I354^2+BW$5*climate!$I354^6)*(M244/M$66)^$BW$1,-99)</f>
        <v>-0.12075376054174852</v>
      </c>
      <c r="BX244" s="8">
        <f>MAX((BX$3*climate!$M354+BX$4*climate!$M354^2+BX$5*climate!$M354^6)*(K244/K$66)^$BW$1,-99)</f>
        <v>2.2038239436753102</v>
      </c>
      <c r="BY244" s="8">
        <f>MAX((BY$3*climate!$M354+BY$4*climate!$M354^2+BY$5*climate!$M354^6)*(L244/L$66)^$BW$1,-99)</f>
        <v>0.64897845186828973</v>
      </c>
      <c r="BZ244" s="8">
        <f>MAX((BZ$3*climate!$M354+BZ$4*climate!$M354^2+BZ$5*climate!$M354^6)*(M244/M$66)^$BW$1,-99)</f>
        <v>-0.12075436218324091</v>
      </c>
      <c r="CA244" s="8">
        <f t="shared" si="309"/>
        <v>1.6625676151561073E-3</v>
      </c>
      <c r="CB244" s="8">
        <f t="shared" si="310"/>
        <v>8.6248851206057179E-6</v>
      </c>
      <c r="CC244" s="8">
        <f t="shared" si="311"/>
        <v>9.5148041275139891E-7</v>
      </c>
      <c r="CD244" s="8">
        <f>MAX((CD$3*climate!$I354+CD$4*climate!$I354^2+CD$5*climate!$I354^6)*(K244/K$66)^$BW$1,-99)</f>
        <v>0.82981494435590775</v>
      </c>
      <c r="CE244" s="8">
        <f>MAX((CE$3*climate!$I354+CE$4*climate!$I354^2+CE$5*climate!$I354^6)*(L244/L$66)^$BW$1,-99)</f>
        <v>0.25019152375146358</v>
      </c>
      <c r="CF244" s="8">
        <f>MAX((CF$3*climate!$I354+CF$4*climate!$I354^2+CF$5*climate!$I354^6)*(M244/M$66)^$BW$1,-99)</f>
        <v>-1.5253156984639308E-2</v>
      </c>
      <c r="CG244" s="8">
        <f>MAX((CG$3*climate!$M354+CG$4*climate!$M354^2+CG$5*climate!$M354^6)*(K244/K$66)^$BW$1,-99)</f>
        <v>0.82981523401624091</v>
      </c>
      <c r="CH244" s="8">
        <f>MAX((CH$3*climate!$M354+CH$4*climate!$M354^2+CH$5*climate!$M354^6)*(L244/L$66)^$BW$1,-99)</f>
        <v>0.25019153969840557</v>
      </c>
      <c r="CI244" s="8">
        <f>MAX((CI$3*climate!$M354+CI$4*climate!$M354^2+CI$5*climate!$M354^6)*(M244/M$66)^$BW$1,-99)</f>
        <v>-1.5253300080143334E-2</v>
      </c>
      <c r="CJ244" s="8">
        <f t="shared" si="312"/>
        <v>-6.0243881028953593E-6</v>
      </c>
      <c r="CK244" s="8">
        <f t="shared" si="313"/>
        <v>-3.1252656936023332E-8</v>
      </c>
      <c r="CL244" s="8">
        <f t="shared" si="314"/>
        <v>-3.4477318254387372E-9</v>
      </c>
    </row>
    <row r="245" spans="1:90">
      <c r="A245">
        <f t="shared" si="253"/>
        <v>2199</v>
      </c>
      <c r="B245" s="4">
        <f t="shared" si="271"/>
        <v>1286.5203012967604</v>
      </c>
      <c r="C245" s="4">
        <f t="shared" si="272"/>
        <v>3572.5286147587858</v>
      </c>
      <c r="D245" s="4">
        <f t="shared" si="273"/>
        <v>6809.2957978662398</v>
      </c>
      <c r="E245" s="11">
        <f t="shared" si="254"/>
        <v>6.0108393108393271E-7</v>
      </c>
      <c r="F245" s="11">
        <f t="shared" si="255"/>
        <v>1.2050407695805654E-6</v>
      </c>
      <c r="G245" s="11">
        <f t="shared" si="256"/>
        <v>2.660524279474063E-6</v>
      </c>
      <c r="H245" s="4">
        <f t="shared" si="274"/>
        <v>272203.72019816819</v>
      </c>
      <c r="I245" s="4">
        <f t="shared" si="275"/>
        <v>255989.21793823014</v>
      </c>
      <c r="J245" s="4">
        <f t="shared" si="276"/>
        <v>49752.916919831092</v>
      </c>
      <c r="K245" s="4">
        <f t="shared" si="244"/>
        <v>211581.36402806689</v>
      </c>
      <c r="L245" s="4">
        <f t="shared" si="245"/>
        <v>71654.9104409383</v>
      </c>
      <c r="M245" s="4">
        <f t="shared" si="246"/>
        <v>7306.6170712427647</v>
      </c>
      <c r="N245" s="11">
        <f t="shared" si="257"/>
        <v>3.4372268384070814E-3</v>
      </c>
      <c r="O245" s="11">
        <f t="shared" si="258"/>
        <v>5.344876021722067E-3</v>
      </c>
      <c r="P245" s="11">
        <f t="shared" si="259"/>
        <v>3.8545405765784135E-3</v>
      </c>
      <c r="Q245" s="4">
        <f t="shared" si="260"/>
        <v>3500.52254786085</v>
      </c>
      <c r="R245" s="4">
        <f t="shared" si="261"/>
        <v>11880.050116421138</v>
      </c>
      <c r="S245" s="4">
        <f t="shared" si="262"/>
        <v>2914.0861514780208</v>
      </c>
      <c r="T245" s="4">
        <f t="shared" si="277"/>
        <v>12.859936467115217</v>
      </c>
      <c r="U245" s="4">
        <f t="shared" si="278"/>
        <v>46.40840036976784</v>
      </c>
      <c r="V245" s="4">
        <f t="shared" si="279"/>
        <v>58.571161891344119</v>
      </c>
      <c r="W245" s="11">
        <f t="shared" si="263"/>
        <v>-1.219247815263802E-2</v>
      </c>
      <c r="X245" s="11">
        <f t="shared" si="264"/>
        <v>-1.3228699347321071E-2</v>
      </c>
      <c r="Y245" s="11">
        <f t="shared" si="265"/>
        <v>-1.2203590333800474E-2</v>
      </c>
      <c r="Z245" s="4">
        <f t="shared" si="291"/>
        <v>2768.4189069492213</v>
      </c>
      <c r="AA245" s="4">
        <f t="shared" si="280"/>
        <v>19359.775808776936</v>
      </c>
      <c r="AB245" s="4">
        <f t="shared" si="281"/>
        <v>5404.2537167262408</v>
      </c>
      <c r="AC245" s="12">
        <f t="shared" si="282"/>
        <v>1.4151270420915096</v>
      </c>
      <c r="AD245" s="12">
        <f t="shared" si="283"/>
        <v>4.5407450734536816</v>
      </c>
      <c r="AE245" s="12">
        <f t="shared" si="284"/>
        <v>1.9376597786124092</v>
      </c>
      <c r="AF245" s="11">
        <f t="shared" si="266"/>
        <v>-2.9039671966837322E-3</v>
      </c>
      <c r="AG245" s="11">
        <f t="shared" si="267"/>
        <v>2.0567434751257441E-3</v>
      </c>
      <c r="AH245" s="11">
        <f t="shared" si="268"/>
        <v>8.257041531207765E-4</v>
      </c>
      <c r="AI245" s="1">
        <f t="shared" si="247"/>
        <v>524622.22800421063</v>
      </c>
      <c r="AJ245" s="1">
        <f t="shared" si="248"/>
        <v>483696.75115540792</v>
      </c>
      <c r="AK245" s="1">
        <f t="shared" si="249"/>
        <v>95470.088552019792</v>
      </c>
      <c r="AL245" s="17">
        <f t="shared" si="321"/>
        <v>63.454477263099044</v>
      </c>
      <c r="AM245" s="17">
        <f t="shared" si="321"/>
        <v>27.822112842822232</v>
      </c>
      <c r="AN245" s="17">
        <f t="shared" si="321"/>
        <v>4.3151996754959407</v>
      </c>
      <c r="AO245" s="7">
        <f t="shared" si="320"/>
        <v>2.7349270032849715E-3</v>
      </c>
      <c r="AP245" s="7">
        <f t="shared" si="320"/>
        <v>4.211582064789581E-3</v>
      </c>
      <c r="AQ245" s="7">
        <f t="shared" si="320"/>
        <v>3.0485119314098406E-3</v>
      </c>
      <c r="AR245" s="1">
        <f t="shared" si="286"/>
        <v>272203.72019816819</v>
      </c>
      <c r="AS245" s="1">
        <f t="shared" si="287"/>
        <v>255989.21793823014</v>
      </c>
      <c r="AT245" s="1">
        <f t="shared" si="288"/>
        <v>49752.916919831092</v>
      </c>
      <c r="AU245" s="1">
        <f t="shared" si="250"/>
        <v>54440.744039633639</v>
      </c>
      <c r="AV245" s="1">
        <f t="shared" si="251"/>
        <v>51197.843587646028</v>
      </c>
      <c r="AW245" s="1">
        <f t="shared" si="252"/>
        <v>9950.5833839662191</v>
      </c>
      <c r="AX245" s="1">
        <f t="shared" si="300"/>
        <v>169265.09122245351</v>
      </c>
      <c r="AY245" s="1">
        <f t="shared" si="301"/>
        <v>57323.928352750634</v>
      </c>
      <c r="AZ245" s="1">
        <f t="shared" si="302"/>
        <v>5845.2936569942131</v>
      </c>
      <c r="BA245" s="1">
        <f t="shared" si="303"/>
        <v>12.039221352072525</v>
      </c>
      <c r="BB245" s="1">
        <f t="shared" si="304"/>
        <v>10.956473413312388</v>
      </c>
      <c r="BC245" s="1">
        <f t="shared" si="305"/>
        <v>8.6733921133617198</v>
      </c>
      <c r="BD245" s="1">
        <f t="shared" si="306"/>
        <v>572.61372865576891</v>
      </c>
      <c r="BE245">
        <f t="shared" si="292"/>
        <v>0.44605544733121549</v>
      </c>
      <c r="BF245">
        <f t="shared" si="293"/>
        <v>0.64396964061591089</v>
      </c>
      <c r="BG245">
        <f t="shared" si="294"/>
        <v>5.0936644772301656E-2</v>
      </c>
      <c r="BH245">
        <f t="shared" si="307"/>
        <v>0.50766464849800497</v>
      </c>
      <c r="BI245">
        <f t="shared" si="308"/>
        <v>1.989654620938508E-2</v>
      </c>
      <c r="BJ245">
        <f t="shared" si="308"/>
        <v>4.1469689803498549E-2</v>
      </c>
      <c r="BK245">
        <f t="shared" si="308"/>
        <v>2.5945417806596459E-4</v>
      </c>
      <c r="BL245">
        <f t="shared" si="297"/>
        <v>5415.9138972893797</v>
      </c>
      <c r="BM245">
        <f t="shared" si="298"/>
        <v>10615.79346093859</v>
      </c>
      <c r="BN245">
        <f t="shared" si="299"/>
        <v>12.908602165818998</v>
      </c>
      <c r="BO245">
        <f t="shared" si="270"/>
        <v>2535.1991024275117</v>
      </c>
      <c r="BP245">
        <f t="shared" si="289"/>
        <v>1703.008199118651</v>
      </c>
      <c r="BQ245">
        <f t="shared" si="290"/>
        <v>93.787108761668406</v>
      </c>
      <c r="BR245" s="7">
        <f t="shared" si="315"/>
        <v>4.3183086378091318E-3</v>
      </c>
      <c r="BS245" s="7">
        <f t="shared" si="295"/>
        <v>5.0365920748361472E-3</v>
      </c>
      <c r="BT245" s="7">
        <f t="shared" si="296"/>
        <v>5.5328421885905872E-4</v>
      </c>
      <c r="BU245" s="8">
        <f>MAX((BU$3*climate!$I355+BU$4*climate!$I355^2+BU$5*climate!$I355^6)*(K245/K$66)^$BW$1,-99)</f>
        <v>2.1978249639680958</v>
      </c>
      <c r="BV245" s="8">
        <f>MAX((BV$3*climate!$I355+BV$4*climate!$I355^2+BV$5*climate!$I355^6)*(L245/L$66)^$BW$1,-99)</f>
        <v>0.64424024954000825</v>
      </c>
      <c r="BW245" s="8">
        <f>MAX((BW$3*climate!$I355+BW$4*climate!$I355^2+BW$5*climate!$I355^6)*(M245/M$66)^$BW$1,-99)</f>
        <v>-0.1255398522909878</v>
      </c>
      <c r="BX245" s="8">
        <f>MAX((BX$3*climate!$M355+BX$4*climate!$M355^2+BX$5*climate!$M355^6)*(K245/K$66)^$BW$1,-99)</f>
        <v>2.197824458351914</v>
      </c>
      <c r="BY245" s="8">
        <f>MAX((BY$3*climate!$M355+BY$4*climate!$M355^2+BY$5*climate!$M355^6)*(L245/L$66)^$BW$1,-99)</f>
        <v>0.64423977373543606</v>
      </c>
      <c r="BZ245" s="8">
        <f>MAX((BZ$3*climate!$M355+BZ$4*climate!$M355^2+BZ$5*climate!$M355^6)*(M245/M$66)^$BW$1,-99)</f>
        <v>-0.12554045375505213</v>
      </c>
      <c r="CA245" s="8">
        <f t="shared" si="309"/>
        <v>1.6755519730450646E-3</v>
      </c>
      <c r="CB245" s="8">
        <f t="shared" si="310"/>
        <v>8.4390717884148428E-6</v>
      </c>
      <c r="CC245" s="8">
        <f t="shared" si="311"/>
        <v>9.2705646456399321E-7</v>
      </c>
      <c r="CD245" s="8">
        <f>MAX((CD$3*climate!$I355+CD$4*climate!$I355^2+CD$5*climate!$I355^6)*(K245/K$66)^$BW$1,-99)</f>
        <v>0.83145278301619607</v>
      </c>
      <c r="CE245" s="8">
        <f>MAX((CE$3*climate!$I355+CE$4*climate!$I355^2+CE$5*climate!$I355^6)*(L245/L$66)^$BW$1,-99)</f>
        <v>0.24998160283449739</v>
      </c>
      <c r="CF245" s="8">
        <f>MAX((CF$3*climate!$I355+CF$4*climate!$I355^2+CF$5*climate!$I355^6)*(M245/M$66)^$BW$1,-99)</f>
        <v>-1.6410582648326597E-2</v>
      </c>
      <c r="CG245" s="8">
        <f>MAX((CG$3*climate!$M355+CG$4*climate!$M355^2+CG$5*climate!$M355^6)*(K245/K$66)^$BW$1,-99)</f>
        <v>0.83145306991807466</v>
      </c>
      <c r="CH245" s="8">
        <f>MAX((CH$3*climate!$M355+CH$4*climate!$M355^2+CH$5*climate!$M355^6)*(L245/L$66)^$BW$1,-99)</f>
        <v>0.24998161714905587</v>
      </c>
      <c r="CI245" s="8">
        <f>MAX((CI$3*climate!$M355+CI$4*climate!$M355^2+CI$5*climate!$M355^6)*(M245/M$66)^$BW$1,-99)</f>
        <v>-1.6410727210279221E-2</v>
      </c>
      <c r="CJ245" s="8">
        <f t="shared" si="312"/>
        <v>-5.8304051084849776E-6</v>
      </c>
      <c r="CK245" s="8">
        <f t="shared" si="313"/>
        <v>-2.9365372162479625E-8</v>
      </c>
      <c r="CL245" s="8">
        <f t="shared" si="314"/>
        <v>-3.2258711360799765E-9</v>
      </c>
    </row>
    <row r="246" spans="1:90">
      <c r="A246">
        <f t="shared" si="253"/>
        <v>2200</v>
      </c>
      <c r="B246" s="4">
        <f t="shared" si="271"/>
        <v>1286.5210359381067</v>
      </c>
      <c r="C246" s="4">
        <f t="shared" si="272"/>
        <v>3572.5327045492859</v>
      </c>
      <c r="D246" s="4">
        <f t="shared" si="273"/>
        <v>6809.3130083481965</v>
      </c>
      <c r="E246" s="11">
        <f t="shared" si="254"/>
        <v>5.7102973452973609E-7</v>
      </c>
      <c r="F246" s="11">
        <f t="shared" si="255"/>
        <v>1.1447887311015369E-6</v>
      </c>
      <c r="G246" s="11">
        <f t="shared" si="256"/>
        <v>2.5274980655003597E-6</v>
      </c>
      <c r="H246" s="4">
        <f t="shared" si="274"/>
        <v>273130.06517440249</v>
      </c>
      <c r="I246" s="4">
        <f t="shared" si="275"/>
        <v>257344.05534403044</v>
      </c>
      <c r="J246" s="4">
        <f t="shared" si="276"/>
        <v>49942.898853635474</v>
      </c>
      <c r="K246" s="4">
        <f t="shared" si="244"/>
        <v>212301.28194152785</v>
      </c>
      <c r="L246" s="4">
        <f t="shared" si="245"/>
        <v>72034.065640974222</v>
      </c>
      <c r="M246" s="4">
        <f t="shared" si="246"/>
        <v>7334.4989123580654</v>
      </c>
      <c r="N246" s="11">
        <f t="shared" si="257"/>
        <v>3.4025582393233389E-3</v>
      </c>
      <c r="O246" s="11">
        <f t="shared" si="258"/>
        <v>5.2914056790069885E-3</v>
      </c>
      <c r="P246" s="11">
        <f t="shared" si="259"/>
        <v>3.815971309764965E-3</v>
      </c>
      <c r="Q246" s="4">
        <f t="shared" si="260"/>
        <v>3469.6099949220375</v>
      </c>
      <c r="R246" s="4">
        <f t="shared" si="261"/>
        <v>11784.93657642345</v>
      </c>
      <c r="S246" s="4">
        <f t="shared" si="262"/>
        <v>2889.5155054942279</v>
      </c>
      <c r="T246" s="4">
        <f t="shared" si="277"/>
        <v>12.703141972695601</v>
      </c>
      <c r="U246" s="4">
        <f t="shared" si="278"/>
        <v>45.794477594086075</v>
      </c>
      <c r="V246" s="4">
        <f t="shared" si="279"/>
        <v>57.856383426247447</v>
      </c>
      <c r="W246" s="11">
        <f t="shared" si="263"/>
        <v>-1.219247815263802E-2</v>
      </c>
      <c r="X246" s="11">
        <f t="shared" si="264"/>
        <v>-1.3228699347321071E-2</v>
      </c>
      <c r="Y246" s="11">
        <f t="shared" si="265"/>
        <v>-1.2203590333800474E-2</v>
      </c>
      <c r="Z246" s="4">
        <f t="shared" si="291"/>
        <v>2736.0976547050709</v>
      </c>
      <c r="AA246" s="4">
        <f t="shared" si="280"/>
        <v>19245.302458800525</v>
      </c>
      <c r="AB246" s="4">
        <f t="shared" si="281"/>
        <v>5363.3182395360063</v>
      </c>
      <c r="AC246" s="12">
        <f t="shared" si="282"/>
        <v>1.4110175595821357</v>
      </c>
      <c r="AD246" s="12">
        <f t="shared" si="283"/>
        <v>4.5500842212557169</v>
      </c>
      <c r="AE246" s="12">
        <f t="shared" si="284"/>
        <v>1.9392597123389446</v>
      </c>
      <c r="AF246" s="11">
        <f t="shared" si="266"/>
        <v>-2.9039671966837322E-3</v>
      </c>
      <c r="AG246" s="11">
        <f t="shared" si="267"/>
        <v>2.0567434751257441E-3</v>
      </c>
      <c r="AH246" s="11">
        <f t="shared" si="268"/>
        <v>8.257041531207765E-4</v>
      </c>
      <c r="AI246" s="1">
        <f t="shared" si="247"/>
        <v>526600.74924342323</v>
      </c>
      <c r="AJ246" s="1">
        <f t="shared" si="248"/>
        <v>486524.91962751315</v>
      </c>
      <c r="AK246" s="1">
        <f t="shared" si="249"/>
        <v>95873.663080784041</v>
      </c>
      <c r="AL246" s="17">
        <f t="shared" si="321"/>
        <v>63.626285192811764</v>
      </c>
      <c r="AM246" s="17">
        <f t="shared" si="321"/>
        <v>27.93811620316108</v>
      </c>
      <c r="AN246" s="17">
        <f t="shared" si="321"/>
        <v>4.328223063816135</v>
      </c>
      <c r="AO246" s="7">
        <f t="shared" si="320"/>
        <v>2.7075777332521219E-3</v>
      </c>
      <c r="AP246" s="7">
        <f t="shared" si="320"/>
        <v>4.1694662441416853E-3</v>
      </c>
      <c r="AQ246" s="7">
        <f t="shared" si="320"/>
        <v>3.0180268120957423E-3</v>
      </c>
      <c r="AR246" s="1">
        <f t="shared" si="286"/>
        <v>273130.06517440249</v>
      </c>
      <c r="AS246" s="1">
        <f t="shared" si="287"/>
        <v>257344.05534403044</v>
      </c>
      <c r="AT246" s="1">
        <f t="shared" si="288"/>
        <v>49942.898853635474</v>
      </c>
      <c r="AU246" s="1">
        <f t="shared" si="250"/>
        <v>54626.013034880503</v>
      </c>
      <c r="AV246" s="1">
        <f t="shared" si="251"/>
        <v>51468.811068806091</v>
      </c>
      <c r="AW246" s="1">
        <f t="shared" si="252"/>
        <v>9988.5797707270958</v>
      </c>
      <c r="AX246" s="1">
        <f t="shared" si="300"/>
        <v>169841.02555322231</v>
      </c>
      <c r="AY246" s="1">
        <f t="shared" si="301"/>
        <v>57627.252512779378</v>
      </c>
      <c r="AZ246" s="1">
        <f t="shared" si="302"/>
        <v>5867.5991298864519</v>
      </c>
      <c r="BA246" s="1">
        <f t="shared" si="303"/>
        <v>12.042618134708073</v>
      </c>
      <c r="BB246" s="1">
        <f t="shared" si="304"/>
        <v>10.96175086869385</v>
      </c>
      <c r="BC246" s="1">
        <f t="shared" si="305"/>
        <v>8.67720082232238</v>
      </c>
      <c r="BD246" s="1">
        <f t="shared" si="306"/>
        <v>556.17703161417091</v>
      </c>
      <c r="BE246">
        <f t="shared" si="292"/>
        <v>0.44605544733121549</v>
      </c>
      <c r="BF246">
        <f t="shared" si="293"/>
        <v>0.64396964061591089</v>
      </c>
      <c r="BG246">
        <f t="shared" si="294"/>
        <v>5.0936644772301656E-2</v>
      </c>
      <c r="BH246">
        <f t="shared" si="307"/>
        <v>0.50785058481587964</v>
      </c>
      <c r="BI246">
        <f t="shared" si="308"/>
        <v>1.989654620938508E-2</v>
      </c>
      <c r="BJ246">
        <f t="shared" si="308"/>
        <v>4.1469689803498549E-2</v>
      </c>
      <c r="BK246">
        <f t="shared" si="308"/>
        <v>2.5945417806596459E-4</v>
      </c>
      <c r="BL246">
        <f t="shared" si="297"/>
        <v>5434.3449629148581</v>
      </c>
      <c r="BM246">
        <f t="shared" si="298"/>
        <v>10671.978147891305</v>
      </c>
      <c r="BN246">
        <f t="shared" si="299"/>
        <v>12.957893772301597</v>
      </c>
      <c r="BO246">
        <f t="shared" si="270"/>
        <v>2546.1468746100904</v>
      </c>
      <c r="BP246">
        <f t="shared" si="289"/>
        <v>1722.2047737551129</v>
      </c>
      <c r="BQ246">
        <f t="shared" si="290"/>
        <v>94.863798275252194</v>
      </c>
      <c r="BR246" s="7">
        <f t="shared" si="315"/>
        <v>4.2757713273997577E-3</v>
      </c>
      <c r="BS246" s="7">
        <f t="shared" si="295"/>
        <v>4.8898952182875217E-3</v>
      </c>
      <c r="BT246" s="7">
        <f t="shared" si="296"/>
        <v>5.349264479207862E-4</v>
      </c>
      <c r="BU246" s="8">
        <f>MAX((BU$3*climate!$I356+BU$4*climate!$I356^2+BU$5*climate!$I356^6)*(K246/K$66)^$BW$1,-99)</f>
        <v>2.1918650796828212</v>
      </c>
      <c r="BV246" s="8">
        <f>MAX((BV$3*climate!$I356+BV$4*climate!$I356^2+BV$5*climate!$I356^6)*(L246/L$66)^$BW$1,-99)</f>
        <v>0.63954648529380664</v>
      </c>
      <c r="BW246" s="8">
        <f>MAX((BW$3*climate!$I356+BW$4*climate!$I356^2+BW$5*climate!$I356^6)*(M246/M$66)^$BW$1,-99)</f>
        <v>-0.13027732942869591</v>
      </c>
      <c r="BX246" s="8">
        <f>MAX((BX$3*climate!$M356+BX$4*climate!$M356^2+BX$5*climate!$M356^6)*(K246/K$66)^$BW$1,-99)</f>
        <v>2.1918645714808838</v>
      </c>
      <c r="BY246" s="8">
        <f>MAX((BY$3*climate!$M356+BY$4*climate!$M356^2+BY$5*climate!$M356^6)*(L246/L$66)^$BW$1,-99)</f>
        <v>0.63954600894658986</v>
      </c>
      <c r="BZ246" s="8">
        <f>MAX((BZ$3*climate!$M356+BZ$4*climate!$M356^2+BZ$5*climate!$M356^6)*(M246/M$66)^$BW$1,-99)</f>
        <v>-0.13027793069989271</v>
      </c>
      <c r="CA246" s="8">
        <f t="shared" si="309"/>
        <v>1.688344548552511E-3</v>
      </c>
      <c r="CB246" s="8">
        <f t="shared" si="310"/>
        <v>8.2558279347887271E-6</v>
      </c>
      <c r="CC246" s="8">
        <f t="shared" si="311"/>
        <v>9.0314015222361802E-7</v>
      </c>
      <c r="CD246" s="8">
        <f>MAX((CD$3*climate!$I356+CD$4*climate!$I356^2+CD$5*climate!$I356^6)*(K246/K$66)^$BW$1,-99)</f>
        <v>0.83305326191717766</v>
      </c>
      <c r="CE246" s="8">
        <f>MAX((CE$3*climate!$I356+CE$4*climate!$I356^2+CE$5*climate!$I356^6)*(L246/L$66)^$BW$1,-99)</f>
        <v>0.24976107267309774</v>
      </c>
      <c r="CF246" s="8">
        <f>MAX((CF$3*climate!$I356+CF$4*climate!$I356^2+CF$5*climate!$I356^6)*(M246/M$66)^$BW$1,-99)</f>
        <v>-1.7568377459643049E-2</v>
      </c>
      <c r="CG246" s="8">
        <f>MAX((CG$3*climate!$M356+CG$4*climate!$M356^2+CG$5*climate!$M356^6)*(K246/K$66)^$BW$1,-99)</f>
        <v>0.83305354608639148</v>
      </c>
      <c r="CH246" s="8">
        <f>MAX((CH$3*climate!$M356+CH$4*climate!$M356^2+CH$5*climate!$M356^6)*(L246/L$66)^$BW$1,-99)</f>
        <v>0.24976108537321112</v>
      </c>
      <c r="CI246" s="8">
        <f>MAX((CI$3*climate!$M356+CI$4*climate!$M356^2+CI$5*climate!$M356^6)*(M246/M$66)^$BW$1,-99)</f>
        <v>-1.7568523471811467E-2</v>
      </c>
      <c r="CJ246" s="8">
        <f t="shared" si="312"/>
        <v>-5.6405191990600711E-6</v>
      </c>
      <c r="CK246" s="8">
        <f t="shared" si="313"/>
        <v>-2.7581547860142803E-8</v>
      </c>
      <c r="CL246" s="8">
        <f t="shared" si="314"/>
        <v>-3.0172628995822019E-9</v>
      </c>
    </row>
    <row r="247" spans="1:90">
      <c r="A247">
        <f t="shared" si="253"/>
        <v>2201</v>
      </c>
      <c r="B247" s="4">
        <f t="shared" si="271"/>
        <v>1286.5217338477842</v>
      </c>
      <c r="C247" s="4">
        <f t="shared" si="272"/>
        <v>3572.5365898547088</v>
      </c>
      <c r="D247" s="4">
        <f t="shared" si="273"/>
        <v>6809.3293583473805</v>
      </c>
      <c r="E247" s="11">
        <f t="shared" si="254"/>
        <v>5.4247824780324925E-7</v>
      </c>
      <c r="F247" s="11">
        <f t="shared" si="255"/>
        <v>1.08754929454646E-6</v>
      </c>
      <c r="G247" s="11">
        <f t="shared" si="256"/>
        <v>2.4011231622253418E-6</v>
      </c>
      <c r="H247" s="4">
        <f t="shared" si="274"/>
        <v>274050.1848212168</v>
      </c>
      <c r="I247" s="4">
        <f t="shared" si="275"/>
        <v>258692.42820315913</v>
      </c>
      <c r="J247" s="4">
        <f t="shared" si="276"/>
        <v>50131.693419087627</v>
      </c>
      <c r="K247" s="4">
        <f t="shared" si="244"/>
        <v>213016.36623081041</v>
      </c>
      <c r="L247" s="4">
        <f t="shared" si="245"/>
        <v>72411.414606023638</v>
      </c>
      <c r="M247" s="4">
        <f t="shared" si="246"/>
        <v>7362.2071691439751</v>
      </c>
      <c r="N247" s="11">
        <f t="shared" si="257"/>
        <v>3.3682523381064478E-3</v>
      </c>
      <c r="O247" s="11">
        <f t="shared" si="258"/>
        <v>5.2384793457329604E-3</v>
      </c>
      <c r="P247" s="11">
        <f t="shared" si="259"/>
        <v>3.7777981995774645E-3</v>
      </c>
      <c r="Q247" s="4">
        <f t="shared" si="260"/>
        <v>3438.8527506763985</v>
      </c>
      <c r="R247" s="4">
        <f t="shared" si="261"/>
        <v>11689.968378179306</v>
      </c>
      <c r="S247" s="4">
        <f t="shared" si="262"/>
        <v>2865.042713309128</v>
      </c>
      <c r="T247" s="4">
        <f t="shared" si="277"/>
        <v>12.54825919172365</v>
      </c>
      <c r="U247" s="4">
        <f t="shared" si="278"/>
        <v>45.188676218226277</v>
      </c>
      <c r="V247" s="4">
        <f t="shared" si="279"/>
        <v>57.150327824718239</v>
      </c>
      <c r="W247" s="11">
        <f t="shared" si="263"/>
        <v>-1.219247815263802E-2</v>
      </c>
      <c r="X247" s="11">
        <f t="shared" si="264"/>
        <v>-1.3228699347321071E-2</v>
      </c>
      <c r="Y247" s="11">
        <f t="shared" si="265"/>
        <v>-1.2203590333800474E-2</v>
      </c>
      <c r="Z247" s="4">
        <f t="shared" si="291"/>
        <v>2704.0602432743613</v>
      </c>
      <c r="AA247" s="4">
        <f t="shared" si="280"/>
        <v>19130.487301542162</v>
      </c>
      <c r="AB247" s="4">
        <f t="shared" si="281"/>
        <v>5322.4876232504384</v>
      </c>
      <c r="AC247" s="12">
        <f t="shared" si="282"/>
        <v>1.4069200108751645</v>
      </c>
      <c r="AD247" s="12">
        <f t="shared" si="283"/>
        <v>4.5594425772890572</v>
      </c>
      <c r="AE247" s="12">
        <f t="shared" si="284"/>
        <v>1.9408609671374026</v>
      </c>
      <c r="AF247" s="11">
        <f t="shared" si="266"/>
        <v>-2.9039671966837322E-3</v>
      </c>
      <c r="AG247" s="11">
        <f t="shared" si="267"/>
        <v>2.0567434751257441E-3</v>
      </c>
      <c r="AH247" s="11">
        <f t="shared" si="268"/>
        <v>8.257041531207765E-4</v>
      </c>
      <c r="AI247" s="1">
        <f t="shared" si="247"/>
        <v>528566.6873539614</v>
      </c>
      <c r="AJ247" s="1">
        <f t="shared" si="248"/>
        <v>489341.23873356794</v>
      </c>
      <c r="AK247" s="1">
        <f t="shared" si="249"/>
        <v>96274.876543432736</v>
      </c>
      <c r="AL247" s="17">
        <f t="shared" si="321"/>
        <v>63.79683557471899</v>
      </c>
      <c r="AM247" s="17">
        <f t="shared" si="321"/>
        <v>28.053438365270729</v>
      </c>
      <c r="AN247" s="17">
        <f t="shared" si="321"/>
        <v>4.34115513013891</v>
      </c>
      <c r="AO247" s="7">
        <f t="shared" si="320"/>
        <v>2.6805019559196005E-3</v>
      </c>
      <c r="AP247" s="7">
        <f t="shared" si="320"/>
        <v>4.1277715817002684E-3</v>
      </c>
      <c r="AQ247" s="7">
        <f t="shared" si="320"/>
        <v>2.9878465439747847E-3</v>
      </c>
      <c r="AR247" s="1">
        <f t="shared" si="286"/>
        <v>274050.1848212168</v>
      </c>
      <c r="AS247" s="1">
        <f t="shared" si="287"/>
        <v>258692.42820315913</v>
      </c>
      <c r="AT247" s="1">
        <f t="shared" si="288"/>
        <v>50131.693419087627</v>
      </c>
      <c r="AU247" s="1">
        <f t="shared" si="250"/>
        <v>54810.036964243365</v>
      </c>
      <c r="AV247" s="1">
        <f t="shared" si="251"/>
        <v>51738.485640631829</v>
      </c>
      <c r="AW247" s="1">
        <f t="shared" si="252"/>
        <v>10026.338683817527</v>
      </c>
      <c r="AX247" s="1">
        <f t="shared" si="300"/>
        <v>170413.09298464833</v>
      </c>
      <c r="AY247" s="1">
        <f t="shared" si="301"/>
        <v>57929.131684818916</v>
      </c>
      <c r="AZ247" s="1">
        <f t="shared" si="302"/>
        <v>5889.765735315179</v>
      </c>
      <c r="BA247" s="1">
        <f t="shared" si="303"/>
        <v>12.045980727189928</v>
      </c>
      <c r="BB247" s="1">
        <f t="shared" si="304"/>
        <v>10.966975674936712</v>
      </c>
      <c r="BC247" s="1">
        <f t="shared" si="305"/>
        <v>8.6809715025635121</v>
      </c>
      <c r="BD247" s="1">
        <f t="shared" si="306"/>
        <v>540.20966455012035</v>
      </c>
      <c r="BE247">
        <f t="shared" si="292"/>
        <v>0.44605544733121549</v>
      </c>
      <c r="BF247">
        <f t="shared" si="293"/>
        <v>0.64396964061591089</v>
      </c>
      <c r="BG247">
        <f t="shared" si="294"/>
        <v>5.0936644772301656E-2</v>
      </c>
      <c r="BH247">
        <f t="shared" si="307"/>
        <v>0.50803496809545812</v>
      </c>
      <c r="BI247">
        <f t="shared" si="308"/>
        <v>1.989654620938508E-2</v>
      </c>
      <c r="BJ247">
        <f t="shared" si="308"/>
        <v>4.1469689803498549E-2</v>
      </c>
      <c r="BK247">
        <f t="shared" si="308"/>
        <v>2.5945417806596459E-4</v>
      </c>
      <c r="BL247">
        <f t="shared" si="297"/>
        <v>5452.6521659858618</v>
      </c>
      <c r="BM247">
        <f t="shared" si="298"/>
        <v>10727.894752098829</v>
      </c>
      <c r="BN247">
        <f t="shared" si="299"/>
        <v>13.006877311104306</v>
      </c>
      <c r="BO247">
        <f t="shared" si="270"/>
        <v>2557.0336164118967</v>
      </c>
      <c r="BP247">
        <f t="shared" si="289"/>
        <v>1741.6186780209873</v>
      </c>
      <c r="BQ247">
        <f t="shared" si="290"/>
        <v>95.952886705354317</v>
      </c>
      <c r="BR247" s="7">
        <f t="shared" si="315"/>
        <v>4.2336578518211709E-3</v>
      </c>
      <c r="BS247" s="7">
        <f t="shared" si="295"/>
        <v>4.7474710857160407E-3</v>
      </c>
      <c r="BT247" s="7">
        <f t="shared" si="296"/>
        <v>5.1719905150079688E-4</v>
      </c>
      <c r="BU247" s="8">
        <f>MAX((BU$3*climate!$I357+BU$4*climate!$I357^2+BU$5*climate!$I357^6)*(K247/K$66)^$BW$1,-99)</f>
        <v>2.1859456289660253</v>
      </c>
      <c r="BV247" s="8">
        <f>MAX((BV$3*climate!$I357+BV$4*climate!$I357^2+BV$5*climate!$I357^6)*(L247/L$66)^$BW$1,-99)</f>
        <v>0.63489789050480694</v>
      </c>
      <c r="BW247" s="8">
        <f>MAX((BW$3*climate!$I357+BW$4*climate!$I357^2+BW$5*climate!$I357^6)*(M247/M$66)^$BW$1,-99)</f>
        <v>-0.1349659563596361</v>
      </c>
      <c r="BX247" s="8">
        <f>MAX((BX$3*climate!$M357+BX$4*climate!$M357^2+BX$5*climate!$M357^6)*(K247/K$66)^$BW$1,-99)</f>
        <v>2.1859451182479464</v>
      </c>
      <c r="BY247" s="8">
        <f>MAX((BY$3*climate!$M357+BY$4*climate!$M357^2+BY$5*climate!$M357^6)*(L247/L$66)^$BW$1,-99)</f>
        <v>0.63489741364391505</v>
      </c>
      <c r="BZ247" s="8">
        <f>MAX((BZ$3*climate!$M357+BZ$4*climate!$M357^2+BZ$5*climate!$M357^6)*(M247/M$66)^$BW$1,-99)</f>
        <v>-0.13496655742297278</v>
      </c>
      <c r="CA247" s="8">
        <f t="shared" si="309"/>
        <v>1.7009470684490036E-3</v>
      </c>
      <c r="CB247" s="8">
        <f t="shared" si="310"/>
        <v>8.075197025795108E-6</v>
      </c>
      <c r="CC247" s="8">
        <f t="shared" si="311"/>
        <v>8.7972821045488567E-7</v>
      </c>
      <c r="CD247" s="8">
        <f>MAX((CD$3*climate!$I357+CD$4*climate!$I357^2+CD$5*climate!$I357^6)*(K247/K$66)^$BW$1,-99)</f>
        <v>0.83461684712586615</v>
      </c>
      <c r="CE247" s="8">
        <f>MAX((CE$3*climate!$I357+CE$4*climate!$I357^2+CE$5*climate!$I357^6)*(L247/L$66)^$BW$1,-99)</f>
        <v>0.24953028252267243</v>
      </c>
      <c r="CF247" s="8">
        <f>MAX((CF$3*climate!$I357+CF$4*climate!$I357^2+CF$5*climate!$I357^6)*(M247/M$66)^$BW$1,-99)</f>
        <v>-1.8726154255175102E-2</v>
      </c>
      <c r="CG247" s="8">
        <f>MAX((CG$3*climate!$M357+CG$4*climate!$M357^2+CG$5*climate!$M357^6)*(K247/K$66)^$BW$1,-99)</f>
        <v>0.83461712858837189</v>
      </c>
      <c r="CH247" s="8">
        <f>MAX((CH$3*climate!$M357+CH$4*climate!$M357^2+CH$5*climate!$M357^6)*(L247/L$66)^$BW$1,-99)</f>
        <v>0.24953029362636017</v>
      </c>
      <c r="CI247" s="8">
        <f>MAX((CI$3*climate!$M357+CI$4*climate!$M357^2+CI$5*climate!$M357^6)*(M247/M$66)^$BW$1,-99)</f>
        <v>-1.8726301701187092E-2</v>
      </c>
      <c r="CJ247" s="8">
        <f t="shared" si="312"/>
        <v>-5.454689898406514E-6</v>
      </c>
      <c r="CK247" s="8">
        <f t="shared" si="313"/>
        <v>-2.5895982574232292E-8</v>
      </c>
      <c r="CL247" s="8">
        <f t="shared" si="314"/>
        <v>-2.8211604416868273E-9</v>
      </c>
    </row>
    <row r="248" spans="1:90">
      <c r="A248">
        <f t="shared" si="253"/>
        <v>2202</v>
      </c>
      <c r="B248" s="4">
        <f t="shared" si="271"/>
        <v>1286.5223968623372</v>
      </c>
      <c r="C248" s="4">
        <f t="shared" si="272"/>
        <v>3572.5402808988747</v>
      </c>
      <c r="D248" s="4">
        <f t="shared" si="273"/>
        <v>6809.3448908839</v>
      </c>
      <c r="E248" s="11">
        <f t="shared" si="254"/>
        <v>5.1535433541308677E-7</v>
      </c>
      <c r="F248" s="11">
        <f t="shared" si="255"/>
        <v>1.0331718298191369E-6</v>
      </c>
      <c r="G248" s="11">
        <f t="shared" si="256"/>
        <v>2.2810670041140748E-6</v>
      </c>
      <c r="H248" s="4">
        <f t="shared" si="274"/>
        <v>274964.09349471709</v>
      </c>
      <c r="I248" s="4">
        <f t="shared" si="275"/>
        <v>260034.29943786073</v>
      </c>
      <c r="J248" s="4">
        <f t="shared" si="276"/>
        <v>50319.301588848401</v>
      </c>
      <c r="K248" s="4">
        <f t="shared" si="244"/>
        <v>213726.62781877653</v>
      </c>
      <c r="L248" s="4">
        <f t="shared" si="245"/>
        <v>72786.94681993463</v>
      </c>
      <c r="M248" s="4">
        <f t="shared" si="246"/>
        <v>7389.7419495103013</v>
      </c>
      <c r="N248" s="11">
        <f t="shared" si="257"/>
        <v>3.3343052486236591E-3</v>
      </c>
      <c r="O248" s="11">
        <f t="shared" si="258"/>
        <v>5.1860913911734308E-3</v>
      </c>
      <c r="P248" s="11">
        <f t="shared" si="259"/>
        <v>3.7400170538162136E-3</v>
      </c>
      <c r="Q248" s="4">
        <f t="shared" si="260"/>
        <v>3408.2527536690159</v>
      </c>
      <c r="R248" s="4">
        <f t="shared" si="261"/>
        <v>11595.160532144077</v>
      </c>
      <c r="S248" s="4">
        <f t="shared" si="262"/>
        <v>2840.6699288618661</v>
      </c>
      <c r="T248" s="4">
        <f t="shared" si="277"/>
        <v>12.395264815674921</v>
      </c>
      <c r="U248" s="4">
        <f t="shared" si="278"/>
        <v>44.590888806631924</v>
      </c>
      <c r="V248" s="4">
        <f t="shared" si="279"/>
        <v>56.452888636502976</v>
      </c>
      <c r="W248" s="11">
        <f t="shared" si="263"/>
        <v>-1.219247815263802E-2</v>
      </c>
      <c r="X248" s="11">
        <f t="shared" si="264"/>
        <v>-1.3228699347321071E-2</v>
      </c>
      <c r="Y248" s="11">
        <f t="shared" si="265"/>
        <v>-1.2203590333800474E-2</v>
      </c>
      <c r="Z248" s="4">
        <f t="shared" si="291"/>
        <v>2672.3065186594486</v>
      </c>
      <c r="AA248" s="4">
        <f t="shared" si="280"/>
        <v>19015.354860794814</v>
      </c>
      <c r="AB248" s="4">
        <f t="shared" si="281"/>
        <v>5281.7663178332095</v>
      </c>
      <c r="AC248" s="12">
        <f t="shared" si="282"/>
        <v>1.402834361315225</v>
      </c>
      <c r="AD248" s="12">
        <f t="shared" si="283"/>
        <v>4.568820181060107</v>
      </c>
      <c r="AE248" s="12">
        <f t="shared" si="284"/>
        <v>1.942463544098598</v>
      </c>
      <c r="AF248" s="11">
        <f t="shared" si="266"/>
        <v>-2.9039671966837322E-3</v>
      </c>
      <c r="AG248" s="11">
        <f t="shared" si="267"/>
        <v>2.0567434751257441E-3</v>
      </c>
      <c r="AH248" s="11">
        <f t="shared" si="268"/>
        <v>8.257041531207765E-4</v>
      </c>
      <c r="AI248" s="1">
        <f t="shared" si="247"/>
        <v>530520.05558280868</v>
      </c>
      <c r="AJ248" s="1">
        <f t="shared" si="248"/>
        <v>492145.60050084296</v>
      </c>
      <c r="AK248" s="1">
        <f t="shared" si="249"/>
        <v>96673.727572906981</v>
      </c>
      <c r="AL248" s="17">
        <f t="shared" si="321"/>
        <v>63.96613304183311</v>
      </c>
      <c r="AM248" s="17">
        <f t="shared" si="321"/>
        <v>28.168078569067344</v>
      </c>
      <c r="AN248" s="17">
        <f t="shared" si="321"/>
        <v>4.3539961284378297</v>
      </c>
      <c r="AO248" s="7">
        <f t="shared" si="320"/>
        <v>2.6536969363604047E-3</v>
      </c>
      <c r="AP248" s="7">
        <f t="shared" si="320"/>
        <v>4.0864938658832653E-3</v>
      </c>
      <c r="AQ248" s="7">
        <f t="shared" si="320"/>
        <v>2.9579680785350366E-3</v>
      </c>
      <c r="AR248" s="1">
        <f t="shared" si="286"/>
        <v>274964.09349471709</v>
      </c>
      <c r="AS248" s="1">
        <f t="shared" si="287"/>
        <v>260034.29943786073</v>
      </c>
      <c r="AT248" s="1">
        <f t="shared" si="288"/>
        <v>50319.301588848401</v>
      </c>
      <c r="AU248" s="1">
        <f t="shared" si="250"/>
        <v>54992.818698943418</v>
      </c>
      <c r="AV248" s="1">
        <f t="shared" si="251"/>
        <v>52006.859887572151</v>
      </c>
      <c r="AW248" s="1">
        <f t="shared" si="252"/>
        <v>10063.86031776968</v>
      </c>
      <c r="AX248" s="1">
        <f t="shared" si="300"/>
        <v>170981.30225502123</v>
      </c>
      <c r="AY248" s="1">
        <f t="shared" si="301"/>
        <v>58229.557455947703</v>
      </c>
      <c r="AZ248" s="1">
        <f t="shared" si="302"/>
        <v>5911.7935596082407</v>
      </c>
      <c r="BA248" s="1">
        <f t="shared" si="303"/>
        <v>12.049309485968468</v>
      </c>
      <c r="BB248" s="1">
        <f t="shared" si="304"/>
        <v>10.972148364870081</v>
      </c>
      <c r="BC248" s="1">
        <f t="shared" si="305"/>
        <v>8.6847045431428924</v>
      </c>
      <c r="BD248" s="1">
        <f t="shared" si="306"/>
        <v>524.69832634332568</v>
      </c>
      <c r="BE248">
        <f t="shared" si="292"/>
        <v>0.44605544733121549</v>
      </c>
      <c r="BF248">
        <f t="shared" si="293"/>
        <v>0.64396964061591089</v>
      </c>
      <c r="BG248">
        <f t="shared" si="294"/>
        <v>5.0936644772301656E-2</v>
      </c>
      <c r="BH248">
        <f t="shared" si="307"/>
        <v>0.5082178132966888</v>
      </c>
      <c r="BI248">
        <f t="shared" si="308"/>
        <v>1.989654620938508E-2</v>
      </c>
      <c r="BJ248">
        <f t="shared" si="308"/>
        <v>4.1469689803498549E-2</v>
      </c>
      <c r="BK248">
        <f t="shared" si="308"/>
        <v>2.5945417806596459E-4</v>
      </c>
      <c r="BL248">
        <f t="shared" si="297"/>
        <v>5470.8357921393181</v>
      </c>
      <c r="BM248">
        <f t="shared" si="298"/>
        <v>10783.541735958141</v>
      </c>
      <c r="BN248">
        <f t="shared" si="299"/>
        <v>13.055553034588048</v>
      </c>
      <c r="BO248">
        <f t="shared" si="270"/>
        <v>2567.8592218593894</v>
      </c>
      <c r="BP248">
        <f t="shared" si="289"/>
        <v>1761.2523729658128</v>
      </c>
      <c r="BQ248">
        <f t="shared" si="290"/>
        <v>97.054516840986253</v>
      </c>
      <c r="BR248" s="7">
        <f t="shared" si="315"/>
        <v>4.1919639465177738E-3</v>
      </c>
      <c r="BS248" s="7">
        <f t="shared" si="295"/>
        <v>4.6091952288505244E-3</v>
      </c>
      <c r="BT248" s="7">
        <f t="shared" si="296"/>
        <v>5.0007950096601678E-4</v>
      </c>
      <c r="BU248" s="8">
        <f>MAX((BU$3*climate!$I358+BU$4*climate!$I358^2+BU$5*climate!$I358^6)*(K248/K$66)^$BW$1,-99)</f>
        <v>2.1800674178991555</v>
      </c>
      <c r="BV248" s="8">
        <f>MAX((BV$3*climate!$I358+BV$4*climate!$I358^2+BV$5*climate!$I358^6)*(L248/L$66)^$BW$1,-99)</f>
        <v>0.63029470500677987</v>
      </c>
      <c r="BW248" s="8">
        <f>MAX((BW$3*climate!$I358+BW$4*climate!$I358^2+BW$5*climate!$I358^6)*(M248/M$66)^$BW$1,-99)</f>
        <v>-0.13960551358719311</v>
      </c>
      <c r="BX248" s="8">
        <f>MAX((BX$3*climate!$M358+BX$4*climate!$M358^2+BX$5*climate!$M358^6)*(K248/K$66)^$BW$1,-99)</f>
        <v>2.1800669047331356</v>
      </c>
      <c r="BY248" s="8">
        <f>MAX((BY$3*climate!$M358+BY$4*climate!$M358^2+BY$5*climate!$M358^6)*(L248/L$66)^$BW$1,-99)</f>
        <v>0.6302942276604705</v>
      </c>
      <c r="BZ248" s="8">
        <f>MAX((BZ$3*climate!$M358+BZ$4*climate!$M358^2+BZ$5*climate!$M358^6)*(M248/M$66)^$BW$1,-99)</f>
        <v>-0.1396061144281131</v>
      </c>
      <c r="CA248" s="8">
        <f t="shared" si="309"/>
        <v>1.7133612493393192E-3</v>
      </c>
      <c r="CB248" s="8">
        <f t="shared" si="310"/>
        <v>7.8972164957521633E-6</v>
      </c>
      <c r="CC248" s="8">
        <f t="shared" si="311"/>
        <v>8.5681683854411775E-7</v>
      </c>
      <c r="CD248" s="8">
        <f>MAX((CD$3*climate!$I358+CD$4*climate!$I358^2+CD$5*climate!$I358^6)*(K248/K$66)^$BW$1,-99)</f>
        <v>0.83614400826629109</v>
      </c>
      <c r="CE248" s="8">
        <f>MAX((CE$3*climate!$I358+CE$4*climate!$I358^2+CE$5*climate!$I358^6)*(L248/L$66)^$BW$1,-99)</f>
        <v>0.2492895802010377</v>
      </c>
      <c r="CF248" s="8">
        <f>MAX((CF$3*climate!$I358+CF$4*climate!$I358^2+CF$5*climate!$I358^6)*(M248/M$66)^$BW$1,-99)</f>
        <v>-1.988352932363803E-2</v>
      </c>
      <c r="CG248" s="8">
        <f>MAX((CG$3*climate!$M358+CG$4*climate!$M358^2+CG$5*climate!$M358^6)*(K248/K$66)^$BW$1,-99)</f>
        <v>0.83614428704820254</v>
      </c>
      <c r="CH248" s="8">
        <f>MAX((CH$3*climate!$M358+CH$4*climate!$M358^2+CH$5*climate!$M358^6)*(L248/L$66)^$BW$1,-99)</f>
        <v>0.24928958972639417</v>
      </c>
      <c r="CI248" s="8">
        <f>MAX((CI$3*climate!$M358+CI$4*climate!$M358^2+CI$5*climate!$M358^6)*(M248/M$66)^$BW$1,-99)</f>
        <v>-1.9883678186988819E-2</v>
      </c>
      <c r="CJ248" s="8">
        <f t="shared" si="312"/>
        <v>-5.2728757325975364E-6</v>
      </c>
      <c r="CK248" s="8">
        <f t="shared" si="313"/>
        <v>-2.4303713669010277E-8</v>
      </c>
      <c r="CL248" s="8">
        <f t="shared" si="314"/>
        <v>-2.636857065013196E-9</v>
      </c>
    </row>
    <row r="249" spans="1:90">
      <c r="A249">
        <f t="shared" si="253"/>
        <v>2203</v>
      </c>
      <c r="B249" s="4">
        <f t="shared" si="271"/>
        <v>1286.5230267264872</v>
      </c>
      <c r="C249" s="4">
        <f t="shared" si="272"/>
        <v>3572.5437873944547</v>
      </c>
      <c r="D249" s="4">
        <f t="shared" si="273"/>
        <v>6809.3596468272526</v>
      </c>
      <c r="E249" s="11">
        <f t="shared" si="254"/>
        <v>4.8958661864243245E-7</v>
      </c>
      <c r="F249" s="11">
        <f t="shared" si="255"/>
        <v>9.8151323832817995E-7</v>
      </c>
      <c r="G249" s="11">
        <f t="shared" si="256"/>
        <v>2.1670136539083709E-6</v>
      </c>
      <c r="H249" s="4">
        <f t="shared" si="274"/>
        <v>275871.80614989263</v>
      </c>
      <c r="I249" s="4">
        <f t="shared" si="275"/>
        <v>261369.63349998076</v>
      </c>
      <c r="J249" s="4">
        <f t="shared" si="276"/>
        <v>50505.724475155672</v>
      </c>
      <c r="K249" s="4">
        <f t="shared" ref="K249:K312" si="322">H249/B249*1000</f>
        <v>214432.07810422077</v>
      </c>
      <c r="L249" s="4">
        <f t="shared" ref="L249:L312" si="323">I249/C249*1000</f>
        <v>73160.652200320314</v>
      </c>
      <c r="M249" s="4">
        <f t="shared" ref="M249:M312" si="324">J249/D249*1000</f>
        <v>7417.1033833832325</v>
      </c>
      <c r="N249" s="11">
        <f t="shared" si="257"/>
        <v>3.3007131242552834E-3</v>
      </c>
      <c r="O249" s="11">
        <f t="shared" si="258"/>
        <v>5.1342362430750743E-3</v>
      </c>
      <c r="P249" s="11">
        <f t="shared" si="259"/>
        <v>3.7026237262243189E-3</v>
      </c>
      <c r="Q249" s="4">
        <f t="shared" si="260"/>
        <v>3377.8118634669345</v>
      </c>
      <c r="R249" s="4">
        <f t="shared" si="261"/>
        <v>11500.527686126434</v>
      </c>
      <c r="S249" s="4">
        <f t="shared" si="262"/>
        <v>2816.3992352840519</v>
      </c>
      <c r="T249" s="4">
        <f t="shared" si="277"/>
        <v>12.244135820213641</v>
      </c>
      <c r="U249" s="4">
        <f t="shared" si="278"/>
        <v>44.001009344979167</v>
      </c>
      <c r="V249" s="4">
        <f t="shared" si="279"/>
        <v>55.763960710423433</v>
      </c>
      <c r="W249" s="11">
        <f t="shared" si="263"/>
        <v>-1.219247815263802E-2</v>
      </c>
      <c r="X249" s="11">
        <f t="shared" si="264"/>
        <v>-1.3228699347321071E-2</v>
      </c>
      <c r="Y249" s="11">
        <f t="shared" si="265"/>
        <v>-1.2203590333800474E-2</v>
      </c>
      <c r="Z249" s="4">
        <f t="shared" si="291"/>
        <v>2640.8362549748431</v>
      </c>
      <c r="AA249" s="4">
        <f t="shared" si="280"/>
        <v>18899.929270165725</v>
      </c>
      <c r="AB249" s="4">
        <f t="shared" si="281"/>
        <v>5241.1586547030438</v>
      </c>
      <c r="AC249" s="12">
        <f t="shared" si="282"/>
        <v>1.3987605763475848</v>
      </c>
      <c r="AD249" s="12">
        <f t="shared" si="283"/>
        <v>4.5782170721565256</v>
      </c>
      <c r="AE249" s="12">
        <f t="shared" si="284"/>
        <v>1.9440674443142458</v>
      </c>
      <c r="AF249" s="11">
        <f t="shared" si="266"/>
        <v>-2.9039671966837322E-3</v>
      </c>
      <c r="AG249" s="11">
        <f t="shared" si="267"/>
        <v>2.0567434751257441E-3</v>
      </c>
      <c r="AH249" s="11">
        <f t="shared" si="268"/>
        <v>8.257041531207765E-4</v>
      </c>
      <c r="AI249" s="1">
        <f t="shared" ref="AI249:AI312" si="325">(1-$AI$5)*AI248+AU248</f>
        <v>532460.86872347118</v>
      </c>
      <c r="AJ249" s="1">
        <f t="shared" ref="AJ249:AJ312" si="326">(1-$AI$5)*AJ248+AV248</f>
        <v>494937.90033833077</v>
      </c>
      <c r="AK249" s="1">
        <f t="shared" ref="AK249:AK312" si="327">(1-$AI$5)*AK248+AW248</f>
        <v>97070.215133385966</v>
      </c>
      <c r="AL249" s="17">
        <f t="shared" si="321"/>
        <v>64.134182305804202</v>
      </c>
      <c r="AM249" s="17">
        <f t="shared" si="321"/>
        <v>28.282036162550693</v>
      </c>
      <c r="AN249" s="17">
        <f t="shared" si="321"/>
        <v>4.3667463201841947</v>
      </c>
      <c r="AO249" s="7">
        <f t="shared" si="320"/>
        <v>2.6271599669968008E-3</v>
      </c>
      <c r="AP249" s="7">
        <f t="shared" si="320"/>
        <v>4.0456289272244325E-3</v>
      </c>
      <c r="AQ249" s="7">
        <f t="shared" si="320"/>
        <v>2.9283883977496861E-3</v>
      </c>
      <c r="AR249" s="1">
        <f t="shared" si="286"/>
        <v>275871.80614989263</v>
      </c>
      <c r="AS249" s="1">
        <f t="shared" si="287"/>
        <v>261369.63349998076</v>
      </c>
      <c r="AT249" s="1">
        <f t="shared" si="288"/>
        <v>50505.724475155672</v>
      </c>
      <c r="AU249" s="1">
        <f t="shared" ref="AU249:AU312" si="328">$AU$5*AR249</f>
        <v>55174.361229978531</v>
      </c>
      <c r="AV249" s="1">
        <f t="shared" ref="AV249:AV312" si="329">$AU$5*AS249</f>
        <v>52273.926699996155</v>
      </c>
      <c r="AW249" s="1">
        <f t="shared" ref="AW249:AW312" si="330">$AU$5*AT249</f>
        <v>10101.144895031135</v>
      </c>
      <c r="AX249" s="1">
        <f t="shared" si="300"/>
        <v>171545.66248337663</v>
      </c>
      <c r="AY249" s="1">
        <f t="shared" si="301"/>
        <v>58528.521760256248</v>
      </c>
      <c r="AZ249" s="1">
        <f t="shared" si="302"/>
        <v>5933.6827067065869</v>
      </c>
      <c r="BA249" s="1">
        <f t="shared" si="303"/>
        <v>12.052604763696332</v>
      </c>
      <c r="BB249" s="1">
        <f t="shared" si="304"/>
        <v>10.977269465862726</v>
      </c>
      <c r="BC249" s="1">
        <f t="shared" si="305"/>
        <v>8.6884003290313174</v>
      </c>
      <c r="BD249" s="1">
        <f t="shared" si="306"/>
        <v>509.63008870881316</v>
      </c>
      <c r="BE249">
        <f t="shared" si="292"/>
        <v>0.44605544733121549</v>
      </c>
      <c r="BF249">
        <f t="shared" si="293"/>
        <v>0.64396964061591089</v>
      </c>
      <c r="BG249">
        <f t="shared" si="294"/>
        <v>5.0936644772301656E-2</v>
      </c>
      <c r="BH249">
        <f t="shared" si="307"/>
        <v>0.50839913525158231</v>
      </c>
      <c r="BI249">
        <f t="shared" si="308"/>
        <v>1.989654620938508E-2</v>
      </c>
      <c r="BJ249">
        <f t="shared" si="308"/>
        <v>4.1469689803498549E-2</v>
      </c>
      <c r="BK249">
        <f t="shared" si="308"/>
        <v>2.5945417806596459E-4</v>
      </c>
      <c r="BL249">
        <f t="shared" si="297"/>
        <v>5488.896138927862</v>
      </c>
      <c r="BM249">
        <f t="shared" si="298"/>
        <v>10838.917625298305</v>
      </c>
      <c r="BN249">
        <f t="shared" si="299"/>
        <v>13.103921231327586</v>
      </c>
      <c r="BO249">
        <f t="shared" si="270"/>
        <v>2578.6235951371573</v>
      </c>
      <c r="BP249">
        <f t="shared" si="289"/>
        <v>1781.1083475173141</v>
      </c>
      <c r="BQ249">
        <f t="shared" si="290"/>
        <v>98.168833116711127</v>
      </c>
      <c r="BR249" s="7">
        <f t="shared" si="315"/>
        <v>4.1506853907593566E-3</v>
      </c>
      <c r="BS249" s="7">
        <f t="shared" si="295"/>
        <v>4.4749468241267222E-3</v>
      </c>
      <c r="BT249" s="7">
        <f t="shared" si="296"/>
        <v>4.8354610981281797E-4</v>
      </c>
      <c r="BU249" s="8">
        <f>MAX((BU$3*climate!$I359+BU$4*climate!$I359^2+BU$5*climate!$I359^6)*(K249/K$66)^$BW$1,-99)</f>
        <v>2.1742312238065384</v>
      </c>
      <c r="BV249" s="8">
        <f>MAX((BV$3*climate!$I359+BV$4*climate!$I359^2+BV$5*climate!$I359^6)*(L249/L$66)^$BW$1,-99)</f>
        <v>0.62573715259155449</v>
      </c>
      <c r="BW249" s="8">
        <f>MAX((BW$3*climate!$I359+BW$4*climate!$I359^2+BW$5*climate!$I359^6)*(M249/M$66)^$BW$1,-99)</f>
        <v>-0.14419579745578451</v>
      </c>
      <c r="BX249" s="8">
        <f>MAX((BX$3*climate!$M359+BX$4*climate!$M359^2+BX$5*climate!$M359^6)*(K249/K$66)^$BW$1,-99)</f>
        <v>2.1742307082593952</v>
      </c>
      <c r="BY249" s="8">
        <f>MAX((BY$3*climate!$M359+BY$4*climate!$M359^2+BY$5*climate!$M359^6)*(L249/L$66)^$BW$1,-99)</f>
        <v>0.62573667478739081</v>
      </c>
      <c r="BZ249" s="8">
        <f>MAX((BZ$3*climate!$M359+BZ$4*climate!$M359^2+BZ$5*climate!$M359^6)*(M249/M$66)^$BW$1,-99)</f>
        <v>-0.14419639806015314</v>
      </c>
      <c r="CA249" s="8">
        <f t="shared" si="309"/>
        <v>1.7255888031004424E-3</v>
      </c>
      <c r="CB249" s="8">
        <f t="shared" si="310"/>
        <v>7.7219181341829571E-6</v>
      </c>
      <c r="CC249" s="8">
        <f t="shared" si="311"/>
        <v>8.3440175287577564E-7</v>
      </c>
      <c r="CD249" s="8">
        <f>MAX((CD$3*climate!$I359+CD$4*climate!$I359^2+CD$5*climate!$I359^6)*(K249/K$66)^$BW$1,-99)</f>
        <v>0.83763521811266384</v>
      </c>
      <c r="CE249" s="8">
        <f>MAX((CE$3*climate!$I359+CE$4*climate!$I359^2+CE$5*climate!$I359^6)*(L249/L$66)^$BW$1,-99)</f>
        <v>0.24903931187181258</v>
      </c>
      <c r="CF249" s="8">
        <f>MAX((CF$3*climate!$I359+CF$4*climate!$I359^2+CF$5*climate!$I359^6)*(M249/M$66)^$BW$1,-99)</f>
        <v>-2.1040122617378008E-2</v>
      </c>
      <c r="CG249" s="8">
        <f>MAX((CG$3*climate!$M359+CG$4*climate!$M359^2+CG$5*climate!$M359^6)*(K249/K$66)^$BW$1,-99)</f>
        <v>0.83763549424024097</v>
      </c>
      <c r="CH249" s="8">
        <f>MAX((CH$3*climate!$M359+CH$4*climate!$M359^2+CH$5*climate!$M359^6)*(L249/L$66)^$BW$1,-99)</f>
        <v>0.24903931983700076</v>
      </c>
      <c r="CI249" s="8">
        <f>MAX((CI$3*climate!$M359+CI$4*climate!$M359^2+CI$5*climate!$M359^6)*(M249/M$66)^$BW$1,-99)</f>
        <v>-2.1040272881437068E-2</v>
      </c>
      <c r="CJ249" s="8">
        <f t="shared" si="312"/>
        <v>-5.0950342485527526E-6</v>
      </c>
      <c r="CK249" s="8">
        <f t="shared" si="313"/>
        <v>-2.2800007329378021E-8</v>
      </c>
      <c r="CL249" s="8">
        <f t="shared" si="314"/>
        <v>-2.4636839902507578E-9</v>
      </c>
    </row>
    <row r="250" spans="1:90">
      <c r="A250">
        <f t="shared" ref="A250:A313" si="331">1+A249</f>
        <v>2204</v>
      </c>
      <c r="B250" s="4">
        <f t="shared" si="271"/>
        <v>1286.5236250977227</v>
      </c>
      <c r="C250" s="4">
        <f t="shared" si="272"/>
        <v>3572.5471185685255</v>
      </c>
      <c r="D250" s="4">
        <f t="shared" si="273"/>
        <v>6809.3736650038154</v>
      </c>
      <c r="E250" s="11">
        <f t="shared" ref="E250:E313" si="332">E249*$E$5</f>
        <v>4.6510728771031078E-7</v>
      </c>
      <c r="F250" s="11">
        <f t="shared" ref="F250:F313" si="333">F249*$E$5</f>
        <v>9.3243757641177088E-7</v>
      </c>
      <c r="G250" s="11">
        <f t="shared" ref="G250:G313" si="334">G249*$E$5</f>
        <v>2.058662971212952E-6</v>
      </c>
      <c r="H250" s="4">
        <f t="shared" si="274"/>
        <v>276773.33832478913</v>
      </c>
      <c r="I250" s="4">
        <f t="shared" si="275"/>
        <v>262698.39635185158</v>
      </c>
      <c r="J250" s="4">
        <f t="shared" si="276"/>
        <v>50690.963327120589</v>
      </c>
      <c r="K250" s="4">
        <f t="shared" si="322"/>
        <v>215132.72894912114</v>
      </c>
      <c r="L250" s="4">
        <f t="shared" si="323"/>
        <v>73532.521092993033</v>
      </c>
      <c r="M250" s="4">
        <f t="shared" si="324"/>
        <v>7444.2916222445529</v>
      </c>
      <c r="N250" s="11">
        <f t="shared" ref="N250:N313" si="335">K250/K249-1</f>
        <v>3.2674721575931542E-3</v>
      </c>
      <c r="O250" s="11">
        <f t="shared" ref="O250:O313" si="336">L250/L249-1</f>
        <v>5.0829083870727043E-3</v>
      </c>
      <c r="P250" s="11">
        <f t="shared" ref="P250:P313" si="337">M250/M249-1</f>
        <v>3.6656141159137068E-3</v>
      </c>
      <c r="Q250" s="4">
        <f t="shared" ref="Q250:Q313" si="338">T250*H250/1000</f>
        <v>3347.5318620581693</v>
      </c>
      <c r="R250" s="4">
        <f t="shared" ref="R250:R313" si="339">U250*I250/1000</f>
        <v>11406.084128563549</v>
      </c>
      <c r="S250" s="4">
        <f t="shared" ref="S250:S313" si="340">V250*J250/1000</f>
        <v>2792.2326460211643</v>
      </c>
      <c r="T250" s="4">
        <f t="shared" si="277"/>
        <v>12.094849461727753</v>
      </c>
      <c r="U250" s="4">
        <f t="shared" si="278"/>
        <v>43.418933221375774</v>
      </c>
      <c r="V250" s="4">
        <f t="shared" si="279"/>
        <v>55.083440178523283</v>
      </c>
      <c r="W250" s="11">
        <f t="shared" ref="W250:W313" si="341">T$5-1</f>
        <v>-1.219247815263802E-2</v>
      </c>
      <c r="X250" s="11">
        <f t="shared" ref="X250:X313" si="342">U$5-1</f>
        <v>-1.3228699347321071E-2</v>
      </c>
      <c r="Y250" s="11">
        <f t="shared" ref="Y250:Y313" si="343">V$5-1</f>
        <v>-1.2203590333800474E-2</v>
      </c>
      <c r="Z250" s="4">
        <f t="shared" si="291"/>
        <v>2609.6491565312845</v>
      </c>
      <c r="AA250" s="4">
        <f t="shared" si="280"/>
        <v>18784.234273197402</v>
      </c>
      <c r="AB250" s="4">
        <f t="shared" si="281"/>
        <v>5200.6688482921172</v>
      </c>
      <c r="AC250" s="12">
        <f t="shared" si="282"/>
        <v>1.394698621517857</v>
      </c>
      <c r="AD250" s="12">
        <f t="shared" si="283"/>
        <v>4.5876332902473926</v>
      </c>
      <c r="AE250" s="12">
        <f t="shared" si="284"/>
        <v>1.945672668876963</v>
      </c>
      <c r="AF250" s="11">
        <f t="shared" ref="AF250:AF313" si="344">AC$5-1</f>
        <v>-2.9039671966837322E-3</v>
      </c>
      <c r="AG250" s="11">
        <f t="shared" ref="AG250:AG313" si="345">AD$5-1</f>
        <v>2.0567434751257441E-3</v>
      </c>
      <c r="AH250" s="11">
        <f t="shared" ref="AH250:AH313" si="346">AE$5-1</f>
        <v>8.257041531207765E-4</v>
      </c>
      <c r="AI250" s="1">
        <f t="shared" si="325"/>
        <v>534389.14308110264</v>
      </c>
      <c r="AJ250" s="1">
        <f t="shared" si="326"/>
        <v>497718.03700449388</v>
      </c>
      <c r="AK250" s="1">
        <f t="shared" si="327"/>
        <v>97464.338515078503</v>
      </c>
      <c r="AL250" s="17">
        <f t="shared" si="321"/>
        <v>64.300988154511387</v>
      </c>
      <c r="AM250" s="17">
        <f t="shared" si="321"/>
        <v>28.395310599934515</v>
      </c>
      <c r="AN250" s="17">
        <f t="shared" si="321"/>
        <v>4.3794059741515392</v>
      </c>
      <c r="AO250" s="7">
        <f t="shared" ref="AO250:AQ265" si="347">AO$5*AO249</f>
        <v>2.6008883673268326E-3</v>
      </c>
      <c r="AP250" s="7">
        <f t="shared" si="347"/>
        <v>4.005172637952188E-3</v>
      </c>
      <c r="AQ250" s="7">
        <f t="shared" si="347"/>
        <v>2.8991045137721893E-3</v>
      </c>
      <c r="AR250" s="1">
        <f t="shared" si="286"/>
        <v>276773.33832478913</v>
      </c>
      <c r="AS250" s="1">
        <f t="shared" si="287"/>
        <v>262698.39635185158</v>
      </c>
      <c r="AT250" s="1">
        <f t="shared" si="288"/>
        <v>50690.963327120589</v>
      </c>
      <c r="AU250" s="1">
        <f t="shared" si="328"/>
        <v>55354.667664957829</v>
      </c>
      <c r="AV250" s="1">
        <f t="shared" si="329"/>
        <v>52539.679270370318</v>
      </c>
      <c r="AW250" s="1">
        <f t="shared" si="330"/>
        <v>10138.192665424118</v>
      </c>
      <c r="AX250" s="1">
        <f t="shared" si="300"/>
        <v>172106.18315929692</v>
      </c>
      <c r="AY250" s="1">
        <f t="shared" si="301"/>
        <v>58826.016874394423</v>
      </c>
      <c r="AZ250" s="1">
        <f t="shared" si="302"/>
        <v>5955.4332977956428</v>
      </c>
      <c r="BA250" s="1">
        <f t="shared" si="303"/>
        <v>12.055866909266605</v>
      </c>
      <c r="BB250" s="1">
        <f t="shared" si="304"/>
        <v>10.9823394998787</v>
      </c>
      <c r="BC250" s="1">
        <f t="shared" si="305"/>
        <v>8.6920592411567554</v>
      </c>
      <c r="BD250" s="1">
        <f t="shared" si="306"/>
        <v>494.99238592296308</v>
      </c>
      <c r="BE250">
        <f t="shared" si="292"/>
        <v>0.44605544733121549</v>
      </c>
      <c r="BF250">
        <f t="shared" si="293"/>
        <v>0.64396964061591089</v>
      </c>
      <c r="BG250">
        <f t="shared" si="294"/>
        <v>5.0936644772301656E-2</v>
      </c>
      <c r="BH250">
        <f t="shared" si="307"/>
        <v>0.50857894866431286</v>
      </c>
      <c r="BI250">
        <f t="shared" si="308"/>
        <v>1.989654620938508E-2</v>
      </c>
      <c r="BJ250">
        <f t="shared" si="308"/>
        <v>4.1469689803498549E-2</v>
      </c>
      <c r="BK250">
        <f t="shared" si="308"/>
        <v>2.5945417806596459E-4</v>
      </c>
      <c r="BL250">
        <f t="shared" si="297"/>
        <v>5506.8335155049372</v>
      </c>
      <c r="BM250">
        <f t="shared" si="298"/>
        <v>10894.021008587801</v>
      </c>
      <c r="BN250">
        <f t="shared" si="299"/>
        <v>13.151982225410027</v>
      </c>
      <c r="BO250">
        <f t="shared" si="270"/>
        <v>2589.3266504217604</v>
      </c>
      <c r="BP250">
        <f t="shared" si="289"/>
        <v>1801.1891187969345</v>
      </c>
      <c r="BQ250">
        <f t="shared" si="290"/>
        <v>99.295981631564246</v>
      </c>
      <c r="BR250" s="7">
        <f t="shared" si="315"/>
        <v>4.1098180070817669E-3</v>
      </c>
      <c r="BS250" s="7">
        <f t="shared" si="295"/>
        <v>4.3446085671133223E-3</v>
      </c>
      <c r="BT250" s="7">
        <f t="shared" si="296"/>
        <v>4.6757800061806995E-4</v>
      </c>
      <c r="BU250" s="8">
        <f>MAX((BU$3*climate!$I360+BU$4*climate!$I360^2+BU$5*climate!$I360^6)*(K250/K$66)^$BW$1,-99)</f>
        <v>2.1684377956103189</v>
      </c>
      <c r="BV250" s="8">
        <f>MAX((BV$3*climate!$I360+BV$4*climate!$I360^2+BV$5*climate!$I360^6)*(L250/L$66)^$BW$1,-99)</f>
        <v>0.62122544127733048</v>
      </c>
      <c r="BW250" s="8">
        <f>MAX((BW$3*climate!$I360+BW$4*climate!$I360^2+BW$5*climate!$I360^6)*(M250/M$66)^$BW$1,-99)</f>
        <v>-0.14873661989201439</v>
      </c>
      <c r="BX250" s="8">
        <f>MAX((BX$3*climate!$M360+BX$4*climate!$M360^2+BX$5*climate!$M360^6)*(K250/K$66)^$BW$1,-99)</f>
        <v>2.1684372777475116</v>
      </c>
      <c r="BY250" s="8">
        <f>MAX((BY$3*climate!$M360+BY$4*climate!$M360^2+BY$5*climate!$M360^6)*(L250/L$66)^$BW$1,-99)</f>
        <v>0.62122496304220032</v>
      </c>
      <c r="BZ250" s="8">
        <f>MAX((BZ$3*climate!$M360+BZ$4*climate!$M360^2+BZ$5*climate!$M360^6)*(M250/M$66)^$BW$1,-99)</f>
        <v>-0.14873722024610944</v>
      </c>
      <c r="CA250" s="8">
        <f t="shared" si="309"/>
        <v>1.7376314538695165E-3</v>
      </c>
      <c r="CB250" s="8">
        <f t="shared" si="310"/>
        <v>7.549328500967079E-6</v>
      </c>
      <c r="CC250" s="8">
        <f t="shared" si="311"/>
        <v>8.1247824101137862E-7</v>
      </c>
      <c r="CD250" s="8">
        <f>MAX((CD$3*climate!$I360+CD$4*climate!$I360^2+CD$5*climate!$I360^6)*(K250/K$66)^$BW$1,-99)</f>
        <v>0.83909095219168817</v>
      </c>
      <c r="CE250" s="8">
        <f>MAX((CE$3*climate!$I360+CE$4*climate!$I360^2+CE$5*climate!$I360^6)*(L250/L$66)^$BW$1,-99)</f>
        <v>0.24877982183462391</v>
      </c>
      <c r="CF250" s="8">
        <f>MAX((CF$3*climate!$I360+CF$4*climate!$I360^2+CF$5*climate!$I360^6)*(M250/M$66)^$BW$1,-99)</f>
        <v>-2.2195557956539758E-2</v>
      </c>
      <c r="CG250" s="8">
        <f>MAX((CG$3*climate!$M360+CG$4*climate!$M360^2+CG$5*climate!$M360^6)*(K250/K$66)^$BW$1,-99)</f>
        <v>0.83909122569132777</v>
      </c>
      <c r="CH250" s="8">
        <f>MAX((CH$3*climate!$M360+CH$4*climate!$M360^2+CH$5*climate!$M360^6)*(L250/L$66)^$BW$1,-99)</f>
        <v>0.24877982825786921</v>
      </c>
      <c r="CI250" s="8">
        <f>MAX((CI$3*climate!$M360+CI$4*climate!$M360^2+CI$5*climate!$M360^6)*(M250/M$66)^$BW$1,-99)</f>
        <v>-2.2195709604557502E-2</v>
      </c>
      <c r="CJ250" s="8">
        <f t="shared" si="312"/>
        <v>-4.9211221198190322E-6</v>
      </c>
      <c r="CK250" s="8">
        <f t="shared" si="313"/>
        <v>-2.138034932157664E-8</v>
      </c>
      <c r="CL250" s="8">
        <f t="shared" si="314"/>
        <v>-2.3010084415823413E-9</v>
      </c>
    </row>
    <row r="251" spans="1:90">
      <c r="A251">
        <f t="shared" si="331"/>
        <v>2205</v>
      </c>
      <c r="B251" s="4">
        <f t="shared" si="271"/>
        <v>1286.5241935506608</v>
      </c>
      <c r="C251" s="4">
        <f t="shared" si="272"/>
        <v>3572.5502831868439</v>
      </c>
      <c r="D251" s="4">
        <f t="shared" si="273"/>
        <v>6809.3869822989664</v>
      </c>
      <c r="E251" s="11">
        <f t="shared" si="332"/>
        <v>4.4185192332479525E-7</v>
      </c>
      <c r="F251" s="11">
        <f t="shared" si="333"/>
        <v>8.8581569759118234E-7</v>
      </c>
      <c r="G251" s="11">
        <f t="shared" si="334"/>
        <v>1.9557298226523045E-6</v>
      </c>
      <c r="H251" s="4">
        <f t="shared" si="274"/>
        <v>277668.70612489071</v>
      </c>
      <c r="I251" s="4">
        <f t="shared" si="275"/>
        <v>264020.55544705153</v>
      </c>
      <c r="J251" s="4">
        <f t="shared" si="276"/>
        <v>50875.0195280353</v>
      </c>
      <c r="K251" s="4">
        <f t="shared" si="322"/>
        <v>215828.59266607073</v>
      </c>
      <c r="L251" s="4">
        <f t="shared" si="323"/>
        <v>73902.544266370867</v>
      </c>
      <c r="M251" s="4">
        <f t="shared" si="324"/>
        <v>7471.3068386750756</v>
      </c>
      <c r="N251" s="11">
        <f t="shared" si="335"/>
        <v>3.234578580157299E-3</v>
      </c>
      <c r="O251" s="11">
        <f t="shared" si="336"/>
        <v>5.0321023661066278E-3</v>
      </c>
      <c r="P251" s="11">
        <f t="shared" si="337"/>
        <v>3.6289841668477596E-3</v>
      </c>
      <c r="Q251" s="4">
        <f t="shared" si="338"/>
        <v>3317.4144552436933</v>
      </c>
      <c r="R251" s="4">
        <f t="shared" si="339"/>
        <v>11311.84379188865</v>
      </c>
      <c r="S251" s="4">
        <f t="shared" si="340"/>
        <v>2768.1721059500774</v>
      </c>
      <c r="T251" s="4">
        <f t="shared" si="277"/>
        <v>11.947383273906192</v>
      </c>
      <c r="U251" s="4">
        <f t="shared" si="278"/>
        <v>42.844557207808784</v>
      </c>
      <c r="V251" s="4">
        <f t="shared" si="279"/>
        <v>54.411224440408176</v>
      </c>
      <c r="W251" s="11">
        <f t="shared" si="341"/>
        <v>-1.219247815263802E-2</v>
      </c>
      <c r="X251" s="11">
        <f t="shared" si="342"/>
        <v>-1.3228699347321071E-2</v>
      </c>
      <c r="Y251" s="11">
        <f t="shared" si="343"/>
        <v>-1.2203590333800474E-2</v>
      </c>
      <c r="Z251" s="4">
        <f t="shared" si="291"/>
        <v>2578.7448598874007</v>
      </c>
      <c r="AA251" s="4">
        <f t="shared" si="280"/>
        <v>18668.293223679284</v>
      </c>
      <c r="AB251" s="4">
        <f t="shared" si="281"/>
        <v>5160.3009976067169</v>
      </c>
      <c r="AC251" s="12">
        <f t="shared" si="282"/>
        <v>1.390648462471709</v>
      </c>
      <c r="AD251" s="12">
        <f t="shared" si="283"/>
        <v>4.5970688750833784</v>
      </c>
      <c r="AE251" s="12">
        <f t="shared" si="284"/>
        <v>1.9472792188802683</v>
      </c>
      <c r="AF251" s="11">
        <f t="shared" si="344"/>
        <v>-2.9039671966837322E-3</v>
      </c>
      <c r="AG251" s="11">
        <f t="shared" si="345"/>
        <v>2.0567434751257441E-3</v>
      </c>
      <c r="AH251" s="11">
        <f t="shared" si="346"/>
        <v>8.257041531207765E-4</v>
      </c>
      <c r="AI251" s="1">
        <f t="shared" si="325"/>
        <v>536304.8964379502</v>
      </c>
      <c r="AJ251" s="1">
        <f t="shared" si="326"/>
        <v>500485.91257441486</v>
      </c>
      <c r="AK251" s="1">
        <f t="shared" si="327"/>
        <v>97856.097328994772</v>
      </c>
      <c r="AL251" s="17">
        <f t="shared" si="321"/>
        <v>64.466555449689082</v>
      </c>
      <c r="AM251" s="17">
        <f t="shared" si="321"/>
        <v>28.50790143978492</v>
      </c>
      <c r="AN251" s="17">
        <f t="shared" si="321"/>
        <v>4.3919753662225691</v>
      </c>
      <c r="AO251" s="7">
        <f t="shared" si="347"/>
        <v>2.5748794836535642E-3</v>
      </c>
      <c r="AP251" s="7">
        <f t="shared" si="347"/>
        <v>3.9651209115726662E-3</v>
      </c>
      <c r="AQ251" s="7">
        <f t="shared" si="347"/>
        <v>2.8701134686344673E-3</v>
      </c>
      <c r="AR251" s="1">
        <f t="shared" si="286"/>
        <v>277668.70612489071</v>
      </c>
      <c r="AS251" s="1">
        <f t="shared" si="287"/>
        <v>264020.55544705153</v>
      </c>
      <c r="AT251" s="1">
        <f t="shared" si="288"/>
        <v>50875.0195280353</v>
      </c>
      <c r="AU251" s="1">
        <f t="shared" si="328"/>
        <v>55533.741224978148</v>
      </c>
      <c r="AV251" s="1">
        <f t="shared" si="329"/>
        <v>52804.111089410311</v>
      </c>
      <c r="AW251" s="1">
        <f t="shared" si="330"/>
        <v>10175.00390560706</v>
      </c>
      <c r="AX251" s="1">
        <f t="shared" si="300"/>
        <v>172662.87413285658</v>
      </c>
      <c r="AY251" s="1">
        <f t="shared" si="301"/>
        <v>59122.035413096695</v>
      </c>
      <c r="AZ251" s="1">
        <f t="shared" si="302"/>
        <v>5977.0454709400601</v>
      </c>
      <c r="BA251" s="1">
        <f t="shared" si="303"/>
        <v>12.059096267850762</v>
      </c>
      <c r="BB251" s="1">
        <f t="shared" si="304"/>
        <v>10.987358983532426</v>
      </c>
      <c r="BC251" s="1">
        <f t="shared" si="305"/>
        <v>8.6956816564479951</v>
      </c>
      <c r="BD251" s="1">
        <f t="shared" si="306"/>
        <v>480.77300482463079</v>
      </c>
      <c r="BE251">
        <f t="shared" si="292"/>
        <v>0.44605544733121549</v>
      </c>
      <c r="BF251">
        <f t="shared" si="293"/>
        <v>0.64396964061591089</v>
      </c>
      <c r="BG251">
        <f t="shared" si="294"/>
        <v>5.0936644772301656E-2</v>
      </c>
      <c r="BH251">
        <f t="shared" si="307"/>
        <v>0.50875726811137734</v>
      </c>
      <c r="BI251">
        <f t="shared" si="308"/>
        <v>1.989654620938508E-2</v>
      </c>
      <c r="BJ251">
        <f t="shared" si="308"/>
        <v>4.1469689803498549E-2</v>
      </c>
      <c r="BK251">
        <f t="shared" si="308"/>
        <v>2.5945417806596459E-4</v>
      </c>
      <c r="BL251">
        <f t="shared" si="297"/>
        <v>5524.6482423140542</v>
      </c>
      <c r="BM251">
        <f t="shared" si="298"/>
        <v>10948.850536136617</v>
      </c>
      <c r="BN251">
        <f t="shared" si="299"/>
        <v>13.199736375736297</v>
      </c>
      <c r="BO251">
        <f t="shared" si="270"/>
        <v>2599.9683117158806</v>
      </c>
      <c r="BP251">
        <f t="shared" si="289"/>
        <v>1821.4972324389269</v>
      </c>
      <c r="BQ251">
        <f t="shared" si="290"/>
        <v>100.43611016819773</v>
      </c>
      <c r="BR251" s="7">
        <f t="shared" si="315"/>
        <v>4.0693576607597759E-3</v>
      </c>
      <c r="BS251" s="7">
        <f t="shared" si="295"/>
        <v>4.2180665700129339E-3</v>
      </c>
      <c r="BT251" s="7">
        <f t="shared" si="296"/>
        <v>4.5215507335495377E-4</v>
      </c>
      <c r="BU251" s="8">
        <f>MAX((BU$3*climate!$I361+BU$4*climate!$I361^2+BU$5*climate!$I361^6)*(K251/K$66)^$BW$1,-99)</f>
        <v>2.1626878541912093</v>
      </c>
      <c r="BV251" s="8">
        <f>MAX((BV$3*climate!$I361+BV$4*climate!$I361^2+BV$5*climate!$I361^6)*(L251/L$66)^$BW$1,-99)</f>
        <v>0.61675976357790974</v>
      </c>
      <c r="BW251" s="8">
        <f>MAX((BW$3*climate!$I361+BW$4*climate!$I361^2+BW$5*climate!$I361^6)*(M251/M$66)^$BW$1,-99)</f>
        <v>-0.15322780814478712</v>
      </c>
      <c r="BX251" s="8">
        <f>MAX((BX$3*climate!$M361+BX$4*climate!$M361^2+BX$5*climate!$M361^6)*(K251/K$66)^$BW$1,-99)</f>
        <v>2.1626873340768737</v>
      </c>
      <c r="BY251" s="8">
        <f>MAX((BY$3*climate!$M361+BY$4*climate!$M361^2+BY$5*climate!$M361^6)*(L251/L$66)^$BW$1,-99)</f>
        <v>0.61675928493804189</v>
      </c>
      <c r="BZ251" s="8">
        <f>MAX((BZ$3*climate!$M361+BZ$4*climate!$M361^2+BZ$5*climate!$M361^6)*(M251/M$66)^$BW$1,-99)</f>
        <v>-0.15322840823528527</v>
      </c>
      <c r="CA251" s="8">
        <f t="shared" si="309"/>
        <v>1.7494909041534334E-3</v>
      </c>
      <c r="CB251" s="8">
        <f t="shared" si="310"/>
        <v>7.3794690973512996E-6</v>
      </c>
      <c r="CC251" s="8">
        <f t="shared" si="311"/>
        <v>7.9104118810132001E-7</v>
      </c>
      <c r="CD251" s="8">
        <f>MAX((CD$3*climate!$I361+CD$4*climate!$I361^2+CD$5*climate!$I361^6)*(K251/K$66)^$BW$1,-99)</f>
        <v>0.84051168839415402</v>
      </c>
      <c r="CE251" s="8">
        <f>MAX((CE$3*climate!$I361+CE$4*climate!$I361^2+CE$5*climate!$I361^6)*(L251/L$66)^$BW$1,-99)</f>
        <v>0.24851145232216262</v>
      </c>
      <c r="CF251" s="8">
        <f>MAX((CF$3*climate!$I361+CF$4*climate!$I361^2+CF$5*climate!$I361^6)*(M251/M$66)^$BW$1,-99)</f>
        <v>-2.3349463225849219E-2</v>
      </c>
      <c r="CG251" s="8">
        <f>MAX((CG$3*climate!$M361+CG$4*climate!$M361^2+CG$5*climate!$M361^6)*(K251/K$66)^$BW$1,-99)</f>
        <v>0.84051195929237776</v>
      </c>
      <c r="CH251" s="8">
        <f>MAX((CH$3*climate!$M361+CH$4*climate!$M361^2+CH$5*climate!$M361^6)*(L251/L$66)^$BW$1,-99)</f>
        <v>0.24851145722174703</v>
      </c>
      <c r="CI251" s="8">
        <f>MAX((CI$3*climate!$M361+CI$4*climate!$M361^2+CI$5*climate!$M361^6)*(M251/M$66)^$BW$1,-99)</f>
        <v>-2.3349616240963503E-2</v>
      </c>
      <c r="CJ251" s="8">
        <f t="shared" si="312"/>
        <v>-4.7510951219172085E-6</v>
      </c>
      <c r="CK251" s="8">
        <f t="shared" si="313"/>
        <v>-2.00404355047105E-8</v>
      </c>
      <c r="CL251" s="8">
        <f t="shared" si="314"/>
        <v>-2.1482317633668382E-9</v>
      </c>
    </row>
    <row r="252" spans="1:90">
      <c r="A252">
        <f t="shared" si="331"/>
        <v>2206</v>
      </c>
      <c r="B252" s="4">
        <f t="shared" si="271"/>
        <v>1286.5247335811905</v>
      </c>
      <c r="C252" s="4">
        <f t="shared" si="272"/>
        <v>3572.5532895769088</v>
      </c>
      <c r="D252" s="4">
        <f t="shared" si="273"/>
        <v>6809.399633754103</v>
      </c>
      <c r="E252" s="11">
        <f t="shared" si="332"/>
        <v>4.1975932715855545E-7</v>
      </c>
      <c r="F252" s="11">
        <f t="shared" si="333"/>
        <v>8.4152491271162315E-7</v>
      </c>
      <c r="G252" s="11">
        <f t="shared" si="334"/>
        <v>1.8579433315196892E-6</v>
      </c>
      <c r="H252" s="4">
        <f t="shared" si="274"/>
        <v>278557.92620771058</v>
      </c>
      <c r="I252" s="4">
        <f t="shared" si="275"/>
        <v>265336.07971105515</v>
      </c>
      <c r="J252" s="4">
        <f t="shared" si="276"/>
        <v>51057.894592690915</v>
      </c>
      <c r="K252" s="4">
        <f t="shared" si="322"/>
        <v>216519.6820058891</v>
      </c>
      <c r="L252" s="4">
        <f t="shared" si="323"/>
        <v>74270.712905860797</v>
      </c>
      <c r="M252" s="4">
        <f t="shared" si="324"/>
        <v>7498.1492259020324</v>
      </c>
      <c r="N252" s="11">
        <f t="shared" si="335"/>
        <v>3.2020286621041727E-3</v>
      </c>
      <c r="O252" s="11">
        <f t="shared" si="336"/>
        <v>4.9818127798539891E-3</v>
      </c>
      <c r="P252" s="11">
        <f t="shared" si="337"/>
        <v>3.5927298672846497E-3</v>
      </c>
      <c r="Q252" s="4">
        <f t="shared" si="338"/>
        <v>3287.4612740218336</v>
      </c>
      <c r="R252" s="4">
        <f t="shared" si="339"/>
        <v>11217.820255985824</v>
      </c>
      <c r="S252" s="4">
        <f t="shared" si="340"/>
        <v>2744.2194924921928</v>
      </c>
      <c r="T252" s="4">
        <f t="shared" si="277"/>
        <v>11.801715064357898</v>
      </c>
      <c r="U252" s="4">
        <f t="shared" si="278"/>
        <v>42.277779441837581</v>
      </c>
      <c r="V252" s="4">
        <f t="shared" si="279"/>
        <v>53.747212147776963</v>
      </c>
      <c r="W252" s="11">
        <f t="shared" si="341"/>
        <v>-1.219247815263802E-2</v>
      </c>
      <c r="X252" s="11">
        <f t="shared" si="342"/>
        <v>-1.3228699347321071E-2</v>
      </c>
      <c r="Y252" s="11">
        <f t="shared" si="343"/>
        <v>-1.2203590333800474E-2</v>
      </c>
      <c r="Z252" s="4">
        <f t="shared" si="291"/>
        <v>2548.1229358688993</v>
      </c>
      <c r="AA252" s="4">
        <f t="shared" si="280"/>
        <v>18552.129086143719</v>
      </c>
      <c r="AB252" s="4">
        <f t="shared" si="281"/>
        <v>5120.0590877897002</v>
      </c>
      <c r="AC252" s="12">
        <f t="shared" si="282"/>
        <v>1.3866100649545725</v>
      </c>
      <c r="AD252" s="12">
        <f t="shared" si="283"/>
        <v>4.6065238664969099</v>
      </c>
      <c r="AE252" s="12">
        <f t="shared" si="284"/>
        <v>1.9488870954185835</v>
      </c>
      <c r="AF252" s="11">
        <f t="shared" si="344"/>
        <v>-2.9039671966837322E-3</v>
      </c>
      <c r="AG252" s="11">
        <f t="shared" si="345"/>
        <v>2.0567434751257441E-3</v>
      </c>
      <c r="AH252" s="11">
        <f t="shared" si="346"/>
        <v>8.257041531207765E-4</v>
      </c>
      <c r="AI252" s="1">
        <f t="shared" si="325"/>
        <v>538208.14801913337</v>
      </c>
      <c r="AJ252" s="1">
        <f t="shared" si="326"/>
        <v>503241.43240638368</v>
      </c>
      <c r="AK252" s="1">
        <f t="shared" si="327"/>
        <v>98245.491501702345</v>
      </c>
      <c r="AL252" s="17">
        <f t="shared" si="321"/>
        <v>64.630889124588208</v>
      </c>
      <c r="AM252" s="17">
        <f t="shared" si="321"/>
        <v>28.619808343167424</v>
      </c>
      <c r="AN252" s="17">
        <f t="shared" si="321"/>
        <v>4.4044547791985504</v>
      </c>
      <c r="AO252" s="7">
        <f t="shared" si="347"/>
        <v>2.5491306888170287E-3</v>
      </c>
      <c r="AP252" s="7">
        <f t="shared" si="347"/>
        <v>3.9254697024569398E-3</v>
      </c>
      <c r="AQ252" s="7">
        <f t="shared" si="347"/>
        <v>2.8414123339481224E-3</v>
      </c>
      <c r="AR252" s="1">
        <f t="shared" si="286"/>
        <v>278557.92620771058</v>
      </c>
      <c r="AS252" s="1">
        <f t="shared" si="287"/>
        <v>265336.07971105515</v>
      </c>
      <c r="AT252" s="1">
        <f t="shared" si="288"/>
        <v>51057.894592690915</v>
      </c>
      <c r="AU252" s="1">
        <f t="shared" si="328"/>
        <v>55711.585241542118</v>
      </c>
      <c r="AV252" s="1">
        <f t="shared" si="329"/>
        <v>53067.215942211034</v>
      </c>
      <c r="AW252" s="1">
        <f t="shared" si="330"/>
        <v>10211.578918538184</v>
      </c>
      <c r="AX252" s="1">
        <f t="shared" si="300"/>
        <v>173215.74560471129</v>
      </c>
      <c r="AY252" s="1">
        <f t="shared" si="301"/>
        <v>59416.570324688626</v>
      </c>
      <c r="AZ252" s="1">
        <f t="shared" si="302"/>
        <v>5998.5193807216265</v>
      </c>
      <c r="BA252" s="1">
        <f t="shared" si="303"/>
        <v>12.062293180936329</v>
      </c>
      <c r="BB252" s="1">
        <f t="shared" si="304"/>
        <v>10.992328428143253</v>
      </c>
      <c r="BC252" s="1">
        <f t="shared" si="305"/>
        <v>8.6992679478777664</v>
      </c>
      <c r="BD252" s="1">
        <f t="shared" si="306"/>
        <v>466.96007508438345</v>
      </c>
      <c r="BE252">
        <f t="shared" si="292"/>
        <v>0.44605544733121549</v>
      </c>
      <c r="BF252">
        <f t="shared" si="293"/>
        <v>0.64396964061591089</v>
      </c>
      <c r="BG252">
        <f t="shared" si="294"/>
        <v>5.0936644772301656E-2</v>
      </c>
      <c r="BH252">
        <f t="shared" si="307"/>
        <v>0.50893410804180328</v>
      </c>
      <c r="BI252">
        <f t="shared" si="308"/>
        <v>1.989654620938508E-2</v>
      </c>
      <c r="BJ252">
        <f t="shared" si="308"/>
        <v>4.1469689803498549E-2</v>
      </c>
      <c r="BK252">
        <f t="shared" si="308"/>
        <v>2.5945417806596459E-4</v>
      </c>
      <c r="BL252">
        <f t="shared" si="297"/>
        <v>5542.3406507821928</v>
      </c>
      <c r="BM252">
        <f t="shared" si="298"/>
        <v>11003.404919293822</v>
      </c>
      <c r="BN252">
        <f t="shared" si="299"/>
        <v>13.247184075325279</v>
      </c>
      <c r="BO252">
        <f t="shared" si="270"/>
        <v>2610.5485126828944</v>
      </c>
      <c r="BP252">
        <f t="shared" si="289"/>
        <v>1842.0352629131035</v>
      </c>
      <c r="BQ252">
        <f t="shared" si="290"/>
        <v>101.58936821224201</v>
      </c>
      <c r="BR252" s="7">
        <f t="shared" si="315"/>
        <v>4.0293002592846072E-3</v>
      </c>
      <c r="BS252" s="7">
        <f t="shared" si="295"/>
        <v>4.0952102621484793E-3</v>
      </c>
      <c r="BT252" s="7">
        <f t="shared" si="296"/>
        <v>4.372579750141762E-4</v>
      </c>
      <c r="BU252" s="8">
        <f>MAX((BU$3*climate!$I362+BU$4*climate!$I362^2+BU$5*climate!$I362^6)*(K252/K$66)^$BW$1,-99)</f>
        <v>2.156982092754598</v>
      </c>
      <c r="BV252" s="8">
        <f>MAX((BV$3*climate!$I362+BV$4*climate!$I362^2+BV$5*climate!$I362^6)*(L252/L$66)^$BW$1,-99)</f>
        <v>0.61234029677260071</v>
      </c>
      <c r="BW252" s="8">
        <f>MAX((BW$3*climate!$I362+BW$4*climate!$I362^2+BW$5*climate!$I362^6)*(M252/M$66)^$BW$1,-99)</f>
        <v>-0.15766920452459948</v>
      </c>
      <c r="BX252" s="8">
        <f>MAX((BX$3*climate!$M362+BX$4*climate!$M362^2+BX$5*climate!$M362^6)*(K252/K$66)^$BW$1,-99)</f>
        <v>2.156981570451574</v>
      </c>
      <c r="BY252" s="8">
        <f>MAX((BY$3*climate!$M362+BY$4*climate!$M362^2+BY$5*climate!$M362^6)*(L252/L$66)^$BW$1,-99)</f>
        <v>0.61233981775358315</v>
      </c>
      <c r="BZ252" s="8">
        <f>MAX((BZ$3*climate!$M362+BZ$4*climate!$M362^2+BZ$5*climate!$M362^6)*(M252/M$66)^$BW$1,-99)</f>
        <v>-0.15766980433856498</v>
      </c>
      <c r="CA252" s="8">
        <f t="shared" si="309"/>
        <v>1.7611688542684531E-3</v>
      </c>
      <c r="CB252" s="8">
        <f t="shared" si="310"/>
        <v>7.2123567653764489E-6</v>
      </c>
      <c r="CC252" s="8">
        <f t="shared" si="311"/>
        <v>7.7008512687546063E-7</v>
      </c>
      <c r="CD252" s="8">
        <f>MAX((CD$3*climate!$I362+CD$4*climate!$I362^2+CD$5*climate!$I362^6)*(K252/K$66)^$BW$1,-99)</f>
        <v>0.84189790659594343</v>
      </c>
      <c r="CE252" s="8">
        <f>MAX((CE$3*climate!$I362+CE$4*climate!$I362^2+CE$5*climate!$I362^6)*(L252/L$66)^$BW$1,-99)</f>
        <v>0.24823454330411837</v>
      </c>
      <c r="CF252" s="8">
        <f>MAX((CF$3*climate!$I362+CF$4*climate!$I362^2+CF$5*climate!$I362^6)*(M252/M$66)^$BW$1,-99)</f>
        <v>-2.4501470563974882E-2</v>
      </c>
      <c r="CG252" s="8">
        <f>MAX((CG$3*climate!$M362+CG$4*climate!$M362^2+CG$5*climate!$M362^6)*(K252/K$66)^$BW$1,-99)</f>
        <v>0.84189817491938934</v>
      </c>
      <c r="CH252" s="8">
        <f>MAX((CH$3*climate!$M362+CH$4*climate!$M362^2+CH$5*climate!$M362^6)*(L252/L$66)^$BW$1,-99)</f>
        <v>0.24823454669837458</v>
      </c>
      <c r="CI252" s="8">
        <f>MAX((CI$3*climate!$M362+CI$4*climate!$M362^2+CI$5*climate!$M362^6)*(M252/M$66)^$BW$1,-99)</f>
        <v>-2.4501624929217293E-2</v>
      </c>
      <c r="CJ252" s="8">
        <f t="shared" si="312"/>
        <v>-4.5849083014147517E-6</v>
      </c>
      <c r="CK252" s="8">
        <f t="shared" si="313"/>
        <v>-1.8776163526963444E-8</v>
      </c>
      <c r="CL252" s="8">
        <f t="shared" si="314"/>
        <v>-2.0047877195023006E-9</v>
      </c>
    </row>
    <row r="253" spans="1:90">
      <c r="A253">
        <f t="shared" si="331"/>
        <v>2207</v>
      </c>
      <c r="B253" s="4">
        <f t="shared" si="271"/>
        <v>1286.5252466104093</v>
      </c>
      <c r="C253" s="4">
        <f t="shared" si="272"/>
        <v>3572.556145649874</v>
      </c>
      <c r="D253" s="4">
        <f t="shared" si="273"/>
        <v>6809.4116526588123</v>
      </c>
      <c r="E253" s="11">
        <f t="shared" si="332"/>
        <v>3.9877136080062764E-7</v>
      </c>
      <c r="F253" s="11">
        <f t="shared" si="333"/>
        <v>7.9944866707604192E-7</v>
      </c>
      <c r="G253" s="11">
        <f t="shared" si="334"/>
        <v>1.7650461649437046E-6</v>
      </c>
      <c r="H253" s="4">
        <f t="shared" si="274"/>
        <v>279441.0157675916</v>
      </c>
      <c r="I253" s="4">
        <f t="shared" si="275"/>
        <v>266644.9395217835</v>
      </c>
      <c r="J253" s="4">
        <f t="shared" si="276"/>
        <v>51239.590164708949</v>
      </c>
      <c r="K253" s="4">
        <f t="shared" si="322"/>
        <v>217206.01014541383</v>
      </c>
      <c r="L253" s="4">
        <f t="shared" si="323"/>
        <v>74637.018608220867</v>
      </c>
      <c r="M253" s="4">
        <f t="shared" si="324"/>
        <v>7524.8189973508015</v>
      </c>
      <c r="N253" s="11">
        <f t="shared" si="335"/>
        <v>3.1698187119362231E-3</v>
      </c>
      <c r="O253" s="11">
        <f t="shared" si="336"/>
        <v>4.9320342841514542E-3</v>
      </c>
      <c r="P253" s="11">
        <f t="shared" si="337"/>
        <v>3.5568472492704117E-3</v>
      </c>
      <c r="Q253" s="4">
        <f t="shared" si="338"/>
        <v>3257.673875964565</v>
      </c>
      <c r="R253" s="4">
        <f t="shared" si="339"/>
        <v>11124.026751726818</v>
      </c>
      <c r="S253" s="4">
        <f t="shared" si="340"/>
        <v>2720.3766167219219</v>
      </c>
      <c r="T253" s="4">
        <f t="shared" si="277"/>
        <v>11.657822911272056</v>
      </c>
      <c r="U253" s="4">
        <f t="shared" si="278"/>
        <v>41.718499408529162</v>
      </c>
      <c r="V253" s="4">
        <f t="shared" si="279"/>
        <v>53.091303189141627</v>
      </c>
      <c r="W253" s="11">
        <f t="shared" si="341"/>
        <v>-1.219247815263802E-2</v>
      </c>
      <c r="X253" s="11">
        <f t="shared" si="342"/>
        <v>-1.3228699347321071E-2</v>
      </c>
      <c r="Y253" s="11">
        <f t="shared" si="343"/>
        <v>-1.2203590333800474E-2</v>
      </c>
      <c r="Z253" s="4">
        <f t="shared" si="291"/>
        <v>2517.7828915552159</v>
      </c>
      <c r="AA253" s="4">
        <f t="shared" si="280"/>
        <v>18435.764436540405</v>
      </c>
      <c r="AB253" s="4">
        <f t="shared" si="281"/>
        <v>5079.9469916837907</v>
      </c>
      <c r="AC253" s="12">
        <f t="shared" si="282"/>
        <v>1.3825833948113528</v>
      </c>
      <c r="AD253" s="12">
        <f t="shared" si="283"/>
        <v>4.6159983044023383</v>
      </c>
      <c r="AE253" s="12">
        <f t="shared" si="284"/>
        <v>1.9504962995872341</v>
      </c>
      <c r="AF253" s="11">
        <f t="shared" si="344"/>
        <v>-2.9039671966837322E-3</v>
      </c>
      <c r="AG253" s="11">
        <f t="shared" si="345"/>
        <v>2.0567434751257441E-3</v>
      </c>
      <c r="AH253" s="11">
        <f t="shared" si="346"/>
        <v>8.257041531207765E-4</v>
      </c>
      <c r="AI253" s="1">
        <f t="shared" si="325"/>
        <v>540098.91845876211</v>
      </c>
      <c r="AJ253" s="1">
        <f t="shared" si="326"/>
        <v>505984.50510795636</v>
      </c>
      <c r="AK253" s="1">
        <f t="shared" si="327"/>
        <v>98632.521270070298</v>
      </c>
      <c r="AL253" s="17">
        <f t="shared" si="321"/>
        <v>64.79399418167209</v>
      </c>
      <c r="AM253" s="17">
        <f t="shared" si="321"/>
        <v>28.73103107180324</v>
      </c>
      <c r="AN253" s="17">
        <f t="shared" si="321"/>
        <v>4.4168445026111423</v>
      </c>
      <c r="AO253" s="7">
        <f t="shared" si="347"/>
        <v>2.5236393819288586E-3</v>
      </c>
      <c r="AP253" s="7">
        <f t="shared" si="347"/>
        <v>3.8862150054323704E-3</v>
      </c>
      <c r="AQ253" s="7">
        <f t="shared" si="347"/>
        <v>2.8129982106086414E-3</v>
      </c>
      <c r="AR253" s="1">
        <f t="shared" si="286"/>
        <v>279441.0157675916</v>
      </c>
      <c r="AS253" s="1">
        <f t="shared" si="287"/>
        <v>266644.9395217835</v>
      </c>
      <c r="AT253" s="1">
        <f t="shared" si="288"/>
        <v>51239.590164708949</v>
      </c>
      <c r="AU253" s="1">
        <f t="shared" si="328"/>
        <v>55888.20315351832</v>
      </c>
      <c r="AV253" s="1">
        <f t="shared" si="329"/>
        <v>53328.987904356705</v>
      </c>
      <c r="AW253" s="1">
        <f t="shared" si="330"/>
        <v>10247.91803294179</v>
      </c>
      <c r="AX253" s="1">
        <f t="shared" si="300"/>
        <v>173764.80811633106</v>
      </c>
      <c r="AY253" s="1">
        <f t="shared" si="301"/>
        <v>59709.614886576703</v>
      </c>
      <c r="AZ253" s="1">
        <f t="shared" si="302"/>
        <v>6019.8551978806418</v>
      </c>
      <c r="BA253" s="1">
        <f t="shared" si="303"/>
        <v>12.065457986364272</v>
      </c>
      <c r="BB253" s="1">
        <f t="shared" si="304"/>
        <v>10.997248339789484</v>
      </c>
      <c r="BC253" s="1">
        <f t="shared" si="305"/>
        <v>8.7028184845053769</v>
      </c>
      <c r="BD253" s="1">
        <f t="shared" si="306"/>
        <v>453.54205973503895</v>
      </c>
      <c r="BE253">
        <f t="shared" si="292"/>
        <v>0.44605544733121549</v>
      </c>
      <c r="BF253">
        <f t="shared" si="293"/>
        <v>0.64396964061591089</v>
      </c>
      <c r="BG253">
        <f t="shared" si="294"/>
        <v>5.0936644772301656E-2</v>
      </c>
      <c r="BH253">
        <f t="shared" si="307"/>
        <v>0.50910948277741153</v>
      </c>
      <c r="BI253">
        <f t="shared" si="308"/>
        <v>1.989654620938508E-2</v>
      </c>
      <c r="BJ253">
        <f t="shared" si="308"/>
        <v>4.1469689803498549E-2</v>
      </c>
      <c r="BK253">
        <f t="shared" si="308"/>
        <v>2.5945417806596459E-4</v>
      </c>
      <c r="BL253">
        <f t="shared" si="297"/>
        <v>5559.9110830173913</v>
      </c>
      <c r="BM253">
        <f t="shared" si="298"/>
        <v>11057.682929640992</v>
      </c>
      <c r="BN253">
        <f t="shared" si="299"/>
        <v>13.294325750621443</v>
      </c>
      <c r="BO253">
        <f t="shared" si="270"/>
        <v>2621.0671964819226</v>
      </c>
      <c r="BP253">
        <f t="shared" si="289"/>
        <v>1862.8058138512101</v>
      </c>
      <c r="BQ253">
        <f t="shared" si="290"/>
        <v>102.75590697189556</v>
      </c>
      <c r="BR253" s="7">
        <f t="shared" si="315"/>
        <v>3.9896417518574534E-3</v>
      </c>
      <c r="BS253" s="7">
        <f t="shared" si="295"/>
        <v>3.9759322933480383E-3</v>
      </c>
      <c r="BT253" s="7">
        <f t="shared" si="296"/>
        <v>4.2286807047395368E-4</v>
      </c>
      <c r="BU253" s="8">
        <f>MAX((BU$3*climate!$I363+BU$4*climate!$I363^2+BU$5*climate!$I363^6)*(K253/K$66)^$BW$1,-99)</f>
        <v>2.1513211772015439</v>
      </c>
      <c r="BV253" s="8">
        <f>MAX((BV$3*climate!$I363+BV$4*climate!$I363^2+BV$5*climate!$I363^6)*(L253/L$66)^$BW$1,-99)</f>
        <v>0.60796720317659914</v>
      </c>
      <c r="BW253" s="8">
        <f>MAX((BW$3*climate!$I363+BW$4*climate!$I363^2+BW$5*climate!$I363^6)*(M253/M$66)^$BW$1,-99)</f>
        <v>-0.16206066614220918</v>
      </c>
      <c r="BX253" s="8">
        <f>MAX((BX$3*climate!$M363+BX$4*climate!$M363^2+BX$5*climate!$M363^6)*(K253/K$66)^$BW$1,-99)</f>
        <v>2.1513206527714033</v>
      </c>
      <c r="BY253" s="8">
        <f>MAX((BY$3*climate!$M363+BY$4*climate!$M363^2+BY$5*climate!$M363^6)*(L253/L$66)^$BW$1,-99)</f>
        <v>0.60796672380339223</v>
      </c>
      <c r="BZ253" s="8">
        <f>MAX((BZ$3*climate!$M363+BZ$4*climate!$M363^2+BZ$5*climate!$M363^6)*(M253/M$66)^$BW$1,-99)</f>
        <v>-0.16206126566708451</v>
      </c>
      <c r="CA253" s="8">
        <f t="shared" si="309"/>
        <v>1.7726670010689571E-3</v>
      </c>
      <c r="CB253" s="8">
        <f t="shared" si="310"/>
        <v>7.0480039749024877E-6</v>
      </c>
      <c r="CC253" s="8">
        <f t="shared" si="311"/>
        <v>7.4960427433487991E-7</v>
      </c>
      <c r="CD253" s="8">
        <f>MAX((CD$3*climate!$I363+CD$4*climate!$I363^2+CD$5*climate!$I363^6)*(K253/K$66)^$BW$1,-99)</f>
        <v>0.84325008828855641</v>
      </c>
      <c r="CE253" s="8">
        <f>MAX((CE$3*climate!$I363+CE$4*climate!$I363^2+CE$5*climate!$I363^6)*(L253/L$66)^$BW$1,-99)</f>
        <v>0.24794943229801286</v>
      </c>
      <c r="CF253" s="8">
        <f>MAX((CF$3*climate!$I363+CF$4*climate!$I363^2+CF$5*climate!$I363^6)*(M253/M$66)^$BW$1,-99)</f>
        <v>-2.5651216545440118E-2</v>
      </c>
      <c r="CG253" s="8">
        <f>MAX((CG$3*climate!$M363+CG$4*climate!$M363^2+CG$5*climate!$M363^6)*(K253/K$66)^$BW$1,-99)</f>
        <v>0.84325035406396931</v>
      </c>
      <c r="CH253" s="8">
        <f>MAX((CH$3*climate!$M363+CH$4*climate!$M363^2+CH$5*climate!$M363^6)*(L253/L$66)^$BW$1,-99)</f>
        <v>0.2479494342053184</v>
      </c>
      <c r="CI253" s="8">
        <f>MAX((CI$3*climate!$M363+CI$4*climate!$M363^2+CI$5*climate!$M363^6)*(M253/M$66)^$BW$1,-99)</f>
        <v>-2.5651372243742712E-2</v>
      </c>
      <c r="CJ253" s="8">
        <f t="shared" si="312"/>
        <v>-4.4225159783612212E-6</v>
      </c>
      <c r="CK253" s="8">
        <f t="shared" si="313"/>
        <v>-1.7583624096214072E-8</v>
      </c>
      <c r="CL253" s="8">
        <f t="shared" si="314"/>
        <v>-1.8701407984098389E-9</v>
      </c>
    </row>
    <row r="254" spans="1:90">
      <c r="A254">
        <f t="shared" si="331"/>
        <v>2208</v>
      </c>
      <c r="B254" s="4">
        <f t="shared" si="271"/>
        <v>1286.5257339883615</v>
      </c>
      <c r="C254" s="4">
        <f t="shared" si="272"/>
        <v>3572.5588589213603</v>
      </c>
      <c r="D254" s="4">
        <f t="shared" si="273"/>
        <v>6809.4230706384387</v>
      </c>
      <c r="E254" s="11">
        <f t="shared" si="332"/>
        <v>3.7883279276059623E-7</v>
      </c>
      <c r="F254" s="11">
        <f t="shared" si="333"/>
        <v>7.5947623372223976E-7</v>
      </c>
      <c r="G254" s="11">
        <f t="shared" si="334"/>
        <v>1.6767938566965194E-6</v>
      </c>
      <c r="H254" s="4">
        <f t="shared" si="274"/>
        <v>280317.99252072087</v>
      </c>
      <c r="I254" s="4">
        <f t="shared" si="275"/>
        <v>267947.10669007129</v>
      </c>
      <c r="J254" s="4">
        <f t="shared" si="276"/>
        <v>51420.10801388594</v>
      </c>
      <c r="K254" s="4">
        <f t="shared" si="322"/>
        <v>217887.59067547478</v>
      </c>
      <c r="L254" s="4">
        <f t="shared" si="323"/>
        <v>75001.453375906261</v>
      </c>
      <c r="M254" s="4">
        <f t="shared" si="324"/>
        <v>7551.3163862008187</v>
      </c>
      <c r="N254" s="11">
        <f t="shared" si="335"/>
        <v>3.1379450762187844E-3</v>
      </c>
      <c r="O254" s="11">
        <f t="shared" si="336"/>
        <v>4.8827615904429855E-3</v>
      </c>
      <c r="P254" s="11">
        <f t="shared" si="337"/>
        <v>3.5213323881073677E-3</v>
      </c>
      <c r="Q254" s="4">
        <f t="shared" si="338"/>
        <v>3228.0537465852276</v>
      </c>
      <c r="R254" s="4">
        <f t="shared" si="339"/>
        <v>11030.476164584969</v>
      </c>
      <c r="S254" s="4">
        <f t="shared" si="340"/>
        <v>2696.6452244700918</v>
      </c>
      <c r="T254" s="4">
        <f t="shared" si="277"/>
        <v>11.515685160119048</v>
      </c>
      <c r="U254" s="4">
        <f t="shared" si="278"/>
        <v>41.166617922632341</v>
      </c>
      <c r="V254" s="4">
        <f t="shared" si="279"/>
        <v>52.44339867473375</v>
      </c>
      <c r="W254" s="11">
        <f t="shared" si="341"/>
        <v>-1.219247815263802E-2</v>
      </c>
      <c r="X254" s="11">
        <f t="shared" si="342"/>
        <v>-1.3228699347321071E-2</v>
      </c>
      <c r="Y254" s="11">
        <f t="shared" si="343"/>
        <v>-1.2203590333800474E-2</v>
      </c>
      <c r="Z254" s="4">
        <f t="shared" si="291"/>
        <v>2487.724172233588</v>
      </c>
      <c r="AA254" s="4">
        <f t="shared" si="280"/>
        <v>18319.22146308294</v>
      </c>
      <c r="AB254" s="4">
        <f t="shared" si="281"/>
        <v>5039.9684713952129</v>
      </c>
      <c r="AC254" s="12">
        <f t="shared" si="282"/>
        <v>1.378568417986141</v>
      </c>
      <c r="AD254" s="12">
        <f t="shared" si="283"/>
        <v>4.6254922287961096</v>
      </c>
      <c r="AE254" s="12">
        <f t="shared" si="284"/>
        <v>1.95210683248245</v>
      </c>
      <c r="AF254" s="11">
        <f t="shared" si="344"/>
        <v>-2.9039671966837322E-3</v>
      </c>
      <c r="AG254" s="11">
        <f t="shared" si="345"/>
        <v>2.0567434751257441E-3</v>
      </c>
      <c r="AH254" s="11">
        <f t="shared" si="346"/>
        <v>8.257041531207765E-4</v>
      </c>
      <c r="AI254" s="1">
        <f t="shared" si="325"/>
        <v>541977.22976640426</v>
      </c>
      <c r="AJ254" s="1">
        <f t="shared" si="326"/>
        <v>508715.04250151746</v>
      </c>
      <c r="AK254" s="1">
        <f t="shared" si="327"/>
        <v>99017.187176005056</v>
      </c>
      <c r="AL254" s="17">
        <f t="shared" si="321"/>
        <v>64.955875690347142</v>
      </c>
      <c r="AM254" s="17">
        <f t="shared" si="321"/>
        <v>28.841569486235297</v>
      </c>
      <c r="AN254" s="17">
        <f t="shared" si="321"/>
        <v>4.4291448325367</v>
      </c>
      <c r="AO254" s="7">
        <f t="shared" si="347"/>
        <v>2.4984029881095701E-3</v>
      </c>
      <c r="AP254" s="7">
        <f t="shared" si="347"/>
        <v>3.8473528553780467E-3</v>
      </c>
      <c r="AQ254" s="7">
        <f t="shared" si="347"/>
        <v>2.7848682285025548E-3</v>
      </c>
      <c r="AR254" s="1">
        <f t="shared" si="286"/>
        <v>280317.99252072087</v>
      </c>
      <c r="AS254" s="1">
        <f t="shared" si="287"/>
        <v>267947.10669007129</v>
      </c>
      <c r="AT254" s="1">
        <f t="shared" si="288"/>
        <v>51420.10801388594</v>
      </c>
      <c r="AU254" s="1">
        <f t="shared" si="328"/>
        <v>56063.598504144175</v>
      </c>
      <c r="AV254" s="1">
        <f t="shared" si="329"/>
        <v>53589.421338014261</v>
      </c>
      <c r="AW254" s="1">
        <f t="shared" si="330"/>
        <v>10284.021602777189</v>
      </c>
      <c r="AX254" s="1">
        <f t="shared" si="300"/>
        <v>174310.07254037983</v>
      </c>
      <c r="AY254" s="1">
        <f t="shared" si="301"/>
        <v>60001.162700725021</v>
      </c>
      <c r="AZ254" s="1">
        <f t="shared" si="302"/>
        <v>6041.0531089606557</v>
      </c>
      <c r="BA254" s="1">
        <f t="shared" si="303"/>
        <v>12.06859101836613</v>
      </c>
      <c r="BB254" s="1">
        <f t="shared" si="304"/>
        <v>11.002119219361896</v>
      </c>
      <c r="BC254" s="1">
        <f t="shared" si="305"/>
        <v>8.7063336315188451</v>
      </c>
      <c r="BD254" s="1">
        <f t="shared" si="306"/>
        <v>440.50774595684743</v>
      </c>
      <c r="BE254">
        <f t="shared" si="292"/>
        <v>0.44605544733121549</v>
      </c>
      <c r="BF254">
        <f t="shared" si="293"/>
        <v>0.64396964061591089</v>
      </c>
      <c r="BG254">
        <f t="shared" si="294"/>
        <v>5.0936644772301656E-2</v>
      </c>
      <c r="BH254">
        <f t="shared" si="307"/>
        <v>0.50928340651312065</v>
      </c>
      <c r="BI254">
        <f t="shared" si="308"/>
        <v>1.989654620938508E-2</v>
      </c>
      <c r="BJ254">
        <f t="shared" si="308"/>
        <v>4.1469689803498549E-2</v>
      </c>
      <c r="BK254">
        <f t="shared" si="308"/>
        <v>2.5945417806596459E-4</v>
      </c>
      <c r="BL254">
        <f t="shared" si="297"/>
        <v>5577.359891510584</v>
      </c>
      <c r="BM254">
        <f t="shared" si="298"/>
        <v>11111.683398182187</v>
      </c>
      <c r="BN254">
        <f t="shared" si="299"/>
        <v>13.341161860805896</v>
      </c>
      <c r="BO254">
        <f t="shared" si="270"/>
        <v>2631.5243156034308</v>
      </c>
      <c r="BP254">
        <f t="shared" si="289"/>
        <v>1883.8115183770474</v>
      </c>
      <c r="BQ254">
        <f t="shared" si="290"/>
        <v>103.93587939773863</v>
      </c>
      <c r="BR254" s="7">
        <f t="shared" si="315"/>
        <v>3.9503781288985351E-3</v>
      </c>
      <c r="BS254" s="7">
        <f t="shared" si="295"/>
        <v>3.8601284401437266E-3</v>
      </c>
      <c r="BT254" s="7">
        <f t="shared" si="296"/>
        <v>4.0896741456471561E-4</v>
      </c>
      <c r="BU254" s="8">
        <f>MAX((BU$3*climate!$I364+BU$4*climate!$I364^2+BU$5*climate!$I364^6)*(K254/K$66)^$BW$1,-99)</f>
        <v>2.1457057465042122</v>
      </c>
      <c r="BV254" s="8">
        <f>MAX((BV$3*climate!$I364+BV$4*climate!$I364^2+BV$5*climate!$I364^6)*(L254/L$66)^$BW$1,-99)</f>
        <v>0.60364063041161498</v>
      </c>
      <c r="BW254" s="8">
        <f>MAX((BW$3*climate!$I364+BW$4*climate!$I364^2+BW$5*climate!$I364^6)*(M254/M$66)^$BW$1,-99)</f>
        <v>-0.16640206464688981</v>
      </c>
      <c r="BX254" s="8">
        <f>MAX((BX$3*climate!$M364+BX$4*climate!$M364^2+BX$5*climate!$M364^6)*(K254/K$66)^$BW$1,-99)</f>
        <v>2.1457052200072866</v>
      </c>
      <c r="BY254" s="8">
        <f>MAX((BY$3*climate!$M364+BY$4*climate!$M364^2+BY$5*climate!$M364^6)*(L254/L$66)^$BW$1,-99)</f>
        <v>0.60364015070857124</v>
      </c>
      <c r="BZ254" s="8">
        <f>MAX((BZ$3*climate!$M364+BZ$4*climate!$M364^2+BZ$5*climate!$M364^6)*(M254/M$66)^$BW$1,-99)</f>
        <v>-0.16640266387048322</v>
      </c>
      <c r="CA254" s="8">
        <f t="shared" si="309"/>
        <v>1.7839870315370923E-3</v>
      </c>
      <c r="CB254" s="8">
        <f t="shared" si="310"/>
        <v>6.8864190772839131E-6</v>
      </c>
      <c r="CC254" s="8">
        <f t="shared" si="311"/>
        <v>7.2959256390470635E-7</v>
      </c>
      <c r="CD254" s="8">
        <f>MAX((CD$3*climate!$I364+CD$4*climate!$I364^2+CD$5*climate!$I364^6)*(K254/K$66)^$BW$1,-99)</f>
        <v>0.844568716219255</v>
      </c>
      <c r="CE254" s="8">
        <f>MAX((CE$3*climate!$I364+CE$4*climate!$I364^2+CE$5*climate!$I364^6)*(L254/L$66)^$BW$1,-99)</f>
        <v>0.24765645418693824</v>
      </c>
      <c r="CF254" s="8">
        <f>MAX((CF$3*climate!$I364+CF$4*climate!$I364^2+CF$5*climate!$I364^6)*(M254/M$66)^$BW$1,-99)</f>
        <v>-2.6798342355072592E-2</v>
      </c>
      <c r="CG254" s="8">
        <f>MAX((CG$3*climate!$M364+CG$4*climate!$M364^2+CG$5*climate!$M364^6)*(K254/K$66)^$BW$1,-99)</f>
        <v>0.84456897947347553</v>
      </c>
      <c r="CH254" s="8">
        <f>MAX((CH$3*climate!$M364+CH$4*climate!$M364^2+CH$5*climate!$M364^6)*(L254/L$66)^$BW$1,-99)</f>
        <v>0.24765645462570987</v>
      </c>
      <c r="CI254" s="8">
        <f>MAX((CI$3*climate!$M364+CI$4*climate!$M364^2+CI$5*climate!$M364^6)*(M254/M$66)^$BW$1,-99)</f>
        <v>-2.6798499369274E-2</v>
      </c>
      <c r="CJ254" s="8">
        <f t="shared" si="312"/>
        <v>-4.2638717649772274E-6</v>
      </c>
      <c r="CK254" s="8">
        <f t="shared" si="313"/>
        <v>-1.6459092665114422E-8</v>
      </c>
      <c r="CL254" s="8">
        <f t="shared" si="314"/>
        <v>-1.7437846117582274E-9</v>
      </c>
    </row>
    <row r="255" spans="1:90">
      <c r="A255">
        <f t="shared" si="331"/>
        <v>2209</v>
      </c>
      <c r="B255" s="4">
        <f t="shared" si="271"/>
        <v>1286.5261969975913</v>
      </c>
      <c r="C255" s="4">
        <f t="shared" si="272"/>
        <v>3572.5614365312299</v>
      </c>
      <c r="D255" s="4">
        <f t="shared" si="273"/>
        <v>6809.4339177372731</v>
      </c>
      <c r="E255" s="11">
        <f t="shared" si="332"/>
        <v>3.5989115312256638E-7</v>
      </c>
      <c r="F255" s="11">
        <f t="shared" si="333"/>
        <v>7.2150242203612775E-7</v>
      </c>
      <c r="G255" s="11">
        <f t="shared" si="334"/>
        <v>1.5929541638616933E-6</v>
      </c>
      <c r="H255" s="4">
        <f t="shared" si="274"/>
        <v>281188.87469035044</v>
      </c>
      <c r="I255" s="4">
        <f t="shared" si="275"/>
        <v>269242.55444005952</v>
      </c>
      <c r="J255" s="4">
        <f t="shared" si="276"/>
        <v>51599.450033553403</v>
      </c>
      <c r="K255" s="4">
        <f t="shared" si="322"/>
        <v>218564.43758904419</v>
      </c>
      <c r="L255" s="4">
        <f t="shared" si="323"/>
        <v>75364.009611400819</v>
      </c>
      <c r="M255" s="4">
        <f t="shared" si="324"/>
        <v>7577.6416449459484</v>
      </c>
      <c r="N255" s="11">
        <f t="shared" si="335"/>
        <v>3.1064041392678821E-3</v>
      </c>
      <c r="O255" s="11">
        <f t="shared" si="336"/>
        <v>4.8339894652098536E-3</v>
      </c>
      <c r="P255" s="11">
        <f t="shared" si="337"/>
        <v>3.4861814018594117E-3</v>
      </c>
      <c r="Q255" s="4">
        <f t="shared" si="338"/>
        <v>3198.6023006971013</v>
      </c>
      <c r="R255" s="4">
        <f t="shared" si="339"/>
        <v>10937.181038321251</v>
      </c>
      <c r="S255" s="4">
        <f t="shared" si="340"/>
        <v>2673.0269974219823</v>
      </c>
      <c r="T255" s="4">
        <f t="shared" si="277"/>
        <v>11.375280420391638</v>
      </c>
      <c r="U255" s="4">
        <f t="shared" si="278"/>
        <v>40.622037110987797</v>
      </c>
      <c r="V255" s="4">
        <f t="shared" si="279"/>
        <v>51.803400921595127</v>
      </c>
      <c r="W255" s="11">
        <f t="shared" si="341"/>
        <v>-1.219247815263802E-2</v>
      </c>
      <c r="X255" s="11">
        <f t="shared" si="342"/>
        <v>-1.3228699347321071E-2</v>
      </c>
      <c r="Y255" s="11">
        <f t="shared" si="343"/>
        <v>-1.2203590333800474E-2</v>
      </c>
      <c r="Z255" s="4">
        <f t="shared" si="291"/>
        <v>2457.9461633205592</v>
      </c>
      <c r="AA255" s="4">
        <f t="shared" si="280"/>
        <v>18202.52196726184</v>
      </c>
      <c r="AB255" s="4">
        <f t="shared" si="281"/>
        <v>5000.1271798568487</v>
      </c>
      <c r="AC255" s="12">
        <f t="shared" si="282"/>
        <v>1.374565100521925</v>
      </c>
      <c r="AD255" s="12">
        <f t="shared" si="283"/>
        <v>4.6350056797569303</v>
      </c>
      <c r="AE255" s="12">
        <f t="shared" si="284"/>
        <v>1.9537186952013661</v>
      </c>
      <c r="AF255" s="11">
        <f t="shared" si="344"/>
        <v>-2.9039671966837322E-3</v>
      </c>
      <c r="AG255" s="11">
        <f t="shared" si="345"/>
        <v>2.0567434751257441E-3</v>
      </c>
      <c r="AH255" s="11">
        <f t="shared" si="346"/>
        <v>8.257041531207765E-4</v>
      </c>
      <c r="AI255" s="1">
        <f t="shared" si="325"/>
        <v>543843.10529390804</v>
      </c>
      <c r="AJ255" s="1">
        <f t="shared" si="326"/>
        <v>511432.95958937996</v>
      </c>
      <c r="AK255" s="1">
        <f t="shared" si="327"/>
        <v>99399.490061181743</v>
      </c>
      <c r="AL255" s="17">
        <f t="shared" si="321"/>
        <v>65.116538784727979</v>
      </c>
      <c r="AM255" s="17">
        <f t="shared" si="321"/>
        <v>28.951423544004584</v>
      </c>
      <c r="AN255" s="17">
        <f t="shared" si="321"/>
        <v>4.4413560714130318</v>
      </c>
      <c r="AO255" s="7">
        <f t="shared" si="347"/>
        <v>2.4734189582284742E-3</v>
      </c>
      <c r="AP255" s="7">
        <f t="shared" si="347"/>
        <v>3.8088793268242663E-3</v>
      </c>
      <c r="AQ255" s="7">
        <f t="shared" si="347"/>
        <v>2.7570195462175294E-3</v>
      </c>
      <c r="AR255" s="1">
        <f t="shared" si="286"/>
        <v>281188.87469035044</v>
      </c>
      <c r="AS255" s="1">
        <f t="shared" si="287"/>
        <v>269242.55444005952</v>
      </c>
      <c r="AT255" s="1">
        <f t="shared" si="288"/>
        <v>51599.450033553403</v>
      </c>
      <c r="AU255" s="1">
        <f t="shared" si="328"/>
        <v>56237.774938070092</v>
      </c>
      <c r="AV255" s="1">
        <f t="shared" si="329"/>
        <v>53848.510888011908</v>
      </c>
      <c r="AW255" s="1">
        <f t="shared" si="330"/>
        <v>10319.890006710681</v>
      </c>
      <c r="AX255" s="1">
        <f t="shared" si="300"/>
        <v>174851.55007123534</v>
      </c>
      <c r="AY255" s="1">
        <f t="shared" si="301"/>
        <v>60291.20768912066</v>
      </c>
      <c r="AZ255" s="1">
        <f t="shared" si="302"/>
        <v>6062.1133159567589</v>
      </c>
      <c r="BA255" s="1">
        <f t="shared" si="303"/>
        <v>12.071692607600841</v>
      </c>
      <c r="BB255" s="1">
        <f t="shared" si="304"/>
        <v>11.006941562616724</v>
      </c>
      <c r="BC255" s="1">
        <f t="shared" si="305"/>
        <v>8.7098137502765525</v>
      </c>
      <c r="BD255" s="1">
        <f t="shared" si="306"/>
        <v>427.84623611080355</v>
      </c>
      <c r="BE255">
        <f t="shared" si="292"/>
        <v>0.44605544733121549</v>
      </c>
      <c r="BF255">
        <f t="shared" si="293"/>
        <v>0.64396964061591089</v>
      </c>
      <c r="BG255">
        <f t="shared" si="294"/>
        <v>5.0936644772301656E-2</v>
      </c>
      <c r="BH255">
        <f t="shared" si="307"/>
        <v>0.50945589331729924</v>
      </c>
      <c r="BI255">
        <f t="shared" si="308"/>
        <v>1.989654620938508E-2</v>
      </c>
      <c r="BJ255">
        <f t="shared" si="308"/>
        <v>4.1469689803498549E-2</v>
      </c>
      <c r="BK255">
        <f t="shared" si="308"/>
        <v>2.5945417806596459E-4</v>
      </c>
      <c r="BL255">
        <f t="shared" si="297"/>
        <v>5594.6874388415481</v>
      </c>
      <c r="BM255">
        <f t="shared" si="298"/>
        <v>11165.40521453084</v>
      </c>
      <c r="BN255">
        <f t="shared" si="299"/>
        <v>13.387692897111407</v>
      </c>
      <c r="BO255">
        <f t="shared" si="270"/>
        <v>2641.9198317054552</v>
      </c>
      <c r="BP255">
        <f t="shared" si="289"/>
        <v>1905.0550394403035</v>
      </c>
      <c r="BQ255">
        <f t="shared" si="290"/>
        <v>105.12944020277845</v>
      </c>
      <c r="BR255" s="7">
        <f t="shared" si="315"/>
        <v>3.9115054215543843E-3</v>
      </c>
      <c r="BS255" s="7">
        <f t="shared" si="295"/>
        <v>3.7476975147026472E-3</v>
      </c>
      <c r="BT255" s="7">
        <f t="shared" si="296"/>
        <v>3.9553872527694096E-4</v>
      </c>
      <c r="BU255" s="8">
        <f>MAX((BU$3*climate!$I365+BU$4*climate!$I365^2+BU$5*climate!$I365^6)*(K255/K$66)^$BW$1,-99)</f>
        <v>2.1401364130853411</v>
      </c>
      <c r="BV255" s="8">
        <f>MAX((BV$3*climate!$I365+BV$4*climate!$I365^2+BV$5*climate!$I365^6)*(L255/L$66)^$BW$1,-99)</f>
        <v>0.59936071167656979</v>
      </c>
      <c r="BW255" s="8">
        <f>MAX((BW$3*climate!$I365+BW$4*climate!$I365^2+BW$5*climate!$I365^6)*(M255/M$66)^$BW$1,-99)</f>
        <v>-0.17069328596444994</v>
      </c>
      <c r="BX255" s="8">
        <f>MAX((BX$3*climate!$M365+BX$4*climate!$M365^2+BX$5*climate!$M365^6)*(K255/K$66)^$BW$1,-99)</f>
        <v>2.1401358845807472</v>
      </c>
      <c r="BY255" s="8">
        <f>MAX((BY$3*climate!$M365+BY$4*climate!$M365^2+BY$5*climate!$M365^6)*(L255/L$66)^$BW$1,-99)</f>
        <v>0.59936023166744712</v>
      </c>
      <c r="BZ255" s="8">
        <f>MAX((BZ$3*climate!$M365+BZ$4*climate!$M365^2+BZ$5*climate!$M365^6)*(M255/M$66)^$BW$1,-99)</f>
        <v>-0.17069388487492651</v>
      </c>
      <c r="CA255" s="8">
        <f t="shared" si="309"/>
        <v>1.7951306322848348E-3</v>
      </c>
      <c r="CB255" s="8">
        <f t="shared" si="310"/>
        <v>6.7276066091804666E-6</v>
      </c>
      <c r="CC255" s="8">
        <f t="shared" si="311"/>
        <v>7.1004368199953258E-7</v>
      </c>
      <c r="CD255" s="8">
        <f>MAX((CD$3*climate!$I365+CD$4*climate!$I365^2+CD$5*climate!$I365^6)*(K255/K$66)^$BW$1,-99)</f>
        <v>0.84585427404089986</v>
      </c>
      <c r="CE255" s="8">
        <f>MAX((CE$3*climate!$I365+CE$4*climate!$I365^2+CE$5*climate!$I365^6)*(L255/L$66)^$BW$1,-99)</f>
        <v>0.24735594104420214</v>
      </c>
      <c r="CF255" s="8">
        <f>MAX((CF$3*climate!$I365+CF$4*climate!$I365^2+CF$5*climate!$I365^6)*(M255/M$66)^$BW$1,-99)</f>
        <v>-2.7942493954984007E-2</v>
      </c>
      <c r="CG255" s="8">
        <f>MAX((CG$3*climate!$M365+CG$4*climate!$M365^2+CG$5*climate!$M365^6)*(K255/K$66)^$BW$1,-99)</f>
        <v>0.84585453480085693</v>
      </c>
      <c r="CH255" s="8">
        <f>MAX((CH$3*climate!$M365+CH$4*climate!$M365^2+CH$5*climate!$M365^6)*(L255/L$66)^$BW$1,-99)</f>
        <v>0.24735594003289033</v>
      </c>
      <c r="CI255" s="8">
        <f>MAX((CI$3*climate!$M365+CI$4*climate!$M365^2+CI$5*climate!$M365^6)*(M255/M$66)^$BW$1,-99)</f>
        <v>-2.794265226783578E-2</v>
      </c>
      <c r="CJ255" s="8">
        <f t="shared" si="312"/>
        <v>-4.1089287179191998E-6</v>
      </c>
      <c r="CK255" s="8">
        <f t="shared" si="313"/>
        <v>-1.539902194423612E-8</v>
      </c>
      <c r="CL255" s="8">
        <f t="shared" si="314"/>
        <v>-1.6252404273395755E-9</v>
      </c>
    </row>
    <row r="256" spans="1:90">
      <c r="A256">
        <f t="shared" si="331"/>
        <v>2210</v>
      </c>
      <c r="B256" s="4">
        <f t="shared" si="271"/>
        <v>1286.5266368565181</v>
      </c>
      <c r="C256" s="4">
        <f t="shared" si="272"/>
        <v>3572.5638852623729</v>
      </c>
      <c r="D256" s="4">
        <f t="shared" si="273"/>
        <v>6809.4442224975801</v>
      </c>
      <c r="E256" s="11">
        <f t="shared" si="332"/>
        <v>3.4189659546643806E-7</v>
      </c>
      <c r="F256" s="11">
        <f t="shared" si="333"/>
        <v>6.8542730093432135E-7</v>
      </c>
      <c r="G256" s="11">
        <f t="shared" si="334"/>
        <v>1.5133064556686086E-6</v>
      </c>
      <c r="H256" s="4">
        <f t="shared" si="274"/>
        <v>282053.68099223875</v>
      </c>
      <c r="I256" s="4">
        <f t="shared" si="275"/>
        <v>270531.25738953013</v>
      </c>
      <c r="J256" s="4">
        <f t="shared" si="276"/>
        <v>51777.618237953684</v>
      </c>
      <c r="K256" s="4">
        <f t="shared" si="322"/>
        <v>219236.56526957339</v>
      </c>
      <c r="L256" s="4">
        <f t="shared" si="323"/>
        <v>75724.680111538997</v>
      </c>
      <c r="M256" s="4">
        <f t="shared" si="324"/>
        <v>7603.7950449592781</v>
      </c>
      <c r="N256" s="11">
        <f t="shared" si="335"/>
        <v>3.0751923228835576E-3</v>
      </c>
      <c r="O256" s="11">
        <f t="shared" si="336"/>
        <v>4.7857127294301804E-3</v>
      </c>
      <c r="P256" s="11">
        <f t="shared" si="337"/>
        <v>3.4513904508499671E-3</v>
      </c>
      <c r="Q256" s="4">
        <f t="shared" si="338"/>
        <v>3169.3208837625448</v>
      </c>
      <c r="R256" s="4">
        <f t="shared" si="339"/>
        <v>10844.153578737862</v>
      </c>
      <c r="S256" s="4">
        <f t="shared" si="340"/>
        <v>2649.5235542096389</v>
      </c>
      <c r="T256" s="4">
        <f t="shared" si="277"/>
        <v>11.236587562385882</v>
      </c>
      <c r="U256" s="4">
        <f t="shared" si="278"/>
        <v>40.084660395170822</v>
      </c>
      <c r="V256" s="4">
        <f t="shared" si="279"/>
        <v>51.171213438850359</v>
      </c>
      <c r="W256" s="11">
        <f t="shared" si="341"/>
        <v>-1.219247815263802E-2</v>
      </c>
      <c r="X256" s="11">
        <f t="shared" si="342"/>
        <v>-1.3228699347321071E-2</v>
      </c>
      <c r="Y256" s="11">
        <f t="shared" si="343"/>
        <v>-1.2203590333800474E-2</v>
      </c>
      <c r="Z256" s="4">
        <f t="shared" si="291"/>
        <v>2428.4481922508562</v>
      </c>
      <c r="AA256" s="4">
        <f t="shared" si="280"/>
        <v>18085.68736501786</v>
      </c>
      <c r="AB256" s="4">
        <f t="shared" si="281"/>
        <v>4960.4266623903613</v>
      </c>
      <c r="AC256" s="12">
        <f t="shared" si="282"/>
        <v>1.3705734085603032</v>
      </c>
      <c r="AD256" s="12">
        <f t="shared" si="283"/>
        <v>4.6445386974459408</v>
      </c>
      <c r="AE256" s="12">
        <f t="shared" si="284"/>
        <v>1.9553318888420235</v>
      </c>
      <c r="AF256" s="11">
        <f t="shared" si="344"/>
        <v>-2.9039671966837322E-3</v>
      </c>
      <c r="AG256" s="11">
        <f t="shared" si="345"/>
        <v>2.0567434751257441E-3</v>
      </c>
      <c r="AH256" s="11">
        <f t="shared" si="346"/>
        <v>8.257041531207765E-4</v>
      </c>
      <c r="AI256" s="1">
        <f t="shared" si="325"/>
        <v>545696.56970258732</v>
      </c>
      <c r="AJ256" s="1">
        <f t="shared" si="326"/>
        <v>514138.17451845389</v>
      </c>
      <c r="AK256" s="1">
        <f t="shared" si="327"/>
        <v>99779.431061774259</v>
      </c>
      <c r="AL256" s="17">
        <f t="shared" si="321"/>
        <v>65.275988661437111</v>
      </c>
      <c r="AM256" s="17">
        <f t="shared" si="321"/>
        <v>29.060593297837286</v>
      </c>
      <c r="AN256" s="17">
        <f t="shared" si="321"/>
        <v>4.4534785278586231</v>
      </c>
      <c r="AO256" s="7">
        <f t="shared" si="347"/>
        <v>2.4486847686461892E-3</v>
      </c>
      <c r="AP256" s="7">
        <f t="shared" si="347"/>
        <v>3.7707905335560236E-3</v>
      </c>
      <c r="AQ256" s="7">
        <f t="shared" si="347"/>
        <v>2.7294493507553541E-3</v>
      </c>
      <c r="AR256" s="1">
        <f t="shared" si="286"/>
        <v>282053.68099223875</v>
      </c>
      <c r="AS256" s="1">
        <f t="shared" si="287"/>
        <v>270531.25738953013</v>
      </c>
      <c r="AT256" s="1">
        <f t="shared" si="288"/>
        <v>51777.618237953684</v>
      </c>
      <c r="AU256" s="1">
        <f t="shared" si="328"/>
        <v>56410.736198447754</v>
      </c>
      <c r="AV256" s="1">
        <f t="shared" si="329"/>
        <v>54106.251477906029</v>
      </c>
      <c r="AW256" s="1">
        <f t="shared" si="330"/>
        <v>10355.523647590737</v>
      </c>
      <c r="AX256" s="1">
        <f t="shared" si="300"/>
        <v>175389.25221565869</v>
      </c>
      <c r="AY256" s="1">
        <f t="shared" si="301"/>
        <v>60579.744089231215</v>
      </c>
      <c r="AZ256" s="1">
        <f t="shared" si="302"/>
        <v>6083.0360359674223</v>
      </c>
      <c r="BA256" s="1">
        <f t="shared" si="303"/>
        <v>12.074763081191346</v>
      </c>
      <c r="BB256" s="1">
        <f t="shared" si="304"/>
        <v>11.011715860228152</v>
      </c>
      <c r="BC256" s="1">
        <f t="shared" si="305"/>
        <v>8.7132591983484353</v>
      </c>
      <c r="BD256" s="1">
        <f t="shared" si="306"/>
        <v>415.54693901372872</v>
      </c>
      <c r="BE256">
        <f t="shared" si="292"/>
        <v>0.44605544733121549</v>
      </c>
      <c r="BF256">
        <f t="shared" si="293"/>
        <v>0.64396964061591089</v>
      </c>
      <c r="BG256">
        <f t="shared" si="294"/>
        <v>5.0936644772301656E-2</v>
      </c>
      <c r="BH256">
        <f t="shared" si="307"/>
        <v>0.50962695713215611</v>
      </c>
      <c r="BI256">
        <f t="shared" si="308"/>
        <v>1.989654620938508E-2</v>
      </c>
      <c r="BJ256">
        <f t="shared" si="308"/>
        <v>4.1469689803498549E-2</v>
      </c>
      <c r="BK256">
        <f t="shared" si="308"/>
        <v>2.5945417806596459E-4</v>
      </c>
      <c r="BL256">
        <f t="shared" si="297"/>
        <v>5611.8940973892368</v>
      </c>
      <c r="BM256">
        <f t="shared" si="298"/>
        <v>11218.847326094239</v>
      </c>
      <c r="BN256">
        <f t="shared" si="299"/>
        <v>13.433919382141571</v>
      </c>
      <c r="BO256">
        <f t="shared" si="270"/>
        <v>2652.253715450483</v>
      </c>
      <c r="BP256">
        <f t="shared" si="289"/>
        <v>1926.5390701542094</v>
      </c>
      <c r="BQ256">
        <f t="shared" si="290"/>
        <v>106.33674588272528</v>
      </c>
      <c r="BR256" s="7">
        <f t="shared" si="315"/>
        <v>3.8730197012437628E-3</v>
      </c>
      <c r="BS256" s="7">
        <f t="shared" si="295"/>
        <v>3.6385412764103368E-3</v>
      </c>
      <c r="BT256" s="7">
        <f t="shared" si="296"/>
        <v>3.8256535806289229E-4</v>
      </c>
      <c r="BU256" s="8">
        <f>MAX((BU$3*climate!$I366+BU$4*climate!$I366^2+BU$5*climate!$I366^6)*(K256/K$66)^$BW$1,-99)</f>
        <v>2.1346137632012852</v>
      </c>
      <c r="BV256" s="8">
        <f>MAX((BV$3*climate!$I366+BV$4*climate!$I366^2+BV$5*climate!$I366^6)*(L256/L$66)^$BW$1,-99)</f>
        <v>0.5951275660181562</v>
      </c>
      <c r="BW256" s="8">
        <f>MAX((BW$3*climate!$I366+BW$4*climate!$I366^2+BW$5*climate!$I366^6)*(M256/M$66)^$BW$1,-99)</f>
        <v>-0.17493423003520775</v>
      </c>
      <c r="BX256" s="8">
        <f>MAX((BX$3*climate!$M366+BX$4*climate!$M366^2+BX$5*climate!$M366^6)*(K256/K$66)^$BW$1,-99)</f>
        <v>2.1346132327469536</v>
      </c>
      <c r="BY256" s="8">
        <f>MAX((BY$3*climate!$M366+BY$4*climate!$M366^2+BY$5*climate!$M366^6)*(L256/L$66)^$BW$1,-99)</f>
        <v>0.5951270857261346</v>
      </c>
      <c r="BZ256" s="8">
        <f>MAX((BZ$3*climate!$M366+BZ$4*climate!$M366^2+BZ$5*climate!$M366^6)*(M256/M$66)^$BW$1,-99)</f>
        <v>-0.17493482862107895</v>
      </c>
      <c r="CA256" s="8">
        <f t="shared" si="309"/>
        <v>1.806099475396567E-3</v>
      </c>
      <c r="CB256" s="8">
        <f t="shared" si="310"/>
        <v>6.5715674905334642E-6</v>
      </c>
      <c r="CC256" s="8">
        <f t="shared" si="311"/>
        <v>6.9095109250228955E-7</v>
      </c>
      <c r="CD256" s="8">
        <f>MAX((CD$3*climate!$I366+CD$4*climate!$I366^2+CD$5*climate!$I366^6)*(K256/K$66)^$BW$1,-99)</f>
        <v>0.84710724597154063</v>
      </c>
      <c r="CE256" s="8">
        <f>MAX((CE$3*climate!$I366+CE$4*climate!$I366^2+CE$5*climate!$I366^6)*(L256/L$66)^$BW$1,-99)</f>
        <v>0.24704822196486878</v>
      </c>
      <c r="CF256" s="8">
        <f>MAX((CF$3*climate!$I366+CF$4*climate!$I366^2+CF$5*climate!$I366^6)*(M256/M$66)^$BW$1,-99)</f>
        <v>-2.9083322244086215E-2</v>
      </c>
      <c r="CG256" s="8">
        <f>MAX((CG$3*climate!$M366+CG$4*climate!$M366^2+CG$5*climate!$M366^6)*(K256/K$66)^$BW$1,-99)</f>
        <v>0.84710750426424075</v>
      </c>
      <c r="CH256" s="8">
        <f>MAX((CH$3*climate!$M366+CH$4*climate!$M366^2+CH$5*climate!$M366^6)*(L256/L$66)^$BW$1,-99)</f>
        <v>0.24704821952195202</v>
      </c>
      <c r="CI256" s="8">
        <f>MAX((CI$3*climate!$M366+CI$4*climate!$M366^2+CI$5*climate!$M366^6)*(M256/M$66)^$BW$1,-99)</f>
        <v>-2.9083481838258991E-2</v>
      </c>
      <c r="CJ256" s="8">
        <f t="shared" si="312"/>
        <v>-3.9576392871860388E-6</v>
      </c>
      <c r="CK256" s="8">
        <f t="shared" si="313"/>
        <v>-1.4400033903569585E-8</v>
      </c>
      <c r="CL256" s="8">
        <f t="shared" si="314"/>
        <v>-1.5140556909860968E-9</v>
      </c>
    </row>
    <row r="257" spans="1:90">
      <c r="A257">
        <f t="shared" si="331"/>
        <v>2211</v>
      </c>
      <c r="B257" s="4">
        <f t="shared" si="271"/>
        <v>1286.5270547226414</v>
      </c>
      <c r="C257" s="4">
        <f t="shared" si="272"/>
        <v>3572.5662115585528</v>
      </c>
      <c r="D257" s="4">
        <f t="shared" si="273"/>
        <v>6809.4540120346855</v>
      </c>
      <c r="E257" s="11">
        <f t="shared" si="332"/>
        <v>3.2480176569311615E-7</v>
      </c>
      <c r="F257" s="11">
        <f t="shared" si="333"/>
        <v>6.5115593588760523E-7</v>
      </c>
      <c r="G257" s="11">
        <f t="shared" si="334"/>
        <v>1.4376411328851782E-6</v>
      </c>
      <c r="H257" s="4">
        <f t="shared" si="274"/>
        <v>282912.43062029878</v>
      </c>
      <c r="I257" s="4">
        <f t="shared" si="275"/>
        <v>271813.19153018814</v>
      </c>
      <c r="J257" s="4">
        <f t="shared" si="276"/>
        <v>51954.614759632663</v>
      </c>
      <c r="K257" s="4">
        <f t="shared" si="322"/>
        <v>219903.98847950465</v>
      </c>
      <c r="L257" s="4">
        <f t="shared" si="323"/>
        <v>76083.458061819387</v>
      </c>
      <c r="M257" s="4">
        <f t="shared" si="324"/>
        <v>7629.7768760624122</v>
      </c>
      <c r="N257" s="11">
        <f t="shared" si="335"/>
        <v>3.0443060860336768E-3</v>
      </c>
      <c r="O257" s="11">
        <f t="shared" si="336"/>
        <v>4.7379262580169446E-3</v>
      </c>
      <c r="P257" s="11">
        <f t="shared" si="337"/>
        <v>3.4169557371694914E-3</v>
      </c>
      <c r="Q257" s="4">
        <f t="shared" si="338"/>
        <v>3140.2107732321069</v>
      </c>
      <c r="R257" s="4">
        <f t="shared" si="339"/>
        <v>10751.405657494435</v>
      </c>
      <c r="S257" s="4">
        <f t="shared" si="340"/>
        <v>2626.1364514981469</v>
      </c>
      <c r="T257" s="4">
        <f t="shared" si="277"/>
        <v>11.099585714021288</v>
      </c>
      <c r="U257" s="4">
        <f t="shared" si="278"/>
        <v>39.554392474363638</v>
      </c>
      <c r="V257" s="4">
        <f t="shared" si="279"/>
        <v>50.546740913159162</v>
      </c>
      <c r="W257" s="11">
        <f t="shared" si="341"/>
        <v>-1.219247815263802E-2</v>
      </c>
      <c r="X257" s="11">
        <f t="shared" si="342"/>
        <v>-1.3228699347321071E-2</v>
      </c>
      <c r="Y257" s="11">
        <f t="shared" si="343"/>
        <v>-1.2203590333800474E-2</v>
      </c>
      <c r="Z257" s="4">
        <f t="shared" si="291"/>
        <v>2399.229530333791</v>
      </c>
      <c r="AA257" s="4">
        <f t="shared" si="280"/>
        <v>17968.738688070098</v>
      </c>
      <c r="AB257" s="4">
        <f t="shared" si="281"/>
        <v>4920.8703582665739</v>
      </c>
      <c r="AC257" s="12">
        <f t="shared" si="282"/>
        <v>1.366593308341197</v>
      </c>
      <c r="AD257" s="12">
        <f t="shared" si="283"/>
        <v>4.6540913221068818</v>
      </c>
      <c r="AE257" s="12">
        <f t="shared" si="284"/>
        <v>1.9569464145033699</v>
      </c>
      <c r="AF257" s="11">
        <f t="shared" si="344"/>
        <v>-2.9039671966837322E-3</v>
      </c>
      <c r="AG257" s="11">
        <f t="shared" si="345"/>
        <v>2.0567434751257441E-3</v>
      </c>
      <c r="AH257" s="11">
        <f t="shared" si="346"/>
        <v>8.257041531207765E-4</v>
      </c>
      <c r="AI257" s="1">
        <f t="shared" si="325"/>
        <v>547537.64893077628</v>
      </c>
      <c r="AJ257" s="1">
        <f t="shared" si="326"/>
        <v>516830.60854451451</v>
      </c>
      <c r="AK257" s="1">
        <f t="shared" si="327"/>
        <v>100157.01160318757</v>
      </c>
      <c r="AL257" s="17">
        <f t="shared" si="321"/>
        <v>65.434230577438768</v>
      </c>
      <c r="AM257" s="17">
        <f t="shared" si="321"/>
        <v>29.169078893843224</v>
      </c>
      <c r="AN257" s="17">
        <f t="shared" si="321"/>
        <v>4.4655125164943259</v>
      </c>
      <c r="AO257" s="7">
        <f t="shared" si="347"/>
        <v>2.4241979209597272E-3</v>
      </c>
      <c r="AP257" s="7">
        <f t="shared" si="347"/>
        <v>3.7330826282204635E-3</v>
      </c>
      <c r="AQ257" s="7">
        <f t="shared" si="347"/>
        <v>2.7021548572478005E-3</v>
      </c>
      <c r="AR257" s="1">
        <f t="shared" si="286"/>
        <v>282912.43062029878</v>
      </c>
      <c r="AS257" s="1">
        <f t="shared" si="287"/>
        <v>271813.19153018814</v>
      </c>
      <c r="AT257" s="1">
        <f t="shared" si="288"/>
        <v>51954.614759632663</v>
      </c>
      <c r="AU257" s="1">
        <f t="shared" si="328"/>
        <v>56582.48612405976</v>
      </c>
      <c r="AV257" s="1">
        <f t="shared" si="329"/>
        <v>54362.638306037632</v>
      </c>
      <c r="AW257" s="1">
        <f t="shared" si="330"/>
        <v>10390.922951926534</v>
      </c>
      <c r="AX257" s="1">
        <f t="shared" si="300"/>
        <v>175923.1907836037</v>
      </c>
      <c r="AY257" s="1">
        <f t="shared" si="301"/>
        <v>60866.766449455514</v>
      </c>
      <c r="AZ257" s="1">
        <f t="shared" si="302"/>
        <v>6103.8215008499292</v>
      </c>
      <c r="BA257" s="1">
        <f t="shared" si="303"/>
        <v>12.077802762760857</v>
      </c>
      <c r="BB257" s="1">
        <f t="shared" si="304"/>
        <v>11.016442597840291</v>
      </c>
      <c r="BC257" s="1">
        <f t="shared" si="305"/>
        <v>8.7166703295566847</v>
      </c>
      <c r="BD257" s="1">
        <f t="shared" si="306"/>
        <v>403.59956144890435</v>
      </c>
      <c r="BE257">
        <f t="shared" si="292"/>
        <v>0.44605544733121549</v>
      </c>
      <c r="BF257">
        <f t="shared" si="293"/>
        <v>0.64396964061591089</v>
      </c>
      <c r="BG257">
        <f t="shared" si="294"/>
        <v>5.0936644772301656E-2</v>
      </c>
      <c r="BH257">
        <f t="shared" si="307"/>
        <v>0.50979661177417246</v>
      </c>
      <c r="BI257">
        <f t="shared" si="308"/>
        <v>1.989654620938508E-2</v>
      </c>
      <c r="BJ257">
        <f t="shared" si="308"/>
        <v>4.1469689803498549E-2</v>
      </c>
      <c r="BK257">
        <f t="shared" si="308"/>
        <v>2.5945417806596459E-4</v>
      </c>
      <c r="BL257">
        <f t="shared" si="297"/>
        <v>5628.9802490462253</v>
      </c>
      <c r="BM257">
        <f t="shared" si="298"/>
        <v>11272.008737255841</v>
      </c>
      <c r="BN257">
        <f t="shared" si="299"/>
        <v>13.479841869194324</v>
      </c>
      <c r="BO257">
        <f t="shared" si="270"/>
        <v>2662.5259463431198</v>
      </c>
      <c r="BP257">
        <f t="shared" si="289"/>
        <v>1948.2663341369885</v>
      </c>
      <c r="BQ257">
        <f t="shared" si="290"/>
        <v>107.5579547365035</v>
      </c>
      <c r="BR257" s="7">
        <f t="shared" si="315"/>
        <v>3.8349170791787124E-3</v>
      </c>
      <c r="BS257" s="7">
        <f t="shared" si="295"/>
        <v>3.5325643460294531E-3</v>
      </c>
      <c r="BT257" s="7">
        <f t="shared" si="296"/>
        <v>3.7003128118522858E-4</v>
      </c>
      <c r="BU257" s="8">
        <f>MAX((BU$3*climate!$I367+BU$4*climate!$I367^2+BU$5*climate!$I367^6)*(K257/K$66)^$BW$1,-99)</f>
        <v>2.1291383573282778</v>
      </c>
      <c r="BV257" s="8">
        <f>MAX((BV$3*climate!$I367+BV$4*climate!$I367^2+BV$5*climate!$I367^6)*(L257/L$66)^$BW$1,-99)</f>
        <v>0.59094129860108868</v>
      </c>
      <c r="BW257" s="8">
        <f>MAX((BW$3*climate!$I367+BW$4*climate!$I367^2+BW$5*climate!$I367^6)*(M257/M$66)^$BW$1,-99)</f>
        <v>-0.17912481055209206</v>
      </c>
      <c r="BX257" s="8">
        <f>MAX((BX$3*climate!$M367+BX$4*climate!$M367^2+BX$5*climate!$M367^6)*(K257/K$66)^$BW$1,-99)</f>
        <v>2.1291378249809756</v>
      </c>
      <c r="BY257" s="8">
        <f>MAX((BY$3*climate!$M367+BY$4*climate!$M367^2+BY$5*climate!$M367^6)*(L257/L$66)^$BW$1,-99)</f>
        <v>0.59094081804878229</v>
      </c>
      <c r="BZ257" s="8">
        <f>MAX((BZ$3*climate!$M367+BZ$4*climate!$M367^2+BZ$5*climate!$M367^6)*(M257/M$66)^$BW$1,-99)</f>
        <v>-0.1791254088022044</v>
      </c>
      <c r="CA257" s="8">
        <f t="shared" si="309"/>
        <v>1.816895233273231E-3</v>
      </c>
      <c r="CB257" s="8">
        <f t="shared" si="310"/>
        <v>6.4182993215318821E-6</v>
      </c>
      <c r="CC257" s="8">
        <f t="shared" si="311"/>
        <v>6.7230807094742843E-7</v>
      </c>
      <c r="CD257" s="8">
        <f>MAX((CD$3*climate!$I367+CD$4*climate!$I367^2+CD$5*climate!$I367^6)*(K257/K$66)^$BW$1,-99)</f>
        <v>0.84832811646381157</v>
      </c>
      <c r="CE257" s="8">
        <f>MAX((CE$3*climate!$I367+CE$4*climate!$I367^2+CE$5*climate!$I367^6)*(L257/L$66)^$BW$1,-99)</f>
        <v>0.2467336229041775</v>
      </c>
      <c r="CF257" s="8">
        <f>MAX((CF$3*climate!$I367+CF$4*climate!$I367^2+CF$5*climate!$I367^6)*(M257/M$66)^$BW$1,-99)</f>
        <v>-3.0220483210158081E-2</v>
      </c>
      <c r="CG257" s="8">
        <f>MAX((CG$3*climate!$M367+CG$4*climate!$M367^2+CG$5*climate!$M367^6)*(K257/K$66)^$BW$1,-99)</f>
        <v>0.84832837231633096</v>
      </c>
      <c r="CH257" s="8">
        <f>MAX((CH$3*climate!$M367+CH$4*climate!$M367^2+CH$5*climate!$M367^6)*(L257/L$66)^$BW$1,-99)</f>
        <v>0.24673361904815724</v>
      </c>
      <c r="CI257" s="8">
        <f>MAX((CI$3*climate!$M367+CI$4*climate!$M367^2+CI$5*climate!$M367^6)*(M257/M$66)^$BW$1,-99)</f>
        <v>-3.0220644068247652E-2</v>
      </c>
      <c r="CJ257" s="8">
        <f t="shared" si="312"/>
        <v>-3.8099554521650246E-6</v>
      </c>
      <c r="CK257" s="8">
        <f t="shared" si="313"/>
        <v>-1.3458912790278689E-8</v>
      </c>
      <c r="CL257" s="8">
        <f t="shared" si="314"/>
        <v>-1.409802697223271E-9</v>
      </c>
    </row>
    <row r="258" spans="1:90">
      <c r="A258">
        <f t="shared" si="331"/>
        <v>2212</v>
      </c>
      <c r="B258" s="4">
        <f t="shared" si="271"/>
        <v>1286.5274516955874</v>
      </c>
      <c r="C258" s="4">
        <f t="shared" si="272"/>
        <v>3572.5684215413635</v>
      </c>
      <c r="D258" s="4">
        <f t="shared" si="273"/>
        <v>6809.463312108307</v>
      </c>
      <c r="E258" s="11">
        <f t="shared" si="332"/>
        <v>3.085616774084603E-7</v>
      </c>
      <c r="F258" s="11">
        <f t="shared" si="333"/>
        <v>6.1859813909322489E-7</v>
      </c>
      <c r="G258" s="11">
        <f t="shared" si="334"/>
        <v>1.3657590762409192E-6</v>
      </c>
      <c r="H258" s="4">
        <f t="shared" si="274"/>
        <v>283765.14323246438</v>
      </c>
      <c r="I258" s="4">
        <f t="shared" si="275"/>
        <v>273088.33420791017</v>
      </c>
      <c r="J258" s="4">
        <f t="shared" si="276"/>
        <v>52130.441846850394</v>
      </c>
      <c r="K258" s="4">
        <f t="shared" si="322"/>
        <v>220566.72234896678</v>
      </c>
      <c r="L258" s="4">
        <f t="shared" si="323"/>
        <v>76440.337030714669</v>
      </c>
      <c r="M258" s="4">
        <f t="shared" si="324"/>
        <v>7655.5874460993409</v>
      </c>
      <c r="N258" s="11">
        <f t="shared" si="335"/>
        <v>3.01374192457593E-3</v>
      </c>
      <c r="O258" s="11">
        <f t="shared" si="336"/>
        <v>4.6906249792866284E-3</v>
      </c>
      <c r="P258" s="11">
        <f t="shared" si="337"/>
        <v>3.3828735041920854E-3</v>
      </c>
      <c r="Q258" s="4">
        <f t="shared" si="338"/>
        <v>3111.2731798733266</v>
      </c>
      <c r="R258" s="4">
        <f t="shared" si="339"/>
        <v>10658.94881598268</v>
      </c>
      <c r="S258" s="4">
        <f t="shared" si="340"/>
        <v>2602.8671850655492</v>
      </c>
      <c r="T258" s="4">
        <f t="shared" si="277"/>
        <v>10.96425425769975</v>
      </c>
      <c r="U258" s="4">
        <f t="shared" si="278"/>
        <v>39.031139308454343</v>
      </c>
      <c r="V258" s="4">
        <f t="shared" si="279"/>
        <v>49.929889194346217</v>
      </c>
      <c r="W258" s="11">
        <f t="shared" si="341"/>
        <v>-1.219247815263802E-2</v>
      </c>
      <c r="X258" s="11">
        <f t="shared" si="342"/>
        <v>-1.3228699347321071E-2</v>
      </c>
      <c r="Y258" s="11">
        <f t="shared" si="343"/>
        <v>-1.2203590333800474E-2</v>
      </c>
      <c r="Z258" s="4">
        <f t="shared" si="291"/>
        <v>2370.289394577122</v>
      </c>
      <c r="AA258" s="4">
        <f t="shared" si="280"/>
        <v>17851.696585392812</v>
      </c>
      <c r="AB258" s="4">
        <f t="shared" si="281"/>
        <v>4881.4616022634946</v>
      </c>
      <c r="AC258" s="12">
        <f t="shared" si="282"/>
        <v>1.3626247662025666</v>
      </c>
      <c r="AD258" s="12">
        <f t="shared" si="283"/>
        <v>4.6636635940662643</v>
      </c>
      <c r="AE258" s="12">
        <f t="shared" si="284"/>
        <v>1.9585622732852601</v>
      </c>
      <c r="AF258" s="11">
        <f t="shared" si="344"/>
        <v>-2.9039671966837322E-3</v>
      </c>
      <c r="AG258" s="11">
        <f t="shared" si="345"/>
        <v>2.0567434751257441E-3</v>
      </c>
      <c r="AH258" s="11">
        <f t="shared" si="346"/>
        <v>8.257041531207765E-4</v>
      </c>
      <c r="AI258" s="1">
        <f t="shared" si="325"/>
        <v>549366.37016175839</v>
      </c>
      <c r="AJ258" s="1">
        <f t="shared" si="326"/>
        <v>519510.18599610071</v>
      </c>
      <c r="AK258" s="1">
        <f t="shared" si="327"/>
        <v>100532.23339479534</v>
      </c>
      <c r="AL258" s="17">
        <f t="shared" si="321"/>
        <v>65.591269847906929</v>
      </c>
      <c r="AM258" s="17">
        <f t="shared" si="321"/>
        <v>29.276880569726025</v>
      </c>
      <c r="AN258" s="17">
        <f t="shared" si="321"/>
        <v>4.4774583577675067</v>
      </c>
      <c r="AO258" s="7">
        <f t="shared" si="347"/>
        <v>2.3999559417501298E-3</v>
      </c>
      <c r="AP258" s="7">
        <f t="shared" si="347"/>
        <v>3.695751801938259E-3</v>
      </c>
      <c r="AQ258" s="7">
        <f t="shared" si="347"/>
        <v>2.6751333086753224E-3</v>
      </c>
      <c r="AR258" s="1">
        <f t="shared" si="286"/>
        <v>283765.14323246438</v>
      </c>
      <c r="AS258" s="1">
        <f t="shared" si="287"/>
        <v>273088.33420791017</v>
      </c>
      <c r="AT258" s="1">
        <f t="shared" si="288"/>
        <v>52130.441846850394</v>
      </c>
      <c r="AU258" s="1">
        <f t="shared" si="328"/>
        <v>56753.028646492879</v>
      </c>
      <c r="AV258" s="1">
        <f t="shared" si="329"/>
        <v>54617.666841582039</v>
      </c>
      <c r="AW258" s="1">
        <f t="shared" si="330"/>
        <v>10426.08836937008</v>
      </c>
      <c r="AX258" s="1">
        <f t="shared" si="300"/>
        <v>176453.37787917341</v>
      </c>
      <c r="AY258" s="1">
        <f t="shared" si="301"/>
        <v>61152.269624571738</v>
      </c>
      <c r="AZ258" s="1">
        <f t="shared" si="302"/>
        <v>6124.4699568794722</v>
      </c>
      <c r="BA258" s="1">
        <f t="shared" si="303"/>
        <v>12.080811972468911</v>
      </c>
      <c r="BB258" s="1">
        <f t="shared" si="304"/>
        <v>11.021122256118645</v>
      </c>
      <c r="BC258" s="1">
        <f t="shared" si="305"/>
        <v>8.7200474940159989</v>
      </c>
      <c r="BD258" s="1">
        <f t="shared" si="306"/>
        <v>391.99409990618614</v>
      </c>
      <c r="BE258">
        <f t="shared" si="292"/>
        <v>0.44605544733121549</v>
      </c>
      <c r="BF258">
        <f t="shared" si="293"/>
        <v>0.64396964061591089</v>
      </c>
      <c r="BG258">
        <f t="shared" si="294"/>
        <v>5.0936644772301656E-2</v>
      </c>
      <c r="BH258">
        <f t="shared" si="307"/>
        <v>0.50996487093456766</v>
      </c>
      <c r="BI258">
        <f t="shared" si="308"/>
        <v>1.989654620938508E-2</v>
      </c>
      <c r="BJ258">
        <f t="shared" si="308"/>
        <v>4.1469689803498549E-2</v>
      </c>
      <c r="BK258">
        <f t="shared" si="308"/>
        <v>2.5945417806596459E-4</v>
      </c>
      <c r="BL258">
        <f t="shared" si="297"/>
        <v>5645.9462849375032</v>
      </c>
      <c r="BM258">
        <f t="shared" si="298"/>
        <v>11324.888508556176</v>
      </c>
      <c r="BN258">
        <f t="shared" si="299"/>
        <v>13.525460941590135</v>
      </c>
      <c r="BO258">
        <f t="shared" ref="BO258:BO321" si="348">IF(BE257=0.99,2*BI$5*BE258*AR258/Z258*1000,BO257*(1+BR257))</f>
        <v>2672.7365125685074</v>
      </c>
      <c r="BP258">
        <f t="shared" si="289"/>
        <v>1970.2395858572233</v>
      </c>
      <c r="BQ258">
        <f t="shared" si="290"/>
        <v>108.79322688699972</v>
      </c>
      <c r="BR258" s="7">
        <f t="shared" si="315"/>
        <v>3.7971937059271266E-3</v>
      </c>
      <c r="BS258" s="7">
        <f t="shared" si="295"/>
        <v>3.4296741223586924E-3</v>
      </c>
      <c r="BT258" s="7">
        <f t="shared" si="296"/>
        <v>3.5792105206762796E-4</v>
      </c>
      <c r="BU258" s="8">
        <f>MAX((BU$3*climate!$I368+BU$4*climate!$I368^2+BU$5*climate!$I368^6)*(K258/K$66)^$BW$1,-99)</f>
        <v>2.1237107305514882</v>
      </c>
      <c r="BV258" s="8">
        <f>MAX((BV$3*climate!$I368+BV$4*climate!$I368^2+BV$5*climate!$I368^6)*(L258/L$66)^$BW$1,-99)</f>
        <v>0.58680200097786295</v>
      </c>
      <c r="BW258" s="8">
        <f>MAX((BW$3*climate!$I368+BW$4*climate!$I368^2+BW$5*climate!$I368^6)*(M258/M$66)^$BW$1,-99)</f>
        <v>-0.18326495469903598</v>
      </c>
      <c r="BX258" s="8">
        <f>MAX((BX$3*climate!$M368+BX$4*climate!$M368^2+BX$5*climate!$M368^6)*(K258/K$66)^$BW$1,-99)</f>
        <v>2.1237101963668525</v>
      </c>
      <c r="BY258" s="8">
        <f>MAX((BY$3*climate!$M368+BY$4*climate!$M368^2+BY$5*climate!$M368^6)*(L258/L$66)^$BW$1,-99)</f>
        <v>0.58680152018733889</v>
      </c>
      <c r="BZ258" s="8">
        <f>MAX((BZ$3*climate!$M368+BZ$4*climate!$M368^2+BZ$5*climate!$M368^6)*(M258/M$66)^$BW$1,-99)</f>
        <v>-0.18326555260256244</v>
      </c>
      <c r="CA258" s="8">
        <f t="shared" si="309"/>
        <v>1.8275195466051072E-3</v>
      </c>
      <c r="CB258" s="8">
        <f t="shared" si="310"/>
        <v>6.2677964970962262E-6</v>
      </c>
      <c r="CC258" s="8">
        <f t="shared" si="311"/>
        <v>6.5410771879505441E-7</v>
      </c>
      <c r="CD258" s="8">
        <f>MAX((CD$3*climate!$I368+CD$4*climate!$I368^2+CD$5*climate!$I368^6)*(K258/K$66)^$BW$1,-99)</f>
        <v>0.84951736988416215</v>
      </c>
      <c r="CE258" s="8">
        <f>MAX((CE$3*climate!$I368+CE$4*climate!$I368^2+CE$5*climate!$I368^6)*(L258/L$66)^$BW$1,-99)</f>
        <v>0.24641246652281304</v>
      </c>
      <c r="CF258" s="8">
        <f>MAX((CF$3*climate!$I368+CF$4*climate!$I368^2+CF$5*climate!$I368^6)*(M258/M$66)^$BW$1,-99)</f>
        <v>-3.1353638074487419E-2</v>
      </c>
      <c r="CG258" s="8">
        <f>MAX((CG$3*climate!$M368+CG$4*climate!$M368^2+CG$5*climate!$M368^6)*(K258/K$66)^$BW$1,-99)</f>
        <v>0.84951762332363634</v>
      </c>
      <c r="CH258" s="8">
        <f>MAX((CH$3*climate!$M368+CH$4*climate!$M368^2+CH$5*climate!$M368^6)*(L258/L$66)^$BW$1,-99)</f>
        <v>0.24641246127220831</v>
      </c>
      <c r="CI258" s="8">
        <f>MAX((CI$3*climate!$M368+CI$4*climate!$M368^2+CI$5*climate!$M368^6)*(M258/M$66)^$BW$1,-99)</f>
        <v>-3.1353800179020418E-2</v>
      </c>
      <c r="CJ258" s="8">
        <f t="shared" si="312"/>
        <v>-3.6658286926094309E-6</v>
      </c>
      <c r="CK258" s="8">
        <f t="shared" si="313"/>
        <v>-1.2572597804042563E-8</v>
      </c>
      <c r="CL258" s="8">
        <f t="shared" si="314"/>
        <v>-1.3120772623584647E-9</v>
      </c>
    </row>
    <row r="259" spans="1:90">
      <c r="A259">
        <f t="shared" si="331"/>
        <v>2213</v>
      </c>
      <c r="B259" s="4">
        <f t="shared" ref="B259:B322" si="349">B258*(1+E259)</f>
        <v>1286.5278288200027</v>
      </c>
      <c r="C259" s="4">
        <f t="shared" ref="C259:C322" si="350">C258*(1+F259)</f>
        <v>3572.5705210263318</v>
      </c>
      <c r="D259" s="4">
        <f t="shared" ref="D259:D322" si="351">D258*(1+G259)</f>
        <v>6809.4721471903131</v>
      </c>
      <c r="E259" s="11">
        <f t="shared" si="332"/>
        <v>2.9313359353803728E-7</v>
      </c>
      <c r="F259" s="11">
        <f t="shared" si="333"/>
        <v>5.8766823213856364E-7</v>
      </c>
      <c r="G259" s="11">
        <f t="shared" si="334"/>
        <v>1.297471122428873E-6</v>
      </c>
      <c r="H259" s="4">
        <f t="shared" ref="H259:H322" si="352">AR259</f>
        <v>284611.83893676929</v>
      </c>
      <c r="I259" s="4">
        <f t="shared" ref="I259:I322" si="353">AS259</f>
        <v>274356.66410296457</v>
      </c>
      <c r="J259" s="4">
        <f t="shared" ref="J259:J322" si="354">AT259</f>
        <v>52305.101861010728</v>
      </c>
      <c r="K259" s="4">
        <f t="shared" si="322"/>
        <v>221224.78236464883</v>
      </c>
      <c r="L259" s="4">
        <f t="shared" si="323"/>
        <v>76795.310963979835</v>
      </c>
      <c r="M259" s="4">
        <f t="shared" si="324"/>
        <v>7681.227080514981</v>
      </c>
      <c r="N259" s="11">
        <f t="shared" si="335"/>
        <v>2.9834963709571838E-3</v>
      </c>
      <c r="O259" s="11">
        <f t="shared" si="336"/>
        <v>4.6438038744194277E-3</v>
      </c>
      <c r="P259" s="11">
        <f t="shared" si="337"/>
        <v>3.3491400361058687E-3</v>
      </c>
      <c r="Q259" s="4">
        <f t="shared" si="338"/>
        <v>3082.5092490887869</v>
      </c>
      <c r="R259" s="4">
        <f t="shared" si="339"/>
        <v>10566.794269254799</v>
      </c>
      <c r="S259" s="4">
        <f t="shared" si="340"/>
        <v>2579.7171908761284</v>
      </c>
      <c r="T259" s="4">
        <f t="shared" ref="T259:T322" si="355">T258*(1+W259)</f>
        <v>10.830572827202777</v>
      </c>
      <c r="U259" s="4">
        <f t="shared" ref="U259:U322" si="356">U258*(1+X259)</f>
        <v>38.514808101359392</v>
      </c>
      <c r="V259" s="4">
        <f t="shared" ref="V259:V322" si="357">V258*(1+Y259)</f>
        <v>49.320565281206363</v>
      </c>
      <c r="W259" s="11">
        <f t="shared" si="341"/>
        <v>-1.219247815263802E-2</v>
      </c>
      <c r="X259" s="11">
        <f t="shared" si="342"/>
        <v>-1.3228699347321071E-2</v>
      </c>
      <c r="Y259" s="11">
        <f t="shared" si="343"/>
        <v>-1.2203590333800474E-2</v>
      </c>
      <c r="Z259" s="4">
        <f t="shared" si="291"/>
        <v>2341.6269494785406</v>
      </c>
      <c r="AA259" s="4">
        <f t="shared" ref="AA259:AA322" si="358">R258*AD259*(1-BF258)</f>
        <v>17734.581324835752</v>
      </c>
      <c r="AB259" s="4">
        <f t="shared" ref="AB259:AB322" si="359">S258*AE259*(1-BG258)</f>
        <v>4842.2036262213715</v>
      </c>
      <c r="AC259" s="12">
        <f t="shared" ref="AC259:AC322" si="360">AC258*(1+AF259)</f>
        <v>1.3586677485801255</v>
      </c>
      <c r="AD259" s="12">
        <f t="shared" ref="AD259:AD322" si="361">AD258*(1+AG259)</f>
        <v>4.6732555537335418</v>
      </c>
      <c r="AE259" s="12">
        <f t="shared" ref="AE259:AE322" si="362">AE258*(1+AH259)</f>
        <v>1.9601794662884575</v>
      </c>
      <c r="AF259" s="11">
        <f t="shared" si="344"/>
        <v>-2.9039671966837322E-3</v>
      </c>
      <c r="AG259" s="11">
        <f t="shared" si="345"/>
        <v>2.0567434751257441E-3</v>
      </c>
      <c r="AH259" s="11">
        <f t="shared" si="346"/>
        <v>8.257041531207765E-4</v>
      </c>
      <c r="AI259" s="1">
        <f t="shared" si="325"/>
        <v>551182.76179207547</v>
      </c>
      <c r="AJ259" s="1">
        <f t="shared" si="326"/>
        <v>522176.83423807268</v>
      </c>
      <c r="AK259" s="1">
        <f t="shared" si="327"/>
        <v>100905.09842468589</v>
      </c>
      <c r="AL259" s="17">
        <f t="shared" ref="AL259:AN274" si="363">AL258*(1+AO259)</f>
        <v>65.747111844127375</v>
      </c>
      <c r="AM259" s="17">
        <f t="shared" si="363"/>
        <v>29.383998653005513</v>
      </c>
      <c r="AN259" s="17">
        <f t="shared" si="363"/>
        <v>4.4893163777786658</v>
      </c>
      <c r="AO259" s="7">
        <f t="shared" si="347"/>
        <v>2.3759563823326285E-3</v>
      </c>
      <c r="AP259" s="7">
        <f t="shared" si="347"/>
        <v>3.6587942839188762E-3</v>
      </c>
      <c r="AQ259" s="7">
        <f t="shared" si="347"/>
        <v>2.6483819755885691E-3</v>
      </c>
      <c r="AR259" s="1">
        <f t="shared" ref="AR259:AR322" si="364">AL259*AI259^$AR$5*B259^(1-$AR$5)*(1-BI258+0.01*BU258)</f>
        <v>284611.83893676929</v>
      </c>
      <c r="AS259" s="1">
        <f t="shared" ref="AS259:AS322" si="365">AM259*AJ259^$AR$5*C259^(1-$AR$5)*(1-BJ258+0.01*BV258)</f>
        <v>274356.66410296457</v>
      </c>
      <c r="AT259" s="1">
        <f t="shared" ref="AT259:AT322" si="366">AN259*AK259^$AR$5*D259^(1-$AR$5)*(1-BK258+0.01*BW258)</f>
        <v>52305.101861010728</v>
      </c>
      <c r="AU259" s="1">
        <f t="shared" si="328"/>
        <v>56922.367787353862</v>
      </c>
      <c r="AV259" s="1">
        <f t="shared" si="329"/>
        <v>54871.332820592914</v>
      </c>
      <c r="AW259" s="1">
        <f t="shared" si="330"/>
        <v>10461.020372202147</v>
      </c>
      <c r="AX259" s="1">
        <f t="shared" si="300"/>
        <v>176979.82589171905</v>
      </c>
      <c r="AY259" s="1">
        <f t="shared" si="301"/>
        <v>61436.248771183855</v>
      </c>
      <c r="AZ259" s="1">
        <f t="shared" si="302"/>
        <v>6144.9816644119846</v>
      </c>
      <c r="BA259" s="1">
        <f t="shared" si="303"/>
        <v>12.083791027047091</v>
      </c>
      <c r="BB259" s="1">
        <f t="shared" si="304"/>
        <v>11.025755310801099</v>
      </c>
      <c r="BC259" s="1">
        <f t="shared" si="305"/>
        <v>8.7233910381733857</v>
      </c>
      <c r="BD259" s="1">
        <f t="shared" si="306"/>
        <v>380.72083254566496</v>
      </c>
      <c r="BE259">
        <f t="shared" si="292"/>
        <v>0.44605544733121549</v>
      </c>
      <c r="BF259">
        <f t="shared" si="293"/>
        <v>0.64396964061591089</v>
      </c>
      <c r="BG259">
        <f t="shared" si="294"/>
        <v>5.0936644772301656E-2</v>
      </c>
      <c r="BH259">
        <f t="shared" si="307"/>
        <v>0.51013174817980012</v>
      </c>
      <c r="BI259">
        <f t="shared" si="308"/>
        <v>1.989654620938508E-2</v>
      </c>
      <c r="BJ259">
        <f t="shared" si="308"/>
        <v>4.1469689803498549E-2</v>
      </c>
      <c r="BK259">
        <f t="shared" si="308"/>
        <v>2.5945417806596459E-4</v>
      </c>
      <c r="BL259">
        <f t="shared" si="297"/>
        <v>5662.7926051434943</v>
      </c>
      <c r="BM259">
        <f t="shared" si="298"/>
        <v>11377.485755872587</v>
      </c>
      <c r="BN259">
        <f t="shared" si="299"/>
        <v>13.570777212005092</v>
      </c>
      <c r="BO259">
        <f t="shared" si="348"/>
        <v>2682.8854108316341</v>
      </c>
      <c r="BP259">
        <f t="shared" ref="BP259:BP322" si="367">2*BJ$5*BF259*AS259/AA259*1000</f>
        <v>1992.461610983112</v>
      </c>
      <c r="BQ259">
        <f t="shared" ref="BQ259:BQ322" si="368">2*BK$5*BG259*AT259/AB259*1000</f>
        <v>110.04272430205134</v>
      </c>
      <c r="BR259" s="7">
        <f t="shared" si="315"/>
        <v>3.7598457709679955E-3</v>
      </c>
      <c r="BS259" s="7">
        <f t="shared" si="295"/>
        <v>3.3297807013191187E-3</v>
      </c>
      <c r="BT259" s="7">
        <f t="shared" si="296"/>
        <v>3.4621979460455163E-4</v>
      </c>
      <c r="BU259" s="8">
        <f>MAX((BU$3*climate!$I369+BU$4*climate!$I369^2+BU$5*climate!$I369^6)*(K259/K$66)^$BW$1,-99)</f>
        <v>2.1183313929565357</v>
      </c>
      <c r="BV259" s="8">
        <f>MAX((BV$3*climate!$I369+BV$4*climate!$I369^2+BV$5*climate!$I369^6)*(L259/L$66)^$BW$1,-99)</f>
        <v>0.5827097513578664</v>
      </c>
      <c r="BW259" s="8">
        <f>MAX((BW$3*climate!$I369+BW$4*climate!$I369^2+BW$5*climate!$I369^6)*(M259/M$66)^$BW$1,-99)</f>
        <v>-0.18735460288982858</v>
      </c>
      <c r="BX259" s="8">
        <f>MAX((BX$3*climate!$M369+BX$4*climate!$M369^2+BX$5*climate!$M369^6)*(K259/K$66)^$BW$1,-99)</f>
        <v>2.1183308569890871</v>
      </c>
      <c r="BY259" s="8">
        <f>MAX((BY$3*climate!$M369+BY$4*climate!$M369^2+BY$5*climate!$M369^6)*(L259/L$66)^$BW$1,-99)</f>
        <v>0.58270927035065367</v>
      </c>
      <c r="BZ259" s="8">
        <f>MAX((BZ$3*climate!$M369+BZ$4*climate!$M369^2+BZ$5*climate!$M369^6)*(M259/M$66)^$BW$1,-99)</f>
        <v>-0.18735520043626155</v>
      </c>
      <c r="CA259" s="8">
        <f t="shared" si="309"/>
        <v>1.8379740821243122E-3</v>
      </c>
      <c r="CB259" s="8">
        <f t="shared" si="310"/>
        <v>6.1200506281822554E-6</v>
      </c>
      <c r="CC259" s="8">
        <f t="shared" si="311"/>
        <v>6.3634300920156864E-7</v>
      </c>
      <c r="CD259" s="8">
        <f>MAX((CD$3*climate!$I369+CD$4*climate!$I369^2+CD$5*climate!$I369^6)*(K259/K$66)^$BW$1,-99)</f>
        <v>0.85067549020194122</v>
      </c>
      <c r="CE259" s="8">
        <f>MAX((CE$3*climate!$I369+CE$4*climate!$I369^2+CE$5*climate!$I369^6)*(L259/L$66)^$BW$1,-99)</f>
        <v>0.24608507203899219</v>
      </c>
      <c r="CF259" s="8">
        <f>MAX((CF$3*climate!$I369+CF$4*climate!$I369^2+CF$5*climate!$I369^6)*(M259/M$66)^$BW$1,-99)</f>
        <v>-3.2482453429120831E-2</v>
      </c>
      <c r="CG259" s="8">
        <f>MAX((CG$3*climate!$M369+CG$4*climate!$M369^2+CG$5*climate!$M369^6)*(K259/K$66)^$BW$1,-99)</f>
        <v>0.85067574125555911</v>
      </c>
      <c r="CH259" s="8">
        <f>MAX((CH$3*climate!$M369+CH$4*climate!$M369^2+CH$5*climate!$M369^6)*(L259/L$66)^$BW$1,-99)</f>
        <v>0.24608506541233441</v>
      </c>
      <c r="CI259" s="8">
        <f>MAX((CI$3*climate!$M369+CI$4*climate!$M369^2+CI$5*climate!$M369^6)*(M259/M$66)^$BW$1,-99)</f>
        <v>-3.2482616762561332E-2</v>
      </c>
      <c r="CJ259" s="8">
        <f t="shared" si="312"/>
        <v>-3.5252101486966127E-6</v>
      </c>
      <c r="CK259" s="8">
        <f t="shared" si="313"/>
        <v>-1.1738176721224282E-8</v>
      </c>
      <c r="CL259" s="8">
        <f t="shared" si="314"/>
        <v>-1.2204975336196222E-9</v>
      </c>
    </row>
    <row r="260" spans="1:90">
      <c r="A260">
        <f t="shared" si="331"/>
        <v>2214</v>
      </c>
      <c r="B260" s="4">
        <f t="shared" si="349"/>
        <v>1286.5281870883018</v>
      </c>
      <c r="C260" s="4">
        <f t="shared" si="350"/>
        <v>3572.5725155382243</v>
      </c>
      <c r="D260" s="4">
        <f t="shared" si="351"/>
        <v>6809.480540529109</v>
      </c>
      <c r="E260" s="11">
        <f t="shared" si="332"/>
        <v>2.7847691386113543E-7</v>
      </c>
      <c r="F260" s="11">
        <f t="shared" si="333"/>
        <v>5.5828482053163547E-7</v>
      </c>
      <c r="G260" s="11">
        <f t="shared" si="334"/>
        <v>1.2325975663074293E-6</v>
      </c>
      <c r="H260" s="4">
        <f t="shared" si="352"/>
        <v>285452.53827763931</v>
      </c>
      <c r="I260" s="4">
        <f t="shared" si="353"/>
        <v>275618.1612102174</v>
      </c>
      <c r="J260" s="4">
        <f t="shared" si="354"/>
        <v>52478.597274110391</v>
      </c>
      <c r="K260" s="4">
        <f t="shared" si="322"/>
        <v>221878.18435885312</v>
      </c>
      <c r="L260" s="4">
        <f t="shared" si="323"/>
        <v>77148.374178961705</v>
      </c>
      <c r="M260" s="4">
        <f t="shared" si="324"/>
        <v>7706.6961219383575</v>
      </c>
      <c r="N260" s="11">
        <f t="shared" si="335"/>
        <v>2.9535659939186054E-3</v>
      </c>
      <c r="O260" s="11">
        <f t="shared" si="336"/>
        <v>4.5974579769261226E-3</v>
      </c>
      <c r="P260" s="11">
        <f t="shared" si="337"/>
        <v>3.3157516574382484E-3</v>
      </c>
      <c r="Q260" s="4">
        <f t="shared" si="338"/>
        <v>3053.9200622230505</v>
      </c>
      <c r="R260" s="4">
        <f t="shared" si="339"/>
        <v>10474.952910001564</v>
      </c>
      <c r="S260" s="4">
        <f t="shared" si="340"/>
        <v>2556.6878461467441</v>
      </c>
      <c r="T260" s="4">
        <f t="shared" si="355"/>
        <v>10.698521304626553</v>
      </c>
      <c r="U260" s="4">
        <f t="shared" si="356"/>
        <v>38.00530728456674</v>
      </c>
      <c r="V260" s="4">
        <f t="shared" si="357"/>
        <v>48.718677307483055</v>
      </c>
      <c r="W260" s="11">
        <f t="shared" si="341"/>
        <v>-1.219247815263802E-2</v>
      </c>
      <c r="X260" s="11">
        <f t="shared" si="342"/>
        <v>-1.3228699347321071E-2</v>
      </c>
      <c r="Y260" s="11">
        <f t="shared" si="343"/>
        <v>-1.2203590333800474E-2</v>
      </c>
      <c r="Z260" s="4">
        <f t="shared" ref="Z260:Z323" si="369">Q259*AC260*(1-BE259)</f>
        <v>2313.2413087848399</v>
      </c>
      <c r="AA260" s="4">
        <f t="shared" si="358"/>
        <v>17617.412794882111</v>
      </c>
      <c r="AB260" s="4">
        <f t="shared" si="359"/>
        <v>4803.0995605941862</v>
      </c>
      <c r="AC260" s="12">
        <f t="shared" si="360"/>
        <v>1.3547222220070567</v>
      </c>
      <c r="AD260" s="12">
        <f t="shared" si="361"/>
        <v>4.6828672416012784</v>
      </c>
      <c r="AE260" s="12">
        <f t="shared" si="362"/>
        <v>1.961797994614634</v>
      </c>
      <c r="AF260" s="11">
        <f t="shared" si="344"/>
        <v>-2.9039671966837322E-3</v>
      </c>
      <c r="AG260" s="11">
        <f t="shared" si="345"/>
        <v>2.0567434751257441E-3</v>
      </c>
      <c r="AH260" s="11">
        <f t="shared" si="346"/>
        <v>8.257041531207765E-4</v>
      </c>
      <c r="AI260" s="1">
        <f t="shared" si="325"/>
        <v>552986.85340022179</v>
      </c>
      <c r="AJ260" s="1">
        <f t="shared" si="326"/>
        <v>524830.48363485839</v>
      </c>
      <c r="AK260" s="1">
        <f t="shared" si="327"/>
        <v>101275.60895441944</v>
      </c>
      <c r="AL260" s="17">
        <f t="shared" si="363"/>
        <v>65.901761991433318</v>
      </c>
      <c r="AM260" s="17">
        <f t="shared" si="363"/>
        <v>29.490433559252711</v>
      </c>
      <c r="AN260" s="17">
        <f t="shared" si="363"/>
        <v>4.5010869081105129</v>
      </c>
      <c r="AO260" s="7">
        <f t="shared" si="347"/>
        <v>2.352196818509302E-3</v>
      </c>
      <c r="AP260" s="7">
        <f t="shared" si="347"/>
        <v>3.6222063410796873E-3</v>
      </c>
      <c r="AQ260" s="7">
        <f t="shared" si="347"/>
        <v>2.6218981558326832E-3</v>
      </c>
      <c r="AR260" s="1">
        <f t="shared" si="364"/>
        <v>285452.53827763931</v>
      </c>
      <c r="AS260" s="1">
        <f t="shared" si="365"/>
        <v>275618.1612102174</v>
      </c>
      <c r="AT260" s="1">
        <f t="shared" si="366"/>
        <v>52478.597274110391</v>
      </c>
      <c r="AU260" s="1">
        <f t="shared" si="328"/>
        <v>57090.507655527865</v>
      </c>
      <c r="AV260" s="1">
        <f t="shared" si="329"/>
        <v>55123.632242043481</v>
      </c>
      <c r="AW260" s="1">
        <f t="shared" si="330"/>
        <v>10495.71945482208</v>
      </c>
      <c r="AX260" s="1">
        <f t="shared" si="300"/>
        <v>177502.54748708248</v>
      </c>
      <c r="AY260" s="1">
        <f t="shared" si="301"/>
        <v>61718.699343169363</v>
      </c>
      <c r="AZ260" s="1">
        <f t="shared" si="302"/>
        <v>6165.3568975506851</v>
      </c>
      <c r="BA260" s="1">
        <f t="shared" si="303"/>
        <v>12.086740239834519</v>
      </c>
      <c r="BB260" s="1">
        <f t="shared" si="304"/>
        <v>11.030342232748394</v>
      </c>
      <c r="BC260" s="1">
        <f t="shared" si="305"/>
        <v>8.7267013048475146</v>
      </c>
      <c r="BD260" s="1">
        <f t="shared" si="306"/>
        <v>369.77031137908421</v>
      </c>
      <c r="BE260">
        <f t="shared" ref="BE260:BE323" si="370">BE259</f>
        <v>0.44605544733121549</v>
      </c>
      <c r="BF260">
        <f t="shared" ref="BF260:BF323" si="371">BF259</f>
        <v>0.64396964061591089</v>
      </c>
      <c r="BG260">
        <f t="shared" ref="BG260:BG323" si="372">BG259</f>
        <v>5.0936644772301656E-2</v>
      </c>
      <c r="BH260">
        <f t="shared" si="307"/>
        <v>0.51029725695210104</v>
      </c>
      <c r="BI260">
        <f t="shared" si="308"/>
        <v>1.989654620938508E-2</v>
      </c>
      <c r="BJ260">
        <f t="shared" si="308"/>
        <v>4.1469689803498549E-2</v>
      </c>
      <c r="BK260">
        <f t="shared" si="308"/>
        <v>2.5945417806596459E-4</v>
      </c>
      <c r="BL260">
        <f t="shared" si="297"/>
        <v>5679.5196184273136</v>
      </c>
      <c r="BM260">
        <f t="shared" si="298"/>
        <v>11429.799649598372</v>
      </c>
      <c r="BN260">
        <f t="shared" si="299"/>
        <v>13.61579132180908</v>
      </c>
      <c r="BO260">
        <f t="shared" si="348"/>
        <v>2692.9726461975411</v>
      </c>
      <c r="BP260">
        <f t="shared" si="367"/>
        <v>2014.9352267357096</v>
      </c>
      <c r="BQ260">
        <f t="shared" si="368"/>
        <v>111.30661081567733</v>
      </c>
      <c r="BR260" s="7">
        <f t="shared" si="315"/>
        <v>3.7228695022615277E-3</v>
      </c>
      <c r="BS260" s="7">
        <f t="shared" ref="BS260:BS323" si="373">BS259/(1+BS$5)</f>
        <v>3.2327967973972025E-3</v>
      </c>
      <c r="BT260" s="7">
        <f t="shared" ref="BT260:BT323" si="374">BT259/(1+BT$5+BR259)</f>
        <v>3.3491317738922651E-4</v>
      </c>
      <c r="BU260" s="8">
        <f>MAX((BU$3*climate!$I370+BU$4*climate!$I370^2+BU$5*climate!$I370^6)*(K260/K$66)^$BW$1,-99)</f>
        <v>2.1130008300230583</v>
      </c>
      <c r="BV260" s="8">
        <f>MAX((BV$3*climate!$I370+BV$4*climate!$I370^2+BV$5*climate!$I370^6)*(L260/L$66)^$BW$1,-99)</f>
        <v>0.57866461487566823</v>
      </c>
      <c r="BW260" s="8">
        <f>MAX((BW$3*climate!$I370+BW$4*climate!$I370^2+BW$5*climate!$I370^6)*(M260/M$66)^$BW$1,-99)</f>
        <v>-0.19139370850757867</v>
      </c>
      <c r="BX260" s="8">
        <f>MAX((BX$3*climate!$M370+BX$4*climate!$M370^2+BX$5*climate!$M370^6)*(K260/K$66)^$BW$1,-99)</f>
        <v>2.113000292326233</v>
      </c>
      <c r="BY260" s="8">
        <f>MAX((BY$3*climate!$M370+BY$4*climate!$M370^2+BY$5*climate!$M370^6)*(L260/L$66)^$BW$1,-99)</f>
        <v>0.57866413367277569</v>
      </c>
      <c r="BZ260" s="8">
        <f>MAX((BZ$3*climate!$M370+BZ$4*climate!$M370^2+BZ$5*climate!$M370^6)*(M260/M$66)^$BW$1,-99)</f>
        <v>-0.19139430568671667</v>
      </c>
      <c r="CA260" s="8">
        <f t="shared" si="309"/>
        <v>1.8482604708560768E-3</v>
      </c>
      <c r="CB260" s="8">
        <f t="shared" si="310"/>
        <v>5.9750505309393711E-6</v>
      </c>
      <c r="CC260" s="8">
        <f t="shared" si="311"/>
        <v>6.1900678693731657E-7</v>
      </c>
      <c r="CD260" s="8">
        <f>MAX((CD$3*climate!$I370+CD$4*climate!$I370^2+CD$5*climate!$I370^6)*(K260/K$66)^$BW$1,-99)</f>
        <v>0.85180296068834738</v>
      </c>
      <c r="CE260" s="8">
        <f>MAX((CE$3*climate!$I370+CE$4*climate!$I370^2+CE$5*climate!$I370^6)*(L260/L$66)^$BW$1,-99)</f>
        <v>0.24575175508732483</v>
      </c>
      <c r="CF260" s="8">
        <f>MAX((CF$3*climate!$I370+CF$4*climate!$I370^2+CF$5*climate!$I370^6)*(M260/M$66)^$BW$1,-99)</f>
        <v>-3.3606601366764452E-2</v>
      </c>
      <c r="CG260" s="8">
        <f>MAX((CG$3*climate!$M370+CG$4*climate!$M370^2+CG$5*climate!$M370^6)*(K260/K$66)^$BW$1,-99)</f>
        <v>0.85180320938333987</v>
      </c>
      <c r="CH260" s="8">
        <f>MAX((CH$3*climate!$M370+CH$4*climate!$M370^2+CH$5*climate!$M370^6)*(L260/L$66)^$BW$1,-99)</f>
        <v>0.24575174710315287</v>
      </c>
      <c r="CI260" s="8">
        <f>MAX((CI$3*climate!$M370+CI$4*climate!$M370^2+CI$5*climate!$M370^6)*(M260/M$66)^$BW$1,-99)</f>
        <v>-3.3606765911519183E-2</v>
      </c>
      <c r="CJ260" s="8">
        <f t="shared" si="312"/>
        <v>-3.3880505236619461E-6</v>
      </c>
      <c r="CK260" s="8">
        <f t="shared" si="313"/>
        <v>-1.0952878882314255E-8</v>
      </c>
      <c r="CL260" s="8">
        <f t="shared" si="314"/>
        <v>-1.1347027660348551E-9</v>
      </c>
    </row>
    <row r="261" spans="1:90">
      <c r="A261">
        <f t="shared" si="331"/>
        <v>2215</v>
      </c>
      <c r="B261" s="4">
        <f t="shared" si="349"/>
        <v>1286.5285274432808</v>
      </c>
      <c r="C261" s="4">
        <f t="shared" si="350"/>
        <v>3572.5744103255793</v>
      </c>
      <c r="D261" s="4">
        <f t="shared" si="351"/>
        <v>6809.4885142107933</v>
      </c>
      <c r="E261" s="11">
        <f t="shared" si="332"/>
        <v>2.6455306816807864E-7</v>
      </c>
      <c r="F261" s="11">
        <f t="shared" si="333"/>
        <v>5.303705795050537E-7</v>
      </c>
      <c r="G261" s="11">
        <f t="shared" si="334"/>
        <v>1.1709676879920578E-6</v>
      </c>
      <c r="H261" s="4">
        <f t="shared" si="352"/>
        <v>286287.26222240034</v>
      </c>
      <c r="I261" s="4">
        <f t="shared" si="353"/>
        <v>276872.80681933119</v>
      </c>
      <c r="J261" s="4">
        <f t="shared" si="354"/>
        <v>52650.930666208609</v>
      </c>
      <c r="K261" s="4">
        <f t="shared" si="322"/>
        <v>222526.94449872733</v>
      </c>
      <c r="L261" s="4">
        <f t="shared" si="323"/>
        <v>77499.521358912432</v>
      </c>
      <c r="M261" s="4">
        <f t="shared" si="324"/>
        <v>7731.9949297705443</v>
      </c>
      <c r="N261" s="11">
        <f t="shared" si="335"/>
        <v>2.9239473982036746E-3</v>
      </c>
      <c r="O261" s="11">
        <f t="shared" si="336"/>
        <v>4.5515823721207216E-3</v>
      </c>
      <c r="P261" s="11">
        <f t="shared" si="337"/>
        <v>3.2827047325987291E-3</v>
      </c>
      <c r="Q261" s="4">
        <f t="shared" si="338"/>
        <v>3025.5066378581846</v>
      </c>
      <c r="R261" s="4">
        <f t="shared" si="339"/>
        <v>10383.435312575744</v>
      </c>
      <c r="S261" s="4">
        <f t="shared" si="340"/>
        <v>2533.7804704059668</v>
      </c>
      <c r="T261" s="4">
        <f t="shared" si="355"/>
        <v>10.568079817354361</v>
      </c>
      <c r="U261" s="4">
        <f t="shared" si="356"/>
        <v>37.502546500896656</v>
      </c>
      <c r="V261" s="4">
        <f t="shared" si="357"/>
        <v>48.124134528017912</v>
      </c>
      <c r="W261" s="11">
        <f t="shared" si="341"/>
        <v>-1.219247815263802E-2</v>
      </c>
      <c r="X261" s="11">
        <f t="shared" si="342"/>
        <v>-1.3228699347321071E-2</v>
      </c>
      <c r="Y261" s="11">
        <f t="shared" si="343"/>
        <v>-1.2203590333800474E-2</v>
      </c>
      <c r="Z261" s="4">
        <f t="shared" si="369"/>
        <v>2285.1315372188769</v>
      </c>
      <c r="AA261" s="4">
        <f t="shared" si="358"/>
        <v>17500.210506538937</v>
      </c>
      <c r="AB261" s="4">
        <f t="shared" si="359"/>
        <v>4764.1524359969935</v>
      </c>
      <c r="AC261" s="12">
        <f t="shared" si="360"/>
        <v>1.3507881531137298</v>
      </c>
      <c r="AD261" s="12">
        <f t="shared" si="361"/>
        <v>4.6924986982453216</v>
      </c>
      <c r="AE261" s="12">
        <f t="shared" si="362"/>
        <v>1.9634178593663714</v>
      </c>
      <c r="AF261" s="11">
        <f t="shared" si="344"/>
        <v>-2.9039671966837322E-3</v>
      </c>
      <c r="AG261" s="11">
        <f t="shared" si="345"/>
        <v>2.0567434751257441E-3</v>
      </c>
      <c r="AH261" s="11">
        <f t="shared" si="346"/>
        <v>8.257041531207765E-4</v>
      </c>
      <c r="AI261" s="1">
        <f t="shared" si="325"/>
        <v>554778.6757157275</v>
      </c>
      <c r="AJ261" s="1">
        <f t="shared" si="326"/>
        <v>527471.06751341606</v>
      </c>
      <c r="AK261" s="1">
        <f t="shared" si="327"/>
        <v>101643.76751379957</v>
      </c>
      <c r="AL261" s="17">
        <f t="shared" si="363"/>
        <v>66.055225767174818</v>
      </c>
      <c r="AM261" s="17">
        <f t="shared" si="363"/>
        <v>29.596185790337831</v>
      </c>
      <c r="AN261" s="17">
        <f t="shared" si="363"/>
        <v>4.512770285659494</v>
      </c>
      <c r="AO261" s="7">
        <f t="shared" si="347"/>
        <v>2.3286748503242088E-3</v>
      </c>
      <c r="AP261" s="7">
        <f t="shared" si="347"/>
        <v>3.5859842776688904E-3</v>
      </c>
      <c r="AQ261" s="7">
        <f t="shared" si="347"/>
        <v>2.5956791742743563E-3</v>
      </c>
      <c r="AR261" s="1">
        <f t="shared" si="364"/>
        <v>286287.26222240034</v>
      </c>
      <c r="AS261" s="1">
        <f t="shared" si="365"/>
        <v>276872.80681933119</v>
      </c>
      <c r="AT261" s="1">
        <f t="shared" si="366"/>
        <v>52650.930666208609</v>
      </c>
      <c r="AU261" s="1">
        <f t="shared" si="328"/>
        <v>57257.45244448007</v>
      </c>
      <c r="AV261" s="1">
        <f t="shared" si="329"/>
        <v>55374.56136386624</v>
      </c>
      <c r="AW261" s="1">
        <f t="shared" si="330"/>
        <v>10530.186133241723</v>
      </c>
      <c r="AX261" s="1">
        <f t="shared" si="300"/>
        <v>178021.55559898185</v>
      </c>
      <c r="AY261" s="1">
        <f t="shared" si="301"/>
        <v>61999.61708712994</v>
      </c>
      <c r="AZ261" s="1">
        <f t="shared" si="302"/>
        <v>6185.5959438164346</v>
      </c>
      <c r="BA261" s="1">
        <f t="shared" si="303"/>
        <v>12.08965992081303</v>
      </c>
      <c r="BB261" s="1">
        <f t="shared" si="304"/>
        <v>11.034883487994124</v>
      </c>
      <c r="BC261" s="1">
        <f t="shared" si="305"/>
        <v>8.729978633267617</v>
      </c>
      <c r="BD261" s="1">
        <f t="shared" si="306"/>
        <v>359.13335466335559</v>
      </c>
      <c r="BE261">
        <f t="shared" si="370"/>
        <v>0.44605544733121549</v>
      </c>
      <c r="BF261">
        <f t="shared" si="371"/>
        <v>0.64396964061591089</v>
      </c>
      <c r="BG261">
        <f t="shared" si="372"/>
        <v>5.0936644772301656E-2</v>
      </c>
      <c r="BH261">
        <f t="shared" si="307"/>
        <v>0.51046141057003702</v>
      </c>
      <c r="BI261">
        <f t="shared" si="308"/>
        <v>1.989654620938508E-2</v>
      </c>
      <c r="BJ261">
        <f t="shared" si="308"/>
        <v>4.1469689803498549E-2</v>
      </c>
      <c r="BK261">
        <f t="shared" si="308"/>
        <v>2.5945417806596459E-4</v>
      </c>
      <c r="BL261">
        <f t="shared" si="297"/>
        <v>5696.127741966332</v>
      </c>
      <c r="BM261">
        <f t="shared" si="298"/>
        <v>11481.829413821642</v>
      </c>
      <c r="BN261">
        <f t="shared" si="299"/>
        <v>13.660503940409244</v>
      </c>
      <c r="BO261">
        <f t="shared" si="348"/>
        <v>2702.9982319324945</v>
      </c>
      <c r="BP261">
        <f t="shared" si="367"/>
        <v>2037.6632822461479</v>
      </c>
      <c r="BQ261">
        <f t="shared" si="368"/>
        <v>112.58505214955488</v>
      </c>
      <c r="BR261" s="7">
        <f t="shared" si="315"/>
        <v>3.6862611658252664E-3</v>
      </c>
      <c r="BS261" s="7">
        <f t="shared" si="373"/>
        <v>3.1386376673759246E-3</v>
      </c>
      <c r="BT261" s="7">
        <f t="shared" si="374"/>
        <v>3.2398739282075425E-4</v>
      </c>
      <c r="BU261" s="8">
        <f>MAX((BU$3*climate!$I371+BU$4*climate!$I371^2+BU$5*climate!$I371^6)*(K261/K$66)^$BW$1,-99)</f>
        <v>2.10771950302003</v>
      </c>
      <c r="BV261" s="8">
        <f>MAX((BV$3*climate!$I371+BV$4*climate!$I371^2+BV$5*climate!$I371^6)*(L261/L$66)^$BW$1,-99)</f>
        <v>0.57466664385835409</v>
      </c>
      <c r="BW261" s="8">
        <f>MAX((BW$3*climate!$I371+BW$4*climate!$I371^2+BW$5*climate!$I371^6)*(M261/M$66)^$BW$1,-99)</f>
        <v>-0.19538223764493001</v>
      </c>
      <c r="BX261" s="8">
        <f>MAX((BX$3*climate!$M371+BX$4*climate!$M371^2+BX$5*climate!$M371^6)*(K261/K$66)^$BW$1,-99)</f>
        <v>2.1077189636462021</v>
      </c>
      <c r="BY261" s="8">
        <f>MAX((BY$3*climate!$M371+BY$4*climate!$M371^2+BY$5*climate!$M371^6)*(L261/L$66)^$BW$1,-99)</f>
        <v>0.57466616248028146</v>
      </c>
      <c r="BZ261" s="8">
        <f>MAX((BZ$3*climate!$M371+BZ$4*climate!$M371^2+BZ$5*climate!$M371^6)*(M261/M$66)^$BW$1,-99)</f>
        <v>-0.19538283444687149</v>
      </c>
      <c r="CA261" s="8">
        <f t="shared" si="309"/>
        <v>1.8583803412421634E-3</v>
      </c>
      <c r="CB261" s="8">
        <f t="shared" si="310"/>
        <v>5.8327825393335783E-6</v>
      </c>
      <c r="CC261" s="8">
        <f t="shared" si="311"/>
        <v>6.0209180162839207E-7</v>
      </c>
      <c r="CD261" s="8">
        <f>MAX((CD$3*climate!$I371+CD$4*climate!$I371^2+CD$5*climate!$I371^6)*(K261/K$66)^$BW$1,-99)</f>
        <v>0.85290026362522708</v>
      </c>
      <c r="CE261" s="8">
        <f>MAX((CE$3*climate!$I371+CE$4*climate!$I371^2+CE$5*climate!$I371^6)*(L261/L$66)^$BW$1,-99)</f>
        <v>0.24541282758440072</v>
      </c>
      <c r="CF261" s="8">
        <f>MAX((CF$3*climate!$I371+CF$4*climate!$I371^2+CF$5*climate!$I371^6)*(M261/M$66)^$BW$1,-99)</f>
        <v>-3.4725759603383803E-2</v>
      </c>
      <c r="CG261" s="8">
        <f>MAX((CG$3*climate!$M371+CG$4*climate!$M371^2+CG$5*climate!$M371^6)*(K261/K$66)^$BW$1,-99)</f>
        <v>0.85290050998886113</v>
      </c>
      <c r="CH261" s="8">
        <f>MAX((CH$3*climate!$M371+CH$4*climate!$M371^2+CH$5*climate!$M371^6)*(L261/L$66)^$BW$1,-99)</f>
        <v>0.24541281826125569</v>
      </c>
      <c r="CI261" s="8">
        <f>MAX((CI$3*climate!$M371+CI$4*climate!$M371^2+CI$5*climate!$M371^6)*(M261/M$66)^$BW$1,-99)</f>
        <v>-3.4725925341808114E-2</v>
      </c>
      <c r="CJ261" s="8">
        <f t="shared" si="312"/>
        <v>-3.2543002742613675E-6</v>
      </c>
      <c r="CK261" s="8">
        <f t="shared" si="313"/>
        <v>-1.0214069421748531E-8</v>
      </c>
      <c r="CL261" s="8">
        <f t="shared" si="314"/>
        <v>-1.0543522613138059E-9</v>
      </c>
    </row>
    <row r="262" spans="1:90">
      <c r="A262">
        <f t="shared" si="331"/>
        <v>2216</v>
      </c>
      <c r="B262" s="4">
        <f t="shared" si="349"/>
        <v>1286.5288507805965</v>
      </c>
      <c r="C262" s="4">
        <f t="shared" si="350"/>
        <v>3572.5762103745215</v>
      </c>
      <c r="D262" s="4">
        <f t="shared" si="351"/>
        <v>6809.4960892172639</v>
      </c>
      <c r="E262" s="11">
        <f t="shared" si="332"/>
        <v>2.5132541475967468E-7</v>
      </c>
      <c r="F262" s="11">
        <f t="shared" si="333"/>
        <v>5.0385205052980098E-7</v>
      </c>
      <c r="G262" s="11">
        <f t="shared" si="334"/>
        <v>1.1124193035924548E-6</v>
      </c>
      <c r="H262" s="4">
        <f t="shared" si="352"/>
        <v>287116.0321479995</v>
      </c>
      <c r="I262" s="4">
        <f t="shared" si="353"/>
        <v>278120.58349496807</v>
      </c>
      <c r="J262" s="4">
        <f t="shared" si="354"/>
        <v>52822.104722917873</v>
      </c>
      <c r="K262" s="4">
        <f t="shared" si="322"/>
        <v>223171.07927567497</v>
      </c>
      <c r="L262" s="4">
        <f t="shared" si="323"/>
        <v>77848.747547309016</v>
      </c>
      <c r="M262" s="4">
        <f t="shared" si="324"/>
        <v>7757.123879777374</v>
      </c>
      <c r="N262" s="11">
        <f t="shared" si="335"/>
        <v>2.8946372242635299E-3</v>
      </c>
      <c r="O262" s="11">
        <f t="shared" si="336"/>
        <v>4.5061721965902191E-3</v>
      </c>
      <c r="P262" s="11">
        <f t="shared" si="337"/>
        <v>3.2499956654232776E-3</v>
      </c>
      <c r="Q262" s="4">
        <f t="shared" si="338"/>
        <v>2997.2699330975106</v>
      </c>
      <c r="R262" s="4">
        <f t="shared" si="339"/>
        <v>10292.25173705686</v>
      </c>
      <c r="S262" s="4">
        <f t="shared" si="340"/>
        <v>2510.9963265457254</v>
      </c>
      <c r="T262" s="4">
        <f t="shared" si="355"/>
        <v>10.439228735065933</v>
      </c>
      <c r="U262" s="4">
        <f t="shared" si="356"/>
        <v>37.006436588477364</v>
      </c>
      <c r="V262" s="4">
        <f t="shared" si="357"/>
        <v>47.53684730506928</v>
      </c>
      <c r="W262" s="11">
        <f t="shared" si="341"/>
        <v>-1.219247815263802E-2</v>
      </c>
      <c r="X262" s="11">
        <f t="shared" si="342"/>
        <v>-1.3228699347321071E-2</v>
      </c>
      <c r="Y262" s="11">
        <f t="shared" si="343"/>
        <v>-1.2203590333800474E-2</v>
      </c>
      <c r="Z262" s="4">
        <f t="shared" si="369"/>
        <v>2257.2966521744975</v>
      </c>
      <c r="AA262" s="4">
        <f t="shared" si="358"/>
        <v>17382.99359535435</v>
      </c>
      <c r="AB262" s="4">
        <f t="shared" si="359"/>
        <v>4725.3651847485608</v>
      </c>
      <c r="AC262" s="12">
        <f t="shared" si="360"/>
        <v>1.3468655086274186</v>
      </c>
      <c r="AD262" s="12">
        <f t="shared" si="361"/>
        <v>4.702149964324974</v>
      </c>
      <c r="AE262" s="12">
        <f t="shared" si="362"/>
        <v>1.9650390616471616</v>
      </c>
      <c r="AF262" s="11">
        <f t="shared" si="344"/>
        <v>-2.9039671966837322E-3</v>
      </c>
      <c r="AG262" s="11">
        <f t="shared" si="345"/>
        <v>2.0567434751257441E-3</v>
      </c>
      <c r="AH262" s="11">
        <f t="shared" si="346"/>
        <v>8.257041531207765E-4</v>
      </c>
      <c r="AI262" s="1">
        <f t="shared" si="325"/>
        <v>556558.26058863488</v>
      </c>
      <c r="AJ262" s="1">
        <f t="shared" si="326"/>
        <v>530098.52212594065</v>
      </c>
      <c r="AK262" s="1">
        <f t="shared" si="327"/>
        <v>102009.57689566133</v>
      </c>
      <c r="AL262" s="17">
        <f t="shared" si="363"/>
        <v>66.207508698721554</v>
      </c>
      <c r="AM262" s="17">
        <f t="shared" si="363"/>
        <v>29.701255932691716</v>
      </c>
      <c r="AN262" s="17">
        <f t="shared" si="363"/>
        <v>4.5243668524697771</v>
      </c>
      <c r="AO262" s="7">
        <f t="shared" si="347"/>
        <v>2.3053881018209668E-3</v>
      </c>
      <c r="AP262" s="7">
        <f t="shared" si="347"/>
        <v>3.5501244348922017E-3</v>
      </c>
      <c r="AQ262" s="7">
        <f t="shared" si="347"/>
        <v>2.5697223825316127E-3</v>
      </c>
      <c r="AR262" s="1">
        <f t="shared" si="364"/>
        <v>287116.0321479995</v>
      </c>
      <c r="AS262" s="1">
        <f t="shared" si="365"/>
        <v>278120.58349496807</v>
      </c>
      <c r="AT262" s="1">
        <f t="shared" si="366"/>
        <v>52822.104722917873</v>
      </c>
      <c r="AU262" s="1">
        <f t="shared" si="328"/>
        <v>57423.206429599901</v>
      </c>
      <c r="AV262" s="1">
        <f t="shared" si="329"/>
        <v>55624.116698993617</v>
      </c>
      <c r="AW262" s="1">
        <f t="shared" si="330"/>
        <v>10564.420944583575</v>
      </c>
      <c r="AX262" s="1">
        <f t="shared" si="300"/>
        <v>178536.86342053997</v>
      </c>
      <c r="AY262" s="1">
        <f t="shared" si="301"/>
        <v>62278.998037847217</v>
      </c>
      <c r="AZ262" s="1">
        <f t="shared" si="302"/>
        <v>6205.6991038218985</v>
      </c>
      <c r="BA262" s="1">
        <f t="shared" si="303"/>
        <v>12.092550376642102</v>
      </c>
      <c r="BB262" s="1">
        <f t="shared" si="304"/>
        <v>11.039379537794231</v>
      </c>
      <c r="BC262" s="1">
        <f t="shared" si="305"/>
        <v>8.733223359111971</v>
      </c>
      <c r="BD262" s="1">
        <f t="shared" si="306"/>
        <v>348.80103950065194</v>
      </c>
      <c r="BE262">
        <f t="shared" si="370"/>
        <v>0.44605544733121549</v>
      </c>
      <c r="BF262">
        <f t="shared" si="371"/>
        <v>0.64396964061591089</v>
      </c>
      <c r="BG262">
        <f t="shared" si="372"/>
        <v>5.0936644772301656E-2</v>
      </c>
      <c r="BH262">
        <f t="shared" si="307"/>
        <v>0.51062422222910064</v>
      </c>
      <c r="BI262">
        <f t="shared" si="308"/>
        <v>1.989654620938508E-2</v>
      </c>
      <c r="BJ262">
        <f t="shared" si="308"/>
        <v>4.1469689803498549E-2</v>
      </c>
      <c r="BK262">
        <f t="shared" si="308"/>
        <v>2.5945417806596459E-4</v>
      </c>
      <c r="BL262">
        <f t="shared" ref="BL262:BL325" si="375">BI262*AR262</f>
        <v>5712.617401087964</v>
      </c>
      <c r="BM262">
        <f t="shared" ref="BM262:BM325" si="376">BJ262*AS262</f>
        <v>11533.574325504345</v>
      </c>
      <c r="BN262">
        <f t="shared" ref="BN262:BN325" si="377">BK262*AT262</f>
        <v>13.704915764598963</v>
      </c>
      <c r="BO262">
        <f t="shared" si="348"/>
        <v>2712.9621893461617</v>
      </c>
      <c r="BP262">
        <f t="shared" si="367"/>
        <v>2060.6486589169231</v>
      </c>
      <c r="BQ262">
        <f t="shared" si="368"/>
        <v>113.87821593474381</v>
      </c>
      <c r="BR262" s="7">
        <f t="shared" si="315"/>
        <v>3.6500170653193109E-3</v>
      </c>
      <c r="BS262" s="7">
        <f t="shared" si="373"/>
        <v>3.0472210362873053E-3</v>
      </c>
      <c r="BT262" s="7">
        <f t="shared" si="374"/>
        <v>3.1342913705300739E-4</v>
      </c>
      <c r="BU262" s="8">
        <f>MAX((BU$3*climate!$I372+BU$4*climate!$I372^2+BU$5*climate!$I372^6)*(K262/K$66)^$BW$1,-99)</f>
        <v>2.102487849402467</v>
      </c>
      <c r="BV262" s="8">
        <f>MAX((BV$3*climate!$I372+BV$4*climate!$I372^2+BV$5*climate!$I372^6)*(L262/L$66)^$BW$1,-99)</f>
        <v>0.57071587809174718</v>
      </c>
      <c r="BW262" s="8">
        <f>MAX((BW$3*climate!$I372+BW$4*climate!$I372^2+BW$5*climate!$I372^6)*(M262/M$66)^$BW$1,-99)</f>
        <v>-0.19932016884517889</v>
      </c>
      <c r="BX262" s="8">
        <f>MAX((BX$3*climate!$M372+BX$4*climate!$M372^2+BX$5*climate!$M372^6)*(K262/K$66)^$BW$1,-99)</f>
        <v>2.102487308402968</v>
      </c>
      <c r="BY262" s="8">
        <f>MAX((BY$3*climate!$M372+BY$4*climate!$M372^2+BY$5*climate!$M372^6)*(L262/L$66)^$BW$1,-99)</f>
        <v>0.57071539655850012</v>
      </c>
      <c r="BZ262" s="8">
        <f>MAX((BZ$3*climate!$M372+BZ$4*climate!$M372^2+BZ$5*climate!$M372^6)*(M262/M$66)^$BW$1,-99)</f>
        <v>-0.19932076526031273</v>
      </c>
      <c r="CA262" s="8">
        <f t="shared" si="309"/>
        <v>1.8683353219809936E-3</v>
      </c>
      <c r="CB262" s="8">
        <f t="shared" si="310"/>
        <v>5.6932306959790998E-6</v>
      </c>
      <c r="CC262" s="8">
        <f t="shared" si="311"/>
        <v>5.8559072769415555E-7</v>
      </c>
      <c r="CD262" s="8">
        <f>MAX((CD$3*climate!$I372+CD$4*climate!$I372^2+CD$5*climate!$I372^6)*(K262/K$66)^$BW$1,-99)</f>
        <v>0.85396788002371304</v>
      </c>
      <c r="CE262" s="8">
        <f>MAX((CE$3*climate!$I372+CE$4*climate!$I372^2+CE$5*climate!$I372^6)*(L262/L$66)^$BW$1,-99)</f>
        <v>0.2450685976010443</v>
      </c>
      <c r="CF262" s="8">
        <f>MAX((CF$3*climate!$I372+CF$4*climate!$I372^2+CF$5*climate!$I372^6)*(M262/M$66)^$BW$1,-99)</f>
        <v>-3.583961159356297E-2</v>
      </c>
      <c r="CG262" s="8">
        <f>MAX((CG$3*climate!$M372+CG$4*climate!$M372^2+CG$5*climate!$M372^6)*(K262/K$66)^$BW$1,-99)</f>
        <v>0.85396812408328193</v>
      </c>
      <c r="CH262" s="8">
        <f>MAX((CH$3*climate!$M372+CH$4*climate!$M372^2+CH$5*climate!$M372^6)*(L262/L$66)^$BW$1,-99)</f>
        <v>0.24506858695746514</v>
      </c>
      <c r="CI262" s="8">
        <f>MAX((CI$3*climate!$M372+CI$4*climate!$M372^2+CI$5*climate!$M372^6)*(M262/M$66)^$BW$1,-99)</f>
        <v>-3.583977850796638E-2</v>
      </c>
      <c r="CJ262" s="8">
        <f t="shared" si="312"/>
        <v>-3.1239095390255303E-6</v>
      </c>
      <c r="CK262" s="8">
        <f t="shared" si="313"/>
        <v>-9.5192428627771739E-9</v>
      </c>
      <c r="CL262" s="8">
        <f t="shared" si="314"/>
        <v>-9.7912427104843015E-10</v>
      </c>
    </row>
    <row r="263" spans="1:90">
      <c r="A263">
        <f t="shared" si="331"/>
        <v>2217</v>
      </c>
      <c r="B263" s="4">
        <f t="shared" si="349"/>
        <v>1286.5291579511236</v>
      </c>
      <c r="C263" s="4">
        <f t="shared" si="350"/>
        <v>3572.5779204218784</v>
      </c>
      <c r="D263" s="4">
        <f t="shared" si="351"/>
        <v>6809.5032854814162</v>
      </c>
      <c r="E263" s="11">
        <f t="shared" si="332"/>
        <v>2.3875914402169095E-7</v>
      </c>
      <c r="F263" s="11">
        <f t="shared" si="333"/>
        <v>4.7865944800331088E-7</v>
      </c>
      <c r="G263" s="11">
        <f t="shared" si="334"/>
        <v>1.0567983384128321E-6</v>
      </c>
      <c r="H263" s="4">
        <f t="shared" si="352"/>
        <v>287938.86982793768</v>
      </c>
      <c r="I263" s="4">
        <f t="shared" si="353"/>
        <v>279361.47505701007</v>
      </c>
      <c r="J263" s="4">
        <f t="shared" si="354"/>
        <v>52992.12223291702</v>
      </c>
      <c r="K263" s="4">
        <f t="shared" si="322"/>
        <v>223810.60549494109</v>
      </c>
      <c r="L263" s="4">
        <f t="shared" si="323"/>
        <v>78196.048142183223</v>
      </c>
      <c r="M263" s="4">
        <f t="shared" si="324"/>
        <v>7782.0833636870184</v>
      </c>
      <c r="N263" s="11">
        <f t="shared" si="335"/>
        <v>2.8656321479547664E-3</v>
      </c>
      <c r="O263" s="11">
        <f t="shared" si="336"/>
        <v>4.4612226376943287E-3</v>
      </c>
      <c r="P263" s="11">
        <f t="shared" si="337"/>
        <v>3.2176208987344523E-3</v>
      </c>
      <c r="Q263" s="4">
        <f t="shared" si="338"/>
        <v>2969.2108448372783</v>
      </c>
      <c r="R263" s="4">
        <f t="shared" si="339"/>
        <v>10201.412133353537</v>
      </c>
      <c r="S263" s="4">
        <f t="shared" si="340"/>
        <v>2488.3366218652504</v>
      </c>
      <c r="T263" s="4">
        <f t="shared" si="355"/>
        <v>10.311948666783252</v>
      </c>
      <c r="U263" s="4">
        <f t="shared" si="356"/>
        <v>36.516889564932697</v>
      </c>
      <c r="V263" s="4">
        <f t="shared" si="357"/>
        <v>46.956727094797785</v>
      </c>
      <c r="W263" s="11">
        <f t="shared" si="341"/>
        <v>-1.219247815263802E-2</v>
      </c>
      <c r="X263" s="11">
        <f t="shared" si="342"/>
        <v>-1.3228699347321071E-2</v>
      </c>
      <c r="Y263" s="11">
        <f t="shared" si="343"/>
        <v>-1.2203590333800474E-2</v>
      </c>
      <c r="Z263" s="4">
        <f t="shared" si="369"/>
        <v>2229.7356253795419</v>
      </c>
      <c r="AA263" s="4">
        <f t="shared" si="358"/>
        <v>17265.780823556433</v>
      </c>
      <c r="AB263" s="4">
        <f t="shared" si="359"/>
        <v>4686.7406424087376</v>
      </c>
      <c r="AC263" s="12">
        <f t="shared" si="360"/>
        <v>1.3429542553720197</v>
      </c>
      <c r="AD263" s="12">
        <f t="shared" si="361"/>
        <v>4.711821080583162</v>
      </c>
      <c r="AE263" s="12">
        <f t="shared" si="362"/>
        <v>1.9666616025614081</v>
      </c>
      <c r="AF263" s="11">
        <f t="shared" si="344"/>
        <v>-2.9039671966837322E-3</v>
      </c>
      <c r="AG263" s="11">
        <f t="shared" si="345"/>
        <v>2.0567434751257441E-3</v>
      </c>
      <c r="AH263" s="11">
        <f t="shared" si="346"/>
        <v>8.257041531207765E-4</v>
      </c>
      <c r="AI263" s="1">
        <f t="shared" si="325"/>
        <v>558325.64095937135</v>
      </c>
      <c r="AJ263" s="1">
        <f t="shared" si="326"/>
        <v>532712.78661234025</v>
      </c>
      <c r="AK263" s="1">
        <f t="shared" si="327"/>
        <v>102373.04015067877</v>
      </c>
      <c r="AL263" s="17">
        <f t="shared" si="363"/>
        <v>66.358616361498733</v>
      </c>
      <c r="AM263" s="17">
        <f t="shared" si="363"/>
        <v>29.805644655581013</v>
      </c>
      <c r="AN263" s="17">
        <f t="shared" si="363"/>
        <v>4.5358769555696776</v>
      </c>
      <c r="AO263" s="7">
        <f t="shared" si="347"/>
        <v>2.2823342208027572E-3</v>
      </c>
      <c r="AP263" s="7">
        <f t="shared" si="347"/>
        <v>3.5146231905432796E-3</v>
      </c>
      <c r="AQ263" s="7">
        <f t="shared" si="347"/>
        <v>2.5440251587062965E-3</v>
      </c>
      <c r="AR263" s="1">
        <f t="shared" si="364"/>
        <v>287938.86982793768</v>
      </c>
      <c r="AS263" s="1">
        <f t="shared" si="365"/>
        <v>279361.47505701007</v>
      </c>
      <c r="AT263" s="1">
        <f t="shared" si="366"/>
        <v>52992.12223291702</v>
      </c>
      <c r="AU263" s="1">
        <f t="shared" si="328"/>
        <v>57587.773965587541</v>
      </c>
      <c r="AV263" s="1">
        <f t="shared" si="329"/>
        <v>55872.29501140202</v>
      </c>
      <c r="AW263" s="1">
        <f t="shared" si="330"/>
        <v>10598.424446583405</v>
      </c>
      <c r="AX263" s="1">
        <f t="shared" ref="AX263:AX326" si="378">(AR263-AU263)/B263*1000</f>
        <v>179048.48439595287</v>
      </c>
      <c r="AY263" s="1">
        <f t="shared" ref="AY263:AY326" si="379">(AS263-AV263)/C263*1000</f>
        <v>62556.838513746581</v>
      </c>
      <c r="AZ263" s="1">
        <f t="shared" ref="AZ263:AZ326" si="380">(AT263-AW263)/D263*1000</f>
        <v>6225.6666909496143</v>
      </c>
      <c r="BA263" s="1">
        <f t="shared" ref="BA263:BA326" si="381">LN(AX263)</f>
        <v>12.095411910693478</v>
      </c>
      <c r="BB263" s="1">
        <f t="shared" ref="BB263:BB326" si="382">LN(AY263)</f>
        <v>11.043830838676044</v>
      </c>
      <c r="BC263" s="1">
        <f t="shared" ref="BC263:BC326" si="383">LN(AZ263)</f>
        <v>8.7364358145459544</v>
      </c>
      <c r="BD263" s="1">
        <f t="shared" ref="BD263:BD326" si="384">SUMPRODUCT(BA263:BC263,B263:D263)*BS263</f>
        <v>338.76469463968812</v>
      </c>
      <c r="BE263">
        <f t="shared" si="370"/>
        <v>0.44605544733121549</v>
      </c>
      <c r="BF263">
        <f t="shared" si="371"/>
        <v>0.64396964061591089</v>
      </c>
      <c r="BG263">
        <f t="shared" si="372"/>
        <v>5.0936644772301656E-2</v>
      </c>
      <c r="BH263">
        <f t="shared" ref="BH263:BH326" si="385">(BE263*Z263+BF263*AA263+BG263*AB263)/(Z263+AA263+AB263)</f>
        <v>0.51078570500232678</v>
      </c>
      <c r="BI263">
        <f t="shared" ref="BI263:BK326" si="386">BI$5*BE263^2</f>
        <v>1.989654620938508E-2</v>
      </c>
      <c r="BJ263">
        <f t="shared" si="386"/>
        <v>4.1469689803498549E-2</v>
      </c>
      <c r="BK263">
        <f t="shared" si="386"/>
        <v>2.5945417806596459E-4</v>
      </c>
      <c r="BL263">
        <f t="shared" si="375"/>
        <v>5728.9890290096773</v>
      </c>
      <c r="BM263">
        <f t="shared" si="376"/>
        <v>11585.033713662006</v>
      </c>
      <c r="BN263">
        <f t="shared" si="377"/>
        <v>13.749027517912614</v>
      </c>
      <c r="BO263">
        <f t="shared" si="348"/>
        <v>2722.8645476348411</v>
      </c>
      <c r="BP263">
        <f t="shared" si="367"/>
        <v>2083.894270787313</v>
      </c>
      <c r="BQ263">
        <f t="shared" si="368"/>
        <v>115.18627173366332</v>
      </c>
      <c r="BR263" s="7">
        <f t="shared" si="315"/>
        <v>3.614133541642861E-3</v>
      </c>
      <c r="BS263" s="7">
        <f t="shared" si="373"/>
        <v>2.9584670255216558E-3</v>
      </c>
      <c r="BT263" s="7">
        <f t="shared" si="374"/>
        <v>3.0322559074964046E-4</v>
      </c>
      <c r="BU263" s="8">
        <f>MAX((BU$3*climate!$I373+BU$4*climate!$I373^2+BU$5*climate!$I373^6)*(K263/K$66)^$BW$1,-99)</f>
        <v>2.0973062832092118</v>
      </c>
      <c r="BV263" s="8">
        <f>MAX((BV$3*climate!$I373+BV$4*climate!$I373^2+BV$5*climate!$I373^6)*(L263/L$66)^$BW$1,-99)</f>
        <v>0.56681234508538492</v>
      </c>
      <c r="BW263" s="8">
        <f>MAX((BW$3*climate!$I373+BW$4*climate!$I373^2+BW$5*climate!$I373^6)*(M263/M$66)^$BW$1,-99)</f>
        <v>-0.20320749284442052</v>
      </c>
      <c r="BX263" s="8">
        <f>MAX((BX$3*climate!$M373+BX$4*climate!$M373^2+BX$5*climate!$M373^6)*(K263/K$66)^$BW$1,-99)</f>
        <v>2.0973057406343609</v>
      </c>
      <c r="BY263" s="8">
        <f>MAX((BY$3*climate!$M373+BY$4*climate!$M373^2+BY$5*climate!$M373^6)*(L263/L$66)^$BW$1,-99)</f>
        <v>0.56681186341648626</v>
      </c>
      <c r="BZ263" s="8">
        <f>MAX((BZ$3*climate!$M373+BZ$4*climate!$M373^2+BZ$5*climate!$M373^6)*(M263/M$66)^$BW$1,-99)</f>
        <v>-0.20320808886341793</v>
      </c>
      <c r="CA263" s="8">
        <f t="shared" ref="CA263:CA326" si="387">((BU263-BX263)*H263+(BY263-BY263)*I263+(BW263-BZ263)*J263)/100</f>
        <v>1.8781270090756175E-3</v>
      </c>
      <c r="CB263" s="8">
        <f t="shared" ref="CB263:CB326" si="388">CA263*BS263</f>
        <v>5.5563768260918254E-6</v>
      </c>
      <c r="CC263" s="8">
        <f t="shared" ref="CC263:CC326" si="389">CA263*BT263</f>
        <v>5.6949617182980948E-7</v>
      </c>
      <c r="CD263" s="8">
        <f>MAX((CD$3*climate!$I373+CD$4*climate!$I373^2+CD$5*climate!$I373^6)*(K263/K$66)^$BW$1,-99)</f>
        <v>0.85500628935266554</v>
      </c>
      <c r="CE263" s="8">
        <f>MAX((CE$3*climate!$I373+CE$4*climate!$I373^2+CE$5*climate!$I373^6)*(L263/L$66)^$BW$1,-99)</f>
        <v>0.24471936924117571</v>
      </c>
      <c r="CF263" s="8">
        <f>MAX((CF$3*climate!$I373+CF$4*climate!$I373^2+CF$5*climate!$I373^6)*(M263/M$66)^$BW$1,-99)</f>
        <v>-3.6947846638687228E-2</v>
      </c>
      <c r="CG263" s="8">
        <f>MAX((CG$3*climate!$M373+CG$4*climate!$M373^2+CG$5*climate!$M373^6)*(K263/K$66)^$BW$1,-99)</f>
        <v>0.85500653113548164</v>
      </c>
      <c r="CH263" s="8">
        <f>MAX((CH$3*climate!$M373+CH$4*climate!$M373^2+CH$5*climate!$M373^6)*(L263/L$66)^$BW$1,-99)</f>
        <v>0.24471935729569413</v>
      </c>
      <c r="CI263" s="8">
        <f>MAX((CI$3*climate!$M373+CI$4*climate!$M373^2+CI$5*climate!$M373^6)*(M263/M$66)^$BW$1,-99)</f>
        <v>-3.6948014711338961E-2</v>
      </c>
      <c r="CJ263" s="8">
        <f t="shared" ref="CJ263:CJ326" si="390">((CD263-CG263)*Q263+(CH263-CH263)*R263+(CF263-CI263)*S263)/100</f>
        <v>-2.9968282522153245E-6</v>
      </c>
      <c r="CK263" s="8">
        <f t="shared" ref="CK263:CK326" si="391">CJ263*BS263</f>
        <v>-8.8660175653307334E-9</v>
      </c>
      <c r="CL263" s="8">
        <f t="shared" ref="CL263:CL326" si="392">CJ263*BT263</f>
        <v>-9.0871501715320424E-10</v>
      </c>
    </row>
    <row r="264" spans="1:90">
      <c r="A264">
        <f t="shared" si="331"/>
        <v>2218</v>
      </c>
      <c r="B264" s="4">
        <f t="shared" si="349"/>
        <v>1286.529449763194</v>
      </c>
      <c r="C264" s="4">
        <f t="shared" si="350"/>
        <v>3572.5795449676448</v>
      </c>
      <c r="D264" s="4">
        <f t="shared" si="351"/>
        <v>6809.5101219395856</v>
      </c>
      <c r="E264" s="11">
        <f t="shared" si="332"/>
        <v>2.268211868206064E-7</v>
      </c>
      <c r="F264" s="11">
        <f t="shared" si="333"/>
        <v>4.5472647560314529E-7</v>
      </c>
      <c r="G264" s="11">
        <f t="shared" si="334"/>
        <v>1.0039584214921904E-6</v>
      </c>
      <c r="H264" s="4">
        <f t="shared" si="352"/>
        <v>288755.79741941963</v>
      </c>
      <c r="I264" s="4">
        <f t="shared" si="353"/>
        <v>280595.46656079963</v>
      </c>
      <c r="J264" s="4">
        <f t="shared" si="354"/>
        <v>53160.986085486024</v>
      </c>
      <c r="K264" s="4">
        <f t="shared" si="322"/>
        <v>224445.54026537808</v>
      </c>
      <c r="L264" s="4">
        <f t="shared" si="323"/>
        <v>78541.418890461922</v>
      </c>
      <c r="M264" s="4">
        <f t="shared" si="324"/>
        <v>7806.8737887923016</v>
      </c>
      <c r="N264" s="11">
        <f t="shared" si="335"/>
        <v>2.8369288802596593E-3</v>
      </c>
      <c r="O264" s="11">
        <f t="shared" si="336"/>
        <v>4.4167289330365733E-3</v>
      </c>
      <c r="P264" s="11">
        <f t="shared" si="337"/>
        <v>3.1855769138842138E-3</v>
      </c>
      <c r="Q264" s="4">
        <f t="shared" si="338"/>
        <v>2941.3302110260429</v>
      </c>
      <c r="R264" s="4">
        <f t="shared" si="339"/>
        <v>10110.926145339319</v>
      </c>
      <c r="S264" s="4">
        <f t="shared" si="340"/>
        <v>2465.8025091069981</v>
      </c>
      <c r="T264" s="4">
        <f t="shared" si="355"/>
        <v>10.186220457952372</v>
      </c>
      <c r="U264" s="4">
        <f t="shared" si="356"/>
        <v>36.033818611778877</v>
      </c>
      <c r="V264" s="4">
        <f t="shared" si="357"/>
        <v>46.3836864339168</v>
      </c>
      <c r="W264" s="11">
        <f t="shared" si="341"/>
        <v>-1.219247815263802E-2</v>
      </c>
      <c r="X264" s="11">
        <f t="shared" si="342"/>
        <v>-1.3228699347321071E-2</v>
      </c>
      <c r="Y264" s="11">
        <f t="shared" si="343"/>
        <v>-1.2203590333800474E-2</v>
      </c>
      <c r="Z264" s="4">
        <f t="shared" si="369"/>
        <v>2202.4473845271045</v>
      </c>
      <c r="AA264" s="4">
        <f t="shared" si="358"/>
        <v>17148.590582308891</v>
      </c>
      <c r="AB264" s="4">
        <f t="shared" si="359"/>
        <v>4648.2815493100734</v>
      </c>
      <c r="AC264" s="12">
        <f t="shared" si="360"/>
        <v>1.3390543602677725</v>
      </c>
      <c r="AD264" s="12">
        <f t="shared" si="361"/>
        <v>4.7215120878466115</v>
      </c>
      <c r="AE264" s="12">
        <f t="shared" si="362"/>
        <v>1.9682854832144263</v>
      </c>
      <c r="AF264" s="11">
        <f t="shared" si="344"/>
        <v>-2.9039671966837322E-3</v>
      </c>
      <c r="AG264" s="11">
        <f t="shared" si="345"/>
        <v>2.0567434751257441E-3</v>
      </c>
      <c r="AH264" s="11">
        <f t="shared" si="346"/>
        <v>8.257041531207765E-4</v>
      </c>
      <c r="AI264" s="1">
        <f t="shared" si="325"/>
        <v>560080.85082902177</v>
      </c>
      <c r="AJ264" s="1">
        <f t="shared" si="326"/>
        <v>535313.80296250829</v>
      </c>
      <c r="AK264" s="1">
        <f t="shared" si="327"/>
        <v>102734.16058219431</v>
      </c>
      <c r="AL264" s="17">
        <f t="shared" si="363"/>
        <v>66.508554377056029</v>
      </c>
      <c r="AM264" s="17">
        <f t="shared" si="363"/>
        <v>29.909352709397456</v>
      </c>
      <c r="AN264" s="17">
        <f t="shared" si="363"/>
        <v>4.547300946810525</v>
      </c>
      <c r="AO264" s="7">
        <f t="shared" si="347"/>
        <v>2.2595108785947297E-3</v>
      </c>
      <c r="AP264" s="7">
        <f t="shared" si="347"/>
        <v>3.4794769586378466E-3</v>
      </c>
      <c r="AQ264" s="7">
        <f t="shared" si="347"/>
        <v>2.5185849071192334E-3</v>
      </c>
      <c r="AR264" s="1">
        <f t="shared" si="364"/>
        <v>288755.79741941963</v>
      </c>
      <c r="AS264" s="1">
        <f t="shared" si="365"/>
        <v>280595.46656079963</v>
      </c>
      <c r="AT264" s="1">
        <f t="shared" si="366"/>
        <v>53160.986085486024</v>
      </c>
      <c r="AU264" s="1">
        <f t="shared" si="328"/>
        <v>57751.15948388393</v>
      </c>
      <c r="AV264" s="1">
        <f t="shared" si="329"/>
        <v>56119.09331215993</v>
      </c>
      <c r="AW264" s="1">
        <f t="shared" si="330"/>
        <v>10632.197217097206</v>
      </c>
      <c r="AX264" s="1">
        <f t="shared" si="378"/>
        <v>179556.43221230243</v>
      </c>
      <c r="AY264" s="1">
        <f t="shared" si="379"/>
        <v>62833.135112369535</v>
      </c>
      <c r="AZ264" s="1">
        <f t="shared" si="380"/>
        <v>6245.4990310338408</v>
      </c>
      <c r="BA264" s="1">
        <f t="shared" si="381"/>
        <v>12.098244823085535</v>
      </c>
      <c r="BB264" s="1">
        <f t="shared" si="382"/>
        <v>11.048237842486818</v>
      </c>
      <c r="BC264" s="1">
        <f t="shared" si="383"/>
        <v>8.7396163282596611</v>
      </c>
      <c r="BD264" s="1">
        <f t="shared" si="384"/>
        <v>329.01589347292571</v>
      </c>
      <c r="BE264">
        <f t="shared" si="370"/>
        <v>0.44605544733121549</v>
      </c>
      <c r="BF264">
        <f t="shared" si="371"/>
        <v>0.64396964061591089</v>
      </c>
      <c r="BG264">
        <f t="shared" si="372"/>
        <v>5.0936644772301656E-2</v>
      </c>
      <c r="BH264">
        <f t="shared" si="385"/>
        <v>0.51094587184093443</v>
      </c>
      <c r="BI264">
        <f t="shared" si="386"/>
        <v>1.989654620938508E-2</v>
      </c>
      <c r="BJ264">
        <f t="shared" si="386"/>
        <v>4.1469689803498549E-2</v>
      </c>
      <c r="BK264">
        <f t="shared" si="386"/>
        <v>2.5945417806596459E-4</v>
      </c>
      <c r="BL264">
        <f t="shared" si="375"/>
        <v>5745.2430665833199</v>
      </c>
      <c r="BM264">
        <f t="shared" si="376"/>
        <v>11636.206958544311</v>
      </c>
      <c r="BN264">
        <f t="shared" si="377"/>
        <v>13.792839949985957</v>
      </c>
      <c r="BO264">
        <f t="shared" si="348"/>
        <v>2732.7053437257982</v>
      </c>
      <c r="BP264">
        <f t="shared" si="367"/>
        <v>2107.4030649028787</v>
      </c>
      <c r="BQ264">
        <f t="shared" si="368"/>
        <v>116.50939106232013</v>
      </c>
      <c r="BR264" s="7">
        <f t="shared" ref="BR264:BR327" si="393">SUM(H264:J264)/SUM(H263:J263)-1+BR$5</f>
        <v>3.5786069725376457E-3</v>
      </c>
      <c r="BS264" s="7">
        <f t="shared" si="373"/>
        <v>2.8722980830307335E-3</v>
      </c>
      <c r="BT264" s="7">
        <f t="shared" si="374"/>
        <v>2.9336440061113379E-4</v>
      </c>
      <c r="BU264" s="8">
        <f>MAX((BU$3*climate!$I374+BU$4*climate!$I374^2+BU$5*climate!$I374^6)*(K264/K$66)^$BW$1,-99)</f>
        <v>2.0921751954614822</v>
      </c>
      <c r="BV264" s="8">
        <f>MAX((BV$3*climate!$I374+BV$4*climate!$I374^2+BV$5*climate!$I374^6)*(L264/L$66)^$BW$1,-99)</f>
        <v>0.56295606033612011</v>
      </c>
      <c r="BW264" s="8">
        <f>MAX((BW$3*climate!$I374+BW$4*climate!$I374^2+BW$5*climate!$I374^6)*(M264/M$66)^$BW$1,-99)</f>
        <v>-0.20704421231485756</v>
      </c>
      <c r="BX264" s="8">
        <f>MAX((BX$3*climate!$M374+BX$4*climate!$M374^2+BX$5*climate!$M374^6)*(K264/K$66)^$BW$1,-99)</f>
        <v>2.092174651360601</v>
      </c>
      <c r="BY264" s="8">
        <f>MAX((BY$3*climate!$M374+BY$4*climate!$M374^2+BY$5*climate!$M374^6)*(L264/L$66)^$BW$1,-99)</f>
        <v>0.56295557855062217</v>
      </c>
      <c r="BZ264" s="8">
        <f>MAX((BZ$3*climate!$M374+BZ$4*climate!$M374^2+BZ$5*climate!$M374^6)*(M264/M$66)^$BW$1,-99)</f>
        <v>-0.20704480792866378</v>
      </c>
      <c r="CA264" s="8">
        <f t="shared" si="387"/>
        <v>1.8877570110357683E-3</v>
      </c>
      <c r="CB264" s="8">
        <f t="shared" si="388"/>
        <v>5.4222008440258646E-6</v>
      </c>
      <c r="CC264" s="8">
        <f t="shared" si="389"/>
        <v>5.5380070404197367E-7</v>
      </c>
      <c r="CD264" s="8">
        <f>MAX((CD$3*climate!$I374+CD$4*climate!$I374^2+CD$5*climate!$I374^6)*(K264/K$66)^$BW$1,-99)</f>
        <v>0.85601596927687096</v>
      </c>
      <c r="CE264" s="8">
        <f>MAX((CE$3*climate!$I374+CE$4*climate!$I374^2+CE$5*climate!$I374^6)*(L264/L$66)^$BW$1,-99)</f>
        <v>0.24436544252720821</v>
      </c>
      <c r="CF264" s="8">
        <f>MAX((CF$3*climate!$I374+CF$4*climate!$I374^2+CF$5*climate!$I374^6)*(M264/M$66)^$BW$1,-99)</f>
        <v>-3.8050159988022011E-2</v>
      </c>
      <c r="CG264" s="8">
        <f>MAX((CG$3*climate!$M374+CG$4*climate!$M374^2+CG$5*climate!$M374^6)*(K264/K$66)^$BW$1,-99)</f>
        <v>0.85601620881025853</v>
      </c>
      <c r="CH264" s="8">
        <f>MAX((CH$3*climate!$M374+CH$4*climate!$M374^2+CH$5*climate!$M374^6)*(L264/L$66)^$BW$1,-99)</f>
        <v>0.24436542929834415</v>
      </c>
      <c r="CI264" s="8">
        <f>MAX((CI$3*climate!$M374+CI$4*climate!$M374^2+CI$5*climate!$M374^6)*(M264/M$66)^$BW$1,-99)</f>
        <v>-3.8050329201156592E-2</v>
      </c>
      <c r="CJ264" s="8">
        <f t="shared" si="390"/>
        <v>-2.8730061758415839E-6</v>
      </c>
      <c r="CK264" s="8">
        <f t="shared" si="391"/>
        <v>-8.2521301314052406E-9</v>
      </c>
      <c r="CL264" s="8">
        <f t="shared" si="392"/>
        <v>-8.4283773472785189E-10</v>
      </c>
    </row>
    <row r="265" spans="1:90">
      <c r="A265">
        <f t="shared" si="331"/>
        <v>2219</v>
      </c>
      <c r="B265" s="4">
        <f t="shared" si="349"/>
        <v>1286.5297269847238</v>
      </c>
      <c r="C265" s="4">
        <f t="shared" si="350"/>
        <v>3572.581088286825</v>
      </c>
      <c r="D265" s="4">
        <f t="shared" si="351"/>
        <v>6809.5166165813671</v>
      </c>
      <c r="E265" s="11">
        <f t="shared" si="332"/>
        <v>2.1548012747957606E-7</v>
      </c>
      <c r="F265" s="11">
        <f t="shared" si="333"/>
        <v>4.3199015182298802E-7</v>
      </c>
      <c r="G265" s="11">
        <f t="shared" si="334"/>
        <v>9.5376050041758084E-7</v>
      </c>
      <c r="H265" s="4">
        <f t="shared" si="352"/>
        <v>289566.83745070983</v>
      </c>
      <c r="I265" s="4">
        <f t="shared" si="353"/>
        <v>281822.54427741421</v>
      </c>
      <c r="J265" s="4">
        <f t="shared" si="354"/>
        <v>53328.699268064796</v>
      </c>
      <c r="K265" s="4">
        <f t="shared" si="322"/>
        <v>225075.9009893816</v>
      </c>
      <c r="L265" s="4">
        <f t="shared" si="323"/>
        <v>78884.855882321703</v>
      </c>
      <c r="M265" s="4">
        <f t="shared" si="324"/>
        <v>7831.4955775580147</v>
      </c>
      <c r="N265" s="11">
        <f t="shared" si="335"/>
        <v>2.8085241669679739E-3</v>
      </c>
      <c r="O265" s="11">
        <f t="shared" si="336"/>
        <v>4.3726863699617979E-3</v>
      </c>
      <c r="P265" s="11">
        <f t="shared" si="337"/>
        <v>3.153860230334482E-3</v>
      </c>
      <c r="Q265" s="4">
        <f t="shared" si="338"/>
        <v>2913.6288119113756</v>
      </c>
      <c r="R265" s="4">
        <f t="shared" si="339"/>
        <v>10020.803115018478</v>
      </c>
      <c r="S265" s="4">
        <f t="shared" si="340"/>
        <v>2443.3950874844081</v>
      </c>
      <c r="T265" s="4">
        <f t="shared" si="355"/>
        <v>10.062025187560833</v>
      </c>
      <c r="U265" s="4">
        <f t="shared" si="356"/>
        <v>35.55713805902775</v>
      </c>
      <c r="V265" s="4">
        <f t="shared" si="357"/>
        <v>45.817638926505822</v>
      </c>
      <c r="W265" s="11">
        <f t="shared" si="341"/>
        <v>-1.219247815263802E-2</v>
      </c>
      <c r="X265" s="11">
        <f t="shared" si="342"/>
        <v>-1.3228699347321071E-2</v>
      </c>
      <c r="Y265" s="11">
        <f t="shared" si="343"/>
        <v>-1.2203590333800474E-2</v>
      </c>
      <c r="Z265" s="4">
        <f t="shared" si="369"/>
        <v>2175.430814875268</v>
      </c>
      <c r="AA265" s="4">
        <f t="shared" si="358"/>
        <v>17031.440894077932</v>
      </c>
      <c r="AB265" s="4">
        <f t="shared" si="359"/>
        <v>4609.9905520830707</v>
      </c>
      <c r="AC265" s="12">
        <f t="shared" si="360"/>
        <v>1.3351657903309786</v>
      </c>
      <c r="AD265" s="12">
        <f t="shared" si="361"/>
        <v>4.7312230270260169</v>
      </c>
      <c r="AE265" s="12">
        <f t="shared" si="362"/>
        <v>1.9699107047124438</v>
      </c>
      <c r="AF265" s="11">
        <f t="shared" si="344"/>
        <v>-2.9039671966837322E-3</v>
      </c>
      <c r="AG265" s="11">
        <f t="shared" si="345"/>
        <v>2.0567434751257441E-3</v>
      </c>
      <c r="AH265" s="11">
        <f t="shared" si="346"/>
        <v>8.257041531207765E-4</v>
      </c>
      <c r="AI265" s="1">
        <f t="shared" si="325"/>
        <v>561823.92523000354</v>
      </c>
      <c r="AJ265" s="1">
        <f t="shared" si="326"/>
        <v>537901.51597841736</v>
      </c>
      <c r="AK265" s="1">
        <f t="shared" si="327"/>
        <v>103092.94174107208</v>
      </c>
      <c r="AL265" s="17">
        <f t="shared" si="363"/>
        <v>66.657328411169246</v>
      </c>
      <c r="AM265" s="17">
        <f t="shared" si="363"/>
        <v>30.012380923961576</v>
      </c>
      <c r="AN265" s="17">
        <f t="shared" si="363"/>
        <v>4.5586391827079629</v>
      </c>
      <c r="AO265" s="7">
        <f t="shared" si="347"/>
        <v>2.2369157698087822E-3</v>
      </c>
      <c r="AP265" s="7">
        <f t="shared" si="347"/>
        <v>3.4446821890514682E-3</v>
      </c>
      <c r="AQ265" s="7">
        <f t="shared" si="347"/>
        <v>2.4933990580480411E-3</v>
      </c>
      <c r="AR265" s="1">
        <f t="shared" si="364"/>
        <v>289566.83745070983</v>
      </c>
      <c r="AS265" s="1">
        <f t="shared" si="365"/>
        <v>281822.54427741421</v>
      </c>
      <c r="AT265" s="1">
        <f t="shared" si="366"/>
        <v>53328.699268064796</v>
      </c>
      <c r="AU265" s="1">
        <f t="shared" si="328"/>
        <v>57913.367490141973</v>
      </c>
      <c r="AV265" s="1">
        <f t="shared" si="329"/>
        <v>56364.508855482847</v>
      </c>
      <c r="AW265" s="1">
        <f t="shared" si="330"/>
        <v>10665.73985361296</v>
      </c>
      <c r="AX265" s="1">
        <f t="shared" si="378"/>
        <v>180060.72079150527</v>
      </c>
      <c r="AY265" s="1">
        <f t="shared" si="379"/>
        <v>63107.884705857359</v>
      </c>
      <c r="AZ265" s="1">
        <f t="shared" si="380"/>
        <v>6265.1964620464123</v>
      </c>
      <c r="BA265" s="1">
        <f t="shared" si="381"/>
        <v>12.101049410717353</v>
      </c>
      <c r="BB265" s="1">
        <f t="shared" si="382"/>
        <v>11.052600996441805</v>
      </c>
      <c r="BC265" s="1">
        <f t="shared" si="383"/>
        <v>8.7427652255051225</v>
      </c>
      <c r="BD265" s="1">
        <f t="shared" si="384"/>
        <v>319.54644722457249</v>
      </c>
      <c r="BE265">
        <f t="shared" si="370"/>
        <v>0.44605544733121549</v>
      </c>
      <c r="BF265">
        <f t="shared" si="371"/>
        <v>0.64396964061591089</v>
      </c>
      <c r="BG265">
        <f t="shared" si="372"/>
        <v>5.0936644772301656E-2</v>
      </c>
      <c r="BH265">
        <f t="shared" si="385"/>
        <v>0.51110473557499048</v>
      </c>
      <c r="BI265">
        <f t="shared" si="386"/>
        <v>1.989654620938508E-2</v>
      </c>
      <c r="BJ265">
        <f t="shared" si="386"/>
        <v>4.1469689803498549E-2</v>
      </c>
      <c r="BK265">
        <f t="shared" si="386"/>
        <v>2.5945417806596459E-4</v>
      </c>
      <c r="BL265">
        <f t="shared" si="375"/>
        <v>5761.3799620435466</v>
      </c>
      <c r="BM265">
        <f t="shared" si="376"/>
        <v>11687.093490817102</v>
      </c>
      <c r="BN265">
        <f t="shared" si="377"/>
        <v>13.836353835922759</v>
      </c>
      <c r="BO265">
        <f t="shared" si="348"/>
        <v>2742.4846221227463</v>
      </c>
      <c r="BP265">
        <f t="shared" si="367"/>
        <v>2131.1780216892039</v>
      </c>
      <c r="BQ265">
        <f t="shared" si="368"/>
        <v>117.84774741279651</v>
      </c>
      <c r="BR265" s="7">
        <f t="shared" si="393"/>
        <v>3.5434337721882425E-3</v>
      </c>
      <c r="BS265" s="7">
        <f t="shared" si="373"/>
        <v>2.7886389155638187E-3</v>
      </c>
      <c r="BT265" s="7">
        <f t="shared" si="374"/>
        <v>2.8383366164130418E-4</v>
      </c>
      <c r="BU265" s="8">
        <f>MAX((BU$3*climate!$I375+BU$4*climate!$I375^2+BU$5*climate!$I375^6)*(K265/K$66)^$BW$1,-99)</f>
        <v>2.0870949545618989</v>
      </c>
      <c r="BV265" s="8">
        <f>MAX((BV$3*climate!$I375+BV$4*climate!$I375^2+BV$5*climate!$I375^6)*(L265/L$66)^$BW$1,-99)</f>
        <v>0.55914702759022161</v>
      </c>
      <c r="BW265" s="8">
        <f>MAX((BW$3*climate!$I375+BW$4*climate!$I375^2+BW$5*climate!$I375^6)*(M265/M$66)^$BW$1,-99)</f>
        <v>-0.21083034160938738</v>
      </c>
      <c r="BX265" s="8">
        <f>MAX((BX$3*climate!$M375+BX$4*climate!$M375^2+BX$5*climate!$M375^6)*(K265/K$66)^$BW$1,-99)</f>
        <v>2.0870944089833356</v>
      </c>
      <c r="BY265" s="8">
        <f>MAX((BY$3*climate!$M375+BY$4*climate!$M375^2+BY$5*climate!$M375^6)*(L265/L$66)^$BW$1,-99)</f>
        <v>0.55914654570671773</v>
      </c>
      <c r="BZ265" s="8">
        <f>MAX((BZ$3*climate!$M375+BZ$4*climate!$M375^2+BZ$5*climate!$M375^6)*(M265/M$66)^$BW$1,-99)</f>
        <v>-0.21083093680921466</v>
      </c>
      <c r="CA265" s="8">
        <f t="shared" si="387"/>
        <v>1.8972269172502574E-3</v>
      </c>
      <c r="CB265" s="8">
        <f t="shared" si="388"/>
        <v>5.2906808130992449E-6</v>
      </c>
      <c r="CC265" s="8">
        <f t="shared" si="389"/>
        <v>5.3849686288758418E-7</v>
      </c>
      <c r="CD265" s="8">
        <f>MAX((CD$3*climate!$I375+CD$4*climate!$I375^2+CD$5*climate!$I375^6)*(K265/K$66)^$BW$1,-99)</f>
        <v>0.85699739540495778</v>
      </c>
      <c r="CE265" s="8">
        <f>MAX((CE$3*climate!$I375+CE$4*climate!$I375^2+CE$5*climate!$I375^6)*(L265/L$66)^$BW$1,-99)</f>
        <v>0.2440071132919075</v>
      </c>
      <c r="CF265" s="8">
        <f>MAX((CF$3*climate!$I375+CF$4*climate!$I375^2+CF$5*climate!$I375^6)*(M265/M$66)^$BW$1,-99)</f>
        <v>-3.9146252932768535E-2</v>
      </c>
      <c r="CG265" s="8">
        <f>MAX((CG$3*climate!$M375+CG$4*climate!$M375^2+CG$5*climate!$M375^6)*(K265/K$66)^$BW$1,-99)</f>
        <v>0.85699763271624452</v>
      </c>
      <c r="CH265" s="8">
        <f>MAX((CH$3*climate!$M375+CH$4*climate!$M375^2+CH$5*climate!$M375^6)*(L265/L$66)^$BW$1,-99)</f>
        <v>0.24400709879816451</v>
      </c>
      <c r="CI265" s="8">
        <f>MAX((CI$3*climate!$M375+CI$4*climate!$M375^2+CI$5*climate!$M375^6)*(M265/M$66)^$BW$1,-99)</f>
        <v>-3.9146423268591121E-2</v>
      </c>
      <c r="CJ265" s="8">
        <f t="shared" si="390"/>
        <v>-2.7523929028740596E-6</v>
      </c>
      <c r="CK265" s="8">
        <f t="shared" si="391"/>
        <v>-7.6754299598762683E-9</v>
      </c>
      <c r="CL265" s="8">
        <f t="shared" si="392"/>
        <v>-7.8122175589828286E-10</v>
      </c>
    </row>
    <row r="266" spans="1:90">
      <c r="A266">
        <f t="shared" si="331"/>
        <v>2220</v>
      </c>
      <c r="B266" s="4">
        <f t="shared" si="349"/>
        <v>1286.529990345234</v>
      </c>
      <c r="C266" s="4">
        <f t="shared" si="350"/>
        <v>3572.5825544406789</v>
      </c>
      <c r="D266" s="4">
        <f t="shared" si="351"/>
        <v>6809.5227864969447</v>
      </c>
      <c r="E266" s="11">
        <f t="shared" si="332"/>
        <v>2.0470612110559724E-7</v>
      </c>
      <c r="F266" s="11">
        <f t="shared" si="333"/>
        <v>4.103906442318386E-7</v>
      </c>
      <c r="G266" s="11">
        <f t="shared" si="334"/>
        <v>9.0607247539670173E-7</v>
      </c>
      <c r="H266" s="4">
        <f t="shared" si="352"/>
        <v>290372.01280870655</v>
      </c>
      <c r="I266" s="4">
        <f t="shared" si="353"/>
        <v>283042.69567397883</v>
      </c>
      <c r="J266" s="4">
        <f t="shared" si="354"/>
        <v>53495.26486383564</v>
      </c>
      <c r="K266" s="4">
        <f t="shared" si="322"/>
        <v>225701.70535300669</v>
      </c>
      <c r="L266" s="4">
        <f t="shared" si="323"/>
        <v>79226.355545559054</v>
      </c>
      <c r="M266" s="4">
        <f t="shared" si="324"/>
        <v>7855.9491672331224</v>
      </c>
      <c r="N266" s="11">
        <f t="shared" si="335"/>
        <v>2.7804147884078478E-3</v>
      </c>
      <c r="O266" s="11">
        <f t="shared" si="336"/>
        <v>4.3290902850452451E-3</v>
      </c>
      <c r="P266" s="11">
        <f t="shared" si="337"/>
        <v>3.1224674052274803E-3</v>
      </c>
      <c r="Q266" s="4">
        <f t="shared" si="338"/>
        <v>2886.1073712737898</v>
      </c>
      <c r="R266" s="4">
        <f t="shared" si="339"/>
        <v>9931.0520867180294</v>
      </c>
      <c r="S266" s="4">
        <f t="shared" si="340"/>
        <v>2421.1154037012307</v>
      </c>
      <c r="T266" s="4">
        <f t="shared" si="355"/>
        <v>9.9393441652902048</v>
      </c>
      <c r="U266" s="4">
        <f t="shared" si="356"/>
        <v>35.086763369993683</v>
      </c>
      <c r="V266" s="4">
        <f t="shared" si="357"/>
        <v>45.258499230984754</v>
      </c>
      <c r="W266" s="11">
        <f t="shared" si="341"/>
        <v>-1.219247815263802E-2</v>
      </c>
      <c r="X266" s="11">
        <f t="shared" si="342"/>
        <v>-1.3228699347321071E-2</v>
      </c>
      <c r="Y266" s="11">
        <f t="shared" si="343"/>
        <v>-1.2203590333800474E-2</v>
      </c>
      <c r="Z266" s="4">
        <f t="shared" si="369"/>
        <v>2148.6847608154412</v>
      </c>
      <c r="AA266" s="4">
        <f t="shared" si="358"/>
        <v>16914.349415105749</v>
      </c>
      <c r="AB266" s="4">
        <f t="shared" si="359"/>
        <v>4571.8702051747086</v>
      </c>
      <c r="AC266" s="12">
        <f t="shared" si="360"/>
        <v>1.3312885126737231</v>
      </c>
      <c r="AD266" s="12">
        <f t="shared" si="361"/>
        <v>4.740953939116217</v>
      </c>
      <c r="AE266" s="12">
        <f t="shared" si="362"/>
        <v>1.971537268162602</v>
      </c>
      <c r="AF266" s="11">
        <f t="shared" si="344"/>
        <v>-2.9039671966837322E-3</v>
      </c>
      <c r="AG266" s="11">
        <f t="shared" si="345"/>
        <v>2.0567434751257441E-3</v>
      </c>
      <c r="AH266" s="11">
        <f t="shared" si="346"/>
        <v>8.257041531207765E-4</v>
      </c>
      <c r="AI266" s="1">
        <f t="shared" si="325"/>
        <v>563554.90019714518</v>
      </c>
      <c r="AJ266" s="1">
        <f t="shared" si="326"/>
        <v>540475.87323605851</v>
      </c>
      <c r="AK266" s="1">
        <f t="shared" si="327"/>
        <v>103449.38742057784</v>
      </c>
      <c r="AL266" s="17">
        <f t="shared" si="363"/>
        <v>66.80494417197454</v>
      </c>
      <c r="AM266" s="17">
        <f t="shared" si="363"/>
        <v>30.114730206841177</v>
      </c>
      <c r="AN266" s="17">
        <f t="shared" si="363"/>
        <v>4.5698920242856662</v>
      </c>
      <c r="AO266" s="7">
        <f t="shared" ref="AO266:AQ281" si="394">AO$5*AO265</f>
        <v>2.2145466121106941E-3</v>
      </c>
      <c r="AP266" s="7">
        <f t="shared" si="394"/>
        <v>3.4102353671609533E-3</v>
      </c>
      <c r="AQ266" s="7">
        <f t="shared" si="394"/>
        <v>2.4684650674675606E-3</v>
      </c>
      <c r="AR266" s="1">
        <f t="shared" si="364"/>
        <v>290372.01280870655</v>
      </c>
      <c r="AS266" s="1">
        <f t="shared" si="365"/>
        <v>283042.69567397883</v>
      </c>
      <c r="AT266" s="1">
        <f t="shared" si="366"/>
        <v>53495.26486383564</v>
      </c>
      <c r="AU266" s="1">
        <f t="shared" si="328"/>
        <v>58074.402561741314</v>
      </c>
      <c r="AV266" s="1">
        <f t="shared" si="329"/>
        <v>56608.53913479577</v>
      </c>
      <c r="AW266" s="1">
        <f t="shared" si="330"/>
        <v>10699.052972767129</v>
      </c>
      <c r="AX266" s="1">
        <f t="shared" si="378"/>
        <v>180561.36428240538</v>
      </c>
      <c r="AY266" s="1">
        <f t="shared" si="379"/>
        <v>63381.084436447243</v>
      </c>
      <c r="AZ266" s="1">
        <f t="shared" si="380"/>
        <v>6284.7593337864973</v>
      </c>
      <c r="BA266" s="1">
        <f t="shared" si="381"/>
        <v>12.103825967302512</v>
      </c>
      <c r="BB266" s="1">
        <f t="shared" si="382"/>
        <v>11.05692074317186</v>
      </c>
      <c r="BC266" s="1">
        <f t="shared" si="383"/>
        <v>8.7458828281331087</v>
      </c>
      <c r="BD266" s="1">
        <f t="shared" si="384"/>
        <v>310.34839832436126</v>
      </c>
      <c r="BE266">
        <f t="shared" si="370"/>
        <v>0.44605544733121549</v>
      </c>
      <c r="BF266">
        <f t="shared" si="371"/>
        <v>0.64396964061591089</v>
      </c>
      <c r="BG266">
        <f t="shared" si="372"/>
        <v>5.0936644772301656E-2</v>
      </c>
      <c r="BH266">
        <f t="shared" si="385"/>
        <v>0.51126230891409463</v>
      </c>
      <c r="BI266">
        <f t="shared" si="386"/>
        <v>1.989654620938508E-2</v>
      </c>
      <c r="BJ266">
        <f t="shared" si="386"/>
        <v>4.1469689803498549E-2</v>
      </c>
      <c r="BK266">
        <f t="shared" si="386"/>
        <v>2.5945417806596459E-4</v>
      </c>
      <c r="BL266">
        <f t="shared" si="375"/>
        <v>5777.4001707605858</v>
      </c>
      <c r="BM266">
        <f t="shared" si="376"/>
        <v>11737.692790745943</v>
      </c>
      <c r="BN266">
        <f t="shared" si="377"/>
        <v>13.87956997566755</v>
      </c>
      <c r="BO266">
        <f t="shared" si="348"/>
        <v>2752.202434752483</v>
      </c>
      <c r="BP266">
        <f t="shared" si="367"/>
        <v>2155.2221553298359</v>
      </c>
      <c r="BQ266">
        <f t="shared" si="368"/>
        <v>119.20151627599668</v>
      </c>
      <c r="BR266" s="7">
        <f t="shared" si="393"/>
        <v>3.5086103908452682E-3</v>
      </c>
      <c r="BS266" s="7">
        <f t="shared" si="373"/>
        <v>2.7074164228774937E-3</v>
      </c>
      <c r="BT266" s="7">
        <f t="shared" si="374"/>
        <v>2.7462190012216388E-4</v>
      </c>
      <c r="BU266" s="8">
        <f>MAX((BU$3*climate!$I376+BU$4*climate!$I376^2+BU$5*climate!$I376^6)*(K266/K$66)^$BW$1,-99)</f>
        <v>2.0820659066936811</v>
      </c>
      <c r="BV266" s="8">
        <f>MAX((BV$3*climate!$I376+BV$4*climate!$I376^2+BV$5*climate!$I376^6)*(L266/L$66)^$BW$1,-99)</f>
        <v>0.55538523910385695</v>
      </c>
      <c r="BW266" s="8">
        <f>MAX((BW$3*climate!$I376+BW$4*climate!$I376^2+BW$5*climate!$I376^6)*(M266/M$66)^$BW$1,-99)</f>
        <v>-0.21456590650759161</v>
      </c>
      <c r="BX266" s="8">
        <f>MAX((BX$3*climate!$M376+BX$4*climate!$M376^2+BX$5*climate!$M376^6)*(K266/K$66)^$BW$1,-99)</f>
        <v>2.082065359684834</v>
      </c>
      <c r="BY266" s="8">
        <f>MAX((BY$3*climate!$M376+BY$4*climate!$M376^2+BY$5*climate!$M376^6)*(L266/L$66)^$BW$1,-99)</f>
        <v>0.55538475714049595</v>
      </c>
      <c r="BZ266" s="8">
        <f>MAX((BZ$3*climate!$M376+BZ$4*climate!$M376^2+BZ$5*climate!$M376^6)*(M266/M$66)^$BW$1,-99)</f>
        <v>-0.21456650128490923</v>
      </c>
      <c r="CA266" s="8">
        <f t="shared" si="387"/>
        <v>1.9065383009972663E-3</v>
      </c>
      <c r="CB266" s="8">
        <f t="shared" si="388"/>
        <v>5.1617931069649531E-6</v>
      </c>
      <c r="CC266" s="8">
        <f t="shared" si="389"/>
        <v>5.2357717087555131E-7</v>
      </c>
      <c r="CD266" s="8">
        <f>MAX((CD$3*climate!$I376+CD$4*climate!$I376^2+CD$5*climate!$I376^6)*(K266/K$66)^$BW$1,-99)</f>
        <v>0.85795104104694964</v>
      </c>
      <c r="CE266" s="8">
        <f>MAX((CE$3*climate!$I376+CE$4*climate!$I376^2+CE$5*climate!$I376^6)*(L266/L$66)^$BW$1,-99)</f>
        <v>0.24364467307663223</v>
      </c>
      <c r="CF266" s="8">
        <f>MAX((CF$3*climate!$I376+CF$4*climate!$I376^2+CF$5*climate!$I376^6)*(M266/M$66)^$BW$1,-99)</f>
        <v>-4.0235832893181729E-2</v>
      </c>
      <c r="CG266" s="8">
        <f>MAX((CG$3*climate!$M376+CG$4*climate!$M376^2+CG$5*climate!$M376^6)*(K266/K$66)^$BW$1,-99)</f>
        <v>0.85795127616345956</v>
      </c>
      <c r="CH266" s="8">
        <f>MAX((CH$3*climate!$M376+CH$4*climate!$M376^2+CH$5*climate!$M376^6)*(L266/L$66)^$BW$1,-99)</f>
        <v>0.24364465733649326</v>
      </c>
      <c r="CI266" s="8">
        <f>MAX((CI$3*climate!$M376+CI$4*climate!$M376^2+CI$5*climate!$M376^6)*(M266/M$66)^$BW$1,-99)</f>
        <v>-4.0236004333873199E-2</v>
      </c>
      <c r="CJ266" s="8">
        <f t="shared" si="390"/>
        <v>-2.6349379347281368E-6</v>
      </c>
      <c r="CK266" s="8">
        <f t="shared" si="391"/>
        <v>-7.1338742377458627E-9</v>
      </c>
      <c r="CL266" s="8">
        <f t="shared" si="392"/>
        <v>-7.2361166233901117E-10</v>
      </c>
    </row>
    <row r="267" spans="1:90">
      <c r="A267">
        <f t="shared" si="331"/>
        <v>2221</v>
      </c>
      <c r="B267" s="4">
        <f t="shared" si="349"/>
        <v>1286.5302405377697</v>
      </c>
      <c r="C267" s="4">
        <f t="shared" si="350"/>
        <v>3572.5839472874122</v>
      </c>
      <c r="D267" s="4">
        <f t="shared" si="351"/>
        <v>6809.5286479220531</v>
      </c>
      <c r="E267" s="11">
        <f t="shared" si="332"/>
        <v>1.9447081505031737E-7</v>
      </c>
      <c r="F267" s="11">
        <f t="shared" si="333"/>
        <v>3.8987111202024668E-7</v>
      </c>
      <c r="G267" s="11">
        <f t="shared" si="334"/>
        <v>8.607688516268666E-7</v>
      </c>
      <c r="H267" s="4">
        <f t="shared" si="352"/>
        <v>291171.34672672069</v>
      </c>
      <c r="I267" s="4">
        <f t="shared" si="353"/>
        <v>284255.90939403506</v>
      </c>
      <c r="J267" s="4">
        <f t="shared" si="354"/>
        <v>53660.686049329364</v>
      </c>
      <c r="K267" s="4">
        <f t="shared" si="322"/>
        <v>226322.97131625219</v>
      </c>
      <c r="L267" s="4">
        <f t="shared" si="323"/>
        <v>79565.914639980561</v>
      </c>
      <c r="M267" s="4">
        <f t="shared" si="324"/>
        <v>7880.2350094678104</v>
      </c>
      <c r="N267" s="11">
        <f t="shared" si="335"/>
        <v>2.7525975591271568E-3</v>
      </c>
      <c r="O267" s="11">
        <f t="shared" si="336"/>
        <v>4.2859360636151589E-3</v>
      </c>
      <c r="P267" s="11">
        <f t="shared" si="337"/>
        <v>3.0913950329494178E-3</v>
      </c>
      <c r="Q267" s="4">
        <f t="shared" si="338"/>
        <v>2858.7665576475329</v>
      </c>
      <c r="R267" s="4">
        <f t="shared" si="339"/>
        <v>9841.6818113028512</v>
      </c>
      <c r="S267" s="4">
        <f t="shared" si="340"/>
        <v>2398.9644529621823</v>
      </c>
      <c r="T267" s="4">
        <f t="shared" si="355"/>
        <v>9.8181589287033546</v>
      </c>
      <c r="U267" s="4">
        <f t="shared" si="356"/>
        <v>34.622611126301436</v>
      </c>
      <c r="V267" s="4">
        <f t="shared" si="357"/>
        <v>44.706183047247194</v>
      </c>
      <c r="W267" s="11">
        <f t="shared" si="341"/>
        <v>-1.219247815263802E-2</v>
      </c>
      <c r="X267" s="11">
        <f t="shared" si="342"/>
        <v>-1.3228699347321071E-2</v>
      </c>
      <c r="Y267" s="11">
        <f t="shared" si="343"/>
        <v>-1.2203590333800474E-2</v>
      </c>
      <c r="Z267" s="4">
        <f t="shared" si="369"/>
        <v>2122.208027409602</v>
      </c>
      <c r="AA267" s="4">
        <f t="shared" si="358"/>
        <v>16797.33343798546</v>
      </c>
      <c r="AB267" s="4">
        <f t="shared" si="359"/>
        <v>4533.9229723596891</v>
      </c>
      <c r="AC267" s="12">
        <f t="shared" si="360"/>
        <v>1.3274224945035966</v>
      </c>
      <c r="AD267" s="12">
        <f t="shared" si="361"/>
        <v>4.7507048651963659</v>
      </c>
      <c r="AE267" s="12">
        <f t="shared" si="362"/>
        <v>1.9731651746729562</v>
      </c>
      <c r="AF267" s="11">
        <f t="shared" si="344"/>
        <v>-2.9039671966837322E-3</v>
      </c>
      <c r="AG267" s="11">
        <f t="shared" si="345"/>
        <v>2.0567434751257441E-3</v>
      </c>
      <c r="AH267" s="11">
        <f t="shared" si="346"/>
        <v>8.257041531207765E-4</v>
      </c>
      <c r="AI267" s="1">
        <f t="shared" si="325"/>
        <v>565273.81273917202</v>
      </c>
      <c r="AJ267" s="1">
        <f t="shared" si="326"/>
        <v>543036.82504724839</v>
      </c>
      <c r="AK267" s="1">
        <f t="shared" si="327"/>
        <v>103803.50165128718</v>
      </c>
      <c r="AL267" s="17">
        <f t="shared" si="363"/>
        <v>66.951407408134941</v>
      </c>
      <c r="AM267" s="17">
        <f t="shared" si="363"/>
        <v>30.216401541684821</v>
      </c>
      <c r="AN267" s="17">
        <f t="shared" si="363"/>
        <v>4.5810598369214741</v>
      </c>
      <c r="AO267" s="7">
        <f t="shared" si="394"/>
        <v>2.1924011459895872E-3</v>
      </c>
      <c r="AP267" s="7">
        <f t="shared" si="394"/>
        <v>3.3761330134893437E-3</v>
      </c>
      <c r="AQ267" s="7">
        <f t="shared" si="394"/>
        <v>2.4437804167928849E-3</v>
      </c>
      <c r="AR267" s="1">
        <f t="shared" si="364"/>
        <v>291171.34672672069</v>
      </c>
      <c r="AS267" s="1">
        <f t="shared" si="365"/>
        <v>284255.90939403506</v>
      </c>
      <c r="AT267" s="1">
        <f t="shared" si="366"/>
        <v>53660.686049329364</v>
      </c>
      <c r="AU267" s="1">
        <f t="shared" si="328"/>
        <v>58234.269345344139</v>
      </c>
      <c r="AV267" s="1">
        <f t="shared" si="329"/>
        <v>56851.181878807016</v>
      </c>
      <c r="AW267" s="1">
        <f t="shared" si="330"/>
        <v>10732.137209865874</v>
      </c>
      <c r="AX267" s="1">
        <f t="shared" si="378"/>
        <v>181058.37705300175</v>
      </c>
      <c r="AY267" s="1">
        <f t="shared" si="379"/>
        <v>63652.731711984445</v>
      </c>
      <c r="AZ267" s="1">
        <f t="shared" si="380"/>
        <v>6304.1880075742474</v>
      </c>
      <c r="BA267" s="1">
        <f t="shared" si="381"/>
        <v>12.106574783402612</v>
      </c>
      <c r="BB267" s="1">
        <f t="shared" si="382"/>
        <v>11.061197520770575</v>
      </c>
      <c r="BC267" s="1">
        <f t="shared" si="383"/>
        <v>8.7489694546295258</v>
      </c>
      <c r="BD267" s="1">
        <f t="shared" si="384"/>
        <v>301.41401396222562</v>
      </c>
      <c r="BE267">
        <f t="shared" si="370"/>
        <v>0.44605544733121549</v>
      </c>
      <c r="BF267">
        <f t="shared" si="371"/>
        <v>0.64396964061591089</v>
      </c>
      <c r="BG267">
        <f t="shared" si="372"/>
        <v>5.0936644772301656E-2</v>
      </c>
      <c r="BH267">
        <f t="shared" si="385"/>
        <v>0.51141860444808263</v>
      </c>
      <c r="BI267">
        <f t="shared" si="386"/>
        <v>1.989654620938508E-2</v>
      </c>
      <c r="BJ267">
        <f t="shared" si="386"/>
        <v>4.1469689803498549E-2</v>
      </c>
      <c r="BK267">
        <f t="shared" si="386"/>
        <v>2.5945417806596459E-4</v>
      </c>
      <c r="BL267">
        <f t="shared" si="375"/>
        <v>5793.3041549970831</v>
      </c>
      <c r="BM267">
        <f t="shared" si="376"/>
        <v>11788.004387382023</v>
      </c>
      <c r="BN267">
        <f t="shared" si="377"/>
        <v>13.922489193384523</v>
      </c>
      <c r="BO267">
        <f t="shared" si="348"/>
        <v>2761.8588408127653</v>
      </c>
      <c r="BP267">
        <f t="shared" si="367"/>
        <v>2179.5385141485826</v>
      </c>
      <c r="BQ267">
        <f t="shared" si="368"/>
        <v>120.57087516465434</v>
      </c>
      <c r="BR267" s="7">
        <f t="shared" si="393"/>
        <v>3.474133314450123E-3</v>
      </c>
      <c r="BS267" s="7">
        <f t="shared" si="373"/>
        <v>2.6285596338616441E-3</v>
      </c>
      <c r="BT267" s="7">
        <f t="shared" si="374"/>
        <v>2.6571805726737896E-4</v>
      </c>
      <c r="BU267" s="8">
        <f>MAX((BU$3*climate!$I377+BU$4*climate!$I377^2+BU$5*climate!$I377^6)*(K267/K$66)^$BW$1,-99)</f>
        <v>2.077088376219776</v>
      </c>
      <c r="BV267" s="8">
        <f>MAX((BV$3*climate!$I377+BV$4*climate!$I377^2+BV$5*climate!$I377^6)*(L267/L$66)^$BW$1,-99)</f>
        <v>0.55167067590184993</v>
      </c>
      <c r="BW267" s="8">
        <f>MAX((BW$3*climate!$I377+BW$4*climate!$I377^2+BW$5*climate!$I377^6)*(M267/M$66)^$BW$1,-99)</f>
        <v>-0.21825094396322769</v>
      </c>
      <c r="BX267" s="8">
        <f>MAX((BX$3*climate!$M377+BX$4*climate!$M377^2+BX$5*climate!$M377^6)*(K267/K$66)^$BW$1,-99)</f>
        <v>2.0770878278271119</v>
      </c>
      <c r="BY267" s="8">
        <f>MAX((BY$3*climate!$M377+BY$4*climate!$M377^2+BY$5*climate!$M377^6)*(L267/L$66)^$BW$1,-99)</f>
        <v>0.55167019387634453</v>
      </c>
      <c r="BZ267" s="8">
        <f>MAX((BZ$3*climate!$M377+BZ$4*climate!$M377^2+BZ$5*climate!$M377^6)*(M267/M$66)^$BW$1,-99)</f>
        <v>-0.21825153830975721</v>
      </c>
      <c r="CA267" s="8">
        <f t="shared" si="387"/>
        <v>1.9156927308594759E-3</v>
      </c>
      <c r="CB267" s="8">
        <f t="shared" si="388"/>
        <v>5.0355125832193967E-6</v>
      </c>
      <c r="CC267" s="8">
        <f t="shared" si="389"/>
        <v>5.0903415076521975E-7</v>
      </c>
      <c r="CD267" s="8">
        <f>MAX((CD$3*climate!$I377+CD$4*climate!$I377^2+CD$5*climate!$I377^6)*(K267/K$66)^$BW$1,-99)</f>
        <v>0.85887737698139599</v>
      </c>
      <c r="CE267" s="8">
        <f>MAX((CE$3*climate!$I377+CE$4*climate!$I377^2+CE$5*climate!$I377^6)*(L267/L$66)^$BW$1,-99)</f>
        <v>0.2432784090358692</v>
      </c>
      <c r="CF267" s="8">
        <f>MAX((CF$3*climate!$I377+CF$4*climate!$I377^2+CF$5*climate!$I377^6)*(M267/M$66)^$BW$1,-99)</f>
        <v>-4.1318613498841826E-2</v>
      </c>
      <c r="CG267" s="8">
        <f>MAX((CG$3*climate!$M377+CG$4*climate!$M377^2+CG$5*climate!$M377^6)*(K267/K$66)^$BW$1,-99)</f>
        <v>0.85887760993044293</v>
      </c>
      <c r="CH267" s="8">
        <f>MAX((CH$3*climate!$M377+CH$4*climate!$M377^2+CH$5*climate!$M377^6)*(L267/L$66)^$BW$1,-99)</f>
        <v>0.243278392067792</v>
      </c>
      <c r="CI267" s="8">
        <f>MAX((CI$3*climate!$M377+CI$4*climate!$M377^2+CI$5*climate!$M377^6)*(M267/M$66)^$BW$1,-99)</f>
        <v>-4.1318786026564275E-2</v>
      </c>
      <c r="CJ267" s="8">
        <f t="shared" si="390"/>
        <v>-2.5205907172585756E-6</v>
      </c>
      <c r="CK267" s="8">
        <f t="shared" si="391"/>
        <v>-6.6255230128722607E-9</v>
      </c>
      <c r="CL267" s="8">
        <f t="shared" si="392"/>
        <v>-6.6976646855613799E-10</v>
      </c>
    </row>
    <row r="268" spans="1:90">
      <c r="A268">
        <f t="shared" si="331"/>
        <v>2222</v>
      </c>
      <c r="B268" s="4">
        <f t="shared" si="349"/>
        <v>1286.5304782207249</v>
      </c>
      <c r="C268" s="4">
        <f t="shared" si="350"/>
        <v>3572.5852704923245</v>
      </c>
      <c r="D268" s="4">
        <f t="shared" si="351"/>
        <v>6809.5342162806992</v>
      </c>
      <c r="E268" s="11">
        <f t="shared" si="332"/>
        <v>1.8474727429780148E-7</v>
      </c>
      <c r="F268" s="11">
        <f t="shared" si="333"/>
        <v>3.7037755641923434E-7</v>
      </c>
      <c r="G268" s="11">
        <f t="shared" si="334"/>
        <v>8.1773040904552326E-7</v>
      </c>
      <c r="H268" s="4">
        <f t="shared" si="352"/>
        <v>291964.86277246871</v>
      </c>
      <c r="I268" s="4">
        <f t="shared" si="353"/>
        <v>285462.17523795791</v>
      </c>
      <c r="J268" s="4">
        <f t="shared" si="354"/>
        <v>53824.966092056886</v>
      </c>
      <c r="K268" s="4">
        <f t="shared" si="322"/>
        <v>226939.71710352084</v>
      </c>
      <c r="L268" s="4">
        <f t="shared" si="323"/>
        <v>79903.530251811026</v>
      </c>
      <c r="M268" s="4">
        <f t="shared" si="324"/>
        <v>7904.3535699355889</v>
      </c>
      <c r="N268" s="11">
        <f t="shared" si="335"/>
        <v>2.7250693276152926E-3</v>
      </c>
      <c r="O268" s="11">
        <f t="shared" si="336"/>
        <v>4.2432191392269836E-3</v>
      </c>
      <c r="P268" s="11">
        <f t="shared" si="337"/>
        <v>3.0606397447285882E-3</v>
      </c>
      <c r="Q268" s="4">
        <f t="shared" si="338"/>
        <v>2831.606985528138</v>
      </c>
      <c r="R268" s="4">
        <f t="shared" si="339"/>
        <v>9752.7007504099402</v>
      </c>
      <c r="S268" s="4">
        <f t="shared" si="340"/>
        <v>2376.9431799747927</v>
      </c>
      <c r="T268" s="4">
        <f t="shared" si="355"/>
        <v>9.6984512404660119</v>
      </c>
      <c r="U268" s="4">
        <f t="shared" si="356"/>
        <v>34.164599013092378</v>
      </c>
      <c r="V268" s="4">
        <f t="shared" si="357"/>
        <v>44.160607103950696</v>
      </c>
      <c r="W268" s="11">
        <f t="shared" si="341"/>
        <v>-1.219247815263802E-2</v>
      </c>
      <c r="X268" s="11">
        <f t="shared" si="342"/>
        <v>-1.3228699347321071E-2</v>
      </c>
      <c r="Y268" s="11">
        <f t="shared" si="343"/>
        <v>-1.2203590333800474E-2</v>
      </c>
      <c r="Z268" s="4">
        <f t="shared" si="369"/>
        <v>2095.9993818965831</v>
      </c>
      <c r="AA268" s="4">
        <f t="shared" si="358"/>
        <v>16680.409894333261</v>
      </c>
      <c r="AB268" s="4">
        <f t="shared" si="359"/>
        <v>4496.1512282438953</v>
      </c>
      <c r="AC268" s="12">
        <f t="shared" si="360"/>
        <v>1.3235677031234181</v>
      </c>
      <c r="AD268" s="12">
        <f t="shared" si="361"/>
        <v>4.7604758464301069</v>
      </c>
      <c r="AE268" s="12">
        <f t="shared" si="362"/>
        <v>1.974794425352477</v>
      </c>
      <c r="AF268" s="11">
        <f t="shared" si="344"/>
        <v>-2.9039671966837322E-3</v>
      </c>
      <c r="AG268" s="11">
        <f t="shared" si="345"/>
        <v>2.0567434751257441E-3</v>
      </c>
      <c r="AH268" s="11">
        <f t="shared" si="346"/>
        <v>8.257041531207765E-4</v>
      </c>
      <c r="AI268" s="1">
        <f t="shared" si="325"/>
        <v>566980.70081059891</v>
      </c>
      <c r="AJ268" s="1">
        <f t="shared" si="326"/>
        <v>545584.32442133059</v>
      </c>
      <c r="AK268" s="1">
        <f t="shared" si="327"/>
        <v>104155.28869602433</v>
      </c>
      <c r="AL268" s="17">
        <f t="shared" si="363"/>
        <v>67.096723907038879</v>
      </c>
      <c r="AM268" s="17">
        <f t="shared" si="363"/>
        <v>30.317395986570617</v>
      </c>
      <c r="AN268" s="17">
        <f t="shared" si="363"/>
        <v>4.5921429901959225</v>
      </c>
      <c r="AO268" s="7">
        <f t="shared" si="394"/>
        <v>2.1704771345296913E-3</v>
      </c>
      <c r="AP268" s="7">
        <f t="shared" si="394"/>
        <v>3.3423716833544501E-3</v>
      </c>
      <c r="AQ268" s="7">
        <f t="shared" si="394"/>
        <v>2.4193426126249561E-3</v>
      </c>
      <c r="AR268" s="1">
        <f t="shared" si="364"/>
        <v>291964.86277246871</v>
      </c>
      <c r="AS268" s="1">
        <f t="shared" si="365"/>
        <v>285462.17523795791</v>
      </c>
      <c r="AT268" s="1">
        <f t="shared" si="366"/>
        <v>53824.966092056886</v>
      </c>
      <c r="AU268" s="1">
        <f t="shared" si="328"/>
        <v>58392.972554493746</v>
      </c>
      <c r="AV268" s="1">
        <f t="shared" si="329"/>
        <v>57092.435047591585</v>
      </c>
      <c r="AW268" s="1">
        <f t="shared" si="330"/>
        <v>10764.993218411379</v>
      </c>
      <c r="AX268" s="1">
        <f t="shared" si="378"/>
        <v>181551.77368281668</v>
      </c>
      <c r="AY268" s="1">
        <f t="shared" si="379"/>
        <v>63922.824201448821</v>
      </c>
      <c r="AZ268" s="1">
        <f t="shared" si="380"/>
        <v>6323.4828559484704</v>
      </c>
      <c r="BA268" s="1">
        <f t="shared" si="381"/>
        <v>12.109296146460508</v>
      </c>
      <c r="BB268" s="1">
        <f t="shared" si="382"/>
        <v>11.065431762840959</v>
      </c>
      <c r="BC268" s="1">
        <f t="shared" si="383"/>
        <v>8.7520254201514103</v>
      </c>
      <c r="BD268" s="1">
        <f t="shared" si="384"/>
        <v>292.73577981909983</v>
      </c>
      <c r="BE268">
        <f t="shared" si="370"/>
        <v>0.44605544733121549</v>
      </c>
      <c r="BF268">
        <f t="shared" si="371"/>
        <v>0.64396964061591089</v>
      </c>
      <c r="BG268">
        <f t="shared" si="372"/>
        <v>5.0936644772301656E-2</v>
      </c>
      <c r="BH268">
        <f t="shared" si="385"/>
        <v>0.5115736346477503</v>
      </c>
      <c r="BI268">
        <f t="shared" si="386"/>
        <v>1.989654620938508E-2</v>
      </c>
      <c r="BJ268">
        <f t="shared" si="386"/>
        <v>4.1469689803498549E-2</v>
      </c>
      <c r="BK268">
        <f t="shared" si="386"/>
        <v>2.5945417806596459E-4</v>
      </c>
      <c r="BL268">
        <f t="shared" si="375"/>
        <v>5809.0923836691973</v>
      </c>
      <c r="BM268">
        <f t="shared" si="376"/>
        <v>11838.027857750059</v>
      </c>
      <c r="BN268">
        <f t="shared" si="377"/>
        <v>13.965112336843033</v>
      </c>
      <c r="BO268">
        <f t="shared" si="348"/>
        <v>2771.4539066214415</v>
      </c>
      <c r="BP268">
        <f t="shared" si="367"/>
        <v>2204.1301809960328</v>
      </c>
      <c r="BQ268">
        <f t="shared" si="368"/>
        <v>121.95600363660905</v>
      </c>
      <c r="BR268" s="7">
        <f t="shared" si="393"/>
        <v>3.4399990642535183E-3</v>
      </c>
      <c r="BS268" s="7">
        <f t="shared" si="373"/>
        <v>2.5519996445258681E-3</v>
      </c>
      <c r="BT268" s="7">
        <f t="shared" si="374"/>
        <v>2.5711147352589831E-4</v>
      </c>
      <c r="BU268" s="8">
        <f>MAX((BU$3*climate!$I378+BU$4*climate!$I378^2+BU$5*climate!$I378^6)*(K268/K$66)^$BW$1,-99)</f>
        <v>2.072162666081621</v>
      </c>
      <c r="BV268" s="8">
        <f>MAX((BV$3*climate!$I378+BV$4*climate!$I378^2+BV$5*climate!$I378^6)*(L268/L$66)^$BW$1,-99)</f>
        <v>0.54800330803459851</v>
      </c>
      <c r="BW268" s="8">
        <f>MAX((BW$3*climate!$I378+BW$4*climate!$I378^2+BW$5*climate!$I378^6)*(M268/M$66)^$BW$1,-99)</f>
        <v>-0.22188550185333963</v>
      </c>
      <c r="BX268" s="8">
        <f>MAX((BX$3*climate!$M378+BX$4*climate!$M378^2+BX$5*climate!$M378^6)*(K268/K$66)^$BW$1,-99)</f>
        <v>2.0721621163506962</v>
      </c>
      <c r="BY268" s="8">
        <f>MAX((BY$3*climate!$M378+BY$4*climate!$M378^2+BY$5*climate!$M378^6)*(L268/L$66)^$BW$1,-99)</f>
        <v>0.54800282596423755</v>
      </c>
      <c r="BZ268" s="8">
        <f>MAX((BZ$3*climate!$M378+BZ$4*climate!$M378^2+BZ$5*climate!$M378^6)*(M268/M$66)^$BW$1,-99)</f>
        <v>-0.2218860957610467</v>
      </c>
      <c r="CA268" s="8">
        <f t="shared" si="387"/>
        <v>1.92469176210432E-3</v>
      </c>
      <c r="CB268" s="8">
        <f t="shared" si="388"/>
        <v>4.9118126927120913E-6</v>
      </c>
      <c r="CC268" s="8">
        <f t="shared" si="389"/>
        <v>4.948603350377995E-7</v>
      </c>
      <c r="CD268" s="8">
        <f>MAX((CD$3*climate!$I378+CD$4*climate!$I378^2+CD$5*climate!$I378^6)*(K268/K$66)^$BW$1,-99)</f>
        <v>0.85977687123199209</v>
      </c>
      <c r="CE268" s="8">
        <f>MAX((CE$3*climate!$I378+CE$4*climate!$I378^2+CE$5*climate!$I378^6)*(L268/L$66)^$BW$1,-99)</f>
        <v>0.24290860384797389</v>
      </c>
      <c r="CF268" s="8">
        <f>MAX((CF$3*climate!$I378+CF$4*climate!$I378^2+CF$5*climate!$I378^6)*(M268/M$66)^$BW$1,-99)</f>
        <v>-4.2394314662178911E-2</v>
      </c>
      <c r="CG268" s="8">
        <f>MAX((CG$3*climate!$M378+CG$4*climate!$M378^2+CG$5*climate!$M378^6)*(K268/K$66)^$BW$1,-99)</f>
        <v>0.85977710204087143</v>
      </c>
      <c r="CH268" s="8">
        <f>MAX((CH$3*climate!$M378+CH$4*climate!$M378^2+CH$5*climate!$M378^6)*(L268/L$66)^$BW$1,-99)</f>
        <v>0.24290858567038695</v>
      </c>
      <c r="CI268" s="8">
        <f>MAX((CI$3*climate!$M378+CI$4*climate!$M378^2+CI$5*climate!$M378^6)*(M268/M$66)^$BW$1,-99)</f>
        <v>-4.2394488259080591E-2</v>
      </c>
      <c r="CJ268" s="8">
        <f t="shared" si="390"/>
        <v>-2.4093006355466745E-6</v>
      </c>
      <c r="CK268" s="8">
        <f t="shared" si="391"/>
        <v>-6.1485343654710615E-9</v>
      </c>
      <c r="CL268" s="8">
        <f t="shared" si="392"/>
        <v>-6.1945883657228881E-10</v>
      </c>
    </row>
    <row r="269" spans="1:90">
      <c r="A269">
        <f t="shared" si="331"/>
        <v>2223</v>
      </c>
      <c r="B269" s="4">
        <f t="shared" si="349"/>
        <v>1286.5307040195742</v>
      </c>
      <c r="C269" s="4">
        <f t="shared" si="350"/>
        <v>3572.5865275374572</v>
      </c>
      <c r="D269" s="4">
        <f t="shared" si="351"/>
        <v>6809.5395062257394</v>
      </c>
      <c r="E269" s="11">
        <f t="shared" si="332"/>
        <v>1.755099105829114E-7</v>
      </c>
      <c r="F269" s="11">
        <f t="shared" si="333"/>
        <v>3.518586785982726E-7</v>
      </c>
      <c r="G269" s="11">
        <f t="shared" si="334"/>
        <v>7.7684388859324704E-7</v>
      </c>
      <c r="H269" s="4">
        <f t="shared" si="352"/>
        <v>292752.58483627054</v>
      </c>
      <c r="I269" s="4">
        <f t="shared" si="353"/>
        <v>286661.48414344457</v>
      </c>
      <c r="J269" s="4">
        <f t="shared" si="354"/>
        <v>53988.108348166104</v>
      </c>
      <c r="K269" s="4">
        <f t="shared" si="322"/>
        <v>227551.96119424788</v>
      </c>
      <c r="L269" s="4">
        <f t="shared" si="323"/>
        <v>80239.199788125785</v>
      </c>
      <c r="M269" s="4">
        <f t="shared" si="324"/>
        <v>7928.3053279603619</v>
      </c>
      <c r="N269" s="11">
        <f t="shared" si="335"/>
        <v>2.6978269759971862E-3</v>
      </c>
      <c r="O269" s="11">
        <f t="shared" si="336"/>
        <v>4.2009349931964035E-3</v>
      </c>
      <c r="P269" s="11">
        <f t="shared" si="337"/>
        <v>3.0301982082221457E-3</v>
      </c>
      <c r="Q269" s="4">
        <f t="shared" si="338"/>
        <v>2804.6292165664609</v>
      </c>
      <c r="R269" s="4">
        <f t="shared" si="339"/>
        <v>9664.1170806991395</v>
      </c>
      <c r="S269" s="4">
        <f t="shared" si="340"/>
        <v>2355.0524799422269</v>
      </c>
      <c r="T269" s="4">
        <f t="shared" si="355"/>
        <v>9.5802030856022053</v>
      </c>
      <c r="U269" s="4">
        <f t="shared" si="356"/>
        <v>33.712645804426394</v>
      </c>
      <c r="V269" s="4">
        <f t="shared" si="357"/>
        <v>43.621689145962165</v>
      </c>
      <c r="W269" s="11">
        <f t="shared" si="341"/>
        <v>-1.219247815263802E-2</v>
      </c>
      <c r="X269" s="11">
        <f t="shared" si="342"/>
        <v>-1.3228699347321071E-2</v>
      </c>
      <c r="Y269" s="11">
        <f t="shared" si="343"/>
        <v>-1.2203590333800474E-2</v>
      </c>
      <c r="Z269" s="4">
        <f t="shared" si="369"/>
        <v>2070.0575551677189</v>
      </c>
      <c r="AA269" s="4">
        <f t="shared" si="358"/>
        <v>16563.595357552229</v>
      </c>
      <c r="AB269" s="4">
        <f t="shared" si="359"/>
        <v>4458.5572597597247</v>
      </c>
      <c r="AC269" s="12">
        <f t="shared" si="360"/>
        <v>1.3197241059309577</v>
      </c>
      <c r="AD269" s="12">
        <f t="shared" si="361"/>
        <v>4.770266924065746</v>
      </c>
      <c r="AE269" s="12">
        <f t="shared" si="362"/>
        <v>1.9764250213110504</v>
      </c>
      <c r="AF269" s="11">
        <f t="shared" si="344"/>
        <v>-2.9039671966837322E-3</v>
      </c>
      <c r="AG269" s="11">
        <f t="shared" si="345"/>
        <v>2.0567434751257441E-3</v>
      </c>
      <c r="AH269" s="11">
        <f t="shared" si="346"/>
        <v>8.257041531207765E-4</v>
      </c>
      <c r="AI269" s="1">
        <f t="shared" si="325"/>
        <v>568675.60328403278</v>
      </c>
      <c r="AJ269" s="1">
        <f t="shared" si="326"/>
        <v>548118.32702678919</v>
      </c>
      <c r="AK269" s="1">
        <f t="shared" si="327"/>
        <v>104504.75304483328</v>
      </c>
      <c r="AL269" s="17">
        <f t="shared" si="363"/>
        <v>67.24089949303054</v>
      </c>
      <c r="AM269" s="17">
        <f t="shared" si="363"/>
        <v>30.41771467237059</v>
      </c>
      <c r="AN269" s="17">
        <f t="shared" si="363"/>
        <v>4.603141857743176</v>
      </c>
      <c r="AO269" s="7">
        <f t="shared" si="394"/>
        <v>2.1487723631843942E-3</v>
      </c>
      <c r="AP269" s="7">
        <f t="shared" si="394"/>
        <v>3.3089479665209054E-3</v>
      </c>
      <c r="AQ269" s="7">
        <f t="shared" si="394"/>
        <v>2.3951491864987063E-3</v>
      </c>
      <c r="AR269" s="1">
        <f t="shared" si="364"/>
        <v>292752.58483627054</v>
      </c>
      <c r="AS269" s="1">
        <f t="shared" si="365"/>
        <v>286661.48414344457</v>
      </c>
      <c r="AT269" s="1">
        <f t="shared" si="366"/>
        <v>53988.108348166104</v>
      </c>
      <c r="AU269" s="1">
        <f t="shared" si="328"/>
        <v>58550.516967254109</v>
      </c>
      <c r="AV269" s="1">
        <f t="shared" si="329"/>
        <v>57332.296828688915</v>
      </c>
      <c r="AW269" s="1">
        <f t="shared" si="330"/>
        <v>10797.621669633221</v>
      </c>
      <c r="AX269" s="1">
        <f t="shared" si="378"/>
        <v>182041.56895539831</v>
      </c>
      <c r="AY269" s="1">
        <f t="shared" si="379"/>
        <v>64191.359830500631</v>
      </c>
      <c r="AZ269" s="1">
        <f t="shared" si="380"/>
        <v>6342.6442623682897</v>
      </c>
      <c r="BA269" s="1">
        <f t="shared" si="381"/>
        <v>12.111990340833266</v>
      </c>
      <c r="BB269" s="1">
        <f t="shared" si="382"/>
        <v>11.069623898541643</v>
      </c>
      <c r="BC269" s="1">
        <f t="shared" si="383"/>
        <v>8.7550510365625449</v>
      </c>
      <c r="BD269" s="1">
        <f t="shared" si="384"/>
        <v>284.30639396919634</v>
      </c>
      <c r="BE269">
        <f t="shared" si="370"/>
        <v>0.44605544733121549</v>
      </c>
      <c r="BF269">
        <f t="shared" si="371"/>
        <v>0.64396964061591089</v>
      </c>
      <c r="BG269">
        <f t="shared" si="372"/>
        <v>5.0936644772301656E-2</v>
      </c>
      <c r="BH269">
        <f t="shared" si="385"/>
        <v>0.51172741186559234</v>
      </c>
      <c r="BI269">
        <f t="shared" si="386"/>
        <v>1.989654620938508E-2</v>
      </c>
      <c r="BJ269">
        <f t="shared" si="386"/>
        <v>4.1469689803498549E-2</v>
      </c>
      <c r="BK269">
        <f t="shared" si="386"/>
        <v>2.5945417806596459E-4</v>
      </c>
      <c r="BL269">
        <f t="shared" si="375"/>
        <v>5824.7653321117823</v>
      </c>
      <c r="BM269">
        <f t="shared" si="376"/>
        <v>11887.762826039165</v>
      </c>
      <c r="BN269">
        <f t="shared" si="377"/>
        <v>14.007440276809678</v>
      </c>
      <c r="BO269">
        <f t="shared" si="348"/>
        <v>2780.9877054668409</v>
      </c>
      <c r="BP269">
        <f t="shared" si="367"/>
        <v>2229.0002736405663</v>
      </c>
      <c r="BQ269">
        <f t="shared" si="368"/>
        <v>123.35708331834988</v>
      </c>
      <c r="BR269" s="7">
        <f t="shared" si="393"/>
        <v>3.4062041964602052E-3</v>
      </c>
      <c r="BS269" s="7">
        <f t="shared" si="373"/>
        <v>2.4776695577921051E-3</v>
      </c>
      <c r="BT269" s="7">
        <f t="shared" si="374"/>
        <v>2.4879187350857759E-4</v>
      </c>
      <c r="BU269" s="8">
        <f>MAX((BU$3*climate!$I379+BU$4*climate!$I379^2+BU$5*climate!$I379^6)*(K269/K$66)^$BW$1,-99)</f>
        <v>2.0672890581973205</v>
      </c>
      <c r="BV269" s="8">
        <f>MAX((BV$3*climate!$I379+BV$4*climate!$I379^2+BV$5*climate!$I379^6)*(L269/L$66)^$BW$1,-99)</f>
        <v>0.54438309483306602</v>
      </c>
      <c r="BW269" s="8">
        <f>MAX((BW$3*climate!$I379+BW$4*climate!$I379^2+BW$5*climate!$I379^6)*(M269/M$66)^$BW$1,-99)</f>
        <v>-0.22546963872907647</v>
      </c>
      <c r="BX269" s="8">
        <f>MAX((BX$3*climate!$M379+BX$4*climate!$M379^2+BX$5*climate!$M379^6)*(K269/K$66)^$BW$1,-99)</f>
        <v>2.0672885071728011</v>
      </c>
      <c r="BY269" s="8">
        <f>MAX((BY$3*climate!$M379+BY$4*climate!$M379^2+BY$5*climate!$M379^6)*(L269/L$66)^$BW$1,-99)</f>
        <v>0.54438261273472588</v>
      </c>
      <c r="BZ269" s="8">
        <f>MAX((BZ$3*climate!$M379+BZ$4*climate!$M379^2+BZ$5*climate!$M379^6)*(M269/M$66)^$BW$1,-99)</f>
        <v>-0.22547023219016291</v>
      </c>
      <c r="CA269" s="8">
        <f t="shared" si="387"/>
        <v>1.9335369378193489E-3</v>
      </c>
      <c r="CB269" s="8">
        <f t="shared" si="388"/>
        <v>4.7906656097015675E-6</v>
      </c>
      <c r="CC269" s="8">
        <f t="shared" si="389"/>
        <v>4.8104827725811395E-7</v>
      </c>
      <c r="CD269" s="8">
        <f>MAX((CD$3*climate!$I379+CD$4*climate!$I379^2+CD$5*climate!$I379^6)*(K269/K$66)^$BW$1,-99)</f>
        <v>0.86064998885359756</v>
      </c>
      <c r="CE269" s="8">
        <f>MAX((CE$3*climate!$I379+CE$4*climate!$I379^2+CE$5*climate!$I379^6)*(L269/L$66)^$BW$1,-99)</f>
        <v>0.24253553563201991</v>
      </c>
      <c r="CF269" s="8">
        <f>MAX((CF$3*climate!$I379+CF$4*climate!$I379^2+CF$5*climate!$I379^6)*(M269/M$66)^$BW$1,-99)</f>
        <v>-4.3462662645351771E-2</v>
      </c>
      <c r="CG269" s="8">
        <f>MAX((CG$3*climate!$M379+CG$4*climate!$M379^2+CG$5*climate!$M379^6)*(K269/K$66)^$BW$1,-99)</f>
        <v>0.8606502175495806</v>
      </c>
      <c r="CH269" s="8">
        <f>MAX((CH$3*climate!$M379+CH$4*climate!$M379^2+CH$5*climate!$M379^6)*(L269/L$66)^$BW$1,-99)</f>
        <v>0.24253551626331812</v>
      </c>
      <c r="CI269" s="8">
        <f>MAX((CI$3*climate!$M379+CI$4*climate!$M379^2+CI$5*climate!$M379^6)*(M269/M$66)^$BW$1,-99)</f>
        <v>-4.3462837293572067E-2</v>
      </c>
      <c r="CJ269" s="8">
        <f t="shared" si="390"/>
        <v>-2.3010171142090423E-6</v>
      </c>
      <c r="CK269" s="8">
        <f t="shared" si="391"/>
        <v>-5.7011600558343834E-9</v>
      </c>
      <c r="CL269" s="8">
        <f t="shared" si="392"/>
        <v>-5.7247435881936829E-10</v>
      </c>
    </row>
    <row r="270" spans="1:90">
      <c r="A270">
        <f t="shared" si="331"/>
        <v>2224</v>
      </c>
      <c r="B270" s="4">
        <f t="shared" si="349"/>
        <v>1286.5309185285187</v>
      </c>
      <c r="C270" s="4">
        <f t="shared" si="350"/>
        <v>3572.5877217307529</v>
      </c>
      <c r="D270" s="4">
        <f t="shared" si="351"/>
        <v>6809.5445316774321</v>
      </c>
      <c r="E270" s="11">
        <f t="shared" si="332"/>
        <v>1.6673441505376583E-7</v>
      </c>
      <c r="F270" s="11">
        <f t="shared" si="333"/>
        <v>3.3426574466835898E-7</v>
      </c>
      <c r="G270" s="11">
        <f t="shared" si="334"/>
        <v>7.3800169416358469E-7</v>
      </c>
      <c r="H270" s="4">
        <f t="shared" si="352"/>
        <v>293534.53711945663</v>
      </c>
      <c r="I270" s="4">
        <f t="shared" si="353"/>
        <v>287853.82816607266</v>
      </c>
      <c r="J270" s="4">
        <f t="shared" si="354"/>
        <v>54150.116260123752</v>
      </c>
      <c r="K270" s="4">
        <f t="shared" si="322"/>
        <v>228159.7223137003</v>
      </c>
      <c r="L270" s="4">
        <f t="shared" si="323"/>
        <v>80572.92097130671</v>
      </c>
      <c r="M270" s="4">
        <f t="shared" si="324"/>
        <v>7952.0907761483804</v>
      </c>
      <c r="N270" s="11">
        <f t="shared" si="335"/>
        <v>2.6708674197433169E-3</v>
      </c>
      <c r="O270" s="11">
        <f t="shared" si="336"/>
        <v>4.1590791541057381E-3</v>
      </c>
      <c r="P270" s="11">
        <f t="shared" si="337"/>
        <v>3.0000671270991042E-3</v>
      </c>
      <c r="Q270" s="4">
        <f t="shared" si="338"/>
        <v>2777.8337607490744</v>
      </c>
      <c r="R270" s="4">
        <f t="shared" si="339"/>
        <v>9575.9386981168282</v>
      </c>
      <c r="S270" s="4">
        <f t="shared" si="340"/>
        <v>2333.2931995468639</v>
      </c>
      <c r="T270" s="4">
        <f t="shared" si="355"/>
        <v>9.4633966687831652</v>
      </c>
      <c r="U270" s="4">
        <f t="shared" si="356"/>
        <v>33.266671348876912</v>
      </c>
      <c r="V270" s="4">
        <f t="shared" si="357"/>
        <v>43.089347921956453</v>
      </c>
      <c r="W270" s="11">
        <f t="shared" si="341"/>
        <v>-1.219247815263802E-2</v>
      </c>
      <c r="X270" s="11">
        <f t="shared" si="342"/>
        <v>-1.3228699347321071E-2</v>
      </c>
      <c r="Y270" s="11">
        <f t="shared" si="343"/>
        <v>-1.2203590333800474E-2</v>
      </c>
      <c r="Z270" s="4">
        <f t="shared" si="369"/>
        <v>2044.3812432120378</v>
      </c>
      <c r="AA270" s="4">
        <f t="shared" si="358"/>
        <v>16446.906045684082</v>
      </c>
      <c r="AB270" s="4">
        <f t="shared" si="359"/>
        <v>4421.1432676528293</v>
      </c>
      <c r="AC270" s="12">
        <f t="shared" si="360"/>
        <v>1.3158916704186614</v>
      </c>
      <c r="AD270" s="12">
        <f t="shared" si="361"/>
        <v>4.7800781394364265</v>
      </c>
      <c r="AE270" s="12">
        <f t="shared" si="362"/>
        <v>1.9780569636594787</v>
      </c>
      <c r="AF270" s="11">
        <f t="shared" si="344"/>
        <v>-2.9039671966837322E-3</v>
      </c>
      <c r="AG270" s="11">
        <f t="shared" si="345"/>
        <v>2.0567434751257441E-3</v>
      </c>
      <c r="AH270" s="11">
        <f t="shared" si="346"/>
        <v>8.257041531207765E-4</v>
      </c>
      <c r="AI270" s="1">
        <f t="shared" si="325"/>
        <v>570358.55992288364</v>
      </c>
      <c r="AJ270" s="1">
        <f t="shared" si="326"/>
        <v>550638.79115279915</v>
      </c>
      <c r="AK270" s="1">
        <f t="shared" si="327"/>
        <v>104851.89940998319</v>
      </c>
      <c r="AL270" s="17">
        <f t="shared" si="363"/>
        <v>67.383940025671762</v>
      </c>
      <c r="AM270" s="17">
        <f t="shared" si="363"/>
        <v>30.517358801130833</v>
      </c>
      <c r="AN270" s="17">
        <f t="shared" si="363"/>
        <v>4.6140568171043288</v>
      </c>
      <c r="AO270" s="7">
        <f t="shared" si="394"/>
        <v>2.1272846395525504E-3</v>
      </c>
      <c r="AP270" s="7">
        <f t="shared" si="394"/>
        <v>3.2758584868556964E-3</v>
      </c>
      <c r="AQ270" s="7">
        <f t="shared" si="394"/>
        <v>2.3711976946337193E-3</v>
      </c>
      <c r="AR270" s="1">
        <f t="shared" si="364"/>
        <v>293534.53711945663</v>
      </c>
      <c r="AS270" s="1">
        <f t="shared" si="365"/>
        <v>287853.82816607266</v>
      </c>
      <c r="AT270" s="1">
        <f t="shared" si="366"/>
        <v>54150.116260123752</v>
      </c>
      <c r="AU270" s="1">
        <f t="shared" si="328"/>
        <v>58706.907423891331</v>
      </c>
      <c r="AV270" s="1">
        <f t="shared" si="329"/>
        <v>57570.765633214534</v>
      </c>
      <c r="AW270" s="1">
        <f t="shared" si="330"/>
        <v>10830.023252024752</v>
      </c>
      <c r="AX270" s="1">
        <f t="shared" si="378"/>
        <v>182527.77785096026</v>
      </c>
      <c r="AY270" s="1">
        <f t="shared" si="379"/>
        <v>64458.336777045377</v>
      </c>
      <c r="AZ270" s="1">
        <f t="shared" si="380"/>
        <v>6361.6726209187045</v>
      </c>
      <c r="BA270" s="1">
        <f t="shared" si="381"/>
        <v>12.114657647824833</v>
      </c>
      <c r="BB270" s="1">
        <f t="shared" si="382"/>
        <v>11.073774352632652</v>
      </c>
      <c r="BC270" s="1">
        <f t="shared" si="383"/>
        <v>8.7580466124686609</v>
      </c>
      <c r="BD270" s="1">
        <f t="shared" si="384"/>
        <v>276.11876094922053</v>
      </c>
      <c r="BE270">
        <f t="shared" si="370"/>
        <v>0.44605544733121549</v>
      </c>
      <c r="BF270">
        <f t="shared" si="371"/>
        <v>0.64396964061591089</v>
      </c>
      <c r="BG270">
        <f t="shared" si="372"/>
        <v>5.0936644772301656E-2</v>
      </c>
      <c r="BH270">
        <f t="shared" si="385"/>
        <v>0.51187994833655615</v>
      </c>
      <c r="BI270">
        <f t="shared" si="386"/>
        <v>1.989654620938508E-2</v>
      </c>
      <c r="BJ270">
        <f t="shared" si="386"/>
        <v>4.1469689803498549E-2</v>
      </c>
      <c r="BK270">
        <f t="shared" si="386"/>
        <v>2.5945417806596459E-4</v>
      </c>
      <c r="BL270">
        <f t="shared" si="375"/>
        <v>5840.3234818477285</v>
      </c>
      <c r="BM270">
        <f t="shared" si="376"/>
        <v>11937.208962796607</v>
      </c>
      <c r="BN270">
        <f t="shared" si="377"/>
        <v>14.049473906446833</v>
      </c>
      <c r="BO270">
        <f t="shared" si="348"/>
        <v>2790.4603174595063</v>
      </c>
      <c r="BP270">
        <f t="shared" si="367"/>
        <v>2254.1519451637369</v>
      </c>
      <c r="BQ270">
        <f t="shared" si="368"/>
        <v>124.77429792882927</v>
      </c>
      <c r="BR270" s="7">
        <f t="shared" si="393"/>
        <v>3.3727453018621567E-3</v>
      </c>
      <c r="BS270" s="7">
        <f t="shared" si="373"/>
        <v>2.4055044250408785E-3</v>
      </c>
      <c r="BT270" s="7">
        <f t="shared" si="374"/>
        <v>2.4074935151180871E-4</v>
      </c>
      <c r="BU270" s="8">
        <f>MAX((BU$3*climate!$I380+BU$4*climate!$I380^2+BU$5*climate!$I380^6)*(K270/K$66)^$BW$1,-99)</f>
        <v>2.0624678138589707</v>
      </c>
      <c r="BV270" s="8">
        <f>MAX((BV$3*climate!$I380+BV$4*climate!$I380^2+BV$5*climate!$I380^6)*(L270/L$66)^$BW$1,-99)</f>
        <v>0.54080998516174039</v>
      </c>
      <c r="BW270" s="8">
        <f>MAX((BW$3*climate!$I380+BW$4*climate!$I380^2+BW$5*climate!$I380^6)*(M270/M$66)^$BW$1,-99)</f>
        <v>-0.22900342356831896</v>
      </c>
      <c r="BX270" s="8">
        <f>MAX((BX$3*climate!$M380+BX$4*climate!$M380^2+BX$5*climate!$M380^6)*(K270/K$66)^$BW$1,-99)</f>
        <v>2.0624672615846502</v>
      </c>
      <c r="BY270" s="8">
        <f>MAX((BY$3*climate!$M380+BY$4*climate!$M380^2+BY$5*climate!$M380^6)*(L270/L$66)^$BW$1,-99)</f>
        <v>0.54080950305189435</v>
      </c>
      <c r="BZ270" s="8">
        <f>MAX((BZ$3*climate!$M380+BZ$4*climate!$M380^2+BZ$5*climate!$M380^6)*(M270/M$66)^$BW$1,-99)</f>
        <v>-0.22900401657521605</v>
      </c>
      <c r="CA270" s="8">
        <f t="shared" si="387"/>
        <v>1.9422297945059857E-3</v>
      </c>
      <c r="CB270" s="8">
        <f t="shared" si="388"/>
        <v>4.6720423651303844E-6</v>
      </c>
      <c r="CC270" s="8">
        <f t="shared" si="389"/>
        <v>4.6759056351422957E-7</v>
      </c>
      <c r="CD270" s="8">
        <f>MAX((CD$3*climate!$I380+CD$4*climate!$I380^2+CD$5*climate!$I380^6)*(K270/K$66)^$BW$1,-99)</f>
        <v>0.86149719172755668</v>
      </c>
      <c r="CE270" s="8">
        <f>MAX((CE$3*climate!$I380+CE$4*climate!$I380^2+CE$5*climate!$I380^6)*(L270/L$66)^$BW$1,-99)</f>
        <v>0.24215947787065828</v>
      </c>
      <c r="CF270" s="8">
        <f>MAX((CF$3*climate!$I380+CF$4*climate!$I380^2+CF$5*climate!$I380^6)*(M270/M$66)^$BW$1,-99)</f>
        <v>-4.4523390120591068E-2</v>
      </c>
      <c r="CG270" s="8">
        <f>MAX((CG$3*climate!$M380+CG$4*climate!$M380^2+CG$5*climate!$M380^6)*(K270/K$66)^$BW$1,-99)</f>
        <v>0.86149741833788285</v>
      </c>
      <c r="CH270" s="8">
        <f>MAX((CH$3*climate!$M380+CH$4*climate!$M380^2+CH$5*climate!$M380^6)*(L270/L$66)^$BW$1,-99)</f>
        <v>0.24215945732919916</v>
      </c>
      <c r="CI270" s="8">
        <f>MAX((CI$3*climate!$M380+CI$4*climate!$M380^2+CI$5*climate!$M380^6)*(M270/M$66)^$BW$1,-99)</f>
        <v>-4.4523565802265436E-2</v>
      </c>
      <c r="CJ270" s="8">
        <f t="shared" si="390"/>
        <v>-2.1956895848346937E-6</v>
      </c>
      <c r="CK270" s="8">
        <f t="shared" si="391"/>
        <v>-5.2817410123360248E-9</v>
      </c>
      <c r="CL270" s="8">
        <f t="shared" si="392"/>
        <v>-5.2861084367018499E-10</v>
      </c>
    </row>
    <row r="271" spans="1:90">
      <c r="A271">
        <f t="shared" si="331"/>
        <v>2225</v>
      </c>
      <c r="B271" s="4">
        <f t="shared" si="349"/>
        <v>1286.5311223120498</v>
      </c>
      <c r="C271" s="4">
        <f t="shared" si="350"/>
        <v>3572.5888562147634</v>
      </c>
      <c r="D271" s="4">
        <f t="shared" si="351"/>
        <v>6809.5493058600632</v>
      </c>
      <c r="E271" s="11">
        <f t="shared" si="332"/>
        <v>1.5839769430107753E-7</v>
      </c>
      <c r="F271" s="11">
        <f t="shared" si="333"/>
        <v>3.1755245743494099E-7</v>
      </c>
      <c r="G271" s="11">
        <f t="shared" si="334"/>
        <v>7.0110160945540542E-7</v>
      </c>
      <c r="H271" s="4">
        <f t="shared" si="352"/>
        <v>294310.74412298185</v>
      </c>
      <c r="I271" s="4">
        <f t="shared" si="353"/>
        <v>289039.20045993821</v>
      </c>
      <c r="J271" s="4">
        <f t="shared" si="354"/>
        <v>54310.993354424281</v>
      </c>
      <c r="K271" s="4">
        <f t="shared" si="322"/>
        <v>228763.01942394552</v>
      </c>
      <c r="L271" s="4">
        <f t="shared" si="323"/>
        <v>80904.691833524223</v>
      </c>
      <c r="M271" s="4">
        <f t="shared" si="324"/>
        <v>7975.7104200253189</v>
      </c>
      <c r="N271" s="11">
        <f t="shared" si="335"/>
        <v>2.6441876073803883E-3</v>
      </c>
      <c r="O271" s="11">
        <f t="shared" si="336"/>
        <v>4.1176471973216611E-3</v>
      </c>
      <c r="P271" s="11">
        <f t="shared" si="337"/>
        <v>2.9702432406562007E-3</v>
      </c>
      <c r="Q271" s="4">
        <f t="shared" si="338"/>
        <v>2751.2210775648578</v>
      </c>
      <c r="R271" s="4">
        <f t="shared" si="339"/>
        <v>9488.1732221696366</v>
      </c>
      <c r="S271" s="4">
        <f t="shared" si="340"/>
        <v>2311.6661379245406</v>
      </c>
      <c r="T271" s="4">
        <f t="shared" si="355"/>
        <v>9.3480144116492792</v>
      </c>
      <c r="U271" s="4">
        <f t="shared" si="356"/>
        <v>32.826596555316478</v>
      </c>
      <c r="V271" s="4">
        <f t="shared" si="357"/>
        <v>42.5635031721663</v>
      </c>
      <c r="W271" s="11">
        <f t="shared" si="341"/>
        <v>-1.219247815263802E-2</v>
      </c>
      <c r="X271" s="11">
        <f t="shared" si="342"/>
        <v>-1.3228699347321071E-2</v>
      </c>
      <c r="Y271" s="11">
        <f t="shared" si="343"/>
        <v>-1.2203590333800474E-2</v>
      </c>
      <c r="Z271" s="4">
        <f t="shared" si="369"/>
        <v>2018.9691085313129</v>
      </c>
      <c r="AA271" s="4">
        <f t="shared" si="358"/>
        <v>16330.357824343897</v>
      </c>
      <c r="AB271" s="4">
        <f t="shared" si="359"/>
        <v>4383.9113679597795</v>
      </c>
      <c r="AC271" s="12">
        <f t="shared" si="360"/>
        <v>1.3120703641733762</v>
      </c>
      <c r="AD271" s="12">
        <f t="shared" si="361"/>
        <v>4.7899095339603033</v>
      </c>
      <c r="AE271" s="12">
        <f t="shared" si="362"/>
        <v>1.9796902535094818</v>
      </c>
      <c r="AF271" s="11">
        <f t="shared" si="344"/>
        <v>-2.9039671966837322E-3</v>
      </c>
      <c r="AG271" s="11">
        <f t="shared" si="345"/>
        <v>2.0567434751257441E-3</v>
      </c>
      <c r="AH271" s="11">
        <f t="shared" si="346"/>
        <v>8.257041531207765E-4</v>
      </c>
      <c r="AI271" s="1">
        <f t="shared" si="325"/>
        <v>572029.61135448667</v>
      </c>
      <c r="AJ271" s="1">
        <f t="shared" si="326"/>
        <v>553145.67767073377</v>
      </c>
      <c r="AK271" s="1">
        <f t="shared" si="327"/>
        <v>105196.73272100963</v>
      </c>
      <c r="AL271" s="17">
        <f t="shared" si="363"/>
        <v>67.525851398035215</v>
      </c>
      <c r="AM271" s="17">
        <f t="shared" si="363"/>
        <v>30.61632964446769</v>
      </c>
      <c r="AN271" s="17">
        <f t="shared" si="363"/>
        <v>4.624888249583079</v>
      </c>
      <c r="AO271" s="7">
        <f t="shared" si="394"/>
        <v>2.1060117931570249E-3</v>
      </c>
      <c r="AP271" s="7">
        <f t="shared" si="394"/>
        <v>3.2430999019871392E-3</v>
      </c>
      <c r="AQ271" s="7">
        <f t="shared" si="394"/>
        <v>2.347485717687382E-3</v>
      </c>
      <c r="AR271" s="1">
        <f t="shared" si="364"/>
        <v>294310.74412298185</v>
      </c>
      <c r="AS271" s="1">
        <f t="shared" si="365"/>
        <v>289039.20045993821</v>
      </c>
      <c r="AT271" s="1">
        <f t="shared" si="366"/>
        <v>54310.993354424281</v>
      </c>
      <c r="AU271" s="1">
        <f t="shared" si="328"/>
        <v>58862.14882459637</v>
      </c>
      <c r="AV271" s="1">
        <f t="shared" si="329"/>
        <v>57807.840091987644</v>
      </c>
      <c r="AW271" s="1">
        <f t="shared" si="330"/>
        <v>10862.198670884856</v>
      </c>
      <c r="AX271" s="1">
        <f t="shared" si="378"/>
        <v>183010.41553915641</v>
      </c>
      <c r="AY271" s="1">
        <f t="shared" si="379"/>
        <v>64723.753466819377</v>
      </c>
      <c r="AZ271" s="1">
        <f t="shared" si="380"/>
        <v>6380.5683360202547</v>
      </c>
      <c r="BA271" s="1">
        <f t="shared" si="381"/>
        <v>12.117298345718448</v>
      </c>
      <c r="BB271" s="1">
        <f t="shared" si="382"/>
        <v>11.077883545520717</v>
      </c>
      <c r="BC271" s="1">
        <f t="shared" si="383"/>
        <v>8.7610124532522864</v>
      </c>
      <c r="BD271" s="1">
        <f t="shared" si="384"/>
        <v>268.16598599010268</v>
      </c>
      <c r="BE271">
        <f t="shared" si="370"/>
        <v>0.44605544733121549</v>
      </c>
      <c r="BF271">
        <f t="shared" si="371"/>
        <v>0.64396964061591089</v>
      </c>
      <c r="BG271">
        <f t="shared" si="372"/>
        <v>5.0936644772301656E-2</v>
      </c>
      <c r="BH271">
        <f t="shared" si="385"/>
        <v>0.5120312561788124</v>
      </c>
      <c r="BI271">
        <f t="shared" si="386"/>
        <v>1.989654620938508E-2</v>
      </c>
      <c r="BJ271">
        <f t="shared" si="386"/>
        <v>4.1469689803498549E-2</v>
      </c>
      <c r="BK271">
        <f t="shared" si="386"/>
        <v>2.5945417806596459E-4</v>
      </c>
      <c r="BL271">
        <f t="shared" si="375"/>
        <v>5855.7673203614168</v>
      </c>
      <c r="BM271">
        <f t="shared" si="376"/>
        <v>11986.365984124872</v>
      </c>
      <c r="BN271">
        <f t="shared" si="377"/>
        <v>14.091214140718217</v>
      </c>
      <c r="BO271">
        <f t="shared" si="348"/>
        <v>2799.8718293852507</v>
      </c>
      <c r="BP271">
        <f t="shared" si="367"/>
        <v>2279.5883843601555</v>
      </c>
      <c r="BQ271">
        <f t="shared" si="368"/>
        <v>126.20783330355533</v>
      </c>
      <c r="BR271" s="7">
        <f t="shared" si="393"/>
        <v>3.3396190054917341E-3</v>
      </c>
      <c r="BS271" s="7">
        <f t="shared" si="373"/>
        <v>2.335441189360076E-3</v>
      </c>
      <c r="BT271" s="7">
        <f t="shared" si="374"/>
        <v>2.3297435761331461E-4</v>
      </c>
      <c r="BU271" s="8">
        <f>MAX((BU$3*climate!$I381+BU$4*climate!$I381^2+BU$5*climate!$I381^6)*(K271/K$66)^$BW$1,-99)</f>
        <v>2.0576991741289188</v>
      </c>
      <c r="BV271" s="8">
        <f>MAX((BV$3*climate!$I381+BV$4*climate!$I381^2+BV$5*climate!$I381^6)*(L271/L$66)^$BW$1,-99)</f>
        <v>0.53728391766947992</v>
      </c>
      <c r="BW271" s="8">
        <f>MAX((BW$3*climate!$I381+BW$4*climate!$I381^2+BW$5*climate!$I381^6)*(M271/M$66)^$BW$1,-99)</f>
        <v>-0.23248693553020072</v>
      </c>
      <c r="BX271" s="8">
        <f>MAX((BX$3*climate!$M381+BX$4*climate!$M381^2+BX$5*climate!$M381^6)*(K271/K$66)^$BW$1,-99)</f>
        <v>2.0576986206477401</v>
      </c>
      <c r="BY271" s="8">
        <f>MAX((BY$3*climate!$M381+BY$4*climate!$M381^2+BY$5*climate!$M381^6)*(L271/L$66)^$BW$1,-99)</f>
        <v>0.53728343556421043</v>
      </c>
      <c r="BZ271" s="8">
        <f>MAX((BZ$3*climate!$M381+BZ$4*climate!$M381^2+BZ$5*climate!$M381^6)*(M271/M$66)^$BW$1,-99)</f>
        <v>-0.23248752807556322</v>
      </c>
      <c r="CA271" s="8">
        <f t="shared" si="387"/>
        <v>1.9507718479633664E-3</v>
      </c>
      <c r="CB271" s="8">
        <f t="shared" si="388"/>
        <v>4.5559129247777174E-6</v>
      </c>
      <c r="CC271" s="8">
        <f t="shared" si="389"/>
        <v>4.5447981812940393E-7</v>
      </c>
      <c r="CD271" s="8">
        <f>MAX((CD$3*climate!$I381+CD$4*climate!$I381^2+CD$5*climate!$I381^6)*(K271/K$66)^$BW$1,-99)</f>
        <v>0.86231893836620932</v>
      </c>
      <c r="CE271" s="8">
        <f>MAX((CE$3*climate!$I381+CE$4*climate!$I381^2+CE$5*climate!$I381^6)*(L271/L$66)^$BW$1,-99)</f>
        <v>0.24178069933888305</v>
      </c>
      <c r="CF271" s="8">
        <f>MAX((CF$3*climate!$I381+CF$4*climate!$I381^2+CF$5*climate!$I381^6)*(M271/M$66)^$BW$1,-99)</f>
        <v>-4.5576236224118175E-2</v>
      </c>
      <c r="CG271" s="8">
        <f>MAX((CG$3*climate!$M381+CG$4*climate!$M381^2+CG$5*climate!$M381^6)*(K271/K$66)^$BW$1,-99)</f>
        <v>0.86231916291807975</v>
      </c>
      <c r="CH271" s="8">
        <f>MAX((CH$3*climate!$M381+CH$4*climate!$M381^2+CH$5*climate!$M381^6)*(L271/L$66)^$BW$1,-99)</f>
        <v>0.24178067764298261</v>
      </c>
      <c r="CI271" s="8">
        <f>MAX((CI$3*climate!$M381+CI$4*climate!$M381^2+CI$5*climate!$M381^6)*(M271/M$66)^$BW$1,-99)</f>
        <v>-4.5576412921382758E-2</v>
      </c>
      <c r="CJ271" s="8">
        <f t="shared" si="390"/>
        <v>-2.0932675573483117E-6</v>
      </c>
      <c r="CK271" s="8">
        <f t="shared" si="391"/>
        <v>-4.8887032737824018E-9</v>
      </c>
      <c r="CL271" s="8">
        <f t="shared" si="392"/>
        <v>-4.8767766448601515E-10</v>
      </c>
    </row>
    <row r="272" spans="1:90">
      <c r="A272">
        <f t="shared" si="331"/>
        <v>2226</v>
      </c>
      <c r="B272" s="4">
        <f t="shared" si="349"/>
        <v>1286.5313159064349</v>
      </c>
      <c r="C272" s="4">
        <f t="shared" si="350"/>
        <v>3572.5899339749158</v>
      </c>
      <c r="D272" s="4">
        <f t="shared" si="351"/>
        <v>6809.5538413367431</v>
      </c>
      <c r="E272" s="11">
        <f t="shared" si="332"/>
        <v>1.5047780958602364E-7</v>
      </c>
      <c r="F272" s="11">
        <f t="shared" si="333"/>
        <v>3.0167483456319394E-7</v>
      </c>
      <c r="G272" s="11">
        <f t="shared" si="334"/>
        <v>6.6604652898263516E-7</v>
      </c>
      <c r="H272" s="4">
        <f t="shared" si="352"/>
        <v>295081.2306362422</v>
      </c>
      <c r="I272" s="4">
        <f t="shared" si="353"/>
        <v>290217.59525837906</v>
      </c>
      <c r="J272" s="4">
        <f t="shared" si="354"/>
        <v>54470.7432393243</v>
      </c>
      <c r="K272" s="4">
        <f t="shared" si="322"/>
        <v>229361.87171498471</v>
      </c>
      <c r="L272" s="4">
        <f t="shared" si="323"/>
        <v>81234.51071124716</v>
      </c>
      <c r="M272" s="4">
        <f t="shared" si="324"/>
        <v>7999.1647776782202</v>
      </c>
      <c r="N272" s="11">
        <f t="shared" si="335"/>
        <v>2.6177845201866834E-3</v>
      </c>
      <c r="O272" s="11">
        <f t="shared" si="336"/>
        <v>4.0766347445164719E-3</v>
      </c>
      <c r="P272" s="11">
        <f t="shared" si="337"/>
        <v>2.9407233234060026E-3</v>
      </c>
      <c r="Q272" s="4">
        <f t="shared" si="338"/>
        <v>2724.791577157594</v>
      </c>
      <c r="R272" s="4">
        <f t="shared" si="339"/>
        <v>9400.8280002052452</v>
      </c>
      <c r="S272" s="4">
        <f t="shared" si="340"/>
        <v>2290.1720476292194</v>
      </c>
      <c r="T272" s="4">
        <f t="shared" si="355"/>
        <v>9.2340389501647007</v>
      </c>
      <c r="U272" s="4">
        <f t="shared" si="356"/>
        <v>32.392343378890388</v>
      </c>
      <c r="V272" s="4">
        <f t="shared" si="357"/>
        <v>42.044075616281766</v>
      </c>
      <c r="W272" s="11">
        <f t="shared" si="341"/>
        <v>-1.219247815263802E-2</v>
      </c>
      <c r="X272" s="11">
        <f t="shared" si="342"/>
        <v>-1.3228699347321071E-2</v>
      </c>
      <c r="Y272" s="11">
        <f t="shared" si="343"/>
        <v>-1.2203590333800474E-2</v>
      </c>
      <c r="Z272" s="4">
        <f t="shared" si="369"/>
        <v>1993.8197815252247</v>
      </c>
      <c r="AA272" s="4">
        <f t="shared" si="358"/>
        <v>16213.96620973356</v>
      </c>
      <c r="AB272" s="4">
        <f t="shared" si="359"/>
        <v>4346.8635934763897</v>
      </c>
      <c r="AC272" s="12">
        <f t="shared" si="360"/>
        <v>1.3082601548760757</v>
      </c>
      <c r="AD272" s="12">
        <f t="shared" si="361"/>
        <v>4.7997611491407186</v>
      </c>
      <c r="AE272" s="12">
        <f t="shared" si="362"/>
        <v>1.9813248919736972</v>
      </c>
      <c r="AF272" s="11">
        <f t="shared" si="344"/>
        <v>-2.9039671966837322E-3</v>
      </c>
      <c r="AG272" s="11">
        <f t="shared" si="345"/>
        <v>2.0567434751257441E-3</v>
      </c>
      <c r="AH272" s="11">
        <f t="shared" si="346"/>
        <v>8.257041531207765E-4</v>
      </c>
      <c r="AI272" s="1">
        <f t="shared" si="325"/>
        <v>573688.79904363444</v>
      </c>
      <c r="AJ272" s="1">
        <f t="shared" si="326"/>
        <v>555638.94999564812</v>
      </c>
      <c r="AK272" s="1">
        <f t="shared" si="327"/>
        <v>105539.25811979352</v>
      </c>
      <c r="AL272" s="17">
        <f t="shared" si="363"/>
        <v>67.66663953502858</v>
      </c>
      <c r="AM272" s="17">
        <f t="shared" si="363"/>
        <v>30.714628541980176</v>
      </c>
      <c r="AN272" s="17">
        <f t="shared" si="363"/>
        <v>4.6356365401037571</v>
      </c>
      <c r="AO272" s="7">
        <f t="shared" si="394"/>
        <v>2.0849516752254548E-3</v>
      </c>
      <c r="AP272" s="7">
        <f t="shared" si="394"/>
        <v>3.2106689029672677E-3</v>
      </c>
      <c r="AQ272" s="7">
        <f t="shared" si="394"/>
        <v>2.3240108605105084E-3</v>
      </c>
      <c r="AR272" s="1">
        <f t="shared" si="364"/>
        <v>295081.2306362422</v>
      </c>
      <c r="AS272" s="1">
        <f t="shared" si="365"/>
        <v>290217.59525837906</v>
      </c>
      <c r="AT272" s="1">
        <f t="shared" si="366"/>
        <v>54470.7432393243</v>
      </c>
      <c r="AU272" s="1">
        <f t="shared" si="328"/>
        <v>59016.246127248443</v>
      </c>
      <c r="AV272" s="1">
        <f t="shared" si="329"/>
        <v>58043.519051675816</v>
      </c>
      <c r="AW272" s="1">
        <f t="shared" si="330"/>
        <v>10894.14864786486</v>
      </c>
      <c r="AX272" s="1">
        <f t="shared" si="378"/>
        <v>183489.49737198776</v>
      </c>
      <c r="AY272" s="1">
        <f t="shared" si="379"/>
        <v>64987.608568997726</v>
      </c>
      <c r="AZ272" s="1">
        <f t="shared" si="380"/>
        <v>6399.3318221425761</v>
      </c>
      <c r="BA272" s="1">
        <f t="shared" si="381"/>
        <v>12.119912709808736</v>
      </c>
      <c r="BB272" s="1">
        <f t="shared" si="382"/>
        <v>11.081951893304121</v>
      </c>
      <c r="BC272" s="1">
        <f t="shared" si="383"/>
        <v>8.7639488611071901</v>
      </c>
      <c r="BD272" s="1">
        <f t="shared" si="384"/>
        <v>260.44136940692988</v>
      </c>
      <c r="BE272">
        <f t="shared" si="370"/>
        <v>0.44605544733121549</v>
      </c>
      <c r="BF272">
        <f t="shared" si="371"/>
        <v>0.64396964061591089</v>
      </c>
      <c r="BG272">
        <f t="shared" si="372"/>
        <v>5.0936644772301656E-2</v>
      </c>
      <c r="BH272">
        <f t="shared" si="385"/>
        <v>0.51218134739453547</v>
      </c>
      <c r="BI272">
        <f t="shared" si="386"/>
        <v>1.989654620938508E-2</v>
      </c>
      <c r="BJ272">
        <f t="shared" si="386"/>
        <v>4.1469689803498549E-2</v>
      </c>
      <c r="BK272">
        <f t="shared" si="386"/>
        <v>2.5945417806596459E-4</v>
      </c>
      <c r="BL272">
        <f t="shared" si="375"/>
        <v>5871.0973408762093</v>
      </c>
      <c r="BM272">
        <f t="shared" si="376"/>
        <v>12035.233650882272</v>
      </c>
      <c r="BN272">
        <f t="shared" si="377"/>
        <v>14.132661915801084</v>
      </c>
      <c r="BO272">
        <f t="shared" si="348"/>
        <v>2809.2223345596067</v>
      </c>
      <c r="BP272">
        <f t="shared" si="367"/>
        <v>2305.3128161418981</v>
      </c>
      <c r="BQ272">
        <f t="shared" si="368"/>
        <v>127.65787741895859</v>
      </c>
      <c r="BR272" s="7">
        <f t="shared" si="393"/>
        <v>3.3068219662664156E-3</v>
      </c>
      <c r="BS272" s="7">
        <f t="shared" si="373"/>
        <v>2.2674186304466755E-3</v>
      </c>
      <c r="BT272" s="7">
        <f t="shared" si="374"/>
        <v>2.2545768431634717E-4</v>
      </c>
      <c r="BU272" s="8">
        <f>MAX((BU$3*climate!$I382+BU$4*climate!$I382^2+BU$5*climate!$I382^6)*(K272/K$66)^$BW$1,-99)</f>
        <v>2.0529833602347365</v>
      </c>
      <c r="BV272" s="8">
        <f>MAX((BV$3*climate!$I382+BV$4*climate!$I382^2+BV$5*climate!$I382^6)*(L272/L$66)^$BW$1,-99)</f>
        <v>0.53380482103816362</v>
      </c>
      <c r="BW272" s="8">
        <f>MAX((BW$3*climate!$I382+BW$4*climate!$I382^2+BW$5*climate!$I382^6)*(M272/M$66)^$BW$1,-99)</f>
        <v>-0.23592026371160904</v>
      </c>
      <c r="BX272" s="8">
        <f>MAX((BX$3*climate!$M382+BX$4*climate!$M382^2+BX$5*climate!$M382^6)*(K272/K$66)^$BW$1,-99)</f>
        <v>2.0529828055888073</v>
      </c>
      <c r="BY272" s="8">
        <f>MAX((BY$3*climate!$M382+BY$4*climate!$M382^2+BY$5*climate!$M382^6)*(L272/L$66)^$BW$1,-99)</f>
        <v>0.5338043389531707</v>
      </c>
      <c r="BZ272" s="8">
        <f>MAX((BZ$3*climate!$M382+BZ$4*climate!$M382^2+BZ$5*climate!$M382^6)*(M272/M$66)^$BW$1,-99)</f>
        <v>-0.23592085578830771</v>
      </c>
      <c r="CA272" s="8">
        <f t="shared" si="387"/>
        <v>1.9591646118246372E-3</v>
      </c>
      <c r="CB272" s="8">
        <f t="shared" si="388"/>
        <v>4.4422463409630116E-6</v>
      </c>
      <c r="CC272" s="8">
        <f t="shared" si="389"/>
        <v>4.4170871657651789E-7</v>
      </c>
      <c r="CD272" s="8">
        <f>MAX((CD$3*climate!$I382+CD$4*climate!$I382^2+CD$5*climate!$I382^6)*(K272/K$66)^$BW$1,-99)</f>
        <v>0.8631156837264824</v>
      </c>
      <c r="CE272" s="8">
        <f>MAX((CE$3*climate!$I382+CE$4*climate!$I382^2+CE$5*climate!$I382^6)*(L272/L$66)^$BW$1,-99)</f>
        <v>0.24139946403859661</v>
      </c>
      <c r="CF272" s="8">
        <f>MAX((CF$3*climate!$I382+CF$4*climate!$I382^2+CF$5*climate!$I382^6)*(M272/M$66)^$BW$1,-99)</f>
        <v>-4.6620946603757374E-2</v>
      </c>
      <c r="CG272" s="8">
        <f>MAX((CG$3*climate!$M382+CG$4*climate!$M382^2+CG$5*climate!$M382^6)*(K272/K$66)^$BW$1,-99)</f>
        <v>0.86311590624705459</v>
      </c>
      <c r="CH272" s="8">
        <f>MAX((CH$3*climate!$M382+CH$4*climate!$M382^2+CH$5*climate!$M382^6)*(L272/L$66)^$BW$1,-99)</f>
        <v>0.24139944120652554</v>
      </c>
      <c r="CI272" s="8">
        <f>MAX((CI$3*climate!$M382+CI$4*climate!$M382^2+CI$5*climate!$M382^6)*(M272/M$66)^$BW$1,-99)</f>
        <v>-4.6621124298754132E-2</v>
      </c>
      <c r="CJ272" s="8">
        <f t="shared" si="390"/>
        <v>-1.9937006626927943E-6</v>
      </c>
      <c r="CK272" s="8">
        <f t="shared" si="391"/>
        <v>-4.5205540261235248E-9</v>
      </c>
      <c r="CL272" s="8">
        <f t="shared" si="392"/>
        <v>-4.4949513463068416E-10</v>
      </c>
    </row>
    <row r="273" spans="1:90">
      <c r="A273">
        <f t="shared" si="331"/>
        <v>2227</v>
      </c>
      <c r="B273" s="4">
        <f t="shared" si="349"/>
        <v>1286.5314998211286</v>
      </c>
      <c r="C273" s="4">
        <f t="shared" si="350"/>
        <v>3572.5909578473693</v>
      </c>
      <c r="D273" s="4">
        <f t="shared" si="351"/>
        <v>6809.5581500424587</v>
      </c>
      <c r="E273" s="11">
        <f t="shared" si="332"/>
        <v>1.4295391910672244E-7</v>
      </c>
      <c r="F273" s="11">
        <f t="shared" si="333"/>
        <v>2.8659109283503421E-7</v>
      </c>
      <c r="G273" s="11">
        <f t="shared" si="334"/>
        <v>6.3274420253350342E-7</v>
      </c>
      <c r="H273" s="4">
        <f t="shared" si="352"/>
        <v>295846.0217260943</v>
      </c>
      <c r="I273" s="4">
        <f t="shared" si="353"/>
        <v>291389.00785479334</v>
      </c>
      <c r="J273" s="4">
        <f t="shared" si="354"/>
        <v>54629.369602604354</v>
      </c>
      <c r="K273" s="4">
        <f t="shared" si="322"/>
        <v>229956.29859605219</v>
      </c>
      <c r="L273" s="4">
        <f t="shared" si="323"/>
        <v>81562.376239782854</v>
      </c>
      <c r="M273" s="4">
        <f t="shared" si="324"/>
        <v>8022.4543794025358</v>
      </c>
      <c r="N273" s="11">
        <f t="shared" si="335"/>
        <v>2.5916551719029624E-3</v>
      </c>
      <c r="O273" s="11">
        <f t="shared" si="336"/>
        <v>4.0360374632046891E-3</v>
      </c>
      <c r="P273" s="11">
        <f t="shared" si="337"/>
        <v>2.9115041847000978E-3</v>
      </c>
      <c r="Q273" s="4">
        <f t="shared" si="338"/>
        <v>2698.5456214644682</v>
      </c>
      <c r="R273" s="4">
        <f t="shared" si="339"/>
        <v>9313.9101116974834</v>
      </c>
      <c r="S273" s="4">
        <f t="shared" si="340"/>
        <v>2268.8116355879924</v>
      </c>
      <c r="T273" s="4">
        <f t="shared" si="355"/>
        <v>9.1214531320042092</v>
      </c>
      <c r="U273" s="4">
        <f t="shared" si="356"/>
        <v>31.963834807175861</v>
      </c>
      <c r="V273" s="4">
        <f t="shared" si="357"/>
        <v>41.530986941497332</v>
      </c>
      <c r="W273" s="11">
        <f t="shared" si="341"/>
        <v>-1.219247815263802E-2</v>
      </c>
      <c r="X273" s="11">
        <f t="shared" si="342"/>
        <v>-1.3228699347321071E-2</v>
      </c>
      <c r="Y273" s="11">
        <f t="shared" si="343"/>
        <v>-1.2203590333800474E-2</v>
      </c>
      <c r="Z273" s="4">
        <f t="shared" si="369"/>
        <v>1968.9318618469085</v>
      </c>
      <c r="AA273" s="4">
        <f t="shared" si="358"/>
        <v>16097.746371729621</v>
      </c>
      <c r="AB273" s="4">
        <f t="shared" si="359"/>
        <v>4310.0018952162045</v>
      </c>
      <c r="AC273" s="12">
        <f t="shared" si="360"/>
        <v>1.3044610103015872</v>
      </c>
      <c r="AD273" s="12">
        <f t="shared" si="361"/>
        <v>4.8096330265663756</v>
      </c>
      <c r="AE273" s="12">
        <f t="shared" si="362"/>
        <v>1.9829608801656815</v>
      </c>
      <c r="AF273" s="11">
        <f t="shared" si="344"/>
        <v>-2.9039671966837322E-3</v>
      </c>
      <c r="AG273" s="11">
        <f t="shared" si="345"/>
        <v>2.0567434751257441E-3</v>
      </c>
      <c r="AH273" s="11">
        <f t="shared" si="346"/>
        <v>8.257041531207765E-4</v>
      </c>
      <c r="AI273" s="1">
        <f t="shared" si="325"/>
        <v>575336.16526651941</v>
      </c>
      <c r="AJ273" s="1">
        <f t="shared" si="326"/>
        <v>558118.57404775918</v>
      </c>
      <c r="AK273" s="1">
        <f t="shared" si="327"/>
        <v>105879.48095567903</v>
      </c>
      <c r="AL273" s="17">
        <f t="shared" si="363"/>
        <v>67.806310391749463</v>
      </c>
      <c r="AM273" s="17">
        <f t="shared" si="363"/>
        <v>30.81225689967884</v>
      </c>
      <c r="AN273" s="17">
        <f t="shared" si="363"/>
        <v>4.6463020770716916</v>
      </c>
      <c r="AO273" s="7">
        <f t="shared" si="394"/>
        <v>2.0641021584732002E-3</v>
      </c>
      <c r="AP273" s="7">
        <f t="shared" si="394"/>
        <v>3.1785622139375949E-3</v>
      </c>
      <c r="AQ273" s="7">
        <f t="shared" si="394"/>
        <v>2.3007707519054031E-3</v>
      </c>
      <c r="AR273" s="1">
        <f t="shared" si="364"/>
        <v>295846.0217260943</v>
      </c>
      <c r="AS273" s="1">
        <f t="shared" si="365"/>
        <v>291389.00785479334</v>
      </c>
      <c r="AT273" s="1">
        <f t="shared" si="366"/>
        <v>54629.369602604354</v>
      </c>
      <c r="AU273" s="1">
        <f t="shared" si="328"/>
        <v>59169.204345218866</v>
      </c>
      <c r="AV273" s="1">
        <f t="shared" si="329"/>
        <v>58277.801570958669</v>
      </c>
      <c r="AW273" s="1">
        <f t="shared" si="330"/>
        <v>10925.873920520871</v>
      </c>
      <c r="AX273" s="1">
        <f t="shared" si="378"/>
        <v>183965.03887684172</v>
      </c>
      <c r="AY273" s="1">
        <f t="shared" si="379"/>
        <v>65249.900991826282</v>
      </c>
      <c r="AZ273" s="1">
        <f t="shared" si="380"/>
        <v>6417.963503522029</v>
      </c>
      <c r="BA273" s="1">
        <f t="shared" si="381"/>
        <v>12.122501012433554</v>
      </c>
      <c r="BB273" s="1">
        <f t="shared" si="382"/>
        <v>11.085979807817141</v>
      </c>
      <c r="BC273" s="1">
        <f t="shared" si="383"/>
        <v>8.7668561350724605</v>
      </c>
      <c r="BD273" s="1">
        <f t="shared" si="384"/>
        <v>252.93840114287411</v>
      </c>
      <c r="BE273">
        <f t="shared" si="370"/>
        <v>0.44605544733121549</v>
      </c>
      <c r="BF273">
        <f t="shared" si="371"/>
        <v>0.64396964061591089</v>
      </c>
      <c r="BG273">
        <f t="shared" si="372"/>
        <v>5.0936644772301656E-2</v>
      </c>
      <c r="BH273">
        <f t="shared" si="385"/>
        <v>0.5123302338706982</v>
      </c>
      <c r="BI273">
        <f t="shared" si="386"/>
        <v>1.989654620938508E-2</v>
      </c>
      <c r="BJ273">
        <f t="shared" si="386"/>
        <v>4.1469689803498549E-2</v>
      </c>
      <c r="BK273">
        <f t="shared" si="386"/>
        <v>2.5945417806596459E-4</v>
      </c>
      <c r="BL273">
        <f t="shared" si="375"/>
        <v>5886.3140421359776</v>
      </c>
      <c r="BM273">
        <f t="shared" si="376"/>
        <v>12083.811767887482</v>
      </c>
      <c r="BN273">
        <f t="shared" si="377"/>
        <v>14.173818188505503</v>
      </c>
      <c r="BO273">
        <f t="shared" si="348"/>
        <v>2818.5119326836548</v>
      </c>
      <c r="BP273">
        <f t="shared" si="367"/>
        <v>2331.3285019475247</v>
      </c>
      <c r="BQ273">
        <f t="shared" si="368"/>
        <v>129.12462041704256</v>
      </c>
      <c r="BR273" s="7">
        <f t="shared" si="393"/>
        <v>3.2743508766479579E-3</v>
      </c>
      <c r="BS273" s="7">
        <f t="shared" si="373"/>
        <v>2.2013773111132771E-3</v>
      </c>
      <c r="BT273" s="7">
        <f t="shared" si="374"/>
        <v>2.1819045371957054E-4</v>
      </c>
      <c r="BU273" s="8">
        <f>MAX((BU$3*climate!$I383+BU$4*climate!$I383^2+BU$5*climate!$I383^6)*(K273/K$66)^$BW$1,-99)</f>
        <v>2.0483205739626942</v>
      </c>
      <c r="BV273" s="8">
        <f>MAX((BV$3*climate!$I383+BV$4*climate!$I383^2+BV$5*climate!$I383^6)*(L273/L$66)^$BW$1,-99)</f>
        <v>0.53037261422906246</v>
      </c>
      <c r="BW273" s="8">
        <f>MAX((BW$3*climate!$I383+BW$4*climate!$I383^2+BW$5*climate!$I383^6)*(M273/M$66)^$BW$1,-99)</f>
        <v>-0.23930350690574137</v>
      </c>
      <c r="BX273" s="8">
        <f>MAX((BX$3*climate!$M383+BX$4*climate!$M383^2+BX$5*climate!$M383^6)*(K273/K$66)^$BW$1,-99)</f>
        <v>2.0483200181933072</v>
      </c>
      <c r="BY273" s="8">
        <f>MAX((BY$3*climate!$M383+BY$4*climate!$M383^2+BY$5*climate!$M383^6)*(L273/L$66)^$BW$1,-99)</f>
        <v>0.53037213217967394</v>
      </c>
      <c r="BZ273" s="8">
        <f>MAX((BZ$3*climate!$M383+BZ$4*climate!$M383^2+BZ$5*climate!$M383^6)*(M273/M$66)^$BW$1,-99)</f>
        <v>-0.23930409850685869</v>
      </c>
      <c r="CA273" s="8">
        <f t="shared" si="387"/>
        <v>1.9674095822336478E-3</v>
      </c>
      <c r="CB273" s="8">
        <f t="shared" si="388"/>
        <v>4.3310108159960037E-6</v>
      </c>
      <c r="CC273" s="8">
        <f t="shared" si="389"/>
        <v>4.2926998939979033E-7</v>
      </c>
      <c r="CD273" s="8">
        <f>MAX((CD$3*climate!$I383+CD$4*climate!$I383^2+CD$5*climate!$I383^6)*(K273/K$66)^$BW$1,-99)</f>
        <v>0.86388787903244191</v>
      </c>
      <c r="CE273" s="8">
        <f>MAX((CE$3*climate!$I383+CE$4*climate!$I383^2+CE$5*climate!$I383^6)*(L273/L$66)^$BW$1,-99)</f>
        <v>0.24101603113886289</v>
      </c>
      <c r="CF273" s="8">
        <f>MAX((CF$3*climate!$I383+CF$4*climate!$I383^2+CF$5*climate!$I383^6)*(M273/M$66)^$BW$1,-99)</f>
        <v>-4.7657273460363248E-2</v>
      </c>
      <c r="CG273" s="8">
        <f>MAX((CG$3*climate!$M383+CG$4*climate!$M383^2+CG$5*climate!$M383^6)*(K273/K$66)^$BW$1,-99)</f>
        <v>0.86388809954882251</v>
      </c>
      <c r="CH273" s="8">
        <f>MAX((CH$3*climate!$M383+CH$4*climate!$M383^2+CH$5*climate!$M383^6)*(L273/L$66)^$BW$1,-99)</f>
        <v>0.24101600718884278</v>
      </c>
      <c r="CI273" s="8">
        <f>MAX((CI$3*climate!$M383+CI$4*climate!$M383^2+CI$5*climate!$M383^6)*(M273/M$66)^$BW$1,-99)</f>
        <v>-4.7657452135244305E-2</v>
      </c>
      <c r="CJ273" s="8">
        <f t="shared" si="390"/>
        <v>-1.8969386419973098E-6</v>
      </c>
      <c r="CK273" s="8">
        <f t="shared" si="391"/>
        <v>-4.1758776870669091E-9</v>
      </c>
      <c r="CL273" s="8">
        <f t="shared" si="392"/>
        <v>-4.1389390297557903E-10</v>
      </c>
    </row>
    <row r="274" spans="1:90">
      <c r="A274">
        <f t="shared" si="331"/>
        <v>2228</v>
      </c>
      <c r="B274" s="4">
        <f t="shared" si="349"/>
        <v>1286.5316745401126</v>
      </c>
      <c r="C274" s="4">
        <f t="shared" si="350"/>
        <v>3572.5919305264788</v>
      </c>
      <c r="D274" s="4">
        <f t="shared" si="351"/>
        <v>6809.5622433154776</v>
      </c>
      <c r="E274" s="11">
        <f t="shared" si="332"/>
        <v>1.3580622315138631E-7</v>
      </c>
      <c r="F274" s="11">
        <f t="shared" si="333"/>
        <v>2.7226153819328249E-7</v>
      </c>
      <c r="G274" s="11">
        <f t="shared" si="334"/>
        <v>6.0110699240682824E-7</v>
      </c>
      <c r="H274" s="4">
        <f t="shared" si="352"/>
        <v>296605.14272608119</v>
      </c>
      <c r="I274" s="4">
        <f t="shared" si="353"/>
        <v>292553.434583553</v>
      </c>
      <c r="J274" s="4">
        <f t="shared" si="354"/>
        <v>54786.876209357593</v>
      </c>
      <c r="K274" s="4">
        <f t="shared" si="322"/>
        <v>230546.31968708159</v>
      </c>
      <c r="L274" s="4">
        <f t="shared" si="323"/>
        <v>81888.287347847348</v>
      </c>
      <c r="M274" s="4">
        <f t="shared" si="324"/>
        <v>8045.5797673541274</v>
      </c>
      <c r="N274" s="11">
        <f t="shared" si="335"/>
        <v>2.5657966084497996E-3</v>
      </c>
      <c r="O274" s="11">
        <f t="shared" si="336"/>
        <v>3.9958510662607694E-3</v>
      </c>
      <c r="P274" s="11">
        <f t="shared" si="337"/>
        <v>2.8825826683371858E-3</v>
      </c>
      <c r="Q274" s="4">
        <f t="shared" si="338"/>
        <v>2672.4835253403935</v>
      </c>
      <c r="R274" s="4">
        <f t="shared" si="339"/>
        <v>9227.4263725328274</v>
      </c>
      <c r="S274" s="4">
        <f t="shared" si="340"/>
        <v>2247.5855640462532</v>
      </c>
      <c r="T274" s="4">
        <f t="shared" si="355"/>
        <v>9.0102400139719361</v>
      </c>
      <c r="U274" s="4">
        <f t="shared" si="356"/>
        <v>31.540994846524296</v>
      </c>
      <c r="V274" s="4">
        <f t="shared" si="357"/>
        <v>41.024159790704879</v>
      </c>
      <c r="W274" s="11">
        <f t="shared" si="341"/>
        <v>-1.219247815263802E-2</v>
      </c>
      <c r="X274" s="11">
        <f t="shared" si="342"/>
        <v>-1.3228699347321071E-2</v>
      </c>
      <c r="Y274" s="11">
        <f t="shared" si="343"/>
        <v>-1.2203590333800474E-2</v>
      </c>
      <c r="Z274" s="4">
        <f t="shared" si="369"/>
        <v>1944.3039197291812</v>
      </c>
      <c r="AA274" s="4">
        <f t="shared" si="358"/>
        <v>15981.713137041559</v>
      </c>
      <c r="AB274" s="4">
        <f t="shared" si="359"/>
        <v>4273.3281438588619</v>
      </c>
      <c r="AC274" s="12">
        <f t="shared" si="360"/>
        <v>1.3006728983183184</v>
      </c>
      <c r="AD274" s="12">
        <f t="shared" si="361"/>
        <v>4.8195252079115152</v>
      </c>
      <c r="AE274" s="12">
        <f t="shared" si="362"/>
        <v>1.9845982191999103</v>
      </c>
      <c r="AF274" s="11">
        <f t="shared" si="344"/>
        <v>-2.9039671966837322E-3</v>
      </c>
      <c r="AG274" s="11">
        <f t="shared" si="345"/>
        <v>2.0567434751257441E-3</v>
      </c>
      <c r="AH274" s="11">
        <f t="shared" si="346"/>
        <v>8.257041531207765E-4</v>
      </c>
      <c r="AI274" s="1">
        <f t="shared" si="325"/>
        <v>576971.75308508635</v>
      </c>
      <c r="AJ274" s="1">
        <f t="shared" si="326"/>
        <v>560584.51821394195</v>
      </c>
      <c r="AK274" s="1">
        <f t="shared" si="327"/>
        <v>106217.40678063199</v>
      </c>
      <c r="AL274" s="17">
        <f t="shared" si="363"/>
        <v>67.9448699518708</v>
      </c>
      <c r="AM274" s="17">
        <f t="shared" si="363"/>
        <v>30.909216188431223</v>
      </c>
      <c r="AN274" s="17">
        <f t="shared" si="363"/>
        <v>4.6568852522359014</v>
      </c>
      <c r="AO274" s="7">
        <f t="shared" si="394"/>
        <v>2.0434611368884683E-3</v>
      </c>
      <c r="AP274" s="7">
        <f t="shared" si="394"/>
        <v>3.1467765917982189E-3</v>
      </c>
      <c r="AQ274" s="7">
        <f t="shared" si="394"/>
        <v>2.2777630443863491E-3</v>
      </c>
      <c r="AR274" s="1">
        <f t="shared" si="364"/>
        <v>296605.14272608119</v>
      </c>
      <c r="AS274" s="1">
        <f t="shared" si="365"/>
        <v>292553.434583553</v>
      </c>
      <c r="AT274" s="1">
        <f t="shared" si="366"/>
        <v>54786.876209357593</v>
      </c>
      <c r="AU274" s="1">
        <f t="shared" si="328"/>
        <v>59321.028545216242</v>
      </c>
      <c r="AV274" s="1">
        <f t="shared" si="329"/>
        <v>58510.686916710605</v>
      </c>
      <c r="AW274" s="1">
        <f t="shared" si="330"/>
        <v>10957.375241871519</v>
      </c>
      <c r="AX274" s="1">
        <f t="shared" si="378"/>
        <v>184437.05574966528</v>
      </c>
      <c r="AY274" s="1">
        <f t="shared" si="379"/>
        <v>65510.629878277883</v>
      </c>
      <c r="AZ274" s="1">
        <f t="shared" si="380"/>
        <v>6436.4638138833025</v>
      </c>
      <c r="BA274" s="1">
        <f t="shared" si="381"/>
        <v>12.125063523005554</v>
      </c>
      <c r="BB274" s="1">
        <f t="shared" si="382"/>
        <v>11.089967696674018</v>
      </c>
      <c r="BC274" s="1">
        <f t="shared" si="383"/>
        <v>8.7697345710662216</v>
      </c>
      <c r="BD274" s="1">
        <f t="shared" si="384"/>
        <v>245.65075546301523</v>
      </c>
      <c r="BE274">
        <f t="shared" si="370"/>
        <v>0.44605544733121549</v>
      </c>
      <c r="BF274">
        <f t="shared" si="371"/>
        <v>0.64396964061591089</v>
      </c>
      <c r="BG274">
        <f t="shared" si="372"/>
        <v>5.0936644772301656E-2</v>
      </c>
      <c r="BH274">
        <f t="shared" si="385"/>
        <v>0.51247792737987752</v>
      </c>
      <c r="BI274">
        <f t="shared" si="386"/>
        <v>1.989654620938508E-2</v>
      </c>
      <c r="BJ274">
        <f t="shared" si="386"/>
        <v>4.1469689803498549E-2</v>
      </c>
      <c r="BK274">
        <f t="shared" si="386"/>
        <v>2.5945417806596459E-4</v>
      </c>
      <c r="BL274">
        <f t="shared" si="375"/>
        <v>5901.4179281907309</v>
      </c>
      <c r="BM274">
        <f t="shared" si="376"/>
        <v>12132.100183128048</v>
      </c>
      <c r="BN274">
        <f t="shared" si="377"/>
        <v>14.214683935700624</v>
      </c>
      <c r="BO274">
        <f t="shared" si="348"/>
        <v>2827.7407297012801</v>
      </c>
      <c r="BP274">
        <f t="shared" si="367"/>
        <v>2357.6387401556844</v>
      </c>
      <c r="BQ274">
        <f t="shared" si="368"/>
        <v>130.60825463031802</v>
      </c>
      <c r="BR274" s="7">
        <f t="shared" si="393"/>
        <v>3.2422024623068868E-3</v>
      </c>
      <c r="BS274" s="7">
        <f t="shared" si="373"/>
        <v>2.1372595253526961E-3</v>
      </c>
      <c r="BT274" s="7">
        <f t="shared" si="374"/>
        <v>2.1116410519089529E-4</v>
      </c>
      <c r="BU274" s="8">
        <f>MAX((BU$3*climate!$I384+BU$4*climate!$I384^2+BU$5*climate!$I384^6)*(K274/K$66)^$BW$1,-99)</f>
        <v>2.0437109980495305</v>
      </c>
      <c r="BV274" s="8">
        <f>MAX((BV$3*climate!$I384+BV$4*climate!$I384^2+BV$5*climate!$I384^6)*(L274/L$66)^$BW$1,-99)</f>
        <v>0.52698720672686106</v>
      </c>
      <c r="BW274" s="8">
        <f>MAX((BW$3*climate!$I384+BW$4*climate!$I384^2+BW$5*climate!$I384^6)*(M274/M$66)^$BW$1,-99)</f>
        <v>-0.24263677336280107</v>
      </c>
      <c r="BX274" s="8">
        <f>MAX((BX$3*climate!$M384+BX$4*climate!$M384^2+BX$5*climate!$M384^6)*(K274/K$66)^$BW$1,-99)</f>
        <v>2.0437104411971823</v>
      </c>
      <c r="BY274" s="8">
        <f>MAX((BY$3*climate!$M384+BY$4*climate!$M384^2+BY$5*climate!$M384^6)*(L274/L$66)^$BW$1,-99)</f>
        <v>0.52698672472804209</v>
      </c>
      <c r="BZ274" s="8">
        <f>MAX((BZ$3*climate!$M384+BZ$4*climate!$M384^2+BZ$5*climate!$M384^6)*(M274/M$66)^$BW$1,-99)</f>
        <v>-0.24263736448162229</v>
      </c>
      <c r="CA274" s="8">
        <f t="shared" si="387"/>
        <v>1.9755082390830437E-3</v>
      </c>
      <c r="CB274" s="8">
        <f t="shared" si="388"/>
        <v>4.2221738013929667E-6</v>
      </c>
      <c r="CC274" s="8">
        <f t="shared" si="389"/>
        <v>4.1715642960321216E-7</v>
      </c>
      <c r="CD274" s="8">
        <f>MAX((CD$3*climate!$I384+CD$4*climate!$I384^2+CD$5*climate!$I384^6)*(K274/K$66)^$BW$1,-99)</f>
        <v>0.86463597160666728</v>
      </c>
      <c r="CE274" s="8">
        <f>MAX((CE$3*climate!$I384+CE$4*climate!$I384^2+CE$5*climate!$I384^6)*(L274/L$66)^$BW$1,-99)</f>
        <v>0.24063065492173652</v>
      </c>
      <c r="CF274" s="8">
        <f>MAX((CF$3*climate!$I384+CF$4*climate!$I384^2+CF$5*climate!$I384^6)*(M274/M$66)^$BW$1,-99)</f>
        <v>-4.8684975583187261E-2</v>
      </c>
      <c r="CG274" s="8">
        <f>MAX((CG$3*climate!$M384+CG$4*climate!$M384^2+CG$5*climate!$M384^6)*(K274/K$66)^$BW$1,-99)</f>
        <v>0.86463619014590609</v>
      </c>
      <c r="CH274" s="8">
        <f>MAX((CH$3*climate!$M384+CH$4*climate!$M384^2+CH$5*climate!$M384^6)*(L274/L$66)^$BW$1,-99)</f>
        <v>0.24063062987193637</v>
      </c>
      <c r="CI274" s="8">
        <f>MAX((CI$3*climate!$M384+CI$4*climate!$M384^2+CI$5*climate!$M384^6)*(M274/M$66)^$BW$1,-99)</f>
        <v>-4.8685155220119458E-2</v>
      </c>
      <c r="CJ274" s="8">
        <f t="shared" si="390"/>
        <v>-1.8029313980117025E-6</v>
      </c>
      <c r="CK274" s="8">
        <f t="shared" si="391"/>
        <v>-3.853332303957964E-9</v>
      </c>
      <c r="CL274" s="8">
        <f t="shared" si="392"/>
        <v>-3.8071439538171103E-10</v>
      </c>
    </row>
    <row r="275" spans="1:90">
      <c r="A275">
        <f t="shared" si="331"/>
        <v>2229</v>
      </c>
      <c r="B275" s="4">
        <f t="shared" si="349"/>
        <v>1286.5318405231699</v>
      </c>
      <c r="C275" s="4">
        <f t="shared" si="350"/>
        <v>3572.5928545718843</v>
      </c>
      <c r="D275" s="4">
        <f t="shared" si="351"/>
        <v>6809.566131927184</v>
      </c>
      <c r="E275" s="11">
        <f t="shared" si="332"/>
        <v>1.29015911993817E-7</v>
      </c>
      <c r="F275" s="11">
        <f t="shared" si="333"/>
        <v>2.5864846128361837E-7</v>
      </c>
      <c r="G275" s="11">
        <f t="shared" si="334"/>
        <v>5.7105164278648676E-7</v>
      </c>
      <c r="H275" s="4">
        <f t="shared" si="352"/>
        <v>297358.6192258519</v>
      </c>
      <c r="I275" s="4">
        <f t="shared" si="353"/>
        <v>293710.87280102662</v>
      </c>
      <c r="J275" s="4">
        <f t="shared" si="354"/>
        <v>54943.266899805683</v>
      </c>
      <c r="K275" s="4">
        <f t="shared" si="322"/>
        <v>231131.95481032995</v>
      </c>
      <c r="L275" s="4">
        <f t="shared" si="323"/>
        <v>82212.243252169574</v>
      </c>
      <c r="M275" s="4">
        <f t="shared" si="324"/>
        <v>8068.541495206262</v>
      </c>
      <c r="N275" s="11">
        <f t="shared" si="335"/>
        <v>2.5402059076164996E-3</v>
      </c>
      <c r="O275" s="11">
        <f t="shared" si="336"/>
        <v>3.9560713114699109E-3</v>
      </c>
      <c r="P275" s="11">
        <f t="shared" si="337"/>
        <v>2.853955652183604E-3</v>
      </c>
      <c r="Q275" s="4">
        <f t="shared" si="338"/>
        <v>2646.6055576679546</v>
      </c>
      <c r="R275" s="4">
        <f t="shared" si="339"/>
        <v>9141.3833392959223</v>
      </c>
      <c r="S275" s="4">
        <f t="shared" si="340"/>
        <v>2226.4944515029069</v>
      </c>
      <c r="T275" s="4">
        <f t="shared" si="355"/>
        <v>8.9003828594515575</v>
      </c>
      <c r="U275" s="4">
        <f t="shared" si="356"/>
        <v>31.123748508584221</v>
      </c>
      <c r="V275" s="4">
        <f t="shared" si="357"/>
        <v>40.523517750830749</v>
      </c>
      <c r="W275" s="11">
        <f t="shared" si="341"/>
        <v>-1.219247815263802E-2</v>
      </c>
      <c r="X275" s="11">
        <f t="shared" si="342"/>
        <v>-1.3228699347321071E-2</v>
      </c>
      <c r="Y275" s="11">
        <f t="shared" si="343"/>
        <v>-1.2203590333800474E-2</v>
      </c>
      <c r="Z275" s="4">
        <f t="shared" si="369"/>
        <v>1919.9344972817928</v>
      </c>
      <c r="AA275" s="4">
        <f t="shared" si="358"/>
        <v>15865.880992435987</v>
      </c>
      <c r="AB275" s="4">
        <f t="shared" si="359"/>
        <v>4236.844131187976</v>
      </c>
      <c r="AC275" s="12">
        <f t="shared" si="360"/>
        <v>1.2968957868879865</v>
      </c>
      <c r="AD275" s="12">
        <f t="shared" si="361"/>
        <v>4.8294377349360911</v>
      </c>
      <c r="AE275" s="12">
        <f t="shared" si="362"/>
        <v>1.9862369101917798</v>
      </c>
      <c r="AF275" s="11">
        <f t="shared" si="344"/>
        <v>-2.9039671966837322E-3</v>
      </c>
      <c r="AG275" s="11">
        <f t="shared" si="345"/>
        <v>2.0567434751257441E-3</v>
      </c>
      <c r="AH275" s="11">
        <f t="shared" si="346"/>
        <v>8.257041531207765E-4</v>
      </c>
      <c r="AI275" s="1">
        <f t="shared" si="325"/>
        <v>578595.60632179398</v>
      </c>
      <c r="AJ275" s="1">
        <f t="shared" si="326"/>
        <v>563036.75330925838</v>
      </c>
      <c r="AK275" s="1">
        <f t="shared" si="327"/>
        <v>106553.04134444031</v>
      </c>
      <c r="AL275" s="17">
        <f t="shared" ref="AL275:AN290" si="395">AL274*(1+AO275)</f>
        <v>68.082324226056414</v>
      </c>
      <c r="AM275" s="17">
        <f t="shared" si="395"/>
        <v>31.005507942424082</v>
      </c>
      <c r="AN275" s="17">
        <f t="shared" si="395"/>
        <v>4.6673864605540967</v>
      </c>
      <c r="AO275" s="7">
        <f t="shared" si="394"/>
        <v>2.0230265255195838E-3</v>
      </c>
      <c r="AP275" s="7">
        <f t="shared" si="394"/>
        <v>3.1153088258802368E-3</v>
      </c>
      <c r="AQ275" s="7">
        <f t="shared" si="394"/>
        <v>2.2549854139424855E-3</v>
      </c>
      <c r="AR275" s="1">
        <f t="shared" si="364"/>
        <v>297358.6192258519</v>
      </c>
      <c r="AS275" s="1">
        <f t="shared" si="365"/>
        <v>293710.87280102662</v>
      </c>
      <c r="AT275" s="1">
        <f t="shared" si="366"/>
        <v>54943.266899805683</v>
      </c>
      <c r="AU275" s="1">
        <f t="shared" si="328"/>
        <v>59471.723845170382</v>
      </c>
      <c r="AV275" s="1">
        <f t="shared" si="329"/>
        <v>58742.174560205327</v>
      </c>
      <c r="AW275" s="1">
        <f t="shared" si="330"/>
        <v>10988.653379961137</v>
      </c>
      <c r="AX275" s="1">
        <f t="shared" si="378"/>
        <v>184905.56384826396</v>
      </c>
      <c r="AY275" s="1">
        <f t="shared" si="379"/>
        <v>65769.794601735659</v>
      </c>
      <c r="AZ275" s="1">
        <f t="shared" si="380"/>
        <v>6454.8331961650101</v>
      </c>
      <c r="BA275" s="1">
        <f t="shared" si="381"/>
        <v>12.127600508043439</v>
      </c>
      <c r="BB275" s="1">
        <f t="shared" si="382"/>
        <v>11.093915963312501</v>
      </c>
      <c r="BC275" s="1">
        <f t="shared" si="383"/>
        <v>8.7725844619189743</v>
      </c>
      <c r="BD275" s="1">
        <f t="shared" si="384"/>
        <v>238.57228579406052</v>
      </c>
      <c r="BE275">
        <f t="shared" si="370"/>
        <v>0.44605544733121549</v>
      </c>
      <c r="BF275">
        <f t="shared" si="371"/>
        <v>0.64396964061591089</v>
      </c>
      <c r="BG275">
        <f t="shared" si="372"/>
        <v>5.0936644772301656E-2</v>
      </c>
      <c r="BH275">
        <f t="shared" si="385"/>
        <v>0.51262443958106707</v>
      </c>
      <c r="BI275">
        <f t="shared" si="386"/>
        <v>1.989654620938508E-2</v>
      </c>
      <c r="BJ275">
        <f t="shared" si="386"/>
        <v>4.1469689803498549E-2</v>
      </c>
      <c r="BK275">
        <f t="shared" si="386"/>
        <v>2.5945417806596459E-4</v>
      </c>
      <c r="BL275">
        <f t="shared" si="375"/>
        <v>5916.4095081861051</v>
      </c>
      <c r="BM275">
        <f t="shared" si="376"/>
        <v>12180.098786973393</v>
      </c>
      <c r="BN275">
        <f t="shared" si="377"/>
        <v>14.255260153748003</v>
      </c>
      <c r="BO275">
        <f t="shared" si="348"/>
        <v>2836.9088376578829</v>
      </c>
      <c r="BP275">
        <f t="shared" si="367"/>
        <v>2384.2468665034739</v>
      </c>
      <c r="BQ275">
        <f t="shared" si="368"/>
        <v>132.10897460702435</v>
      </c>
      <c r="BR275" s="7">
        <f t="shared" si="393"/>
        <v>3.2103734817834351E-3</v>
      </c>
      <c r="BS275" s="7">
        <f t="shared" si="373"/>
        <v>2.0750092479152387E-3</v>
      </c>
      <c r="BT275" s="7">
        <f t="shared" si="374"/>
        <v>2.0437038352447536E-4</v>
      </c>
      <c r="BU275" s="8">
        <f>MAX((BU$3*climate!$I385+BU$4*climate!$I385^2+BU$5*climate!$I385^6)*(K275/K$66)^$BW$1,-99)</f>
        <v>2.0391547965723449</v>
      </c>
      <c r="BV275" s="8">
        <f>MAX((BV$3*climate!$I385+BV$4*climate!$I385^2+BV$5*climate!$I385^6)*(L275/L$66)^$BW$1,-99)</f>
        <v>0.5236484987812674</v>
      </c>
      <c r="BW275" s="8">
        <f>MAX((BW$3*climate!$I385+BW$4*climate!$I385^2+BW$5*climate!$I385^6)*(M275/M$66)^$BW$1,-99)</f>
        <v>-0.24592018055288864</v>
      </c>
      <c r="BX275" s="8">
        <f>MAX((BX$3*climate!$M385+BX$4*climate!$M385^2+BX$5*climate!$M385^6)*(K275/K$66)^$BW$1,-99)</f>
        <v>2.0391542386767472</v>
      </c>
      <c r="BY275" s="8">
        <f>MAX((BY$3*climate!$M385+BY$4*climate!$M385^2+BY$5*climate!$M385^6)*(L275/L$66)^$BW$1,-99)</f>
        <v>0.52364801684762874</v>
      </c>
      <c r="BZ275" s="8">
        <f>MAX((BZ$3*climate!$M385+BZ$4*climate!$M385^2+BZ$5*climate!$M385^6)*(M275/M$66)^$BW$1,-99)</f>
        <v>-0.24592077118289865</v>
      </c>
      <c r="CA275" s="8">
        <f t="shared" si="387"/>
        <v>1.9834620688905084E-3</v>
      </c>
      <c r="CB275" s="8">
        <f t="shared" si="388"/>
        <v>4.1157021358368974E-6</v>
      </c>
      <c r="CC275" s="8">
        <f t="shared" si="389"/>
        <v>4.0536090372540258E-7</v>
      </c>
      <c r="CD275" s="8">
        <f>MAX((CD$3*climate!$I385+CD$4*climate!$I385^2+CD$5*climate!$I385^6)*(K275/K$66)^$BW$1,-99)</f>
        <v>0.86536040471033082</v>
      </c>
      <c r="CE275" s="8">
        <f>MAX((CE$3*climate!$I385+CE$4*climate!$I385^2+CE$5*climate!$I385^6)*(L275/L$66)^$BW$1,-99)</f>
        <v>0.24024358473355034</v>
      </c>
      <c r="CF275" s="8">
        <f>MAX((CF$3*climate!$I385+CF$4*climate!$I385^2+CF$5*climate!$I385^6)*(M275/M$66)^$BW$1,-99)</f>
        <v>-4.9703818379311933E-2</v>
      </c>
      <c r="CG275" s="8">
        <f>MAX((CG$3*climate!$M385+CG$4*climate!$M385^2+CG$5*climate!$M385^6)*(K275/K$66)^$BW$1,-99)</f>
        <v>0.86536062129941538</v>
      </c>
      <c r="CH275" s="8">
        <f>MAX((CH$3*climate!$M385+CH$4*climate!$M385^2+CH$5*climate!$M385^6)*(L275/L$66)^$BW$1,-99)</f>
        <v>0.24024355860208271</v>
      </c>
      <c r="CI275" s="8">
        <f>MAX((CI$3*climate!$M385+CI$4*climate!$M385^2+CI$5*climate!$M385^6)*(M275/M$66)^$BW$1,-99)</f>
        <v>-4.9703998960481416E-2</v>
      </c>
      <c r="CJ275" s="8">
        <f t="shared" si="390"/>
        <v>-1.7116290301696263E-6</v>
      </c>
      <c r="CK275" s="8">
        <f t="shared" si="391"/>
        <v>-3.5516460666021657E-9</v>
      </c>
      <c r="CL275" s="8">
        <f t="shared" si="392"/>
        <v>-3.4980628134739231E-10</v>
      </c>
    </row>
    <row r="276" spans="1:90">
      <c r="A276">
        <f t="shared" si="331"/>
        <v>2230</v>
      </c>
      <c r="B276" s="4">
        <f t="shared" si="349"/>
        <v>1286.5319982070948</v>
      </c>
      <c r="C276" s="4">
        <f t="shared" si="350"/>
        <v>3572.5937324152464</v>
      </c>
      <c r="D276" s="4">
        <f t="shared" si="351"/>
        <v>6809.5698261104135</v>
      </c>
      <c r="E276" s="11">
        <f t="shared" si="332"/>
        <v>1.2256511639412613E-7</v>
      </c>
      <c r="F276" s="11">
        <f t="shared" si="333"/>
        <v>2.4571603821943742E-7</v>
      </c>
      <c r="G276" s="11">
        <f t="shared" si="334"/>
        <v>5.4249906064716237E-7</v>
      </c>
      <c r="H276" s="4">
        <f t="shared" si="352"/>
        <v>298106.47706078319</v>
      </c>
      <c r="I276" s="4">
        <f t="shared" si="353"/>
        <v>294861.32086670975</v>
      </c>
      <c r="J276" s="4">
        <f t="shared" si="354"/>
        <v>55098.545587142391</v>
      </c>
      <c r="K276" s="4">
        <f t="shared" si="322"/>
        <v>231713.22398216525</v>
      </c>
      <c r="L276" s="4">
        <f t="shared" si="323"/>
        <v>82534.243452128896</v>
      </c>
      <c r="M276" s="4">
        <f t="shared" si="324"/>
        <v>8091.3401278116216</v>
      </c>
      <c r="N276" s="11">
        <f t="shared" si="335"/>
        <v>2.5148801787806541E-3</v>
      </c>
      <c r="O276" s="11">
        <f t="shared" si="336"/>
        <v>3.9166940010584295E-3</v>
      </c>
      <c r="P276" s="11">
        <f t="shared" si="337"/>
        <v>2.8256200477998483E-3</v>
      </c>
      <c r="Q276" s="4">
        <f t="shared" si="338"/>
        <v>2620.9119424529704</v>
      </c>
      <c r="R276" s="4">
        <f t="shared" si="339"/>
        <v>9055.7873135513455</v>
      </c>
      <c r="S276" s="4">
        <f t="shared" si="340"/>
        <v>2205.5388736355058</v>
      </c>
      <c r="T276" s="4">
        <f t="shared" si="355"/>
        <v>8.7918651358875799</v>
      </c>
      <c r="U276" s="4">
        <f t="shared" si="356"/>
        <v>30.712021797002528</v>
      </c>
      <c r="V276" s="4">
        <f t="shared" si="357"/>
        <v>40.028985341315121</v>
      </c>
      <c r="W276" s="11">
        <f t="shared" si="341"/>
        <v>-1.219247815263802E-2</v>
      </c>
      <c r="X276" s="11">
        <f t="shared" si="342"/>
        <v>-1.3228699347321071E-2</v>
      </c>
      <c r="Y276" s="11">
        <f t="shared" si="343"/>
        <v>-1.2203590333800474E-2</v>
      </c>
      <c r="Z276" s="4">
        <f t="shared" si="369"/>
        <v>1895.822109759926</v>
      </c>
      <c r="AA276" s="4">
        <f t="shared" si="358"/>
        <v>15750.26408802335</v>
      </c>
      <c r="AB276" s="4">
        <f t="shared" si="359"/>
        <v>4200.5515715181746</v>
      </c>
      <c r="AC276" s="12">
        <f t="shared" si="360"/>
        <v>1.2931296440653464</v>
      </c>
      <c r="AD276" s="12">
        <f t="shared" si="361"/>
        <v>4.8393706494859465</v>
      </c>
      <c r="AE276" s="12">
        <f t="shared" si="362"/>
        <v>1.9878769542576069</v>
      </c>
      <c r="AF276" s="11">
        <f t="shared" si="344"/>
        <v>-2.9039671966837322E-3</v>
      </c>
      <c r="AG276" s="11">
        <f t="shared" si="345"/>
        <v>2.0567434751257441E-3</v>
      </c>
      <c r="AH276" s="11">
        <f t="shared" si="346"/>
        <v>8.257041531207765E-4</v>
      </c>
      <c r="AI276" s="1">
        <f t="shared" si="325"/>
        <v>580207.76953478495</v>
      </c>
      <c r="AJ276" s="1">
        <f t="shared" si="326"/>
        <v>565475.25253853784</v>
      </c>
      <c r="AK276" s="1">
        <f t="shared" si="327"/>
        <v>106886.39058995742</v>
      </c>
      <c r="AL276" s="17">
        <f t="shared" si="395"/>
        <v>68.218679250406467</v>
      </c>
      <c r="AM276" s="17">
        <f t="shared" si="395"/>
        <v>31.101133757642572</v>
      </c>
      <c r="AN276" s="17">
        <f t="shared" si="395"/>
        <v>4.6778061000599811</v>
      </c>
      <c r="AO276" s="7">
        <f t="shared" si="394"/>
        <v>2.002796260264388E-3</v>
      </c>
      <c r="AP276" s="7">
        <f t="shared" si="394"/>
        <v>3.0841557376214343E-3</v>
      </c>
      <c r="AQ276" s="7">
        <f t="shared" si="394"/>
        <v>2.2324355598030607E-3</v>
      </c>
      <c r="AR276" s="1">
        <f t="shared" si="364"/>
        <v>298106.47706078319</v>
      </c>
      <c r="AS276" s="1">
        <f t="shared" si="365"/>
        <v>294861.32086670975</v>
      </c>
      <c r="AT276" s="1">
        <f t="shared" si="366"/>
        <v>55098.545587142391</v>
      </c>
      <c r="AU276" s="1">
        <f t="shared" si="328"/>
        <v>59621.295412156644</v>
      </c>
      <c r="AV276" s="1">
        <f t="shared" si="329"/>
        <v>58972.264173341951</v>
      </c>
      <c r="AW276" s="1">
        <f t="shared" si="330"/>
        <v>11019.70911742848</v>
      </c>
      <c r="AX276" s="1">
        <f t="shared" si="378"/>
        <v>185370.5791857322</v>
      </c>
      <c r="AY276" s="1">
        <f t="shared" si="379"/>
        <v>66027.394761703108</v>
      </c>
      <c r="AZ276" s="1">
        <f t="shared" si="380"/>
        <v>6473.0721022492962</v>
      </c>
      <c r="BA276" s="1">
        <f t="shared" si="381"/>
        <v>12.130112231202972</v>
      </c>
      <c r="BB276" s="1">
        <f t="shared" si="382"/>
        <v>11.097825007036965</v>
      </c>
      <c r="BC276" s="1">
        <f t="shared" si="383"/>
        <v>8.7754060974065844</v>
      </c>
      <c r="BD276" s="1">
        <f t="shared" si="384"/>
        <v>231.69701970606408</v>
      </c>
      <c r="BE276">
        <f t="shared" si="370"/>
        <v>0.44605544733121549</v>
      </c>
      <c r="BF276">
        <f t="shared" si="371"/>
        <v>0.64396964061591089</v>
      </c>
      <c r="BG276">
        <f t="shared" si="372"/>
        <v>5.0936644772301656E-2</v>
      </c>
      <c r="BH276">
        <f t="shared" si="385"/>
        <v>0.51276978202050383</v>
      </c>
      <c r="BI276">
        <f t="shared" si="386"/>
        <v>1.989654620938508E-2</v>
      </c>
      <c r="BJ276">
        <f t="shared" si="386"/>
        <v>4.1469689803498549E-2</v>
      </c>
      <c r="BK276">
        <f t="shared" si="386"/>
        <v>2.5945417806596459E-4</v>
      </c>
      <c r="BL276">
        <f t="shared" si="375"/>
        <v>5931.2892961568659</v>
      </c>
      <c r="BM276">
        <f t="shared" si="376"/>
        <v>12227.807511392308</v>
      </c>
      <c r="BN276">
        <f t="shared" si="377"/>
        <v>14.295547857942109</v>
      </c>
      <c r="BO276">
        <f t="shared" si="348"/>
        <v>2846.0163745605369</v>
      </c>
      <c r="BP276">
        <f t="shared" si="367"/>
        <v>2411.1562545094816</v>
      </c>
      <c r="BQ276">
        <f t="shared" si="368"/>
        <v>133.62697713664284</v>
      </c>
      <c r="BR276" s="7">
        <f t="shared" si="393"/>
        <v>3.1788607261613588E-3</v>
      </c>
      <c r="BS276" s="7">
        <f t="shared" si="373"/>
        <v>2.0145720853546006E-3</v>
      </c>
      <c r="BT276" s="7">
        <f t="shared" si="374"/>
        <v>1.9780132756098254E-4</v>
      </c>
      <c r="BU276" s="8">
        <f>MAX((BU$3*climate!$I386+BU$4*climate!$I386^2+BU$5*climate!$I386^6)*(K276/K$66)^$BW$1,-99)</f>
        <v>2.0346521153364119</v>
      </c>
      <c r="BV276" s="8">
        <f>MAX((BV$3*climate!$I386+BV$4*climate!$I386^2+BV$5*climate!$I386^6)*(L276/L$66)^$BW$1,-99)</f>
        <v>0.52035638164613662</v>
      </c>
      <c r="BW276" s="8">
        <f>MAX((BW$3*climate!$I386+BW$4*climate!$I386^2+BW$5*climate!$I386^6)*(M276/M$66)^$BW$1,-99)</f>
        <v>-0.24915385493116543</v>
      </c>
      <c r="BX276" s="8">
        <f>MAX((BX$3*climate!$M386+BX$4*climate!$M386^2+BX$5*climate!$M386^6)*(K276/K$66)^$BW$1,-99)</f>
        <v>2.0346515564365166</v>
      </c>
      <c r="BY276" s="8">
        <f>MAX((BY$3*climate!$M386+BY$4*climate!$M386^2+BY$5*climate!$M386^6)*(L276/L$66)^$BW$1,-99)</f>
        <v>0.52035589979194585</v>
      </c>
      <c r="BZ276" s="8">
        <f>MAX((BZ$3*climate!$M386+BZ$4*climate!$M386^2+BZ$5*climate!$M386^6)*(M276/M$66)^$BW$1,-99)</f>
        <v>-0.24915444506604037</v>
      </c>
      <c r="CA276" s="8">
        <f t="shared" si="387"/>
        <v>1.991272521129967E-3</v>
      </c>
      <c r="CB276" s="8">
        <f t="shared" si="388"/>
        <v>4.0115620354021106E-6</v>
      </c>
      <c r="CC276" s="8">
        <f t="shared" si="389"/>
        <v>3.9387634821521214E-7</v>
      </c>
      <c r="CD276" s="8">
        <f>MAX((CD$3*climate!$I386+CD$4*climate!$I386^2+CD$5*climate!$I386^6)*(K276/K$66)^$BW$1,-99)</f>
        <v>0.86606161739182996</v>
      </c>
      <c r="CE276" s="8">
        <f>MAX((CE$3*climate!$I386+CE$4*climate!$I386^2+CE$5*climate!$I386^6)*(L276/L$66)^$BW$1,-99)</f>
        <v>0.23985506494154302</v>
      </c>
      <c r="CF276" s="8">
        <f>MAX((CF$3*climate!$I386+CF$4*climate!$I386^2+CF$5*climate!$I386^6)*(M276/M$66)^$BW$1,-99)</f>
        <v>-5.0713573897284404E-2</v>
      </c>
      <c r="CG276" s="8">
        <f>MAX((CG$3*climate!$M386+CG$4*climate!$M386^2+CG$5*climate!$M386^6)*(K276/K$66)^$BW$1,-99)</f>
        <v>0.86606183205767917</v>
      </c>
      <c r="CH276" s="8">
        <f>MAX((CH$3*climate!$M386+CH$4*climate!$M386^2+CH$5*climate!$M386^6)*(L276/L$66)^$BW$1,-99)</f>
        <v>0.23985503774646066</v>
      </c>
      <c r="CI276" s="8">
        <f>MAX((CI$3*climate!$M386+CI$4*climate!$M386^2+CI$5*climate!$M386^6)*(M276/M$66)^$BW$1,-99)</f>
        <v>-5.0713755404900855E-2</v>
      </c>
      <c r="CJ276" s="8">
        <f t="shared" si="390"/>
        <v>-1.622981838816553E-6</v>
      </c>
      <c r="CK276" s="8">
        <f t="shared" si="391"/>
        <v>-3.2696139075173076E-9</v>
      </c>
      <c r="CL276" s="8">
        <f t="shared" si="392"/>
        <v>-3.2102796232527877E-10</v>
      </c>
    </row>
    <row r="277" spans="1:90">
      <c r="A277">
        <f t="shared" si="331"/>
        <v>2231</v>
      </c>
      <c r="B277" s="4">
        <f t="shared" si="349"/>
        <v>1286.5321480068417</v>
      </c>
      <c r="C277" s="4">
        <f t="shared" si="350"/>
        <v>3572.5945663666453</v>
      </c>
      <c r="D277" s="4">
        <f t="shared" si="351"/>
        <v>6809.5733355863858</v>
      </c>
      <c r="E277" s="11">
        <f t="shared" si="332"/>
        <v>1.1643686057441982E-7</v>
      </c>
      <c r="F277" s="11">
        <f t="shared" si="333"/>
        <v>2.3343023630846553E-7</v>
      </c>
      <c r="G277" s="11">
        <f t="shared" si="334"/>
        <v>5.1537410761480421E-7</v>
      </c>
      <c r="H277" s="4">
        <f t="shared" si="352"/>
        <v>298848.74230179848</v>
      </c>
      <c r="I277" s="4">
        <f t="shared" si="353"/>
        <v>296004.7781244691</v>
      </c>
      <c r="J277" s="4">
        <f t="shared" si="354"/>
        <v>55252.716255404688</v>
      </c>
      <c r="K277" s="4">
        <f t="shared" si="322"/>
        <v>232290.14740501397</v>
      </c>
      <c r="L277" s="4">
        <f t="shared" si="323"/>
        <v>82854.287724427719</v>
      </c>
      <c r="M277" s="4">
        <f t="shared" si="324"/>
        <v>8113.9762408692477</v>
      </c>
      <c r="N277" s="11">
        <f t="shared" si="335"/>
        <v>2.4898165626192625E-3</v>
      </c>
      <c r="O277" s="11">
        <f t="shared" si="336"/>
        <v>3.8777149812301293E-3</v>
      </c>
      <c r="P277" s="11">
        <f t="shared" si="337"/>
        <v>2.7975728000633193E-3</v>
      </c>
      <c r="Q277" s="4">
        <f t="shared" si="338"/>
        <v>2595.4028599055732</v>
      </c>
      <c r="R277" s="4">
        <f t="shared" si="339"/>
        <v>8970.6443461192193</v>
      </c>
      <c r="S277" s="4">
        <f t="shared" si="340"/>
        <v>2184.7193642151847</v>
      </c>
      <c r="T277" s="4">
        <f t="shared" si="355"/>
        <v>8.6846705122973304</v>
      </c>
      <c r="U277" s="4">
        <f t="shared" si="356"/>
        <v>30.305741694301609</v>
      </c>
      <c r="V277" s="4">
        <f t="shared" si="357"/>
        <v>39.540488002732005</v>
      </c>
      <c r="W277" s="11">
        <f t="shared" si="341"/>
        <v>-1.219247815263802E-2</v>
      </c>
      <c r="X277" s="11">
        <f t="shared" si="342"/>
        <v>-1.3228699347321071E-2</v>
      </c>
      <c r="Y277" s="11">
        <f t="shared" si="343"/>
        <v>-1.2203590333800474E-2</v>
      </c>
      <c r="Z277" s="4">
        <f t="shared" si="369"/>
        <v>1871.9652468043332</v>
      </c>
      <c r="AA277" s="4">
        <f t="shared" si="358"/>
        <v>15634.876240602753</v>
      </c>
      <c r="AB277" s="4">
        <f t="shared" si="359"/>
        <v>4164.4521031110189</v>
      </c>
      <c r="AC277" s="12">
        <f t="shared" si="360"/>
        <v>1.2893744379979213</v>
      </c>
      <c r="AD277" s="12">
        <f t="shared" si="361"/>
        <v>4.8493239934929919</v>
      </c>
      <c r="AE277" s="12">
        <f t="shared" si="362"/>
        <v>1.9895183525146305</v>
      </c>
      <c r="AF277" s="11">
        <f t="shared" si="344"/>
        <v>-2.9039671966837322E-3</v>
      </c>
      <c r="AG277" s="11">
        <f t="shared" si="345"/>
        <v>2.0567434751257441E-3</v>
      </c>
      <c r="AH277" s="11">
        <f t="shared" si="346"/>
        <v>8.257041531207765E-4</v>
      </c>
      <c r="AI277" s="1">
        <f t="shared" si="325"/>
        <v>581808.28799346311</v>
      </c>
      <c r="AJ277" s="1">
        <f t="shared" si="326"/>
        <v>567899.99145802599</v>
      </c>
      <c r="AK277" s="1">
        <f t="shared" si="327"/>
        <v>107217.46064839014</v>
      </c>
      <c r="AL277" s="17">
        <f t="shared" si="395"/>
        <v>68.353941084932515</v>
      </c>
      <c r="AM277" s="17">
        <f t="shared" si="395"/>
        <v>31.196095290366483</v>
      </c>
      <c r="AN277" s="17">
        <f t="shared" si="395"/>
        <v>4.6881445717328223</v>
      </c>
      <c r="AO277" s="7">
        <f t="shared" si="394"/>
        <v>1.982768297661744E-3</v>
      </c>
      <c r="AP277" s="7">
        <f t="shared" si="394"/>
        <v>3.0533141802452199E-3</v>
      </c>
      <c r="AQ277" s="7">
        <f t="shared" si="394"/>
        <v>2.2101112042050299E-3</v>
      </c>
      <c r="AR277" s="1">
        <f t="shared" si="364"/>
        <v>298848.74230179848</v>
      </c>
      <c r="AS277" s="1">
        <f t="shared" si="365"/>
        <v>296004.7781244691</v>
      </c>
      <c r="AT277" s="1">
        <f t="shared" si="366"/>
        <v>55252.716255404688</v>
      </c>
      <c r="AU277" s="1">
        <f t="shared" si="328"/>
        <v>59769.748460359697</v>
      </c>
      <c r="AV277" s="1">
        <f t="shared" si="329"/>
        <v>59200.955624893824</v>
      </c>
      <c r="AW277" s="1">
        <f t="shared" si="330"/>
        <v>11050.543251080939</v>
      </c>
      <c r="AX277" s="1">
        <f t="shared" si="378"/>
        <v>185832.11792401117</v>
      </c>
      <c r="AY277" s="1">
        <f t="shared" si="379"/>
        <v>66283.430179542163</v>
      </c>
      <c r="AZ277" s="1">
        <f t="shared" si="380"/>
        <v>6491.1809926953974</v>
      </c>
      <c r="BA277" s="1">
        <f t="shared" si="381"/>
        <v>12.13259895330769</v>
      </c>
      <c r="BB277" s="1">
        <f t="shared" si="382"/>
        <v>11.101695223061085</v>
      </c>
      <c r="BC277" s="1">
        <f t="shared" si="383"/>
        <v>8.7781997642829026</v>
      </c>
      <c r="BD277" s="1">
        <f t="shared" si="384"/>
        <v>225.01915403234861</v>
      </c>
      <c r="BE277">
        <f t="shared" si="370"/>
        <v>0.44605544733121549</v>
      </c>
      <c r="BF277">
        <f t="shared" si="371"/>
        <v>0.64396964061591089</v>
      </c>
      <c r="BG277">
        <f t="shared" si="372"/>
        <v>5.0936644772301656E-2</v>
      </c>
      <c r="BH277">
        <f t="shared" si="385"/>
        <v>0.51291396613249796</v>
      </c>
      <c r="BI277">
        <f t="shared" si="386"/>
        <v>1.989654620938508E-2</v>
      </c>
      <c r="BJ277">
        <f t="shared" si="386"/>
        <v>4.1469689803498549E-2</v>
      </c>
      <c r="BK277">
        <f t="shared" si="386"/>
        <v>2.5945417806596459E-4</v>
      </c>
      <c r="BL277">
        <f t="shared" si="375"/>
        <v>5946.0578108243471</v>
      </c>
      <c r="BM277">
        <f t="shared" si="376"/>
        <v>12275.226329175146</v>
      </c>
      <c r="BN277">
        <f t="shared" si="377"/>
        <v>14.335548081957985</v>
      </c>
      <c r="BO277">
        <f t="shared" si="348"/>
        <v>2855.0634642396394</v>
      </c>
      <c r="BP277">
        <f t="shared" si="367"/>
        <v>2438.3703159016263</v>
      </c>
      <c r="BQ277">
        <f t="shared" si="368"/>
        <v>135.16246127570352</v>
      </c>
      <c r="BR277" s="7">
        <f t="shared" si="393"/>
        <v>3.1476610187375353E-3</v>
      </c>
      <c r="BS277" s="7">
        <f t="shared" si="373"/>
        <v>1.9558952284996121E-3</v>
      </c>
      <c r="BT277" s="7">
        <f t="shared" si="374"/>
        <v>1.9144925925212937E-4</v>
      </c>
      <c r="BU277" s="8">
        <f>MAX((BU$3*climate!$I387+BU$4*climate!$I387^2+BU$5*climate!$I387^6)*(K277/K$66)^$BW$1,-99)</f>
        <v>2.0302030822607628</v>
      </c>
      <c r="BV277" s="8">
        <f>MAX((BV$3*climate!$I387+BV$4*climate!$I387^2+BV$5*climate!$I387^6)*(L277/L$66)^$BW$1,-99)</f>
        <v>0.51711073781605998</v>
      </c>
      <c r="BW277" s="8">
        <f>MAX((BW$3*climate!$I387+BW$4*climate!$I387^2+BW$5*climate!$I387^6)*(M277/M$66)^$BW$1,-99)</f>
        <v>-0.25233793170534818</v>
      </c>
      <c r="BX277" s="8">
        <f>MAX((BX$3*climate!$M387+BX$4*climate!$M387^2+BX$5*climate!$M387^6)*(K277/K$66)^$BW$1,-99)</f>
        <v>2.0302025223947724</v>
      </c>
      <c r="BY277" s="8">
        <f>MAX((BY$3*climate!$M387+BY$4*climate!$M387^2+BY$5*climate!$M387^6)*(L277/L$66)^$BW$1,-99)</f>
        <v>0.51711025605524874</v>
      </c>
      <c r="BZ277" s="8">
        <f>MAX((BZ$3*climate!$M387+BZ$4*climate!$M387^2+BZ$5*climate!$M387^6)*(M277/M$66)^$BW$1,-99)</f>
        <v>-0.25233852133895157</v>
      </c>
      <c r="CA277" s="8">
        <f t="shared" si="387"/>
        <v>1.9989410528826268E-3</v>
      </c>
      <c r="CB277" s="8">
        <f t="shared" si="388"/>
        <v>3.9097192673851202E-6</v>
      </c>
      <c r="CC277" s="8">
        <f t="shared" si="389"/>
        <v>3.8269578386305045E-7</v>
      </c>
      <c r="CD277" s="8">
        <f>MAX((CD$3*climate!$I387+CD$4*climate!$I387^2+CD$5*climate!$I387^6)*(K277/K$66)^$BW$1,-99)</f>
        <v>0.86674004434383367</v>
      </c>
      <c r="CE277" s="8">
        <f>MAX((CE$3*climate!$I387+CE$4*climate!$I387^2+CE$5*climate!$I387^6)*(L277/L$66)^$BW$1,-99)</f>
        <v>0.23946533489570604</v>
      </c>
      <c r="CF277" s="8">
        <f>MAX((CF$3*climate!$I387+CF$4*climate!$I387^2+CF$5*climate!$I387^6)*(M277/M$66)^$BW$1,-99)</f>
        <v>-5.1714020845083204E-2</v>
      </c>
      <c r="CG277" s="8">
        <f>MAX((CG$3*climate!$M387+CG$4*climate!$M387^2+CG$5*climate!$M387^6)*(K277/K$66)^$BW$1,-99)</f>
        <v>0.86674025711329306</v>
      </c>
      <c r="CH277" s="8">
        <f>MAX((CH$3*climate!$M387+CH$4*climate!$M387^2+CH$5*climate!$M387^6)*(L277/L$66)^$BW$1,-99)</f>
        <v>0.23946530665499868</v>
      </c>
      <c r="CI277" s="8">
        <f>MAX((CI$3*climate!$M387+CI$4*climate!$M387^2+CI$5*climate!$M387^6)*(M277/M$66)^$BW$1,-99)</f>
        <v>-5.1714203261384005E-2</v>
      </c>
      <c r="CJ277" s="8">
        <f t="shared" si="390"/>
        <v>-1.5369403867930662E-6</v>
      </c>
      <c r="CK277" s="8">
        <f t="shared" si="391"/>
        <v>-3.0060943690169063E-9</v>
      </c>
      <c r="CL277" s="8">
        <f t="shared" si="392"/>
        <v>-2.9424609856621371E-10</v>
      </c>
    </row>
    <row r="278" spans="1:90">
      <c r="A278">
        <f t="shared" si="331"/>
        <v>2232</v>
      </c>
      <c r="B278" s="4">
        <f t="shared" si="349"/>
        <v>1286.5322903166179</v>
      </c>
      <c r="C278" s="4">
        <f t="shared" si="350"/>
        <v>3572.5953586206592</v>
      </c>
      <c r="D278" s="4">
        <f t="shared" si="351"/>
        <v>6809.5766695902776</v>
      </c>
      <c r="E278" s="11">
        <f t="shared" si="332"/>
        <v>1.1061501754569883E-7</v>
      </c>
      <c r="F278" s="11">
        <f t="shared" si="333"/>
        <v>2.2175872449304223E-7</v>
      </c>
      <c r="G278" s="11">
        <f t="shared" si="334"/>
        <v>4.8960540223406395E-7</v>
      </c>
      <c r="H278" s="4">
        <f t="shared" si="352"/>
        <v>299585.44124538172</v>
      </c>
      <c r="I278" s="4">
        <f t="shared" si="353"/>
        <v>297141.24488391617</v>
      </c>
      <c r="J278" s="4">
        <f t="shared" si="354"/>
        <v>55405.782957372103</v>
      </c>
      <c r="K278" s="4">
        <f t="shared" si="322"/>
        <v>232862.74545946546</v>
      </c>
      <c r="L278" s="4">
        <f t="shared" si="323"/>
        <v>83172.376117803389</v>
      </c>
      <c r="M278" s="4">
        <f t="shared" si="324"/>
        <v>8136.4504205965268</v>
      </c>
      <c r="N278" s="11">
        <f t="shared" si="335"/>
        <v>2.4650122308162992E-3</v>
      </c>
      <c r="O278" s="11">
        <f t="shared" si="336"/>
        <v>3.839130141745084E-3</v>
      </c>
      <c r="P278" s="11">
        <f t="shared" si="337"/>
        <v>2.7698108868101645E-3</v>
      </c>
      <c r="Q278" s="4">
        <f t="shared" si="338"/>
        <v>2570.0784475067244</v>
      </c>
      <c r="R278" s="4">
        <f t="shared" si="339"/>
        <v>8885.9602413426346</v>
      </c>
      <c r="S278" s="4">
        <f t="shared" si="340"/>
        <v>2164.0364160113177</v>
      </c>
      <c r="T278" s="4">
        <f t="shared" si="355"/>
        <v>8.5787828568132856</v>
      </c>
      <c r="U278" s="4">
        <f t="shared" si="356"/>
        <v>29.904836148930119</v>
      </c>
      <c r="V278" s="4">
        <f t="shared" si="357"/>
        <v>39.057952085548109</v>
      </c>
      <c r="W278" s="11">
        <f t="shared" si="341"/>
        <v>-1.219247815263802E-2</v>
      </c>
      <c r="X278" s="11">
        <f t="shared" si="342"/>
        <v>-1.3228699347321071E-2</v>
      </c>
      <c r="Y278" s="11">
        <f t="shared" si="343"/>
        <v>-1.2203590333800474E-2</v>
      </c>
      <c r="Z278" s="4">
        <f t="shared" si="369"/>
        <v>1848.362373653413</v>
      </c>
      <c r="AA278" s="4">
        <f t="shared" si="358"/>
        <v>15519.730937061207</v>
      </c>
      <c r="AB278" s="4">
        <f t="shared" si="359"/>
        <v>4128.5472895794774</v>
      </c>
      <c r="AC278" s="12">
        <f t="shared" si="360"/>
        <v>1.2856301369257328</v>
      </c>
      <c r="AD278" s="12">
        <f t="shared" si="361"/>
        <v>4.8592978089753798</v>
      </c>
      <c r="AE278" s="12">
        <f t="shared" si="362"/>
        <v>1.9911611060810119</v>
      </c>
      <c r="AF278" s="11">
        <f t="shared" si="344"/>
        <v>-2.9039671966837322E-3</v>
      </c>
      <c r="AG278" s="11">
        <f t="shared" si="345"/>
        <v>2.0567434751257441E-3</v>
      </c>
      <c r="AH278" s="11">
        <f t="shared" si="346"/>
        <v>8.257041531207765E-4</v>
      </c>
      <c r="AI278" s="1">
        <f t="shared" si="325"/>
        <v>583397.20765447652</v>
      </c>
      <c r="AJ278" s="1">
        <f t="shared" si="326"/>
        <v>570310.94793711719</v>
      </c>
      <c r="AK278" s="1">
        <f t="shared" si="327"/>
        <v>107546.25783463207</v>
      </c>
      <c r="AL278" s="17">
        <f t="shared" si="395"/>
        <v>68.48811581206192</v>
      </c>
      <c r="AM278" s="17">
        <f t="shared" si="395"/>
        <v>31.290394255683655</v>
      </c>
      <c r="AN278" s="17">
        <f t="shared" si="395"/>
        <v>4.6984022793692928</v>
      </c>
      <c r="AO278" s="7">
        <f t="shared" si="394"/>
        <v>1.9629406146851264E-3</v>
      </c>
      <c r="AP278" s="7">
        <f t="shared" si="394"/>
        <v>3.0227810384427676E-3</v>
      </c>
      <c r="AQ278" s="7">
        <f t="shared" si="394"/>
        <v>2.1880100921629797E-3</v>
      </c>
      <c r="AR278" s="1">
        <f t="shared" si="364"/>
        <v>299585.44124538172</v>
      </c>
      <c r="AS278" s="1">
        <f t="shared" si="365"/>
        <v>297141.24488391617</v>
      </c>
      <c r="AT278" s="1">
        <f t="shared" si="366"/>
        <v>55405.782957372103</v>
      </c>
      <c r="AU278" s="1">
        <f t="shared" si="328"/>
        <v>59917.088249076347</v>
      </c>
      <c r="AV278" s="1">
        <f t="shared" si="329"/>
        <v>59428.248976783238</v>
      </c>
      <c r="AW278" s="1">
        <f t="shared" si="330"/>
        <v>11081.156591474421</v>
      </c>
      <c r="AX278" s="1">
        <f t="shared" si="378"/>
        <v>186290.19636757238</v>
      </c>
      <c r="AY278" s="1">
        <f t="shared" si="379"/>
        <v>66537.900894242717</v>
      </c>
      <c r="AZ278" s="1">
        <f t="shared" si="380"/>
        <v>6509.1603364772209</v>
      </c>
      <c r="BA278" s="1">
        <f t="shared" si="381"/>
        <v>12.135060932379352</v>
      </c>
      <c r="BB278" s="1">
        <f t="shared" si="382"/>
        <v>11.10552700255011</v>
      </c>
      <c r="BC278" s="1">
        <f t="shared" si="383"/>
        <v>8.7809657463120505</v>
      </c>
      <c r="BD278" s="1">
        <f t="shared" si="384"/>
        <v>218.53305012392664</v>
      </c>
      <c r="BE278">
        <f t="shared" si="370"/>
        <v>0.44605544733121549</v>
      </c>
      <c r="BF278">
        <f t="shared" si="371"/>
        <v>0.64396964061591089</v>
      </c>
      <c r="BG278">
        <f t="shared" si="372"/>
        <v>5.0936644772301656E-2</v>
      </c>
      <c r="BH278">
        <f t="shared" si="385"/>
        <v>0.51305700324027237</v>
      </c>
      <c r="BI278">
        <f t="shared" si="386"/>
        <v>1.989654620938508E-2</v>
      </c>
      <c r="BJ278">
        <f t="shared" si="386"/>
        <v>4.1469689803498549E-2</v>
      </c>
      <c r="BK278">
        <f t="shared" si="386"/>
        <v>2.5945417806596459E-4</v>
      </c>
      <c r="BL278">
        <f t="shared" si="375"/>
        <v>5960.7155753977559</v>
      </c>
      <c r="BM278">
        <f t="shared" si="376"/>
        <v>12322.355253161404</v>
      </c>
      <c r="BN278">
        <f t="shared" si="377"/>
        <v>14.375261877306208</v>
      </c>
      <c r="BO278">
        <f t="shared" si="348"/>
        <v>2864.0502362120483</v>
      </c>
      <c r="BP278">
        <f t="shared" si="367"/>
        <v>2465.8925010499393</v>
      </c>
      <c r="BQ278">
        <f t="shared" si="368"/>
        <v>136.71562837389072</v>
      </c>
      <c r="BR278" s="7">
        <f t="shared" si="393"/>
        <v>3.1167712147175397E-3</v>
      </c>
      <c r="BS278" s="7">
        <f t="shared" si="373"/>
        <v>1.898927406310303E-3</v>
      </c>
      <c r="BT278" s="7">
        <f t="shared" si="374"/>
        <v>1.8530677315123608E-4</v>
      </c>
      <c r="BU278" s="8">
        <f>MAX((BU$3*climate!$I388+BU$4*climate!$I388^2+BU$5*climate!$I388^6)*(K278/K$66)^$BW$1,-99)</f>
        <v>2.0258078077613475</v>
      </c>
      <c r="BV278" s="8">
        <f>MAX((BV$3*climate!$I388+BV$4*climate!$I388^2+BV$5*climate!$I388^6)*(L278/L$66)^$BW$1,-99)</f>
        <v>0.51391144126035748</v>
      </c>
      <c r="BW278" s="8">
        <f>MAX((BW$3*climate!$I388+BW$4*climate!$I388^2+BW$5*climate!$I388^6)*(M278/M$66)^$BW$1,-99)</f>
        <v>-0.25547255460558771</v>
      </c>
      <c r="BX278" s="8">
        <f>MAX((BX$3*climate!$M388+BX$4*climate!$M388^2+BX$5*climate!$M388^6)*(K278/K$66)^$BW$1,-99)</f>
        <v>2.0258072469667359</v>
      </c>
      <c r="BY278" s="8">
        <f>MAX((BY$3*climate!$M388+BY$4*climate!$M388^2+BY$5*climate!$M388^6)*(L278/L$66)^$BW$1,-99)</f>
        <v>0.51391095960653099</v>
      </c>
      <c r="BZ278" s="8">
        <f>MAX((BZ$3*climate!$M388+BZ$4*climate!$M388^2+BZ$5*climate!$M388^6)*(M278/M$66)^$BW$1,-99)</f>
        <v>-0.25547314373196345</v>
      </c>
      <c r="CA278" s="8">
        <f t="shared" si="387"/>
        <v>2.0064690928394816E-3</v>
      </c>
      <c r="CB278" s="8">
        <f t="shared" si="388"/>
        <v>3.8101391503074633E-6</v>
      </c>
      <c r="CC278" s="8">
        <f t="shared" si="389"/>
        <v>3.7181231302177226E-7</v>
      </c>
      <c r="CD278" s="8">
        <f>MAX((CD$3*climate!$I388+CD$4*climate!$I388^2+CD$5*climate!$I388^6)*(K278/K$66)^$BW$1,-99)</f>
        <v>0.86739611576859255</v>
      </c>
      <c r="CE278" s="8">
        <f>MAX((CE$3*climate!$I388+CE$4*climate!$I388^2+CE$5*climate!$I388^6)*(L278/L$66)^$BW$1,-99)</f>
        <v>0.23907462889572545</v>
      </c>
      <c r="CF278" s="8">
        <f>MAX((CF$3*climate!$I388+CF$4*climate!$I388^2+CF$5*climate!$I388^6)*(M278/M$66)^$BW$1,-99)</f>
        <v>-5.2704944602554239E-2</v>
      </c>
      <c r="CG278" s="8">
        <f>MAX((CG$3*climate!$M388+CG$4*climate!$M388^2+CG$5*climate!$M388^6)*(K278/K$66)^$BW$1,-99)</f>
        <v>0.86739632666842759</v>
      </c>
      <c r="CH278" s="8">
        <f>MAX((CH$3*climate!$M388+CH$4*climate!$M388^2+CH$5*climate!$M388^6)*(L278/L$66)^$BW$1,-99)</f>
        <v>0.23907459962731634</v>
      </c>
      <c r="CI278" s="8">
        <f>MAX((CI$3*climate!$M388+CI$4*climate!$M388^2+CI$5*climate!$M388^6)*(M278/M$66)^$BW$1,-99)</f>
        <v>-5.2705127909808788E-2</v>
      </c>
      <c r="CJ278" s="8">
        <f t="shared" si="390"/>
        <v>-1.4534554645667842E-6</v>
      </c>
      <c r="CK278" s="8">
        <f t="shared" si="391"/>
        <v>-2.76000641551734E-9</v>
      </c>
      <c r="CL278" s="8">
        <f t="shared" si="392"/>
        <v>-2.6933514205790153E-10</v>
      </c>
    </row>
    <row r="279" spans="1:90">
      <c r="A279">
        <f t="shared" si="331"/>
        <v>2233</v>
      </c>
      <c r="B279" s="4">
        <f t="shared" si="349"/>
        <v>1286.5324255109201</v>
      </c>
      <c r="C279" s="4">
        <f t="shared" si="350"/>
        <v>3572.5961112621399</v>
      </c>
      <c r="D279" s="4">
        <f t="shared" si="351"/>
        <v>6809.5798368955266</v>
      </c>
      <c r="E279" s="11">
        <f t="shared" si="332"/>
        <v>1.0508426666841388E-7</v>
      </c>
      <c r="F279" s="11">
        <f t="shared" si="333"/>
        <v>2.1067078826839011E-7</v>
      </c>
      <c r="G279" s="11">
        <f t="shared" si="334"/>
        <v>4.6512513212236075E-7</v>
      </c>
      <c r="H279" s="4">
        <f t="shared" si="352"/>
        <v>300316.60040377959</v>
      </c>
      <c r="I279" s="4">
        <f t="shared" si="353"/>
        <v>298270.72240189632</v>
      </c>
      <c r="J279" s="4">
        <f t="shared" si="354"/>
        <v>55557.749812494025</v>
      </c>
      <c r="K279" s="4">
        <f t="shared" si="322"/>
        <v>233431.03869652952</v>
      </c>
      <c r="L279" s="4">
        <f t="shared" si="323"/>
        <v>83488.508947775277</v>
      </c>
      <c r="M279" s="4">
        <f t="shared" si="324"/>
        <v>8158.7632634060847</v>
      </c>
      <c r="N279" s="11">
        <f t="shared" si="335"/>
        <v>2.440464385759844E-3</v>
      </c>
      <c r="O279" s="11">
        <f t="shared" si="336"/>
        <v>3.8009354154331376E-3</v>
      </c>
      <c r="P279" s="11">
        <f t="shared" si="337"/>
        <v>2.7423313184673503E-3</v>
      </c>
      <c r="Q279" s="4">
        <f t="shared" si="338"/>
        <v>2544.9388010600783</v>
      </c>
      <c r="R279" s="4">
        <f t="shared" si="339"/>
        <v>8801.7405613440533</v>
      </c>
      <c r="S279" s="4">
        <f t="shared" si="340"/>
        <v>2143.4904816857752</v>
      </c>
      <c r="T279" s="4">
        <f t="shared" si="355"/>
        <v>8.4741862342553649</v>
      </c>
      <c r="U279" s="4">
        <f t="shared" si="356"/>
        <v>29.509234062485024</v>
      </c>
      <c r="V279" s="4">
        <f t="shared" si="357"/>
        <v>38.58130483901887</v>
      </c>
      <c r="W279" s="11">
        <f t="shared" si="341"/>
        <v>-1.219247815263802E-2</v>
      </c>
      <c r="X279" s="11">
        <f t="shared" si="342"/>
        <v>-1.3228699347321071E-2</v>
      </c>
      <c r="Y279" s="11">
        <f t="shared" si="343"/>
        <v>-1.2203590333800474E-2</v>
      </c>
      <c r="Z279" s="4">
        <f t="shared" si="369"/>
        <v>1825.0119323275489</v>
      </c>
      <c r="AA279" s="4">
        <f t="shared" si="358"/>
        <v>15404.841337824208</v>
      </c>
      <c r="AB279" s="4">
        <f t="shared" si="359"/>
        <v>4092.838621280699</v>
      </c>
      <c r="AC279" s="12">
        <f t="shared" si="360"/>
        <v>1.2818967091810325</v>
      </c>
      <c r="AD279" s="12">
        <f t="shared" si="361"/>
        <v>4.8692921380376823</v>
      </c>
      <c r="AE279" s="12">
        <f t="shared" si="362"/>
        <v>1.9928052160758356</v>
      </c>
      <c r="AF279" s="11">
        <f t="shared" si="344"/>
        <v>-2.9039671966837322E-3</v>
      </c>
      <c r="AG279" s="11">
        <f t="shared" si="345"/>
        <v>2.0567434751257441E-3</v>
      </c>
      <c r="AH279" s="11">
        <f t="shared" si="346"/>
        <v>8.257041531207765E-4</v>
      </c>
      <c r="AI279" s="1">
        <f t="shared" si="325"/>
        <v>584974.57513810531</v>
      </c>
      <c r="AJ279" s="1">
        <f t="shared" si="326"/>
        <v>572708.10212018865</v>
      </c>
      <c r="AK279" s="1">
        <f t="shared" si="327"/>
        <v>107872.78864264328</v>
      </c>
      <c r="AL279" s="17">
        <f t="shared" si="395"/>
        <v>68.621209535171175</v>
      </c>
      <c r="AM279" s="17">
        <f t="shared" si="395"/>
        <v>31.38403242602072</v>
      </c>
      <c r="AN279" s="17">
        <f t="shared" si="395"/>
        <v>4.7085796294575522</v>
      </c>
      <c r="AO279" s="7">
        <f t="shared" si="394"/>
        <v>1.9433112085382751E-3</v>
      </c>
      <c r="AP279" s="7">
        <f t="shared" si="394"/>
        <v>2.9925532280583398E-3</v>
      </c>
      <c r="AQ279" s="7">
        <f t="shared" si="394"/>
        <v>2.16612999124135E-3</v>
      </c>
      <c r="AR279" s="1">
        <f t="shared" si="364"/>
        <v>300316.60040377959</v>
      </c>
      <c r="AS279" s="1">
        <f t="shared" si="365"/>
        <v>298270.72240189632</v>
      </c>
      <c r="AT279" s="1">
        <f t="shared" si="366"/>
        <v>55557.749812494025</v>
      </c>
      <c r="AU279" s="1">
        <f t="shared" si="328"/>
        <v>60063.320080755919</v>
      </c>
      <c r="AV279" s="1">
        <f t="shared" si="329"/>
        <v>59654.144480379269</v>
      </c>
      <c r="AW279" s="1">
        <f t="shared" si="330"/>
        <v>11111.549962498806</v>
      </c>
      <c r="AX279" s="1">
        <f t="shared" si="378"/>
        <v>186744.83095722363</v>
      </c>
      <c r="AY279" s="1">
        <f t="shared" si="379"/>
        <v>66790.807158220225</v>
      </c>
      <c r="AZ279" s="1">
        <f t="shared" si="380"/>
        <v>6527.0106107248675</v>
      </c>
      <c r="BA279" s="1">
        <f t="shared" si="381"/>
        <v>12.137498423668079</v>
      </c>
      <c r="BB279" s="1">
        <f t="shared" si="382"/>
        <v>11.109320732662683</v>
      </c>
      <c r="BC279" s="1">
        <f t="shared" si="383"/>
        <v>8.7837043243003379</v>
      </c>
      <c r="BD279" s="1">
        <f t="shared" si="384"/>
        <v>212.23322923481393</v>
      </c>
      <c r="BE279">
        <f t="shared" si="370"/>
        <v>0.44605544733121549</v>
      </c>
      <c r="BF279">
        <f t="shared" si="371"/>
        <v>0.64396964061591089</v>
      </c>
      <c r="BG279">
        <f t="shared" si="372"/>
        <v>5.0936644772301656E-2</v>
      </c>
      <c r="BH279">
        <f t="shared" si="385"/>
        <v>0.51319890455680883</v>
      </c>
      <c r="BI279">
        <f t="shared" si="386"/>
        <v>1.989654620938508E-2</v>
      </c>
      <c r="BJ279">
        <f t="shared" si="386"/>
        <v>4.1469689803498549E-2</v>
      </c>
      <c r="BK279">
        <f t="shared" si="386"/>
        <v>2.5945417806596459E-4</v>
      </c>
      <c r="BL279">
        <f t="shared" si="375"/>
        <v>5975.2631173792342</v>
      </c>
      <c r="BM279">
        <f t="shared" si="376"/>
        <v>12369.194335472066</v>
      </c>
      <c r="BN279">
        <f t="shared" si="377"/>
        <v>14.414690312795136</v>
      </c>
      <c r="BO279">
        <f t="shared" si="348"/>
        <v>2872.9768255457789</v>
      </c>
      <c r="BP279">
        <f t="shared" si="367"/>
        <v>2493.7262994040871</v>
      </c>
      <c r="BQ279">
        <f t="shared" si="368"/>
        <v>138.28668210044887</v>
      </c>
      <c r="BR279" s="7">
        <f t="shared" si="393"/>
        <v>3.0861882008708097E-3</v>
      </c>
      <c r="BS279" s="7">
        <f t="shared" si="373"/>
        <v>1.843618841077964E-3</v>
      </c>
      <c r="BT279" s="7">
        <f t="shared" si="374"/>
        <v>1.7936672631241497E-4</v>
      </c>
      <c r="BU279" s="8">
        <f>MAX((BU$3*climate!$I389+BU$4*climate!$I389^2+BU$5*climate!$I389^6)*(K279/K$66)^$BW$1,-99)</f>
        <v>2.0214663851316641</v>
      </c>
      <c r="BV279" s="8">
        <f>MAX((BV$3*climate!$I389+BV$4*climate!$I389^2+BV$5*climate!$I389^6)*(L279/L$66)^$BW$1,-99)</f>
        <v>0.51075835765442745</v>
      </c>
      <c r="BW279" s="8">
        <f>MAX((BW$3*climate!$I389+BW$4*climate!$I389^2+BW$5*climate!$I389^6)*(M279/M$66)^$BW$1,-99)</f>
        <v>-0.25855787565678906</v>
      </c>
      <c r="BX279" s="8">
        <f>MAX((BX$3*climate!$M389+BX$4*climate!$M389^2+BX$5*climate!$M389^6)*(K279/K$66)^$BW$1,-99)</f>
        <v>2.021465823445189</v>
      </c>
      <c r="BY279" s="8">
        <f>MAX((BY$3*climate!$M389+BY$4*climate!$M389^2+BY$5*climate!$M389^6)*(L279/L$66)^$BW$1,-99)</f>
        <v>0.51075787612086976</v>
      </c>
      <c r="BZ279" s="8">
        <f>MAX((BZ$3*climate!$M389+BZ$4*climate!$M389^2+BZ$5*climate!$M389^6)*(M279/M$66)^$BW$1,-99)</f>
        <v>-0.25855846427015899</v>
      </c>
      <c r="CA279" s="8">
        <f t="shared" si="387"/>
        <v>2.0138580704060255E-3</v>
      </c>
      <c r="CB279" s="8">
        <f t="shared" si="388"/>
        <v>3.7127866818574617E-6</v>
      </c>
      <c r="CC279" s="8">
        <f t="shared" si="389"/>
        <v>3.6121912934656572E-7</v>
      </c>
      <c r="CD279" s="8">
        <f>MAX((CD$3*climate!$I389+CD$4*climate!$I389^2+CD$5*climate!$I389^6)*(K279/K$66)^$BW$1,-99)</f>
        <v>0.86803025725136396</v>
      </c>
      <c r="CE279" s="8">
        <f>MAX((CE$3*climate!$I389+CE$4*climate!$I389^2+CE$5*climate!$I389^6)*(L279/L$66)^$BW$1,-99)</f>
        <v>0.23868317616289561</v>
      </c>
      <c r="CF279" s="8">
        <f>MAX((CF$3*climate!$I389+CF$4*climate!$I389^2+CF$5*climate!$I389^6)*(M279/M$66)^$BW$1,-99)</f>
        <v>-5.3686137228455853E-2</v>
      </c>
      <c r="CG279" s="8">
        <f>MAX((CG$3*climate!$M389+CG$4*climate!$M389^2+CG$5*climate!$M389^6)*(K279/K$66)^$BW$1,-99)</f>
        <v>0.86803046630825587</v>
      </c>
      <c r="CH279" s="8">
        <f>MAX((CH$3*climate!$M389+CH$4*climate!$M389^2+CH$5*climate!$M389^6)*(L279/L$66)^$BW$1,-99)</f>
        <v>0.23868314588463821</v>
      </c>
      <c r="CI279" s="8">
        <f>MAX((CI$3*climate!$M389+CI$4*climate!$M389^2+CI$5*climate!$M389^6)*(M279/M$66)^$BW$1,-99)</f>
        <v>-5.3686321408969728E-2</v>
      </c>
      <c r="CJ279" s="8">
        <f t="shared" si="390"/>
        <v>-1.3724781744488745E-6</v>
      </c>
      <c r="CK279" s="8">
        <f t="shared" si="391"/>
        <v>-2.5303266213822338E-9</v>
      </c>
      <c r="CL279" s="8">
        <f t="shared" si="392"/>
        <v>-2.4617691708613423E-10</v>
      </c>
    </row>
    <row r="280" spans="1:90">
      <c r="A280">
        <f t="shared" si="331"/>
        <v>2234</v>
      </c>
      <c r="B280" s="4">
        <f t="shared" si="349"/>
        <v>1286.5325539455207</v>
      </c>
      <c r="C280" s="4">
        <f t="shared" si="350"/>
        <v>3572.5968262716965</v>
      </c>
      <c r="D280" s="4">
        <f t="shared" si="351"/>
        <v>6809.5828458369115</v>
      </c>
      <c r="E280" s="11">
        <f t="shared" si="332"/>
        <v>9.9830053334993188E-8</v>
      </c>
      <c r="F280" s="11">
        <f t="shared" si="333"/>
        <v>2.0013724885497059E-7</v>
      </c>
      <c r="G280" s="11">
        <f t="shared" si="334"/>
        <v>4.4186887551624267E-7</v>
      </c>
      <c r="H280" s="4">
        <f t="shared" si="352"/>
        <v>301042.24649540446</v>
      </c>
      <c r="I280" s="4">
        <f t="shared" si="353"/>
        <v>299393.21286411607</v>
      </c>
      <c r="J280" s="4">
        <f t="shared" si="354"/>
        <v>55708.621004845132</v>
      </c>
      <c r="K280" s="4">
        <f t="shared" si="322"/>
        <v>233995.04783005462</v>
      </c>
      <c r="L280" s="4">
        <f t="shared" si="323"/>
        <v>83802.686791433414</v>
      </c>
      <c r="M280" s="4">
        <f t="shared" si="324"/>
        <v>8180.9153755876559</v>
      </c>
      <c r="N280" s="11">
        <f t="shared" si="335"/>
        <v>2.4161702602811808E-3</v>
      </c>
      <c r="O280" s="11">
        <f t="shared" si="336"/>
        <v>3.7631267777780142E-3</v>
      </c>
      <c r="P280" s="11">
        <f t="shared" si="337"/>
        <v>2.7151311376969467E-3</v>
      </c>
      <c r="Q280" s="4">
        <f t="shared" si="338"/>
        <v>2519.9839757292661</v>
      </c>
      <c r="R280" s="4">
        <f t="shared" si="339"/>
        <v>8717.9906302691234</v>
      </c>
      <c r="S280" s="4">
        <f t="shared" si="340"/>
        <v>2123.0819746767093</v>
      </c>
      <c r="T280" s="4">
        <f t="shared" si="355"/>
        <v>8.3708649037328211</v>
      </c>
      <c r="U280" s="4">
        <f t="shared" si="356"/>
        <v>29.118865277102685</v>
      </c>
      <c r="V280" s="4">
        <f t="shared" si="357"/>
        <v>38.110474400220006</v>
      </c>
      <c r="W280" s="11">
        <f t="shared" si="341"/>
        <v>-1.219247815263802E-2</v>
      </c>
      <c r="X280" s="11">
        <f t="shared" si="342"/>
        <v>-1.3228699347321071E-2</v>
      </c>
      <c r="Y280" s="11">
        <f t="shared" si="343"/>
        <v>-1.2203590333800474E-2</v>
      </c>
      <c r="Z280" s="4">
        <f t="shared" si="369"/>
        <v>1801.9123427860175</v>
      </c>
      <c r="AA280" s="4">
        <f t="shared" si="358"/>
        <v>15290.220280352973</v>
      </c>
      <c r="AB280" s="4">
        <f t="shared" si="359"/>
        <v>4057.3275166968001</v>
      </c>
      <c r="AC280" s="12">
        <f t="shared" si="360"/>
        <v>1.2781741231880339</v>
      </c>
      <c r="AD280" s="12">
        <f t="shared" si="361"/>
        <v>4.8793070228710729</v>
      </c>
      <c r="AE280" s="12">
        <f t="shared" si="362"/>
        <v>1.9944506836191103</v>
      </c>
      <c r="AF280" s="11">
        <f t="shared" si="344"/>
        <v>-2.9039671966837322E-3</v>
      </c>
      <c r="AG280" s="11">
        <f t="shared" si="345"/>
        <v>2.0567434751257441E-3</v>
      </c>
      <c r="AH280" s="11">
        <f t="shared" si="346"/>
        <v>8.257041531207765E-4</v>
      </c>
      <c r="AI280" s="1">
        <f t="shared" si="325"/>
        <v>586540.43770505069</v>
      </c>
      <c r="AJ280" s="1">
        <f t="shared" si="326"/>
        <v>575091.43638854905</v>
      </c>
      <c r="AK280" s="1">
        <f t="shared" si="327"/>
        <v>108197.05974087775</v>
      </c>
      <c r="AL280" s="17">
        <f t="shared" si="395"/>
        <v>68.753228377148005</v>
      </c>
      <c r="AM280" s="17">
        <f t="shared" si="395"/>
        <v>31.477011629691233</v>
      </c>
      <c r="AN280" s="17">
        <f t="shared" si="395"/>
        <v>4.7186770310535531</v>
      </c>
      <c r="AO280" s="7">
        <f t="shared" si="394"/>
        <v>1.9238780964528923E-3</v>
      </c>
      <c r="AP280" s="7">
        <f t="shared" si="394"/>
        <v>2.9626276957777564E-3</v>
      </c>
      <c r="AQ280" s="7">
        <f t="shared" si="394"/>
        <v>2.1444686913289364E-3</v>
      </c>
      <c r="AR280" s="1">
        <f t="shared" si="364"/>
        <v>301042.24649540446</v>
      </c>
      <c r="AS280" s="1">
        <f t="shared" si="365"/>
        <v>299393.21286411607</v>
      </c>
      <c r="AT280" s="1">
        <f t="shared" si="366"/>
        <v>55708.621004845132</v>
      </c>
      <c r="AU280" s="1">
        <f t="shared" si="328"/>
        <v>60208.449299080894</v>
      </c>
      <c r="AV280" s="1">
        <f t="shared" si="329"/>
        <v>59878.642572823213</v>
      </c>
      <c r="AW280" s="1">
        <f t="shared" si="330"/>
        <v>11141.724200969027</v>
      </c>
      <c r="AX280" s="1">
        <f t="shared" si="378"/>
        <v>187196.03826404372</v>
      </c>
      <c r="AY280" s="1">
        <f t="shared" si="379"/>
        <v>67042.149433146726</v>
      </c>
      <c r="AZ280" s="1">
        <f t="shared" si="380"/>
        <v>6544.7323004701248</v>
      </c>
      <c r="BA280" s="1">
        <f t="shared" si="381"/>
        <v>12.139911679682262</v>
      </c>
      <c r="BB280" s="1">
        <f t="shared" si="382"/>
        <v>11.113076796592271</v>
      </c>
      <c r="BC280" s="1">
        <f t="shared" si="383"/>
        <v>8.7864157761278552</v>
      </c>
      <c r="BD280" s="1">
        <f t="shared" si="384"/>
        <v>206.11436803471983</v>
      </c>
      <c r="BE280">
        <f t="shared" si="370"/>
        <v>0.44605544733121549</v>
      </c>
      <c r="BF280">
        <f t="shared" si="371"/>
        <v>0.64396964061591089</v>
      </c>
      <c r="BG280">
        <f t="shared" si="372"/>
        <v>5.0936644772301656E-2</v>
      </c>
      <c r="BH280">
        <f t="shared" si="385"/>
        <v>0.51333968118569839</v>
      </c>
      <c r="BI280">
        <f t="shared" si="386"/>
        <v>1.989654620938508E-2</v>
      </c>
      <c r="BJ280">
        <f t="shared" si="386"/>
        <v>4.1469689803498549E-2</v>
      </c>
      <c r="BK280">
        <f t="shared" si="386"/>
        <v>2.5945417806596459E-4</v>
      </c>
      <c r="BL280">
        <f t="shared" si="375"/>
        <v>5989.7009683729084</v>
      </c>
      <c r="BM280">
        <f t="shared" si="376"/>
        <v>12415.743666747705</v>
      </c>
      <c r="BN280">
        <f t="shared" si="377"/>
        <v>14.453834474000423</v>
      </c>
      <c r="BO280">
        <f t="shared" si="348"/>
        <v>2881.8433727261536</v>
      </c>
      <c r="BP280">
        <f t="shared" si="367"/>
        <v>2521.8752399360073</v>
      </c>
      <c r="BQ280">
        <f t="shared" si="368"/>
        <v>139.87582847089303</v>
      </c>
      <c r="BR280" s="7">
        <f t="shared" si="393"/>
        <v>3.0559088952468727E-3</v>
      </c>
      <c r="BS280" s="7">
        <f t="shared" si="373"/>
        <v>1.7899212049300622E-3</v>
      </c>
      <c r="BT280" s="7">
        <f t="shared" si="374"/>
        <v>1.7362222858170604E-4</v>
      </c>
      <c r="BU280" s="8">
        <f>MAX((BU$3*climate!$I390+BU$4*climate!$I390^2+BU$5*climate!$I390^6)*(K280/K$66)^$BW$1,-99)</f>
        <v>2.0171788909206554</v>
      </c>
      <c r="BV280" s="8">
        <f>MAX((BV$3*climate!$I390+BV$4*climate!$I390^2+BV$5*climate!$I390^6)*(L280/L$66)^$BW$1,-99)</f>
        <v>0.50765134460840322</v>
      </c>
      <c r="BW280" s="8">
        <f>MAX((BW$3*climate!$I390+BW$4*climate!$I390^2+BW$5*climate!$I390^6)*(M280/M$66)^$BW$1,-99)</f>
        <v>-0.26159405495342553</v>
      </c>
      <c r="BX280" s="8">
        <f>MAX((BX$3*climate!$M390+BX$4*climate!$M390^2+BX$5*climate!$M390^6)*(K280/K$66)^$BW$1,-99)</f>
        <v>2.0171783283783724</v>
      </c>
      <c r="BY280" s="8">
        <f>MAX((BY$3*climate!$M390+BY$4*climate!$M390^2+BY$5*climate!$M390^6)*(L280/L$66)^$BW$1,-99)</f>
        <v>0.50765086320809105</v>
      </c>
      <c r="BZ280" s="8">
        <f>MAX((BZ$3*climate!$M390+BZ$4*climate!$M390^2+BZ$5*climate!$M390^6)*(M280/M$66)^$BW$1,-99)</f>
        <v>-0.26159464304818092</v>
      </c>
      <c r="CA280" s="8">
        <f t="shared" si="387"/>
        <v>2.0211094045952897E-3</v>
      </c>
      <c r="CB280" s="8">
        <f t="shared" si="388"/>
        <v>3.6176265807686813E-6</v>
      </c>
      <c r="CC280" s="8">
        <f t="shared" si="389"/>
        <v>3.509095190332792E-7</v>
      </c>
      <c r="CD280" s="8">
        <f>MAX((CD$3*climate!$I390+CD$4*climate!$I390^2+CD$5*climate!$I390^6)*(K280/K$66)^$BW$1,-99)</f>
        <v>0.86864288964178515</v>
      </c>
      <c r="CE280" s="8">
        <f>MAX((CE$3*climate!$I390+CE$4*climate!$I390^2+CE$5*climate!$I390^6)*(L280/L$66)^$BW$1,-99)</f>
        <v>0.23829120081687699</v>
      </c>
      <c r="CF280" s="8">
        <f>MAX((CF$3*climate!$I390+CF$4*climate!$I390^2+CF$5*climate!$I390^6)*(M280/M$66)^$BW$1,-99)</f>
        <v>-5.4657397462252247E-2</v>
      </c>
      <c r="CG280" s="8">
        <f>MAX((CG$3*climate!$M390+CG$4*climate!$M390^2+CG$5*climate!$M390^6)*(K280/K$66)^$BW$1,-99)</f>
        <v>0.86864309688232477</v>
      </c>
      <c r="CH280" s="8">
        <f>MAX((CH$3*climate!$M390+CH$4*climate!$M390^2+CH$5*climate!$M390^6)*(L280/L$66)^$BW$1,-99)</f>
        <v>0.23829116954655205</v>
      </c>
      <c r="CI280" s="8">
        <f>MAX((CI$3*climate!$M390+CI$4*climate!$M390^2+CI$5*climate!$M390^6)*(M280/M$66)^$BW$1,-99)</f>
        <v>-5.4657582498370924E-2</v>
      </c>
      <c r="CJ280" s="8">
        <f t="shared" si="390"/>
        <v>-1.2939599073118684E-6</v>
      </c>
      <c r="CK280" s="8">
        <f t="shared" si="391"/>
        <v>-2.3160862764268511E-9</v>
      </c>
      <c r="CL280" s="8">
        <f t="shared" si="392"/>
        <v>-2.2466020280286437E-10</v>
      </c>
    </row>
    <row r="281" spans="1:90">
      <c r="A281">
        <f t="shared" si="331"/>
        <v>2235</v>
      </c>
      <c r="B281" s="4">
        <f t="shared" si="349"/>
        <v>1286.5326759584034</v>
      </c>
      <c r="C281" s="4">
        <f t="shared" si="350"/>
        <v>3572.5975055309113</v>
      </c>
      <c r="D281" s="4">
        <f t="shared" si="351"/>
        <v>6809.5857043324904</v>
      </c>
      <c r="E281" s="11">
        <f t="shared" si="332"/>
        <v>9.4838550668243524E-8</v>
      </c>
      <c r="F281" s="11">
        <f t="shared" si="333"/>
        <v>1.9013038641222205E-7</v>
      </c>
      <c r="G281" s="11">
        <f t="shared" si="334"/>
        <v>4.1977543174043053E-7</v>
      </c>
      <c r="H281" s="4">
        <f t="shared" si="352"/>
        <v>301762.40643541672</v>
      </c>
      <c r="I281" s="4">
        <f t="shared" si="353"/>
        <v>300508.71936690435</v>
      </c>
      <c r="J281" s="4">
        <f t="shared" si="354"/>
        <v>55858.400781109282</v>
      </c>
      <c r="K281" s="4">
        <f t="shared" si="322"/>
        <v>234554.7937292915</v>
      </c>
      <c r="L281" s="4">
        <f t="shared" si="323"/>
        <v>84114.910482267383</v>
      </c>
      <c r="M281" s="4">
        <f t="shared" si="324"/>
        <v>8202.907372994845</v>
      </c>
      <c r="N281" s="11">
        <f t="shared" si="335"/>
        <v>2.3921271173370506E-3</v>
      </c>
      <c r="O281" s="11">
        <f t="shared" si="336"/>
        <v>3.7257002464732292E-3</v>
      </c>
      <c r="P281" s="11">
        <f t="shared" si="337"/>
        <v>2.6882074190395233E-3</v>
      </c>
      <c r="Q281" s="4">
        <f t="shared" si="338"/>
        <v>2495.213987060411</v>
      </c>
      <c r="R281" s="4">
        <f t="shared" si="339"/>
        <v>8634.7155385154874</v>
      </c>
      <c r="S281" s="4">
        <f t="shared" si="340"/>
        <v>2102.8112700717847</v>
      </c>
      <c r="T281" s="4">
        <f t="shared" si="355"/>
        <v>8.268803316275374</v>
      </c>
      <c r="U281" s="4">
        <f t="shared" si="356"/>
        <v>28.733660563016748</v>
      </c>
      <c r="V281" s="4">
        <f t="shared" si="357"/>
        <v>37.645389783212934</v>
      </c>
      <c r="W281" s="11">
        <f t="shared" si="341"/>
        <v>-1.219247815263802E-2</v>
      </c>
      <c r="X281" s="11">
        <f t="shared" si="342"/>
        <v>-1.3228699347321071E-2</v>
      </c>
      <c r="Y281" s="11">
        <f t="shared" si="343"/>
        <v>-1.2203590333800474E-2</v>
      </c>
      <c r="Z281" s="4">
        <f t="shared" si="369"/>
        <v>1779.0620040568913</v>
      </c>
      <c r="AA281" s="4">
        <f t="shared" si="358"/>
        <v>15175.880282685881</v>
      </c>
      <c r="AB281" s="4">
        <f t="shared" si="359"/>
        <v>4022.0153238034027</v>
      </c>
      <c r="AC281" s="12">
        <f t="shared" si="360"/>
        <v>1.274462347462646</v>
      </c>
      <c r="AD281" s="12">
        <f t="shared" si="361"/>
        <v>4.8893425057534978</v>
      </c>
      <c r="AE281" s="12">
        <f t="shared" si="362"/>
        <v>1.996097509831769</v>
      </c>
      <c r="AF281" s="11">
        <f t="shared" si="344"/>
        <v>-2.9039671966837322E-3</v>
      </c>
      <c r="AG281" s="11">
        <f t="shared" si="345"/>
        <v>2.0567434751257441E-3</v>
      </c>
      <c r="AH281" s="11">
        <f t="shared" si="346"/>
        <v>8.257041531207765E-4</v>
      </c>
      <c r="AI281" s="1">
        <f t="shared" si="325"/>
        <v>588094.84323362657</v>
      </c>
      <c r="AJ281" s="1">
        <f t="shared" si="326"/>
        <v>577460.9353225173</v>
      </c>
      <c r="AK281" s="1">
        <f t="shared" si="327"/>
        <v>108519.077967759</v>
      </c>
      <c r="AL281" s="17">
        <f t="shared" si="395"/>
        <v>68.88417847898188</v>
      </c>
      <c r="AM281" s="17">
        <f t="shared" si="395"/>
        <v>31.569333749461332</v>
      </c>
      <c r="AN281" s="17">
        <f t="shared" si="395"/>
        <v>4.7286948956595642</v>
      </c>
      <c r="AO281" s="7">
        <f t="shared" si="394"/>
        <v>1.9046393154883634E-3</v>
      </c>
      <c r="AP281" s="7">
        <f t="shared" si="394"/>
        <v>2.9330014188199789E-3</v>
      </c>
      <c r="AQ281" s="7">
        <f t="shared" si="394"/>
        <v>2.1230240044156469E-3</v>
      </c>
      <c r="AR281" s="1">
        <f t="shared" si="364"/>
        <v>301762.40643541672</v>
      </c>
      <c r="AS281" s="1">
        <f t="shared" si="365"/>
        <v>300508.71936690435</v>
      </c>
      <c r="AT281" s="1">
        <f t="shared" si="366"/>
        <v>55858.400781109282</v>
      </c>
      <c r="AU281" s="1">
        <f t="shared" si="328"/>
        <v>60352.481287083348</v>
      </c>
      <c r="AV281" s="1">
        <f t="shared" si="329"/>
        <v>60101.743873380874</v>
      </c>
      <c r="AW281" s="1">
        <f t="shared" si="330"/>
        <v>11171.680156221857</v>
      </c>
      <c r="AX281" s="1">
        <f t="shared" si="378"/>
        <v>187643.83498343319</v>
      </c>
      <c r="AY281" s="1">
        <f t="shared" si="379"/>
        <v>67291.92838581391</v>
      </c>
      <c r="AZ281" s="1">
        <f t="shared" si="380"/>
        <v>6562.3258983958767</v>
      </c>
      <c r="BA281" s="1">
        <f t="shared" si="381"/>
        <v>12.142300950218157</v>
      </c>
      <c r="BB281" s="1">
        <f t="shared" si="382"/>
        <v>11.116795573608174</v>
      </c>
      <c r="BC281" s="1">
        <f t="shared" si="383"/>
        <v>8.7891003767797109</v>
      </c>
      <c r="BD281" s="1">
        <f t="shared" si="384"/>
        <v>200.17129424568824</v>
      </c>
      <c r="BE281">
        <f t="shared" si="370"/>
        <v>0.44605544733121549</v>
      </c>
      <c r="BF281">
        <f t="shared" si="371"/>
        <v>0.64396964061591089</v>
      </c>
      <c r="BG281">
        <f t="shared" si="372"/>
        <v>5.0936644772301656E-2</v>
      </c>
      <c r="BH281">
        <f t="shared" si="385"/>
        <v>0.51347934412199825</v>
      </c>
      <c r="BI281">
        <f t="shared" si="386"/>
        <v>1.989654620938508E-2</v>
      </c>
      <c r="BJ281">
        <f t="shared" si="386"/>
        <v>4.1469689803498549E-2</v>
      </c>
      <c r="BK281">
        <f t="shared" si="386"/>
        <v>2.5945417806596459E-4</v>
      </c>
      <c r="BL281">
        <f t="shared" si="375"/>
        <v>6004.0296638975105</v>
      </c>
      <c r="BM281">
        <f t="shared" si="376"/>
        <v>12462.00337539212</v>
      </c>
      <c r="BN281">
        <f t="shared" si="377"/>
        <v>14.492695462741944</v>
      </c>
      <c r="BO281">
        <f t="shared" si="348"/>
        <v>2890.6500235235758</v>
      </c>
      <c r="BP281">
        <f t="shared" si="367"/>
        <v>2550.3428915874847</v>
      </c>
      <c r="BQ281">
        <f t="shared" si="368"/>
        <v>141.48327587402784</v>
      </c>
      <c r="BR281" s="7">
        <f t="shared" si="393"/>
        <v>3.02593024684783E-3</v>
      </c>
      <c r="BS281" s="7">
        <f t="shared" si="373"/>
        <v>1.737787577602002E-3</v>
      </c>
      <c r="BT281" s="7">
        <f t="shared" si="374"/>
        <v>1.6806663326419396E-4</v>
      </c>
      <c r="BU281" s="8">
        <f>MAX((BU$3*climate!$I391+BU$4*climate!$I391^2+BU$5*climate!$I391^6)*(K281/K$66)^$BW$1,-99)</f>
        <v>2.0129453853077752</v>
      </c>
      <c r="BV281" s="8">
        <f>MAX((BV$3*climate!$I391+BV$4*climate!$I391^2+BV$5*climate!$I391^6)*(L281/L$66)^$BW$1,-99)</f>
        <v>0.50459025189307971</v>
      </c>
      <c r="BW281" s="8">
        <f>MAX((BW$3*climate!$I391+BW$4*climate!$I391^2+BW$5*climate!$I391^6)*(M281/M$66)^$BW$1,-99)</f>
        <v>-0.26458126043688085</v>
      </c>
      <c r="BX281" s="8">
        <f>MAX((BX$3*climate!$M391+BX$4*climate!$M391^2+BX$5*climate!$M391^6)*(K281/K$66)^$BW$1,-99)</f>
        <v>2.0129448219450583</v>
      </c>
      <c r="BY281" s="8">
        <f>MAX((BY$3*climate!$M391+BY$4*climate!$M391^2+BY$5*climate!$M391^6)*(L281/L$66)^$BW$1,-99)</f>
        <v>0.5045897706386846</v>
      </c>
      <c r="BZ281" s="8">
        <f>MAX((BZ$3*climate!$M391+BZ$4*climate!$M391^2+BZ$5*climate!$M391^6)*(M281/M$66)^$BW$1,-99)</f>
        <v>-0.26458184800758006</v>
      </c>
      <c r="CA281" s="8">
        <f t="shared" si="387"/>
        <v>2.0282244875759635E-3</v>
      </c>
      <c r="CB281" s="8">
        <f t="shared" si="388"/>
        <v>3.5246233190976952E-6</v>
      </c>
      <c r="CC281" s="8">
        <f t="shared" si="389"/>
        <v>3.4087686113088715E-7</v>
      </c>
      <c r="CD281" s="8">
        <f>MAX((CD$3*climate!$I391+CD$4*climate!$I391^2+CD$5*climate!$I391^6)*(K281/K$66)^$BW$1,-99)</f>
        <v>0.8692344289430467</v>
      </c>
      <c r="CE281" s="8">
        <f>MAX((CE$3*climate!$I391+CE$4*climate!$I391^2+CE$5*climate!$I391^6)*(L281/L$66)^$BW$1,-99)</f>
        <v>0.2378989218571704</v>
      </c>
      <c r="CF281" s="8">
        <f>MAX((CF$3*climate!$I391+CF$4*climate!$I391^2+CF$5*climate!$I391^6)*(M281/M$66)^$BW$1,-99)</f>
        <v>-5.5618530720798559E-2</v>
      </c>
      <c r="CG281" s="8">
        <f>MAX((CG$3*climate!$M391+CG$4*climate!$M391^2+CG$5*climate!$M391^6)*(K281/K$66)^$BW$1,-99)</f>
        <v>0.86923463439373061</v>
      </c>
      <c r="CH281" s="8">
        <f>MAX((CH$3*climate!$M391+CH$4*climate!$M391^2+CH$5*climate!$M391^6)*(L281/L$66)^$BW$1,-99)</f>
        <v>0.23789888961248287</v>
      </c>
      <c r="CI281" s="8">
        <f>MAX((CI$3*climate!$M391+CI$4*climate!$M391^2+CI$5*climate!$M391^6)*(M281/M$66)^$BW$1,-99)</f>
        <v>-5.5618716594911626E-2</v>
      </c>
      <c r="CJ281" s="8">
        <f t="shared" si="390"/>
        <v>-1.2178524037264481E-6</v>
      </c>
      <c r="CK281" s="8">
        <f t="shared" si="391"/>
        <v>-2.1163687785485596E-9</v>
      </c>
      <c r="CL281" s="8">
        <f t="shared" si="392"/>
        <v>-2.0468035330701002E-10</v>
      </c>
    </row>
    <row r="282" spans="1:90">
      <c r="A282">
        <f t="shared" si="331"/>
        <v>2236</v>
      </c>
      <c r="B282" s="4">
        <f t="shared" si="349"/>
        <v>1286.532791870653</v>
      </c>
      <c r="C282" s="4">
        <f t="shared" si="350"/>
        <v>3572.5981508272889</v>
      </c>
      <c r="D282" s="4">
        <f t="shared" si="351"/>
        <v>6809.5884199044303</v>
      </c>
      <c r="E282" s="11">
        <f t="shared" si="332"/>
        <v>9.0096623134831338E-8</v>
      </c>
      <c r="F282" s="11">
        <f t="shared" si="333"/>
        <v>1.8062386709161094E-7</v>
      </c>
      <c r="G282" s="11">
        <f t="shared" si="334"/>
        <v>3.9878666015340899E-7</v>
      </c>
      <c r="H282" s="4">
        <f t="shared" si="352"/>
        <v>302477.10732650233</v>
      </c>
      <c r="I282" s="4">
        <f t="shared" si="353"/>
        <v>301617.24589910975</v>
      </c>
      <c r="J282" s="4">
        <f t="shared" si="354"/>
        <v>56007.093448591899</v>
      </c>
      <c r="K282" s="4">
        <f t="shared" si="322"/>
        <v>235110.29741161322</v>
      </c>
      <c r="L282" s="4">
        <f t="shared" si="323"/>
        <v>84425.181105035765</v>
      </c>
      <c r="M282" s="4">
        <f t="shared" si="324"/>
        <v>8224.7398807368645</v>
      </c>
      <c r="N282" s="11">
        <f t="shared" si="335"/>
        <v>2.3683322497465298E-3</v>
      </c>
      <c r="O282" s="11">
        <f t="shared" si="336"/>
        <v>3.6886518809740032E-3</v>
      </c>
      <c r="P282" s="11">
        <f t="shared" si="337"/>
        <v>2.6615572685722011E-3</v>
      </c>
      <c r="Q282" s="4">
        <f t="shared" si="338"/>
        <v>2470.6288119899941</v>
      </c>
      <c r="R282" s="4">
        <f t="shared" si="339"/>
        <v>8551.9201469446416</v>
      </c>
      <c r="S282" s="4">
        <f t="shared" si="340"/>
        <v>2082.6787054708011</v>
      </c>
      <c r="T282" s="4">
        <f t="shared" si="355"/>
        <v>8.1679861124932263</v>
      </c>
      <c r="U282" s="4">
        <f t="shared" si="356"/>
        <v>28.353551606280625</v>
      </c>
      <c r="V282" s="4">
        <f t="shared" si="357"/>
        <v>37.185980868342362</v>
      </c>
      <c r="W282" s="11">
        <f t="shared" si="341"/>
        <v>-1.219247815263802E-2</v>
      </c>
      <c r="X282" s="11">
        <f t="shared" si="342"/>
        <v>-1.3228699347321071E-2</v>
      </c>
      <c r="Y282" s="11">
        <f t="shared" si="343"/>
        <v>-1.2203590333800474E-2</v>
      </c>
      <c r="Z282" s="4">
        <f t="shared" si="369"/>
        <v>1756.4592953401702</v>
      </c>
      <c r="AA282" s="4">
        <f t="shared" si="358"/>
        <v>15061.833547020184</v>
      </c>
      <c r="AB282" s="4">
        <f t="shared" si="359"/>
        <v>3986.9033214257061</v>
      </c>
      <c r="AC282" s="12">
        <f t="shared" si="360"/>
        <v>1.270761350612206</v>
      </c>
      <c r="AD282" s="12">
        <f t="shared" si="361"/>
        <v>4.8993986290498617</v>
      </c>
      <c r="AE282" s="12">
        <f t="shared" si="362"/>
        <v>1.9977456958356712</v>
      </c>
      <c r="AF282" s="11">
        <f t="shared" si="344"/>
        <v>-2.9039671966837322E-3</v>
      </c>
      <c r="AG282" s="11">
        <f t="shared" si="345"/>
        <v>2.0567434751257441E-3</v>
      </c>
      <c r="AH282" s="11">
        <f t="shared" si="346"/>
        <v>8.257041531207765E-4</v>
      </c>
      <c r="AI282" s="1">
        <f t="shared" si="325"/>
        <v>589637.84019734734</v>
      </c>
      <c r="AJ282" s="1">
        <f t="shared" si="326"/>
        <v>579816.58566364646</v>
      </c>
      <c r="AK282" s="1">
        <f t="shared" si="327"/>
        <v>108838.85032720497</v>
      </c>
      <c r="AL282" s="17">
        <f t="shared" si="395"/>
        <v>69.014065998382605</v>
      </c>
      <c r="AM282" s="17">
        <f t="shared" si="395"/>
        <v>31.661000721132918</v>
      </c>
      <c r="AN282" s="17">
        <f t="shared" si="395"/>
        <v>4.7386336371048765</v>
      </c>
      <c r="AO282" s="7">
        <f t="shared" ref="AO282:AQ297" si="396">AO$5*AO281</f>
        <v>1.8855929223334797E-3</v>
      </c>
      <c r="AP282" s="7">
        <f t="shared" si="396"/>
        <v>2.9036714046317791E-3</v>
      </c>
      <c r="AQ282" s="7">
        <f t="shared" si="396"/>
        <v>2.1017937643714904E-3</v>
      </c>
      <c r="AR282" s="1">
        <f t="shared" si="364"/>
        <v>302477.10732650233</v>
      </c>
      <c r="AS282" s="1">
        <f t="shared" si="365"/>
        <v>301617.24589910975</v>
      </c>
      <c r="AT282" s="1">
        <f t="shared" si="366"/>
        <v>56007.093448591899</v>
      </c>
      <c r="AU282" s="1">
        <f t="shared" si="328"/>
        <v>60495.421465300467</v>
      </c>
      <c r="AV282" s="1">
        <f t="shared" si="329"/>
        <v>60323.449179821953</v>
      </c>
      <c r="AW282" s="1">
        <f t="shared" si="330"/>
        <v>11201.418689718381</v>
      </c>
      <c r="AX282" s="1">
        <f t="shared" si="378"/>
        <v>188088.2379292906</v>
      </c>
      <c r="AY282" s="1">
        <f t="shared" si="379"/>
        <v>67540.144884028618</v>
      </c>
      <c r="AZ282" s="1">
        <f t="shared" si="380"/>
        <v>6579.7919045894914</v>
      </c>
      <c r="BA282" s="1">
        <f t="shared" si="381"/>
        <v>12.144666482389221</v>
      </c>
      <c r="BB282" s="1">
        <f t="shared" si="382"/>
        <v>11.120477439096106</v>
      </c>
      <c r="BC282" s="1">
        <f t="shared" si="383"/>
        <v>8.7917583983769418</v>
      </c>
      <c r="BD282" s="1">
        <f t="shared" si="384"/>
        <v>194.39898239935192</v>
      </c>
      <c r="BE282">
        <f t="shared" si="370"/>
        <v>0.44605544733121549</v>
      </c>
      <c r="BF282">
        <f t="shared" si="371"/>
        <v>0.64396964061591089</v>
      </c>
      <c r="BG282">
        <f t="shared" si="372"/>
        <v>5.0936644772301656E-2</v>
      </c>
      <c r="BH282">
        <f t="shared" si="385"/>
        <v>0.51361790425309162</v>
      </c>
      <c r="BI282">
        <f t="shared" si="386"/>
        <v>1.989654620938508E-2</v>
      </c>
      <c r="BJ282">
        <f t="shared" si="386"/>
        <v>4.1469689803498549E-2</v>
      </c>
      <c r="BK282">
        <f t="shared" si="386"/>
        <v>2.5945417806596459E-4</v>
      </c>
      <c r="BL282">
        <f t="shared" si="375"/>
        <v>6018.249743202884</v>
      </c>
      <c r="BM282">
        <f t="shared" si="376"/>
        <v>12507.973626821626</v>
      </c>
      <c r="BN282">
        <f t="shared" si="377"/>
        <v>14.531274396568081</v>
      </c>
      <c r="BO282">
        <f t="shared" si="348"/>
        <v>2899.3969288628073</v>
      </c>
      <c r="BP282">
        <f t="shared" si="367"/>
        <v>2579.1328637227866</v>
      </c>
      <c r="BQ282">
        <f t="shared" si="368"/>
        <v>143.10923509927855</v>
      </c>
      <c r="BR282" s="7">
        <f t="shared" si="393"/>
        <v>2.9962492353299286E-3</v>
      </c>
      <c r="BS282" s="7">
        <f t="shared" si="373"/>
        <v>1.6871724054388368E-3</v>
      </c>
      <c r="BT282" s="7">
        <f t="shared" si="374"/>
        <v>1.626935281518378E-4</v>
      </c>
      <c r="BU282" s="8">
        <f>MAX((BU$3*climate!$I392+BU$4*climate!$I392^2+BU$5*climate!$I392^6)*(K282/K$66)^$BW$1,-99)</f>
        <v>2.0087659124750759</v>
      </c>
      <c r="BV282" s="8">
        <f>MAX((BV$3*climate!$I392+BV$4*climate!$I392^2+BV$5*climate!$I392^6)*(L282/L$66)^$BW$1,-99)</f>
        <v>0.50157492166306483</v>
      </c>
      <c r="BW282" s="8">
        <f>MAX((BW$3*climate!$I392+BW$4*climate!$I392^2+BW$5*climate!$I392^6)*(M282/M$66)^$BW$1,-99)</f>
        <v>-0.26751966767537827</v>
      </c>
      <c r="BX282" s="8">
        <f>MAX((BX$3*climate!$M392+BX$4*climate!$M392^2+BX$5*climate!$M392^6)*(K282/K$66)^$BW$1,-99)</f>
        <v>2.0087653483266261</v>
      </c>
      <c r="BY282" s="8">
        <f>MAX((BY$3*climate!$M392+BY$4*climate!$M392^2+BY$5*climate!$M392^6)*(L282/L$66)^$BW$1,-99)</f>
        <v>0.50157444056696343</v>
      </c>
      <c r="BZ282" s="8">
        <f>MAX((BZ$3*climate!$M392+BZ$4*climate!$M392^2+BZ$5*climate!$M392^6)*(M282/M$66)^$BW$1,-99)</f>
        <v>-0.26752025471674046</v>
      </c>
      <c r="CA282" s="8">
        <f t="shared" si="387"/>
        <v>2.0352047160826377E-3</v>
      </c>
      <c r="CB282" s="8">
        <f t="shared" si="388"/>
        <v>3.4337412363936089E-6</v>
      </c>
      <c r="CC282" s="8">
        <f t="shared" si="389"/>
        <v>3.3111463577074369E-7</v>
      </c>
      <c r="CD282" s="8">
        <f>MAX((CD$3*climate!$I392+CD$4*climate!$I392^2+CD$5*climate!$I392^6)*(K282/K$66)^$BW$1,-99)</f>
        <v>0.86980528620869169</v>
      </c>
      <c r="CE282" s="8">
        <f>MAX((CE$3*climate!$I392+CE$4*climate!$I392^2+CE$5*climate!$I392^6)*(L282/L$66)^$BW$1,-99)</f>
        <v>0.23750655314918118</v>
      </c>
      <c r="CF282" s="8">
        <f>MAX((CF$3*climate!$I392+CF$4*climate!$I392^2+CF$5*climate!$I392^6)*(M282/M$66)^$BW$1,-99)</f>
        <v>-5.6569349090061186E-2</v>
      </c>
      <c r="CG282" s="8">
        <f>MAX((CG$3*climate!$M392+CG$4*climate!$M392^2+CG$5*climate!$M392^6)*(K282/K$66)^$BW$1,-99)</f>
        <v>0.86980548989591622</v>
      </c>
      <c r="CH282" s="8">
        <f>MAX((CH$3*climate!$M392+CH$4*climate!$M392^2+CH$5*climate!$M392^6)*(L282/L$66)^$BW$1,-99)</f>
        <v>0.23750651994775723</v>
      </c>
      <c r="CI282" s="8">
        <f>MAX((CI$3*climate!$M392+CI$4*climate!$M392^2+CI$5*climate!$M392^6)*(M282/M$66)^$BW$1,-99)</f>
        <v>-5.6569535784605822E-2</v>
      </c>
      <c r="CJ282" s="8">
        <f t="shared" si="390"/>
        <v>-1.1441077302005417E-6</v>
      </c>
      <c r="CK282" s="8">
        <f t="shared" si="391"/>
        <v>-1.9303069912436158E-9</v>
      </c>
      <c r="CL282" s="8">
        <f t="shared" si="392"/>
        <v>-1.8613892321211707E-10</v>
      </c>
    </row>
    <row r="283" spans="1:90">
      <c r="A283">
        <f t="shared" si="331"/>
        <v>2237</v>
      </c>
      <c r="B283" s="4">
        <f t="shared" si="349"/>
        <v>1286.5329019873</v>
      </c>
      <c r="C283" s="4">
        <f t="shared" si="350"/>
        <v>3572.5987638589581</v>
      </c>
      <c r="D283" s="4">
        <f t="shared" si="351"/>
        <v>6809.5909996988021</v>
      </c>
      <c r="E283" s="11">
        <f t="shared" si="332"/>
        <v>8.5591791978089762E-8</v>
      </c>
      <c r="F283" s="11">
        <f t="shared" si="333"/>
        <v>1.7159267373703039E-7</v>
      </c>
      <c r="G283" s="11">
        <f t="shared" si="334"/>
        <v>3.788473271457385E-7</v>
      </c>
      <c r="H283" s="4">
        <f t="shared" si="352"/>
        <v>303186.37644983042</v>
      </c>
      <c r="I283" s="4">
        <f t="shared" si="353"/>
        <v>302718.79732414434</v>
      </c>
      <c r="J283" s="4">
        <f t="shared" si="354"/>
        <v>56154.703373260541</v>
      </c>
      <c r="K283" s="4">
        <f t="shared" si="322"/>
        <v>235661.5800353805</v>
      </c>
      <c r="L283" s="4">
        <f t="shared" si="323"/>
        <v>84733.499990679426</v>
      </c>
      <c r="M283" s="4">
        <f t="shared" si="324"/>
        <v>8246.4135328750799</v>
      </c>
      <c r="N283" s="11">
        <f t="shared" si="335"/>
        <v>2.3447829798883824E-3</v>
      </c>
      <c r="O283" s="11">
        <f t="shared" si="336"/>
        <v>3.6519777820798183E-3</v>
      </c>
      <c r="P283" s="11">
        <f t="shared" si="337"/>
        <v>2.6351778235536027E-3</v>
      </c>
      <c r="Q283" s="4">
        <f t="shared" si="338"/>
        <v>2446.228389837951</v>
      </c>
      <c r="R283" s="4">
        <f t="shared" si="339"/>
        <v>8469.6090910750645</v>
      </c>
      <c r="S283" s="4">
        <f t="shared" si="340"/>
        <v>2062.6845818376141</v>
      </c>
      <c r="T283" s="4">
        <f t="shared" si="355"/>
        <v>8.0683981202656021</v>
      </c>
      <c r="U283" s="4">
        <f t="shared" si="356"/>
        <v>27.978470996652387</v>
      </c>
      <c r="V283" s="4">
        <f t="shared" si="357"/>
        <v>36.732178391664569</v>
      </c>
      <c r="W283" s="11">
        <f t="shared" si="341"/>
        <v>-1.219247815263802E-2</v>
      </c>
      <c r="X283" s="11">
        <f t="shared" si="342"/>
        <v>-1.3228699347321071E-2</v>
      </c>
      <c r="Y283" s="11">
        <f t="shared" si="343"/>
        <v>-1.2203590333800474E-2</v>
      </c>
      <c r="Z283" s="4">
        <f t="shared" si="369"/>
        <v>1734.1025770845897</v>
      </c>
      <c r="AA283" s="4">
        <f t="shared" si="358"/>
        <v>14948.091963330635</v>
      </c>
      <c r="AB283" s="4">
        <f t="shared" si="359"/>
        <v>3951.9927205818726</v>
      </c>
      <c r="AC283" s="12">
        <f t="shared" si="360"/>
        <v>1.2670711013352145</v>
      </c>
      <c r="AD283" s="12">
        <f t="shared" si="361"/>
        <v>4.9094754352122001</v>
      </c>
      <c r="AE283" s="12">
        <f t="shared" si="362"/>
        <v>1.9993952427536019</v>
      </c>
      <c r="AF283" s="11">
        <f t="shared" si="344"/>
        <v>-2.9039671966837322E-3</v>
      </c>
      <c r="AG283" s="11">
        <f t="shared" si="345"/>
        <v>2.0567434751257441E-3</v>
      </c>
      <c r="AH283" s="11">
        <f t="shared" si="346"/>
        <v>8.257041531207765E-4</v>
      </c>
      <c r="AI283" s="1">
        <f t="shared" si="325"/>
        <v>591169.47764291312</v>
      </c>
      <c r="AJ283" s="1">
        <f t="shared" si="326"/>
        <v>582158.37627710379</v>
      </c>
      <c r="AK283" s="1">
        <f t="shared" si="327"/>
        <v>109156.38398420285</v>
      </c>
      <c r="AL283" s="17">
        <f t="shared" si="395"/>
        <v>69.142897108426737</v>
      </c>
      <c r="AM283" s="17">
        <f t="shared" si="395"/>
        <v>31.752014532144539</v>
      </c>
      <c r="AN283" s="17">
        <f t="shared" si="395"/>
        <v>4.7484936714286841</v>
      </c>
      <c r="AO283" s="7">
        <f t="shared" si="396"/>
        <v>1.8667369931101448E-3</v>
      </c>
      <c r="AP283" s="7">
        <f t="shared" si="396"/>
        <v>2.8746346905854613E-3</v>
      </c>
      <c r="AQ283" s="7">
        <f t="shared" si="396"/>
        <v>2.0807758267277756E-3</v>
      </c>
      <c r="AR283" s="1">
        <f t="shared" si="364"/>
        <v>303186.37644983042</v>
      </c>
      <c r="AS283" s="1">
        <f t="shared" si="365"/>
        <v>302718.79732414434</v>
      </c>
      <c r="AT283" s="1">
        <f t="shared" si="366"/>
        <v>56154.703373260541</v>
      </c>
      <c r="AU283" s="1">
        <f t="shared" si="328"/>
        <v>60637.275289966085</v>
      </c>
      <c r="AV283" s="1">
        <f t="shared" si="329"/>
        <v>60543.759464828872</v>
      </c>
      <c r="AW283" s="1">
        <f t="shared" si="330"/>
        <v>11230.940674652109</v>
      </c>
      <c r="AX283" s="1">
        <f t="shared" si="378"/>
        <v>188529.2640283044</v>
      </c>
      <c r="AY283" s="1">
        <f t="shared" si="379"/>
        <v>67786.799992543529</v>
      </c>
      <c r="AZ283" s="1">
        <f t="shared" si="380"/>
        <v>6597.1308263000637</v>
      </c>
      <c r="BA283" s="1">
        <f t="shared" si="381"/>
        <v>12.147008520655167</v>
      </c>
      <c r="BB283" s="1">
        <f t="shared" si="382"/>
        <v>11.124122764598392</v>
      </c>
      <c r="BC283" s="1">
        <f t="shared" si="383"/>
        <v>8.7943901102070843</v>
      </c>
      <c r="BD283" s="1">
        <f t="shared" si="384"/>
        <v>188.79254971154791</v>
      </c>
      <c r="BE283">
        <f t="shared" si="370"/>
        <v>0.44605544733121549</v>
      </c>
      <c r="BF283">
        <f t="shared" si="371"/>
        <v>0.64396964061591089</v>
      </c>
      <c r="BG283">
        <f t="shared" si="372"/>
        <v>5.0936644772301656E-2</v>
      </c>
      <c r="BH283">
        <f t="shared" si="385"/>
        <v>0.51375537235955238</v>
      </c>
      <c r="BI283">
        <f t="shared" si="386"/>
        <v>1.989654620938508E-2</v>
      </c>
      <c r="BJ283">
        <f t="shared" si="386"/>
        <v>4.1469689803498549E-2</v>
      </c>
      <c r="BK283">
        <f t="shared" si="386"/>
        <v>2.5945417806596459E-4</v>
      </c>
      <c r="BL283">
        <f t="shared" si="375"/>
        <v>6032.3617490900715</v>
      </c>
      <c r="BM283">
        <f t="shared" si="376"/>
        <v>12553.654622720413</v>
      </c>
      <c r="BN283">
        <f t="shared" si="377"/>
        <v>14.569572408247362</v>
      </c>
      <c r="BO283">
        <f t="shared" si="348"/>
        <v>2908.0842446938304</v>
      </c>
      <c r="BP283">
        <f t="shared" si="367"/>
        <v>2608.2488065864745</v>
      </c>
      <c r="BQ283">
        <f t="shared" si="368"/>
        <v>144.75391936433527</v>
      </c>
      <c r="BR283" s="7">
        <f t="shared" si="393"/>
        <v>2.9668628706973621E-3</v>
      </c>
      <c r="BS283" s="7">
        <f t="shared" si="373"/>
        <v>1.6380314615911037E-3</v>
      </c>
      <c r="BT283" s="7">
        <f t="shared" si="374"/>
        <v>1.5749672689738305E-4</v>
      </c>
      <c r="BU283" s="8">
        <f>MAX((BU$3*climate!$I393+BU$4*climate!$I393^2+BU$5*climate!$I393^6)*(K283/K$66)^$BW$1,-99)</f>
        <v>2.0046405009761967</v>
      </c>
      <c r="BV283" s="8">
        <f>MAX((BV$3*climate!$I393+BV$4*climate!$I393^2+BV$5*climate!$I393^6)*(L283/L$66)^$BW$1,-99)</f>
        <v>0.49860518867712306</v>
      </c>
      <c r="BW283" s="8">
        <f>MAX((BW$3*climate!$I393+BW$4*climate!$I393^2+BW$5*climate!$I393^6)*(M283/M$66)^$BW$1,-99)</f>
        <v>-0.27040945964652074</v>
      </c>
      <c r="BX283" s="8">
        <f>MAX((BX$3*climate!$M393+BX$4*climate!$M393^2+BX$5*climate!$M393^6)*(K283/K$66)^$BW$1,-99)</f>
        <v>2.0046399360760612</v>
      </c>
      <c r="BY283" s="8">
        <f>MAX((BY$3*climate!$M393+BY$4*climate!$M393^2+BY$5*climate!$M393^6)*(L283/L$66)^$BW$1,-99)</f>
        <v>0.49860470775140575</v>
      </c>
      <c r="BZ283" s="8">
        <f>MAX((BZ$3*climate!$M393+BZ$4*climate!$M393^2+BZ$5*climate!$M393^6)*(M283/M$66)^$BW$1,-99)</f>
        <v>-0.27041004615342035</v>
      </c>
      <c r="CA283" s="8">
        <f t="shared" si="387"/>
        <v>2.0420514612935945E-3</v>
      </c>
      <c r="CB283" s="8">
        <f t="shared" si="388"/>
        <v>3.3449445397869959E-6</v>
      </c>
      <c r="CC283" s="8">
        <f t="shared" si="389"/>
        <v>3.2161642130975924E-7</v>
      </c>
      <c r="CD283" s="8">
        <f>MAX((CD$3*climate!$I393+CD$4*climate!$I393^2+CD$5*climate!$I393^6)*(K283/K$66)^$BW$1,-99)</f>
        <v>0.87035586744687843</v>
      </c>
      <c r="CE283" s="8">
        <f>MAX((CE$3*climate!$I393+CE$4*climate!$I393^2+CE$5*climate!$I393^6)*(L283/L$66)^$BW$1,-99)</f>
        <v>0.23711430341474041</v>
      </c>
      <c r="CF283" s="8">
        <f>MAX((CF$3*climate!$I393+CF$4*climate!$I393^2+CF$5*climate!$I393^6)*(M283/M$66)^$BW$1,-99)</f>
        <v>-5.7509671312017223E-2</v>
      </c>
      <c r="CG283" s="8">
        <f>MAX((CG$3*climate!$M393+CG$4*climate!$M393^2+CG$5*climate!$M393^6)*(K283/K$66)^$BW$1,-99)</f>
        <v>0.87035606939693588</v>
      </c>
      <c r="CH283" s="8">
        <f>MAX((CH$3*climate!$M393+CH$4*climate!$M393^2+CH$5*climate!$M393^6)*(L283/L$66)^$BW$1,-99)</f>
        <v>0.23711426927412463</v>
      </c>
      <c r="CI283" s="8">
        <f>MAX((CI$3*climate!$M393+CI$4*climate!$M393^2+CI$5*climate!$M393^6)*(M283/M$66)^$BW$1,-99)</f>
        <v>-5.7509858809481985E-2</v>
      </c>
      <c r="CJ283" s="8">
        <f t="shared" si="390"/>
        <v>-1.0726783417551682E-6</v>
      </c>
      <c r="CK283" s="8">
        <f t="shared" si="391"/>
        <v>-1.7570808719623396E-9</v>
      </c>
      <c r="CL283" s="8">
        <f t="shared" si="392"/>
        <v>-1.6894332784015145E-10</v>
      </c>
    </row>
    <row r="284" spans="1:90">
      <c r="A284">
        <f t="shared" si="331"/>
        <v>2238</v>
      </c>
      <c r="B284" s="4">
        <f t="shared" si="349"/>
        <v>1286.5330065981236</v>
      </c>
      <c r="C284" s="4">
        <f t="shared" si="350"/>
        <v>3572.599346239143</v>
      </c>
      <c r="D284" s="4">
        <f t="shared" si="351"/>
        <v>6809.5934505043833</v>
      </c>
      <c r="E284" s="11">
        <f t="shared" si="332"/>
        <v>8.1312202379185269E-8</v>
      </c>
      <c r="F284" s="11">
        <f t="shared" si="333"/>
        <v>1.6301304005017886E-7</v>
      </c>
      <c r="G284" s="11">
        <f t="shared" si="334"/>
        <v>3.5990496078845155E-7</v>
      </c>
      <c r="H284" s="4">
        <f t="shared" si="352"/>
        <v>303890.24125619885</v>
      </c>
      <c r="I284" s="4">
        <f t="shared" si="353"/>
        <v>303813.37936217478</v>
      </c>
      <c r="J284" s="4">
        <f t="shared" si="354"/>
        <v>56301.234977814172</v>
      </c>
      <c r="K284" s="4">
        <f t="shared" si="322"/>
        <v>236208.66289295719</v>
      </c>
      <c r="L284" s="4">
        <f t="shared" si="323"/>
        <v>85039.868711278119</v>
      </c>
      <c r="M284" s="4">
        <f t="shared" si="324"/>
        <v>8267.9289721244622</v>
      </c>
      <c r="N284" s="11">
        <f t="shared" si="335"/>
        <v>2.3214766594306102E-3</v>
      </c>
      <c r="O284" s="11">
        <f t="shared" si="336"/>
        <v>3.6156740915032071E-3</v>
      </c>
      <c r="P284" s="11">
        <f t="shared" si="337"/>
        <v>2.6090662520874552E-3</v>
      </c>
      <c r="Q284" s="4">
        <f t="shared" si="338"/>
        <v>2422.012623286083</v>
      </c>
      <c r="R284" s="4">
        <f t="shared" si="339"/>
        <v>8387.7867852547515</v>
      </c>
      <c r="S284" s="4">
        <f t="shared" si="340"/>
        <v>2042.8291643413306</v>
      </c>
      <c r="T284" s="4">
        <f t="shared" si="355"/>
        <v>7.9700243524574779</v>
      </c>
      <c r="U284" s="4">
        <f t="shared" si="356"/>
        <v>27.608352215639929</v>
      </c>
      <c r="V284" s="4">
        <f t="shared" si="357"/>
        <v>36.283913934504618</v>
      </c>
      <c r="W284" s="11">
        <f t="shared" si="341"/>
        <v>-1.219247815263802E-2</v>
      </c>
      <c r="X284" s="11">
        <f t="shared" si="342"/>
        <v>-1.3228699347321071E-2</v>
      </c>
      <c r="Y284" s="11">
        <f t="shared" si="343"/>
        <v>-1.2203590333800474E-2</v>
      </c>
      <c r="Z284" s="4">
        <f t="shared" si="369"/>
        <v>1711.9901920383836</v>
      </c>
      <c r="AA284" s="4">
        <f t="shared" si="358"/>
        <v>14834.667113022133</v>
      </c>
      <c r="AB284" s="4">
        <f t="shared" si="359"/>
        <v>3917.2846658134704</v>
      </c>
      <c r="AC284" s="12">
        <f t="shared" si="360"/>
        <v>1.263391568421071</v>
      </c>
      <c r="AD284" s="12">
        <f t="shared" si="361"/>
        <v>4.9195729667798629</v>
      </c>
      <c r="AE284" s="12">
        <f t="shared" si="362"/>
        <v>2.0010461517092737</v>
      </c>
      <c r="AF284" s="11">
        <f t="shared" si="344"/>
        <v>-2.9039671966837322E-3</v>
      </c>
      <c r="AG284" s="11">
        <f t="shared" si="345"/>
        <v>2.0567434751257441E-3</v>
      </c>
      <c r="AH284" s="11">
        <f t="shared" si="346"/>
        <v>8.257041531207765E-4</v>
      </c>
      <c r="AI284" s="1">
        <f t="shared" si="325"/>
        <v>592689.80516858795</v>
      </c>
      <c r="AJ284" s="1">
        <f t="shared" si="326"/>
        <v>584486.29811422224</v>
      </c>
      <c r="AK284" s="1">
        <f t="shared" si="327"/>
        <v>109471.68626043468</v>
      </c>
      <c r="AL284" s="17">
        <f t="shared" si="395"/>
        <v>69.270677996231413</v>
      </c>
      <c r="AM284" s="17">
        <f t="shared" si="395"/>
        <v>31.842377220189917</v>
      </c>
      <c r="AN284" s="17">
        <f t="shared" si="395"/>
        <v>4.7582754167651142</v>
      </c>
      <c r="AO284" s="7">
        <f t="shared" si="396"/>
        <v>1.8480696231790435E-3</v>
      </c>
      <c r="AP284" s="7">
        <f t="shared" si="396"/>
        <v>2.8458883436796065E-3</v>
      </c>
      <c r="AQ284" s="7">
        <f t="shared" si="396"/>
        <v>2.0599680684604978E-3</v>
      </c>
      <c r="AR284" s="1">
        <f t="shared" si="364"/>
        <v>303890.24125619885</v>
      </c>
      <c r="AS284" s="1">
        <f t="shared" si="365"/>
        <v>303813.37936217478</v>
      </c>
      <c r="AT284" s="1">
        <f t="shared" si="366"/>
        <v>56301.234977814172</v>
      </c>
      <c r="AU284" s="1">
        <f t="shared" si="328"/>
        <v>60778.048251239772</v>
      </c>
      <c r="AV284" s="1">
        <f t="shared" si="329"/>
        <v>60762.675872434957</v>
      </c>
      <c r="AW284" s="1">
        <f t="shared" si="330"/>
        <v>11260.246995562835</v>
      </c>
      <c r="AX284" s="1">
        <f t="shared" si="378"/>
        <v>188966.93031436575</v>
      </c>
      <c r="AY284" s="1">
        <f t="shared" si="379"/>
        <v>68031.894969022498</v>
      </c>
      <c r="AZ284" s="1">
        <f t="shared" si="380"/>
        <v>6614.3431776995694</v>
      </c>
      <c r="BA284" s="1">
        <f t="shared" si="381"/>
        <v>12.149327306850751</v>
      </c>
      <c r="BB284" s="1">
        <f t="shared" si="382"/>
        <v>11.127731917853746</v>
      </c>
      <c r="BC284" s="1">
        <f t="shared" si="383"/>
        <v>8.7969957787544271</v>
      </c>
      <c r="BD284" s="1">
        <f t="shared" si="384"/>
        <v>183.34725207112695</v>
      </c>
      <c r="BE284">
        <f t="shared" si="370"/>
        <v>0.44605544733121549</v>
      </c>
      <c r="BF284">
        <f t="shared" si="371"/>
        <v>0.64396964061591089</v>
      </c>
      <c r="BG284">
        <f t="shared" si="372"/>
        <v>5.0936644772301656E-2</v>
      </c>
      <c r="BH284">
        <f t="shared" si="385"/>
        <v>0.5138917591160107</v>
      </c>
      <c r="BI284">
        <f t="shared" si="386"/>
        <v>1.989654620938508E-2</v>
      </c>
      <c r="BJ284">
        <f t="shared" si="386"/>
        <v>4.1469689803498549E-2</v>
      </c>
      <c r="BK284">
        <f t="shared" si="386"/>
        <v>2.5945417806596459E-4</v>
      </c>
      <c r="BL284">
        <f t="shared" si="375"/>
        <v>6046.3662277351405</v>
      </c>
      <c r="BM284">
        <f t="shared" si="376"/>
        <v>12599.046600302016</v>
      </c>
      <c r="BN284">
        <f t="shared" si="377"/>
        <v>14.607590645267512</v>
      </c>
      <c r="BO284">
        <f t="shared" si="348"/>
        <v>2916.7121318642726</v>
      </c>
      <c r="BP284">
        <f t="shared" si="367"/>
        <v>2637.6944117663829</v>
      </c>
      <c r="BQ284">
        <f t="shared" si="368"/>
        <v>146.41754434311829</v>
      </c>
      <c r="BR284" s="7">
        <f t="shared" si="393"/>
        <v>2.937768193011836E-3</v>
      </c>
      <c r="BS284" s="7">
        <f t="shared" si="373"/>
        <v>1.5903218073700035E-3</v>
      </c>
      <c r="BT284" s="7">
        <f t="shared" si="374"/>
        <v>1.5247026072035561E-4</v>
      </c>
      <c r="BU284" s="8">
        <f>MAX((BU$3*climate!$I394+BU$4*climate!$I394^2+BU$5*climate!$I394^6)*(K284/K$66)^$BW$1,-99)</f>
        <v>2.0005691641021315</v>
      </c>
      <c r="BV284" s="8">
        <f>MAX((BV$3*climate!$I394+BV$4*climate!$I394^2+BV$5*climate!$I394^6)*(L284/L$66)^$BW$1,-99)</f>
        <v>0.49568088051568271</v>
      </c>
      <c r="BW284" s="8">
        <f>MAX((BW$3*climate!$I394+BW$4*climate!$I394^2+BW$5*climate!$I394^6)*(M284/M$66)^$BW$1,-99)</f>
        <v>-0.27325082652248517</v>
      </c>
      <c r="BX284" s="8">
        <f>MAX((BX$3*climate!$M394+BX$4*climate!$M394^2+BX$5*climate!$M394^6)*(K284/K$66)^$BW$1,-99)</f>
        <v>2.0005685984837163</v>
      </c>
      <c r="BY284" s="8">
        <f>MAX((BY$3*climate!$M394+BY$4*climate!$M394^2+BY$5*climate!$M394^6)*(L284/L$66)^$BW$1,-99)</f>
        <v>0.49568039977215944</v>
      </c>
      <c r="BZ284" s="8">
        <f>MAX((BZ$3*climate!$M394+BZ$4*climate!$M394^2+BZ$5*climate!$M394^6)*(M284/M$66)^$BW$1,-99)</f>
        <v>-0.27325141248994933</v>
      </c>
      <c r="CA284" s="8">
        <f t="shared" si="387"/>
        <v>2.0487660854801746E-3</v>
      </c>
      <c r="CB284" s="8">
        <f t="shared" si="388"/>
        <v>3.2581973839391985E-6</v>
      </c>
      <c r="CC284" s="8">
        <f t="shared" si="389"/>
        <v>3.123758992081846E-7</v>
      </c>
      <c r="CD284" s="8">
        <f>MAX((CD$3*climate!$I394+CD$4*climate!$I394^2+CD$5*climate!$I394^6)*(K284/K$66)^$BW$1,-99)</f>
        <v>0.87088657353194099</v>
      </c>
      <c r="CE284" s="8">
        <f>MAX((CE$3*climate!$I394+CE$4*climate!$I394^2+CE$5*climate!$I394^6)*(L284/L$66)^$BW$1,-99)</f>
        <v>0.23672237622695572</v>
      </c>
      <c r="CF284" s="8">
        <f>MAX((CF$3*climate!$I394+CF$4*climate!$I394^2+CF$5*climate!$I394^6)*(M284/M$66)^$BW$1,-99)</f>
        <v>-5.8439322766879416E-2</v>
      </c>
      <c r="CG284" s="8">
        <f>MAX((CG$3*climate!$M394+CG$4*climate!$M394^2+CG$5*climate!$M394^6)*(K284/K$66)^$BW$1,-99)</f>
        <v>0.87088677377101409</v>
      </c>
      <c r="CH284" s="8">
        <f>MAX((CH$3*climate!$M394+CH$4*climate!$M394^2+CH$5*climate!$M394^6)*(L284/L$66)^$BW$1,-99)</f>
        <v>0.23672234116460844</v>
      </c>
      <c r="CI284" s="8">
        <f>MAX((CI$3*climate!$M394+CI$4*climate!$M394^2+CI$5*climate!$M394^6)*(M284/M$66)^$BW$1,-99)</f>
        <v>-5.8439511049808025E-2</v>
      </c>
      <c r="CJ284" s="8">
        <f t="shared" si="390"/>
        <v>-1.0035170501364369E-6</v>
      </c>
      <c r="CK284" s="8">
        <f t="shared" si="391"/>
        <v>-1.5959150488995928E-9</v>
      </c>
      <c r="CL284" s="8">
        <f t="shared" si="392"/>
        <v>-1.5300650627162469E-10</v>
      </c>
    </row>
    <row r="285" spans="1:90">
      <c r="A285">
        <f t="shared" si="331"/>
        <v>2239</v>
      </c>
      <c r="B285" s="4">
        <f t="shared" si="349"/>
        <v>1286.5331059784141</v>
      </c>
      <c r="C285" s="4">
        <f t="shared" si="350"/>
        <v>3572.5998995004093</v>
      </c>
      <c r="D285" s="4">
        <f t="shared" si="351"/>
        <v>6809.5957787705238</v>
      </c>
      <c r="E285" s="11">
        <f t="shared" si="332"/>
        <v>7.7246592260225997E-8</v>
      </c>
      <c r="F285" s="11">
        <f t="shared" si="333"/>
        <v>1.5486238804766991E-7</v>
      </c>
      <c r="G285" s="11">
        <f t="shared" si="334"/>
        <v>3.4190971274902894E-7</v>
      </c>
      <c r="H285" s="4">
        <f t="shared" si="352"/>
        <v>304588.72935735679</v>
      </c>
      <c r="I285" s="4">
        <f t="shared" si="353"/>
        <v>304900.99857246276</v>
      </c>
      <c r="J285" s="4">
        <f t="shared" si="354"/>
        <v>56446.69273978108</v>
      </c>
      <c r="K285" s="4">
        <f t="shared" si="322"/>
        <v>236751.56740386848</v>
      </c>
      <c r="L285" s="4">
        <f t="shared" si="323"/>
        <v>85344.289075051478</v>
      </c>
      <c r="M285" s="4">
        <f t="shared" si="324"/>
        <v>8289.2868495598959</v>
      </c>
      <c r="N285" s="11">
        <f t="shared" si="335"/>
        <v>2.2984106690333572E-3</v>
      </c>
      <c r="O285" s="11">
        <f t="shared" si="336"/>
        <v>3.5797369914447597E-3</v>
      </c>
      <c r="P285" s="11">
        <f t="shared" si="337"/>
        <v>2.5832197527873024E-3</v>
      </c>
      <c r="Q285" s="4">
        <f t="shared" si="338"/>
        <v>2397.9813793417134</v>
      </c>
      <c r="R285" s="4">
        <f t="shared" si="339"/>
        <v>8306.4574268113793</v>
      </c>
      <c r="S285" s="4">
        <f t="shared" si="340"/>
        <v>2023.1126831867221</v>
      </c>
      <c r="T285" s="4">
        <f t="shared" si="355"/>
        <v>7.872850004664147</v>
      </c>
      <c r="U285" s="4">
        <f t="shared" si="356"/>
        <v>27.243129624704284</v>
      </c>
      <c r="V285" s="4">
        <f t="shared" si="357"/>
        <v>35.84111991314105</v>
      </c>
      <c r="W285" s="11">
        <f t="shared" si="341"/>
        <v>-1.219247815263802E-2</v>
      </c>
      <c r="X285" s="11">
        <f t="shared" si="342"/>
        <v>-1.3228699347321071E-2</v>
      </c>
      <c r="Y285" s="11">
        <f t="shared" si="343"/>
        <v>-1.2203590333800474E-2</v>
      </c>
      <c r="Z285" s="4">
        <f t="shared" si="369"/>
        <v>1690.1204662744174</v>
      </c>
      <c r="AA285" s="4">
        <f t="shared" si="358"/>
        <v>14721.57027261312</v>
      </c>
      <c r="AB285" s="4">
        <f t="shared" si="359"/>
        <v>3882.7802365028233</v>
      </c>
      <c r="AC285" s="12">
        <f t="shared" si="360"/>
        <v>1.2597227207498094</v>
      </c>
      <c r="AD285" s="12">
        <f t="shared" si="361"/>
        <v>4.9296912663796926</v>
      </c>
      <c r="AE285" s="12">
        <f t="shared" si="362"/>
        <v>2.0026984238273262</v>
      </c>
      <c r="AF285" s="11">
        <f t="shared" si="344"/>
        <v>-2.9039671966837322E-3</v>
      </c>
      <c r="AG285" s="11">
        <f t="shared" si="345"/>
        <v>2.0567434751257441E-3</v>
      </c>
      <c r="AH285" s="11">
        <f t="shared" si="346"/>
        <v>8.257041531207765E-4</v>
      </c>
      <c r="AI285" s="1">
        <f t="shared" si="325"/>
        <v>594198.87290296901</v>
      </c>
      <c r="AJ285" s="1">
        <f t="shared" si="326"/>
        <v>586800.34417523502</v>
      </c>
      <c r="AK285" s="1">
        <f t="shared" si="327"/>
        <v>109784.76462995405</v>
      </c>
      <c r="AL285" s="17">
        <f t="shared" si="395"/>
        <v>69.397414861655449</v>
      </c>
      <c r="AM285" s="17">
        <f t="shared" si="395"/>
        <v>31.932090871854243</v>
      </c>
      <c r="AN285" s="17">
        <f t="shared" si="395"/>
        <v>4.7679792932303968</v>
      </c>
      <c r="AO285" s="7">
        <f t="shared" si="396"/>
        <v>1.8295889269472529E-3</v>
      </c>
      <c r="AP285" s="7">
        <f t="shared" si="396"/>
        <v>2.8174294602428102E-3</v>
      </c>
      <c r="AQ285" s="7">
        <f t="shared" si="396"/>
        <v>2.0393683877758927E-3</v>
      </c>
      <c r="AR285" s="1">
        <f t="shared" si="364"/>
        <v>304588.72935735679</v>
      </c>
      <c r="AS285" s="1">
        <f t="shared" si="365"/>
        <v>304900.99857246276</v>
      </c>
      <c r="AT285" s="1">
        <f t="shared" si="366"/>
        <v>56446.69273978108</v>
      </c>
      <c r="AU285" s="1">
        <f t="shared" si="328"/>
        <v>60917.745871471358</v>
      </c>
      <c r="AV285" s="1">
        <f t="shared" si="329"/>
        <v>60980.199714492555</v>
      </c>
      <c r="AW285" s="1">
        <f t="shared" si="330"/>
        <v>11289.338547956217</v>
      </c>
      <c r="AX285" s="1">
        <f t="shared" si="378"/>
        <v>189401.25392309477</v>
      </c>
      <c r="AY285" s="1">
        <f t="shared" si="379"/>
        <v>68275.431260041179</v>
      </c>
      <c r="AZ285" s="1">
        <f t="shared" si="380"/>
        <v>6631.4294796479171</v>
      </c>
      <c r="BA285" s="1">
        <f t="shared" si="381"/>
        <v>12.151623080214284</v>
      </c>
      <c r="BB285" s="1">
        <f t="shared" si="382"/>
        <v>11.131305262836657</v>
      </c>
      <c r="BC285" s="1">
        <f t="shared" si="383"/>
        <v>8.7995756677299219</v>
      </c>
      <c r="BD285" s="1">
        <f t="shared" si="384"/>
        <v>178.05848013986929</v>
      </c>
      <c r="BE285">
        <f t="shared" si="370"/>
        <v>0.44605544733121549</v>
      </c>
      <c r="BF285">
        <f t="shared" si="371"/>
        <v>0.64396964061591089</v>
      </c>
      <c r="BG285">
        <f t="shared" si="372"/>
        <v>5.0936644772301656E-2</v>
      </c>
      <c r="BH285">
        <f t="shared" si="385"/>
        <v>0.51402707509202406</v>
      </c>
      <c r="BI285">
        <f t="shared" si="386"/>
        <v>1.989654620938508E-2</v>
      </c>
      <c r="BJ285">
        <f t="shared" si="386"/>
        <v>4.1469689803498549E-2</v>
      </c>
      <c r="BK285">
        <f t="shared" si="386"/>
        <v>2.5945417806596459E-4</v>
      </c>
      <c r="BL285">
        <f t="shared" si="375"/>
        <v>6060.2637285165356</v>
      </c>
      <c r="BM285">
        <f t="shared" si="376"/>
        <v>12644.149831576984</v>
      </c>
      <c r="BN285">
        <f t="shared" si="377"/>
        <v>14.645330269341951</v>
      </c>
      <c r="BO285">
        <f t="shared" si="348"/>
        <v>2925.2807559934354</v>
      </c>
      <c r="BP285">
        <f t="shared" si="367"/>
        <v>2667.4734126618287</v>
      </c>
      <c r="BQ285">
        <f t="shared" si="368"/>
        <v>148.10032819406504</v>
      </c>
      <c r="BR285" s="7">
        <f t="shared" si="393"/>
        <v>2.9089622720885888E-3</v>
      </c>
      <c r="BS285" s="7">
        <f t="shared" si="373"/>
        <v>1.5440017547281588E-3</v>
      </c>
      <c r="BT285" s="7">
        <f t="shared" si="374"/>
        <v>1.4760837043172715E-4</v>
      </c>
      <c r="BU285" s="8">
        <f>MAX((BU$3*climate!$I395+BU$4*climate!$I395^2+BU$5*climate!$I395^6)*(K285/K$66)^$BW$1,-99)</f>
        <v>1.9965519002436873</v>
      </c>
      <c r="BV285" s="8">
        <f>MAX((BV$3*climate!$I395+BV$4*climate!$I395^2+BV$5*climate!$I395^6)*(L285/L$66)^$BW$1,-99)</f>
        <v>0.49280181779547144</v>
      </c>
      <c r="BW285" s="8">
        <f>MAX((BW$3*climate!$I395+BW$4*climate!$I395^2+BW$5*climate!$I395^6)*(M285/M$66)^$BW$1,-99)</f>
        <v>-0.276043965457901</v>
      </c>
      <c r="BX285" s="8">
        <f>MAX((BX$3*climate!$M395+BX$4*climate!$M395^2+BX$5*climate!$M395^6)*(K285/K$66)^$BW$1,-99)</f>
        <v>1.9965513339397698</v>
      </c>
      <c r="BY285" s="8">
        <f>MAX((BY$3*climate!$M395+BY$4*climate!$M395^2+BY$5*climate!$M395^6)*(L285/L$66)^$BW$1,-99)</f>
        <v>0.49280133724567682</v>
      </c>
      <c r="BZ285" s="8">
        <f>MAX((BZ$3*climate!$M395+BZ$4*climate!$M395^2+BZ$5*climate!$M395^6)*(M285/M$66)^$BW$1,-99)</f>
        <v>-0.27604455088110452</v>
      </c>
      <c r="CA285" s="8">
        <f t="shared" si="387"/>
        <v>2.0553499436494131E-3</v>
      </c>
      <c r="CB285" s="8">
        <f t="shared" si="388"/>
        <v>3.1734639195751162E-6</v>
      </c>
      <c r="CC285" s="8">
        <f t="shared" si="389"/>
        <v>3.033868558490321E-7</v>
      </c>
      <c r="CD285" s="8">
        <f>MAX((CD$3*climate!$I395+CD$4*climate!$I395^2+CD$5*climate!$I395^6)*(K285/K$66)^$BW$1,-99)</f>
        <v>0.87139780012306889</v>
      </c>
      <c r="CE285" s="8">
        <f>MAX((CE$3*climate!$I395+CE$4*climate!$I395^2+CE$5*climate!$I395^6)*(L285/L$66)^$BW$1,-99)</f>
        <v>0.23633097000926059</v>
      </c>
      <c r="CF285" s="8">
        <f>MAX((CF$3*climate!$I395+CF$4*climate!$I395^2+CF$5*climate!$I395^6)*(M285/M$66)^$BW$1,-99)</f>
        <v>-5.9358135450793194E-2</v>
      </c>
      <c r="CG285" s="8">
        <f>MAX((CG$3*climate!$M395+CG$4*climate!$M395^2+CG$5*climate!$M395^6)*(K285/K$66)^$BW$1,-99)</f>
        <v>0.87139799867722723</v>
      </c>
      <c r="CH285" s="8">
        <f>MAX((CH$3*climate!$M395+CH$4*climate!$M395^2+CH$5*climate!$M395^6)*(L285/L$66)^$BW$1,-99)</f>
        <v>0.2363309340425549</v>
      </c>
      <c r="CI285" s="8">
        <f>MAX((CI$3*climate!$M395+CI$4*climate!$M395^2+CI$5*climate!$M395^6)*(M285/M$66)^$BW$1,-99)</f>
        <v>-5.9358324501788011E-2</v>
      </c>
      <c r="CJ285" s="8">
        <f t="shared" si="390"/>
        <v>-9.3657709099698421E-7</v>
      </c>
      <c r="CK285" s="8">
        <f t="shared" si="391"/>
        <v>-1.4460766719375381E-9</v>
      </c>
      <c r="CL285" s="8">
        <f t="shared" si="392"/>
        <v>-1.3824661818575226E-10</v>
      </c>
    </row>
    <row r="286" spans="1:90">
      <c r="A286">
        <f t="shared" si="331"/>
        <v>2240</v>
      </c>
      <c r="B286" s="4">
        <f t="shared" si="349"/>
        <v>1286.5332003896974</v>
      </c>
      <c r="C286" s="4">
        <f t="shared" si="350"/>
        <v>3572.6004250986934</v>
      </c>
      <c r="D286" s="4">
        <f t="shared" si="351"/>
        <v>6809.5979906241137</v>
      </c>
      <c r="E286" s="11">
        <f t="shared" si="332"/>
        <v>7.33842626472147E-8</v>
      </c>
      <c r="F286" s="11">
        <f t="shared" si="333"/>
        <v>1.471192686452864E-7</v>
      </c>
      <c r="G286" s="11">
        <f t="shared" si="334"/>
        <v>3.2481422711157747E-7</v>
      </c>
      <c r="H286" s="4">
        <f t="shared" si="352"/>
        <v>305281.86851751024</v>
      </c>
      <c r="I286" s="4">
        <f t="shared" si="353"/>
        <v>305981.66233586118</v>
      </c>
      <c r="J286" s="4">
        <f t="shared" si="354"/>
        <v>56591.081189645098</v>
      </c>
      <c r="K286" s="4">
        <f t="shared" si="322"/>
        <v>237290.31510810513</v>
      </c>
      <c r="L286" s="4">
        <f t="shared" si="323"/>
        <v>85646.763121405733</v>
      </c>
      <c r="M286" s="4">
        <f t="shared" si="324"/>
        <v>8310.4878243272651</v>
      </c>
      <c r="N286" s="11">
        <f t="shared" si="335"/>
        <v>2.2755824180780149E-3</v>
      </c>
      <c r="O286" s="11">
        <f t="shared" si="336"/>
        <v>3.5441627041765678E-3</v>
      </c>
      <c r="P286" s="11">
        <f t="shared" si="337"/>
        <v>2.557635554437887E-3</v>
      </c>
      <c r="Q286" s="4">
        <f t="shared" si="338"/>
        <v>2374.1344902866676</v>
      </c>
      <c r="R286" s="4">
        <f t="shared" si="339"/>
        <v>8225.6250001785138</v>
      </c>
      <c r="S286" s="4">
        <f t="shared" si="340"/>
        <v>2003.5353344338127</v>
      </c>
      <c r="T286" s="4">
        <f t="shared" si="355"/>
        <v>7.776860452983283</v>
      </c>
      <c r="U286" s="4">
        <f t="shared" si="356"/>
        <v>26.882738453618977</v>
      </c>
      <c r="V286" s="4">
        <f t="shared" si="357"/>
        <v>35.403729568616455</v>
      </c>
      <c r="W286" s="11">
        <f t="shared" si="341"/>
        <v>-1.219247815263802E-2</v>
      </c>
      <c r="X286" s="11">
        <f t="shared" si="342"/>
        <v>-1.3228699347321071E-2</v>
      </c>
      <c r="Y286" s="11">
        <f t="shared" si="343"/>
        <v>-1.2203590333800474E-2</v>
      </c>
      <c r="Z286" s="4">
        <f t="shared" si="369"/>
        <v>1668.4917101899996</v>
      </c>
      <c r="AA286" s="4">
        <f t="shared" si="358"/>
        <v>14608.812417446616</v>
      </c>
      <c r="AB286" s="4">
        <f t="shared" si="359"/>
        <v>3848.4804481770825</v>
      </c>
      <c r="AC286" s="12">
        <f t="shared" si="360"/>
        <v>1.2560645272918347</v>
      </c>
      <c r="AD286" s="12">
        <f t="shared" si="361"/>
        <v>4.9398303767262037</v>
      </c>
      <c r="AE286" s="12">
        <f t="shared" si="362"/>
        <v>2.0043520602333289</v>
      </c>
      <c r="AF286" s="11">
        <f t="shared" si="344"/>
        <v>-2.9039671966837322E-3</v>
      </c>
      <c r="AG286" s="11">
        <f t="shared" si="345"/>
        <v>2.0567434751257441E-3</v>
      </c>
      <c r="AH286" s="11">
        <f t="shared" si="346"/>
        <v>8.257041531207765E-4</v>
      </c>
      <c r="AI286" s="1">
        <f t="shared" si="325"/>
        <v>595696.73148414353</v>
      </c>
      <c r="AJ286" s="1">
        <f t="shared" si="326"/>
        <v>589100.50947220402</v>
      </c>
      <c r="AK286" s="1">
        <f t="shared" si="327"/>
        <v>110095.62671491486</v>
      </c>
      <c r="AL286" s="17">
        <f t="shared" si="395"/>
        <v>69.523113916027199</v>
      </c>
      <c r="AM286" s="17">
        <f t="shared" si="395"/>
        <v>32.021157621268259</v>
      </c>
      <c r="AN286" s="17">
        <f t="shared" si="395"/>
        <v>4.7776057228121394</v>
      </c>
      <c r="AO286" s="7">
        <f t="shared" si="396"/>
        <v>1.8112930376777804E-3</v>
      </c>
      <c r="AP286" s="7">
        <f t="shared" si="396"/>
        <v>2.7892551656403821E-3</v>
      </c>
      <c r="AQ286" s="7">
        <f t="shared" si="396"/>
        <v>2.018974703898134E-3</v>
      </c>
      <c r="AR286" s="1">
        <f t="shared" si="364"/>
        <v>305281.86851751024</v>
      </c>
      <c r="AS286" s="1">
        <f t="shared" si="365"/>
        <v>305981.66233586118</v>
      </c>
      <c r="AT286" s="1">
        <f t="shared" si="366"/>
        <v>56591.081189645098</v>
      </c>
      <c r="AU286" s="1">
        <f t="shared" si="328"/>
        <v>61056.373703502053</v>
      </c>
      <c r="AV286" s="1">
        <f t="shared" si="329"/>
        <v>61196.332467172237</v>
      </c>
      <c r="AW286" s="1">
        <f t="shared" si="330"/>
        <v>11318.21623792902</v>
      </c>
      <c r="AX286" s="1">
        <f t="shared" si="378"/>
        <v>189832.25208648408</v>
      </c>
      <c r="AY286" s="1">
        <f t="shared" si="379"/>
        <v>68517.410497124569</v>
      </c>
      <c r="AZ286" s="1">
        <f t="shared" si="380"/>
        <v>6648.3902594618112</v>
      </c>
      <c r="BA286" s="1">
        <f t="shared" si="381"/>
        <v>12.153896077415864</v>
      </c>
      <c r="BB286" s="1">
        <f t="shared" si="382"/>
        <v>11.134843159796377</v>
      </c>
      <c r="BC286" s="1">
        <f t="shared" si="383"/>
        <v>8.8021300381007936</v>
      </c>
      <c r="BD286" s="1">
        <f t="shared" si="384"/>
        <v>172.92175556050222</v>
      </c>
      <c r="BE286">
        <f t="shared" si="370"/>
        <v>0.44605544733121549</v>
      </c>
      <c r="BF286">
        <f t="shared" si="371"/>
        <v>0.64396964061591089</v>
      </c>
      <c r="BG286">
        <f t="shared" si="372"/>
        <v>5.0936644772301656E-2</v>
      </c>
      <c r="BH286">
        <f t="shared" si="385"/>
        <v>0.5141613307529479</v>
      </c>
      <c r="BI286">
        <f t="shared" si="386"/>
        <v>1.989654620938508E-2</v>
      </c>
      <c r="BJ286">
        <f t="shared" si="386"/>
        <v>4.1469689803498549E-2</v>
      </c>
      <c r="BK286">
        <f t="shared" si="386"/>
        <v>2.5945417806596459E-4</v>
      </c>
      <c r="BL286">
        <f t="shared" si="375"/>
        <v>6074.0548038460629</v>
      </c>
      <c r="BM286">
        <f t="shared" si="376"/>
        <v>12688.964622626998</v>
      </c>
      <c r="BN286">
        <f t="shared" si="377"/>
        <v>14.682792455923638</v>
      </c>
      <c r="BO286">
        <f t="shared" si="348"/>
        <v>2933.790287347887</v>
      </c>
      <c r="BP286">
        <f t="shared" si="367"/>
        <v>2697.5895849571525</v>
      </c>
      <c r="BQ286">
        <f t="shared" si="368"/>
        <v>149.80249158874238</v>
      </c>
      <c r="BR286" s="7">
        <f t="shared" si="393"/>
        <v>2.8804422072110647E-3</v>
      </c>
      <c r="BS286" s="7">
        <f t="shared" si="373"/>
        <v>1.4990308298331639E-3</v>
      </c>
      <c r="BT286" s="7">
        <f t="shared" si="374"/>
        <v>1.42905498764415E-4</v>
      </c>
      <c r="BU286" s="8">
        <f>MAX((BU$3*climate!$I396+BU$4*climate!$I396^2+BU$5*climate!$I396^6)*(K286/K$66)^$BW$1,-99)</f>
        <v>1.9925886932504908</v>
      </c>
      <c r="BV286" s="8">
        <f>MAX((BV$3*climate!$I396+BV$4*climate!$I396^2+BV$5*climate!$I396^6)*(L286/L$66)^$BW$1,-99)</f>
        <v>0.4899678143812603</v>
      </c>
      <c r="BW286" s="8">
        <f>MAX((BW$3*climate!$I396+BW$4*climate!$I396^2+BW$5*climate!$I396^6)*(M286/M$66)^$BW$1,-99)</f>
        <v>-0.27878908038044414</v>
      </c>
      <c r="BX286" s="8">
        <f>MAX((BX$3*climate!$M396+BX$4*climate!$M396^2+BX$5*climate!$M396^6)*(K286/K$66)^$BW$1,-99)</f>
        <v>1.9925881262932319</v>
      </c>
      <c r="BY286" s="8">
        <f>MAX((BY$3*climate!$M396+BY$4*climate!$M396^2+BY$5*climate!$M396^6)*(L286/L$66)^$BW$1,-99)</f>
        <v>0.48996733403646364</v>
      </c>
      <c r="BZ286" s="8">
        <f>MAX((BZ$3*climate!$M396+BZ$4*climate!$M396^2+BZ$5*climate!$M396^6)*(M286/M$66)^$BW$1,-99)</f>
        <v>-0.27878966525470428</v>
      </c>
      <c r="CA286" s="8">
        <f t="shared" si="387"/>
        <v>2.0618043811318249E-3</v>
      </c>
      <c r="CB286" s="8">
        <f t="shared" si="388"/>
        <v>3.0907083324016923E-6</v>
      </c>
      <c r="CC286" s="8">
        <f t="shared" si="389"/>
        <v>2.9464318344029943E-7</v>
      </c>
      <c r="CD286" s="8">
        <f>MAX((CD$3*climate!$I396+CD$4*climate!$I396^2+CD$5*climate!$I396^6)*(K286/K$66)^$BW$1,-99)</f>
        <v>0.87188993758993982</v>
      </c>
      <c r="CE286" s="8">
        <f>MAX((CE$3*climate!$I396+CE$4*climate!$I396^2+CE$5*climate!$I396^6)*(L286/L$66)^$BW$1,-99)</f>
        <v>0.23594027803853007</v>
      </c>
      <c r="CF286" s="8">
        <f>MAX((CF$3*climate!$I396+CF$4*climate!$I396^2+CF$5*climate!$I396^6)*(M286/M$66)^$BW$1,-99)</f>
        <v>-6.0265947949151757E-2</v>
      </c>
      <c r="CG286" s="8">
        <f>MAX((CG$3*climate!$M396+CG$4*climate!$M396^2+CG$5*climate!$M396^6)*(K286/K$66)^$BW$1,-99)</f>
        <v>0.87189013448513486</v>
      </c>
      <c r="CH286" s="8">
        <f>MAX((CH$3*climate!$M396+CH$4*climate!$M396^2+CH$5*climate!$M396^6)*(L286/L$66)^$BW$1,-99)</f>
        <v>0.23594024118474938</v>
      </c>
      <c r="CI286" s="8">
        <f>MAX((CI$3*climate!$M396+CI$4*climate!$M396^2+CI$5*climate!$M396^6)*(M286/M$66)^$BW$1,-99)</f>
        <v>-6.0266137750876969E-2</v>
      </c>
      <c r="CJ286" s="8">
        <f t="shared" si="390"/>
        <v>-8.718121051117997E-7</v>
      </c>
      <c r="CK286" s="8">
        <f t="shared" si="391"/>
        <v>-1.3068732233843387E-9</v>
      </c>
      <c r="CL286" s="8">
        <f t="shared" si="392"/>
        <v>-1.2458674370985633E-10</v>
      </c>
    </row>
    <row r="287" spans="1:90">
      <c r="A287">
        <f t="shared" si="331"/>
        <v>2241</v>
      </c>
      <c r="B287" s="4">
        <f t="shared" si="349"/>
        <v>1286.5332900804233</v>
      </c>
      <c r="C287" s="4">
        <f t="shared" si="350"/>
        <v>3572.6009244171369</v>
      </c>
      <c r="D287" s="4">
        <f t="shared" si="351"/>
        <v>6809.6000918857071</v>
      </c>
      <c r="E287" s="11">
        <f t="shared" si="332"/>
        <v>6.971504951485396E-8</v>
      </c>
      <c r="F287" s="11">
        <f t="shared" si="333"/>
        <v>1.3976330521302209E-7</v>
      </c>
      <c r="G287" s="11">
        <f t="shared" si="334"/>
        <v>3.0857351575599857E-7</v>
      </c>
      <c r="H287" s="4">
        <f t="shared" si="352"/>
        <v>305969.68664500205</v>
      </c>
      <c r="I287" s="4">
        <f t="shared" si="353"/>
        <v>307055.3788374642</v>
      </c>
      <c r="J287" s="4">
        <f t="shared" si="354"/>
        <v>56734.404909000703</v>
      </c>
      <c r="K287" s="4">
        <f t="shared" si="322"/>
        <v>237824.9276595675</v>
      </c>
      <c r="L287" s="4">
        <f t="shared" si="323"/>
        <v>85947.293116025743</v>
      </c>
      <c r="M287" s="4">
        <f t="shared" si="324"/>
        <v>8331.5325633593675</v>
      </c>
      <c r="N287" s="11">
        <f t="shared" si="335"/>
        <v>2.2529893443767879E-3</v>
      </c>
      <c r="O287" s="11">
        <f t="shared" si="336"/>
        <v>3.5089474916174535E-3</v>
      </c>
      <c r="P287" s="11">
        <f t="shared" si="337"/>
        <v>2.5323109156718537E-3</v>
      </c>
      <c r="Q287" s="4">
        <f t="shared" si="338"/>
        <v>2350.4717546115608</v>
      </c>
      <c r="R287" s="4">
        <f t="shared" si="339"/>
        <v>8145.2932809961922</v>
      </c>
      <c r="S287" s="4">
        <f t="shared" si="340"/>
        <v>1984.0972808066215</v>
      </c>
      <c r="T287" s="4">
        <f t="shared" si="355"/>
        <v>7.6820412518141694</v>
      </c>
      <c r="U287" s="4">
        <f t="shared" si="356"/>
        <v>26.527114788983383</v>
      </c>
      <c r="V287" s="4">
        <f t="shared" si="357"/>
        <v>34.971676956672404</v>
      </c>
      <c r="W287" s="11">
        <f t="shared" si="341"/>
        <v>-1.219247815263802E-2</v>
      </c>
      <c r="X287" s="11">
        <f t="shared" si="342"/>
        <v>-1.3228699347321071E-2</v>
      </c>
      <c r="Y287" s="11">
        <f t="shared" si="343"/>
        <v>-1.2203590333800474E-2</v>
      </c>
      <c r="Z287" s="4">
        <f t="shared" si="369"/>
        <v>1647.1022194817772</v>
      </c>
      <c r="AA287" s="4">
        <f t="shared" si="358"/>
        <v>14496.404225426091</v>
      </c>
      <c r="AB287" s="4">
        <f t="shared" si="359"/>
        <v>3814.386253798807</v>
      </c>
      <c r="AC287" s="12">
        <f t="shared" si="360"/>
        <v>1.2524169571076611</v>
      </c>
      <c r="AD287" s="12">
        <f t="shared" si="361"/>
        <v>4.9499903406217634</v>
      </c>
      <c r="AE287" s="12">
        <f t="shared" si="362"/>
        <v>2.0060070620537798</v>
      </c>
      <c r="AF287" s="11">
        <f t="shared" si="344"/>
        <v>-2.9039671966837322E-3</v>
      </c>
      <c r="AG287" s="11">
        <f t="shared" si="345"/>
        <v>2.0567434751257441E-3</v>
      </c>
      <c r="AH287" s="11">
        <f t="shared" si="346"/>
        <v>8.257041531207765E-4</v>
      </c>
      <c r="AI287" s="1">
        <f t="shared" si="325"/>
        <v>597183.43203923118</v>
      </c>
      <c r="AJ287" s="1">
        <f t="shared" si="326"/>
        <v>591386.7909921559</v>
      </c>
      <c r="AK287" s="1">
        <f t="shared" si="327"/>
        <v>110404.2802813524</v>
      </c>
      <c r="AL287" s="17">
        <f t="shared" si="395"/>
        <v>69.647781380899048</v>
      </c>
      <c r="AM287" s="17">
        <f t="shared" si="395"/>
        <v>32.109579648780119</v>
      </c>
      <c r="AN287" s="17">
        <f t="shared" si="395"/>
        <v>4.7871551292607011</v>
      </c>
      <c r="AO287" s="7">
        <f t="shared" si="396"/>
        <v>1.7931801073010026E-3</v>
      </c>
      <c r="AP287" s="7">
        <f t="shared" si="396"/>
        <v>2.7613626139839781E-3</v>
      </c>
      <c r="AQ287" s="7">
        <f t="shared" si="396"/>
        <v>1.9987849568591527E-3</v>
      </c>
      <c r="AR287" s="1">
        <f t="shared" si="364"/>
        <v>305969.68664500205</v>
      </c>
      <c r="AS287" s="1">
        <f t="shared" si="365"/>
        <v>307055.3788374642</v>
      </c>
      <c r="AT287" s="1">
        <f t="shared" si="366"/>
        <v>56734.404909000703</v>
      </c>
      <c r="AU287" s="1">
        <f t="shared" si="328"/>
        <v>61193.937329000415</v>
      </c>
      <c r="AV287" s="1">
        <f t="shared" si="329"/>
        <v>61411.075767492846</v>
      </c>
      <c r="AW287" s="1">
        <f t="shared" si="330"/>
        <v>11346.880981800141</v>
      </c>
      <c r="AX287" s="1">
        <f t="shared" si="378"/>
        <v>190259.94212765401</v>
      </c>
      <c r="AY287" s="1">
        <f t="shared" si="379"/>
        <v>68757.834492820592</v>
      </c>
      <c r="AZ287" s="1">
        <f t="shared" si="380"/>
        <v>6665.2260506874927</v>
      </c>
      <c r="BA287" s="1">
        <f t="shared" si="381"/>
        <v>12.156146532585346</v>
      </c>
      <c r="BB287" s="1">
        <f t="shared" si="382"/>
        <v>11.138345965295505</v>
      </c>
      <c r="BC287" s="1">
        <f t="shared" si="383"/>
        <v>8.804659148119816</v>
      </c>
      <c r="BD287" s="1">
        <f t="shared" si="384"/>
        <v>167.93272726989022</v>
      </c>
      <c r="BE287">
        <f t="shared" si="370"/>
        <v>0.44605544733121549</v>
      </c>
      <c r="BF287">
        <f t="shared" si="371"/>
        <v>0.64396964061591089</v>
      </c>
      <c r="BG287">
        <f t="shared" si="372"/>
        <v>5.0936644772301656E-2</v>
      </c>
      <c r="BH287">
        <f t="shared" si="385"/>
        <v>0.51429453646080792</v>
      </c>
      <c r="BI287">
        <f t="shared" si="386"/>
        <v>1.989654620938508E-2</v>
      </c>
      <c r="BJ287">
        <f t="shared" si="386"/>
        <v>4.1469689803498549E-2</v>
      </c>
      <c r="BK287">
        <f t="shared" si="386"/>
        <v>2.5945417806596459E-4</v>
      </c>
      <c r="BL287">
        <f t="shared" si="375"/>
        <v>6087.7400090033561</v>
      </c>
      <c r="BM287">
        <f t="shared" si="376"/>
        <v>12733.491312885373</v>
      </c>
      <c r="BN287">
        <f t="shared" si="377"/>
        <v>14.719978393726404</v>
      </c>
      <c r="BO287">
        <f t="shared" si="348"/>
        <v>2942.2409007186698</v>
      </c>
      <c r="BP287">
        <f t="shared" si="367"/>
        <v>2728.0467471005863</v>
      </c>
      <c r="BQ287">
        <f t="shared" si="368"/>
        <v>151.52425774079063</v>
      </c>
      <c r="BR287" s="7">
        <f t="shared" si="393"/>
        <v>2.8522051268364823E-3</v>
      </c>
      <c r="BS287" s="7">
        <f t="shared" si="373"/>
        <v>1.4553697377021008E-3</v>
      </c>
      <c r="BT287" s="7">
        <f t="shared" si="374"/>
        <v>1.3835628299731716E-4</v>
      </c>
      <c r="BU287" s="8">
        <f>MAX((BU$3*climate!$I397+BU$4*climate!$I397^2+BU$5*climate!$I397^6)*(K287/K$66)^$BW$1,-99)</f>
        <v>1.9886795127864922</v>
      </c>
      <c r="BV287" s="8">
        <f>MAX((BV$3*climate!$I397+BV$4*climate!$I397^2+BV$5*climate!$I397^6)*(L287/L$66)^$BW$1,-99)</f>
        <v>0.48717867759469008</v>
      </c>
      <c r="BW287" s="8">
        <f>MAX((BW$3*climate!$I397+BW$4*climate!$I397^2+BW$5*climate!$I397^6)*(M287/M$66)^$BW$1,-99)</f>
        <v>-0.28148638178416907</v>
      </c>
      <c r="BX287" s="8">
        <f>MAX((BX$3*climate!$M397+BX$4*climate!$M397^2+BX$5*climate!$M397^6)*(K287/K$66)^$BW$1,-99)</f>
        <v>1.9886789452074538</v>
      </c>
      <c r="BY287" s="8">
        <f>MAX((BY$3*climate!$M397+BY$4*climate!$M397^2+BY$5*climate!$M397^6)*(L287/L$66)^$BW$1,-99)</f>
        <v>0.48717819746590207</v>
      </c>
      <c r="BZ287" s="8">
        <f>MAX((BZ$3*climate!$M397+BZ$4*climate!$M397^2+BZ$5*climate!$M397^6)*(M287/M$66)^$BW$1,-99)</f>
        <v>-0.28148696610494217</v>
      </c>
      <c r="CA287" s="8">
        <f t="shared" si="387"/>
        <v>2.068130718741058E-3</v>
      </c>
      <c r="CB287" s="8">
        <f t="shared" si="388"/>
        <v>3.0098948616678309E-6</v>
      </c>
      <c r="CC287" s="8">
        <f t="shared" si="389"/>
        <v>2.8613887899758278E-7</v>
      </c>
      <c r="CD287" s="8">
        <f>MAX((CD$3*climate!$I397+CD$4*climate!$I397^2+CD$5*climate!$I397^6)*(K287/K$66)^$BW$1,-99)</f>
        <v>0.87236337094512872</v>
      </c>
      <c r="CE287" s="8">
        <f>MAX((CE$3*climate!$I397+CE$4*climate!$I397^2+CE$5*climate!$I397^6)*(L287/L$66)^$BW$1,-99)</f>
        <v>0.23555048845213455</v>
      </c>
      <c r="CF287" s="8">
        <f>MAX((CF$3*climate!$I397+CF$4*climate!$I397^2+CF$5*climate!$I397^6)*(M287/M$66)^$BW$1,-99)</f>
        <v>-6.1162605405676564E-2</v>
      </c>
      <c r="CG287" s="8">
        <f>MAX((CG$3*climate!$M397+CG$4*climate!$M397^2+CG$5*climate!$M397^6)*(K287/K$66)^$BW$1,-99)</f>
        <v>0.87236356620718991</v>
      </c>
      <c r="CH287" s="8">
        <f>MAX((CH$3*climate!$M397+CH$4*climate!$M397^2+CH$5*climate!$M397^6)*(L287/L$66)^$BW$1,-99)</f>
        <v>0.23555045072847025</v>
      </c>
      <c r="CI287" s="8">
        <f>MAX((CI$3*climate!$M397+CI$4*climate!$M397^2+CI$5*climate!$M397^6)*(M287/M$66)^$BW$1,-99)</f>
        <v>-6.1162795940861707E-2</v>
      </c>
      <c r="CJ287" s="8">
        <f t="shared" si="390"/>
        <v>-8.0917616825683041E-7</v>
      </c>
      <c r="CK287" s="8">
        <f t="shared" si="391"/>
        <v>-1.1776505077507342E-9</v>
      </c>
      <c r="CL287" s="8">
        <f t="shared" si="392"/>
        <v>-1.1195460693002676E-10</v>
      </c>
    </row>
    <row r="288" spans="1:90">
      <c r="A288">
        <f t="shared" si="331"/>
        <v>2242</v>
      </c>
      <c r="B288" s="4">
        <f t="shared" si="349"/>
        <v>1286.5333752866186</v>
      </c>
      <c r="C288" s="4">
        <f t="shared" si="350"/>
        <v>3572.6013987697247</v>
      </c>
      <c r="D288" s="4">
        <f t="shared" si="351"/>
        <v>6809.6020880848364</v>
      </c>
      <c r="E288" s="11">
        <f t="shared" si="332"/>
        <v>6.6229297039111266E-8</v>
      </c>
      <c r="F288" s="11">
        <f t="shared" si="333"/>
        <v>1.3277513995237097E-7</v>
      </c>
      <c r="G288" s="11">
        <f t="shared" si="334"/>
        <v>2.9314483996819865E-7</v>
      </c>
      <c r="H288" s="4">
        <f t="shared" si="352"/>
        <v>306652.21178416855</v>
      </c>
      <c r="I288" s="4">
        <f t="shared" si="353"/>
        <v>308122.15704942384</v>
      </c>
      <c r="J288" s="4">
        <f t="shared" si="354"/>
        <v>56876.668528735936</v>
      </c>
      <c r="K288" s="4">
        <f t="shared" si="322"/>
        <v>238355.42681965127</v>
      </c>
      <c r="L288" s="4">
        <f t="shared" si="323"/>
        <v>86245.881546015749</v>
      </c>
      <c r="M288" s="4">
        <f t="shared" si="324"/>
        <v>8352.421741096503</v>
      </c>
      <c r="N288" s="11">
        <f t="shared" si="335"/>
        <v>2.2306289139006896E-3</v>
      </c>
      <c r="O288" s="11">
        <f t="shared" si="336"/>
        <v>3.4740876549412825E-3</v>
      </c>
      <c r="P288" s="11">
        <f t="shared" si="337"/>
        <v>2.5072431246326854E-3</v>
      </c>
      <c r="Q288" s="4">
        <f t="shared" si="338"/>
        <v>2326.9929379354421</v>
      </c>
      <c r="R288" s="4">
        <f t="shared" si="339"/>
        <v>8065.4658401846227</v>
      </c>
      <c r="S288" s="4">
        <f t="shared" si="340"/>
        <v>1964.7986524910032</v>
      </c>
      <c r="T288" s="4">
        <f t="shared" si="355"/>
        <v>7.5883781316837613</v>
      </c>
      <c r="U288" s="4">
        <f t="shared" si="356"/>
        <v>26.176195562888047</v>
      </c>
      <c r="V288" s="4">
        <f t="shared" si="357"/>
        <v>34.544896937807167</v>
      </c>
      <c r="W288" s="11">
        <f t="shared" si="341"/>
        <v>-1.219247815263802E-2</v>
      </c>
      <c r="X288" s="11">
        <f t="shared" si="342"/>
        <v>-1.3228699347321071E-2</v>
      </c>
      <c r="Y288" s="11">
        <f t="shared" si="343"/>
        <v>-1.2203590333800474E-2</v>
      </c>
      <c r="Z288" s="4">
        <f t="shared" si="369"/>
        <v>1625.9502760960461</v>
      </c>
      <c r="AA288" s="4">
        <f t="shared" si="358"/>
        <v>14384.356080773177</v>
      </c>
      <c r="AB288" s="4">
        <f t="shared" si="359"/>
        <v>3780.4985450429517</v>
      </c>
      <c r="AC288" s="12">
        <f t="shared" si="360"/>
        <v>1.2487799793476499</v>
      </c>
      <c r="AD288" s="12">
        <f t="shared" si="361"/>
        <v>4.9601712009567729</v>
      </c>
      <c r="AE288" s="12">
        <f t="shared" si="362"/>
        <v>2.0076634304161072</v>
      </c>
      <c r="AF288" s="11">
        <f t="shared" si="344"/>
        <v>-2.9039671966837322E-3</v>
      </c>
      <c r="AG288" s="11">
        <f t="shared" si="345"/>
        <v>2.0567434751257441E-3</v>
      </c>
      <c r="AH288" s="11">
        <f t="shared" si="346"/>
        <v>8.257041531207765E-4</v>
      </c>
      <c r="AI288" s="1">
        <f t="shared" si="325"/>
        <v>598659.02616430854</v>
      </c>
      <c r="AJ288" s="1">
        <f t="shared" si="326"/>
        <v>593659.18766043324</v>
      </c>
      <c r="AK288" s="1">
        <f t="shared" si="327"/>
        <v>110710.73323501731</v>
      </c>
      <c r="AL288" s="17">
        <f t="shared" si="395"/>
        <v>69.771423486828013</v>
      </c>
      <c r="AM288" s="17">
        <f t="shared" si="395"/>
        <v>32.197359179645069</v>
      </c>
      <c r="AN288" s="17">
        <f t="shared" si="395"/>
        <v>4.7966279379826338</v>
      </c>
      <c r="AO288" s="7">
        <f t="shared" si="396"/>
        <v>1.7752483062279925E-3</v>
      </c>
      <c r="AP288" s="7">
        <f t="shared" si="396"/>
        <v>2.7337489878441383E-3</v>
      </c>
      <c r="AQ288" s="7">
        <f t="shared" si="396"/>
        <v>1.978797107290561E-3</v>
      </c>
      <c r="AR288" s="1">
        <f t="shared" si="364"/>
        <v>306652.21178416855</v>
      </c>
      <c r="AS288" s="1">
        <f t="shared" si="365"/>
        <v>308122.15704942384</v>
      </c>
      <c r="AT288" s="1">
        <f t="shared" si="366"/>
        <v>56876.668528735936</v>
      </c>
      <c r="AU288" s="1">
        <f t="shared" si="328"/>
        <v>61330.442356833715</v>
      </c>
      <c r="AV288" s="1">
        <f t="shared" si="329"/>
        <v>61624.431409884768</v>
      </c>
      <c r="AW288" s="1">
        <f t="shared" si="330"/>
        <v>11375.333705747187</v>
      </c>
      <c r="AX288" s="1">
        <f t="shared" si="378"/>
        <v>190684.34145572101</v>
      </c>
      <c r="AY288" s="1">
        <f t="shared" si="379"/>
        <v>68996.705236812602</v>
      </c>
      <c r="AZ288" s="1">
        <f t="shared" si="380"/>
        <v>6681.9373928772029</v>
      </c>
      <c r="BA288" s="1">
        <f t="shared" si="381"/>
        <v>12.158374677340044</v>
      </c>
      <c r="BB288" s="1">
        <f t="shared" si="382"/>
        <v>11.141814032248199</v>
      </c>
      <c r="BC288" s="1">
        <f t="shared" si="383"/>
        <v>8.8071632533542807</v>
      </c>
      <c r="BD288" s="1">
        <f t="shared" si="384"/>
        <v>163.08716791454654</v>
      </c>
      <c r="BE288">
        <f t="shared" si="370"/>
        <v>0.44605544733121549</v>
      </c>
      <c r="BF288">
        <f t="shared" si="371"/>
        <v>0.64396964061591089</v>
      </c>
      <c r="BG288">
        <f t="shared" si="372"/>
        <v>5.0936644772301656E-2</v>
      </c>
      <c r="BH288">
        <f t="shared" si="385"/>
        <v>0.51442670247517386</v>
      </c>
      <c r="BI288">
        <f t="shared" si="386"/>
        <v>1.989654620938508E-2</v>
      </c>
      <c r="BJ288">
        <f t="shared" si="386"/>
        <v>4.1469689803498549E-2</v>
      </c>
      <c r="BK288">
        <f t="shared" si="386"/>
        <v>2.5945417806596459E-4</v>
      </c>
      <c r="BL288">
        <f t="shared" si="375"/>
        <v>6101.3199019738495</v>
      </c>
      <c r="BM288">
        <f t="shared" si="376"/>
        <v>12777.73027442447</v>
      </c>
      <c r="BN288">
        <f t="shared" si="377"/>
        <v>14.756889284253498</v>
      </c>
      <c r="BO288">
        <f t="shared" si="348"/>
        <v>2950.6327753000874</v>
      </c>
      <c r="BP288">
        <f t="shared" si="367"/>
        <v>2758.8487607886213</v>
      </c>
      <c r="BQ288">
        <f t="shared" si="368"/>
        <v>153.26585243519816</v>
      </c>
      <c r="BR288" s="7">
        <f t="shared" si="393"/>
        <v>2.8242481883171688E-3</v>
      </c>
      <c r="BS288" s="7">
        <f t="shared" si="373"/>
        <v>1.4129803278661172E-3</v>
      </c>
      <c r="BT288" s="7">
        <f t="shared" si="374"/>
        <v>1.3395554786110634E-4</v>
      </c>
      <c r="BU288" s="8">
        <f>MAX((BU$3*climate!$I398+BU$4*climate!$I398^2+BU$5*climate!$I398^6)*(K288/K$66)^$BW$1,-99)</f>
        <v>1.9848243146818469</v>
      </c>
      <c r="BV288" s="8">
        <f>MAX((BV$3*climate!$I398+BV$4*climate!$I398^2+BV$5*climate!$I398^6)*(L288/L$66)^$BW$1,-99)</f>
        <v>0.48443420842016705</v>
      </c>
      <c r="BW288" s="8">
        <f>MAX((BW$3*climate!$I398+BW$4*climate!$I398^2+BW$5*climate!$I398^6)*(M288/M$66)^$BW$1,-99)</f>
        <v>-0.28413608652560529</v>
      </c>
      <c r="BX288" s="8">
        <f>MAX((BX$3*climate!$M398+BX$4*climate!$M398^2+BX$5*climate!$M398^6)*(K288/K$66)^$BW$1,-99)</f>
        <v>1.984823746512</v>
      </c>
      <c r="BY288" s="8">
        <f>MAX((BY$3*climate!$M398+BY$4*climate!$M398^2+BY$5*climate!$M398^6)*(L288/L$66)^$BW$1,-99)</f>
        <v>0.48443372851814348</v>
      </c>
      <c r="BZ288" s="8">
        <f>MAX((BZ$3*climate!$M398+BZ$4*climate!$M398^2+BZ$5*climate!$M398^6)*(M288/M$66)^$BW$1,-99)</f>
        <v>-0.28413667028848233</v>
      </c>
      <c r="CA288" s="8">
        <f t="shared" si="387"/>
        <v>2.0743302789245984E-3</v>
      </c>
      <c r="CB288" s="8">
        <f t="shared" si="388"/>
        <v>2.9309878776174933E-6</v>
      </c>
      <c r="CC288" s="8">
        <f t="shared" si="389"/>
        <v>2.7786804895822608E-7</v>
      </c>
      <c r="CD288" s="8">
        <f>MAX((CD$3*climate!$I398+CD$4*climate!$I398^2+CD$5*climate!$I398^6)*(K288/K$66)^$BW$1,-99)</f>
        <v>0.87281847978311466</v>
      </c>
      <c r="CE288" s="8">
        <f>MAX((CE$3*climate!$I398+CE$4*climate!$I398^2+CE$5*climate!$I398^6)*(L288/L$66)^$BW$1,-99)</f>
        <v>0.23516178425879816</v>
      </c>
      <c r="CF288" s="8">
        <f>MAX((CF$3*climate!$I398+CF$4*climate!$I398^2+CF$5*climate!$I398^6)*(M288/M$66)^$BW$1,-99)</f>
        <v>-6.2047959487409841E-2</v>
      </c>
      <c r="CG288" s="8">
        <f>MAX((CG$3*climate!$M398+CG$4*climate!$M398^2+CG$5*climate!$M398^6)*(K288/K$66)^$BW$1,-99)</f>
        <v>0.87281867343774577</v>
      </c>
      <c r="CH288" s="8">
        <f>MAX((CH$3*climate!$M398+CH$4*climate!$M398^2+CH$5*climate!$M398^6)*(L288/L$66)^$BW$1,-99)</f>
        <v>0.23516174568234691</v>
      </c>
      <c r="CI288" s="8">
        <f>MAX((CI$3*climate!$M398+CI$4*climate!$M398^2+CI$5*climate!$M398^6)*(M288/M$66)^$BW$1,-99)</f>
        <v>-6.2048150738853482E-2</v>
      </c>
      <c r="CJ288" s="8">
        <f t="shared" si="390"/>
        <v>-7.4862380237177003E-7</v>
      </c>
      <c r="CK288" s="8">
        <f t="shared" si="391"/>
        <v>-1.0577907057236429E-9</v>
      </c>
      <c r="CL288" s="8">
        <f t="shared" si="392"/>
        <v>-1.0028231158857505E-10</v>
      </c>
    </row>
    <row r="289" spans="1:90">
      <c r="A289">
        <f t="shared" si="331"/>
        <v>2243</v>
      </c>
      <c r="B289" s="4">
        <f t="shared" si="349"/>
        <v>1286.5334562325097</v>
      </c>
      <c r="C289" s="4">
        <f t="shared" si="350"/>
        <v>3572.6018494047426</v>
      </c>
      <c r="D289" s="4">
        <f t="shared" si="351"/>
        <v>6809.6039844745646</v>
      </c>
      <c r="E289" s="11">
        <f t="shared" si="332"/>
        <v>6.2917832187155696E-8</v>
      </c>
      <c r="F289" s="11">
        <f t="shared" si="333"/>
        <v>1.2613638295475242E-7</v>
      </c>
      <c r="G289" s="11">
        <f t="shared" si="334"/>
        <v>2.7848759796978869E-7</v>
      </c>
      <c r="H289" s="4">
        <f t="shared" si="352"/>
        <v>307329.47210736858</v>
      </c>
      <c r="I289" s="4">
        <f t="shared" si="353"/>
        <v>309182.00671392254</v>
      </c>
      <c r="J289" s="4">
        <f t="shared" si="354"/>
        <v>57017.876727244591</v>
      </c>
      <c r="K289" s="4">
        <f t="shared" si="322"/>
        <v>238881.83445096997</v>
      </c>
      <c r="L289" s="4">
        <f t="shared" si="323"/>
        <v>86542.531115085672</v>
      </c>
      <c r="M289" s="4">
        <f t="shared" si="324"/>
        <v>8373.1560392118954</v>
      </c>
      <c r="N289" s="11">
        <f t="shared" si="335"/>
        <v>2.2084986204951029E-3</v>
      </c>
      <c r="O289" s="11">
        <f t="shared" si="336"/>
        <v>3.4395795341444213E-3</v>
      </c>
      <c r="P289" s="11">
        <f t="shared" si="337"/>
        <v>2.482429498665395E-3</v>
      </c>
      <c r="Q289" s="4">
        <f t="shared" si="338"/>
        <v>2303.6977739108379</v>
      </c>
      <c r="R289" s="4">
        <f t="shared" si="339"/>
        <v>7986.146047989213</v>
      </c>
      <c r="S289" s="4">
        <f t="shared" si="340"/>
        <v>1945.6395479216212</v>
      </c>
      <c r="T289" s="4">
        <f t="shared" si="355"/>
        <v>7.495856997099251</v>
      </c>
      <c r="U289" s="4">
        <f t="shared" si="356"/>
        <v>25.829918541729921</v>
      </c>
      <c r="V289" s="4">
        <f t="shared" si="357"/>
        <v>34.123325167454809</v>
      </c>
      <c r="W289" s="11">
        <f t="shared" si="341"/>
        <v>-1.219247815263802E-2</v>
      </c>
      <c r="X289" s="11">
        <f t="shared" si="342"/>
        <v>-1.3228699347321071E-2</v>
      </c>
      <c r="Y289" s="11">
        <f t="shared" si="343"/>
        <v>-1.2203590333800474E-2</v>
      </c>
      <c r="Z289" s="4">
        <f t="shared" si="369"/>
        <v>1605.0341491548631</v>
      </c>
      <c r="AA289" s="4">
        <f t="shared" si="358"/>
        <v>14272.678077804789</v>
      </c>
      <c r="AB289" s="4">
        <f t="shared" si="359"/>
        <v>3746.8181535600374</v>
      </c>
      <c r="AC289" s="12">
        <f t="shared" si="360"/>
        <v>1.245153563251749</v>
      </c>
      <c r="AD289" s="12">
        <f t="shared" si="361"/>
        <v>4.9703730007098477</v>
      </c>
      <c r="AE289" s="12">
        <f t="shared" si="362"/>
        <v>2.0093211664486703</v>
      </c>
      <c r="AF289" s="11">
        <f t="shared" si="344"/>
        <v>-2.9039671966837322E-3</v>
      </c>
      <c r="AG289" s="11">
        <f t="shared" si="345"/>
        <v>2.0567434751257441E-3</v>
      </c>
      <c r="AH289" s="11">
        <f t="shared" si="346"/>
        <v>8.257041531207765E-4</v>
      </c>
      <c r="AI289" s="1">
        <f t="shared" si="325"/>
        <v>600123.56590471137</v>
      </c>
      <c r="AJ289" s="1">
        <f t="shared" si="326"/>
        <v>595917.70030427468</v>
      </c>
      <c r="AK289" s="1">
        <f t="shared" si="327"/>
        <v>111014.99361726278</v>
      </c>
      <c r="AL289" s="17">
        <f t="shared" si="395"/>
        <v>69.894046472182438</v>
      </c>
      <c r="AM289" s="17">
        <f t="shared" si="395"/>
        <v>32.284498482732992</v>
      </c>
      <c r="AN289" s="17">
        <f t="shared" si="395"/>
        <v>4.8060245759361786</v>
      </c>
      <c r="AO289" s="7">
        <f t="shared" si="396"/>
        <v>1.7574958231657127E-3</v>
      </c>
      <c r="AP289" s="7">
        <f t="shared" si="396"/>
        <v>2.706411497965697E-3</v>
      </c>
      <c r="AQ289" s="7">
        <f t="shared" si="396"/>
        <v>1.9590091362176555E-3</v>
      </c>
      <c r="AR289" s="1">
        <f t="shared" si="364"/>
        <v>307329.47210736858</v>
      </c>
      <c r="AS289" s="1">
        <f t="shared" si="365"/>
        <v>309182.00671392254</v>
      </c>
      <c r="AT289" s="1">
        <f t="shared" si="366"/>
        <v>57017.876727244591</v>
      </c>
      <c r="AU289" s="1">
        <f t="shared" si="328"/>
        <v>61465.89442147372</v>
      </c>
      <c r="AV289" s="1">
        <f t="shared" si="329"/>
        <v>61836.401342784513</v>
      </c>
      <c r="AW289" s="1">
        <f t="shared" si="330"/>
        <v>11403.575345448919</v>
      </c>
      <c r="AX289" s="1">
        <f t="shared" si="378"/>
        <v>191105.46756077596</v>
      </c>
      <c r="AY289" s="1">
        <f t="shared" si="379"/>
        <v>69234.024892068526</v>
      </c>
      <c r="AZ289" s="1">
        <f t="shared" si="380"/>
        <v>6698.5248313695174</v>
      </c>
      <c r="BA289" s="1">
        <f t="shared" si="381"/>
        <v>12.160580740812149</v>
      </c>
      <c r="BB289" s="1">
        <f t="shared" si="382"/>
        <v>11.14524770995798</v>
      </c>
      <c r="BC289" s="1">
        <f t="shared" si="383"/>
        <v>8.8096426067146503</v>
      </c>
      <c r="BD289" s="1">
        <f t="shared" si="384"/>
        <v>158.38097036568797</v>
      </c>
      <c r="BE289">
        <f t="shared" si="370"/>
        <v>0.44605544733121549</v>
      </c>
      <c r="BF289">
        <f t="shared" si="371"/>
        <v>0.64396964061591089</v>
      </c>
      <c r="BG289">
        <f t="shared" si="372"/>
        <v>5.0936644772301656E-2</v>
      </c>
      <c r="BH289">
        <f t="shared" si="385"/>
        <v>0.51455783895403351</v>
      </c>
      <c r="BI289">
        <f t="shared" si="386"/>
        <v>1.989654620938508E-2</v>
      </c>
      <c r="BJ289">
        <f t="shared" si="386"/>
        <v>4.1469689803498549E-2</v>
      </c>
      <c r="BK289">
        <f t="shared" si="386"/>
        <v>2.5945417806596459E-4</v>
      </c>
      <c r="BL289">
        <f t="shared" si="375"/>
        <v>6114.7950432901816</v>
      </c>
      <c r="BM289">
        <f t="shared" si="376"/>
        <v>12821.681911249574</v>
      </c>
      <c r="BN289">
        <f t="shared" si="377"/>
        <v>14.793526341333736</v>
      </c>
      <c r="BO289">
        <f t="shared" si="348"/>
        <v>2958.966094570118</v>
      </c>
      <c r="BP289">
        <f t="shared" si="367"/>
        <v>2789.9995314557545</v>
      </c>
      <c r="BQ289">
        <f t="shared" si="368"/>
        <v>155.02750405791778</v>
      </c>
      <c r="BR289" s="7">
        <f t="shared" si="393"/>
        <v>2.7965685776110139E-3</v>
      </c>
      <c r="BS289" s="7">
        <f t="shared" si="373"/>
        <v>1.3718255610350651E-3</v>
      </c>
      <c r="BT289" s="7">
        <f t="shared" si="374"/>
        <v>1.296982987144991E-4</v>
      </c>
      <c r="BU289" s="8">
        <f>MAX((BU$3*climate!$I399+BU$4*climate!$I399^2+BU$5*climate!$I399^6)*(K289/K$66)^$BW$1,-99)</f>
        <v>1.9810230412810996</v>
      </c>
      <c r="BV289" s="8">
        <f>MAX((BV$3*climate!$I399+BV$4*climate!$I399^2+BV$5*climate!$I399^6)*(L289/L$66)^$BW$1,-99)</f>
        <v>0.48173420170780201</v>
      </c>
      <c r="BW289" s="8">
        <f>MAX((BW$3*climate!$I399+BW$4*climate!$I399^2+BW$5*climate!$I399^6)*(M289/M$66)^$BW$1,-99)</f>
        <v>-0.28673841762263569</v>
      </c>
      <c r="BX289" s="8">
        <f>MAX((BX$3*climate!$M399+BX$4*climate!$M399^2+BX$5*climate!$M399^6)*(K289/K$66)^$BW$1,-99)</f>
        <v>1.9810224725508392</v>
      </c>
      <c r="BY289" s="8">
        <f>MAX((BY$3*climate!$M399+BY$4*climate!$M399^2+BY$5*climate!$M399^6)*(L289/L$66)^$BW$1,-99)</f>
        <v>0.48173372204305182</v>
      </c>
      <c r="BZ289" s="8">
        <f>MAX((BZ$3*climate!$M399+BZ$4*climate!$M399^2+BZ$5*climate!$M399^6)*(M289/M$66)^$BW$1,-99)</f>
        <v>-0.28673900082333986</v>
      </c>
      <c r="CA289" s="8">
        <f t="shared" si="387"/>
        <v>2.0804043657089593E-3</v>
      </c>
      <c r="CB289" s="8">
        <f t="shared" si="388"/>
        <v>2.8539518861684921E-6</v>
      </c>
      <c r="CC289" s="8">
        <f t="shared" si="389"/>
        <v>2.6982490687066863E-7</v>
      </c>
      <c r="CD289" s="8">
        <f>MAX((CD$3*climate!$I399+CD$4*climate!$I399^2+CD$5*climate!$I399^6)*(K289/K$66)^$BW$1,-99)</f>
        <v>0.8732556382257155</v>
      </c>
      <c r="CE289" s="8">
        <f>MAX((CE$3*climate!$I399+CE$4*climate!$I399^2+CE$5*climate!$I399^6)*(L289/L$66)^$BW$1,-99)</f>
        <v>0.23477434335313427</v>
      </c>
      <c r="CF289" s="8">
        <f>MAX((CF$3*climate!$I399+CF$4*climate!$I399^2+CF$5*climate!$I399^6)*(M289/M$66)^$BW$1,-99)</f>
        <v>-6.2921868345766949E-2</v>
      </c>
      <c r="CG289" s="8">
        <f>MAX((CG$3*climate!$M399+CG$4*climate!$M399^2+CG$5*climate!$M399^6)*(K289/K$66)^$BW$1,-99)</f>
        <v>0.87325583029848997</v>
      </c>
      <c r="CH289" s="8">
        <f>MAX((CH$3*climate!$M399+CH$4*climate!$M399^2+CH$5*climate!$M399^6)*(L289/L$66)^$BW$1,-99)</f>
        <v>0.23477430394089568</v>
      </c>
      <c r="CI289" s="8">
        <f>MAX((CI$3*climate!$M399+CI$4*climate!$M399^2+CI$5*climate!$M399^6)*(M289/M$66)^$BW$1,-99)</f>
        <v>-6.2922060296339261E-2</v>
      </c>
      <c r="CJ289" s="8">
        <f t="shared" si="390"/>
        <v>-6.901099822325085E-7</v>
      </c>
      <c r="CK289" s="8">
        <f t="shared" si="391"/>
        <v>-9.4671051355200984E-10</v>
      </c>
      <c r="CL289" s="8">
        <f t="shared" si="392"/>
        <v>-8.9506090621449551E-11</v>
      </c>
    </row>
    <row r="290" spans="1:90">
      <c r="A290">
        <f t="shared" si="331"/>
        <v>2244</v>
      </c>
      <c r="B290" s="4">
        <f t="shared" si="349"/>
        <v>1286.533533131111</v>
      </c>
      <c r="C290" s="4">
        <f t="shared" si="350"/>
        <v>3572.6022775080637</v>
      </c>
      <c r="D290" s="4">
        <f t="shared" si="351"/>
        <v>6809.6057860453084</v>
      </c>
      <c r="E290" s="11">
        <f t="shared" si="332"/>
        <v>5.9771940577797908E-8</v>
      </c>
      <c r="F290" s="11">
        <f t="shared" si="333"/>
        <v>1.1982956380701481E-7</v>
      </c>
      <c r="G290" s="11">
        <f t="shared" si="334"/>
        <v>2.6456321807129922E-7</v>
      </c>
      <c r="H290" s="4">
        <f t="shared" si="352"/>
        <v>308001.49590718193</v>
      </c>
      <c r="I290" s="4">
        <f t="shared" si="353"/>
        <v>310234.93832631677</v>
      </c>
      <c r="J290" s="4">
        <f t="shared" si="354"/>
        <v>57158.034228666344</v>
      </c>
      <c r="K290" s="4">
        <f t="shared" si="322"/>
        <v>239404.17251121384</v>
      </c>
      <c r="L290" s="4">
        <f t="shared" si="323"/>
        <v>86837.24473878734</v>
      </c>
      <c r="M290" s="4">
        <f t="shared" si="324"/>
        <v>8393.7361463417383</v>
      </c>
      <c r="N290" s="11">
        <f t="shared" si="335"/>
        <v>2.1865959856026684E-3</v>
      </c>
      <c r="O290" s="11">
        <f t="shared" si="336"/>
        <v>3.4054195076609339E-3</v>
      </c>
      <c r="P290" s="11">
        <f t="shared" si="337"/>
        <v>2.457867383990564E-3</v>
      </c>
      <c r="Q290" s="4">
        <f t="shared" si="338"/>
        <v>2280.5859651142232</v>
      </c>
      <c r="R290" s="4">
        <f t="shared" si="339"/>
        <v>7907.3370779959469</v>
      </c>
      <c r="S290" s="4">
        <f t="shared" si="340"/>
        <v>1926.6200345579964</v>
      </c>
      <c r="T290" s="4">
        <f t="shared" si="355"/>
        <v>7.4044639244268193</v>
      </c>
      <c r="U290" s="4">
        <f t="shared" si="356"/>
        <v>25.48822231517558</v>
      </c>
      <c r="V290" s="4">
        <f t="shared" si="357"/>
        <v>33.706898086284127</v>
      </c>
      <c r="W290" s="11">
        <f t="shared" si="341"/>
        <v>-1.219247815263802E-2</v>
      </c>
      <c r="X290" s="11">
        <f t="shared" si="342"/>
        <v>-1.3228699347321071E-2</v>
      </c>
      <c r="Y290" s="11">
        <f t="shared" si="343"/>
        <v>-1.2203590333800474E-2</v>
      </c>
      <c r="Z290" s="4">
        <f t="shared" si="369"/>
        <v>1584.352095858319</v>
      </c>
      <c r="AA290" s="4">
        <f t="shared" si="358"/>
        <v>14161.380024726446</v>
      </c>
      <c r="AB290" s="4">
        <f t="shared" si="359"/>
        <v>3713.3458522254723</v>
      </c>
      <c r="AC290" s="12">
        <f t="shared" si="360"/>
        <v>1.241537678149232</v>
      </c>
      <c r="AD290" s="12">
        <f t="shared" si="361"/>
        <v>4.980595782947999</v>
      </c>
      <c r="AE290" s="12">
        <f t="shared" si="362"/>
        <v>2.0109802712807605</v>
      </c>
      <c r="AF290" s="11">
        <f t="shared" si="344"/>
        <v>-2.9039671966837322E-3</v>
      </c>
      <c r="AG290" s="11">
        <f t="shared" si="345"/>
        <v>2.0567434751257441E-3</v>
      </c>
      <c r="AH290" s="11">
        <f t="shared" si="346"/>
        <v>8.257041531207765E-4</v>
      </c>
      <c r="AI290" s="1">
        <f t="shared" si="325"/>
        <v>601577.10373571399</v>
      </c>
      <c r="AJ290" s="1">
        <f t="shared" si="326"/>
        <v>598162.33161663171</v>
      </c>
      <c r="AK290" s="1">
        <f t="shared" si="327"/>
        <v>111317.06960098541</v>
      </c>
      <c r="AL290" s="17">
        <f t="shared" si="395"/>
        <v>70.015656581974056</v>
      </c>
      <c r="AM290" s="17">
        <f t="shared" si="395"/>
        <v>32.370999869253723</v>
      </c>
      <c r="AN290" s="17">
        <f t="shared" si="395"/>
        <v>4.8153454715287927</v>
      </c>
      <c r="AO290" s="7">
        <f t="shared" si="396"/>
        <v>1.7399208649340554E-3</v>
      </c>
      <c r="AP290" s="7">
        <f t="shared" si="396"/>
        <v>2.6793473829860399E-3</v>
      </c>
      <c r="AQ290" s="7">
        <f t="shared" si="396"/>
        <v>1.9394190448554789E-3</v>
      </c>
      <c r="AR290" s="1">
        <f t="shared" si="364"/>
        <v>308001.49590718193</v>
      </c>
      <c r="AS290" s="1">
        <f t="shared" si="365"/>
        <v>310234.93832631677</v>
      </c>
      <c r="AT290" s="1">
        <f t="shared" si="366"/>
        <v>57158.034228666344</v>
      </c>
      <c r="AU290" s="1">
        <f t="shared" si="328"/>
        <v>61600.299181436392</v>
      </c>
      <c r="AV290" s="1">
        <f t="shared" si="329"/>
        <v>62046.987665263354</v>
      </c>
      <c r="AW290" s="1">
        <f t="shared" si="330"/>
        <v>11431.606845733269</v>
      </c>
      <c r="AX290" s="1">
        <f t="shared" si="378"/>
        <v>191523.33800897104</v>
      </c>
      <c r="AY290" s="1">
        <f t="shared" si="379"/>
        <v>69469.795791029872</v>
      </c>
      <c r="AZ290" s="1">
        <f t="shared" si="380"/>
        <v>6714.9889170733904</v>
      </c>
      <c r="BA290" s="1">
        <f t="shared" si="381"/>
        <v>12.162764949675896</v>
      </c>
      <c r="BB290" s="1">
        <f t="shared" si="382"/>
        <v>11.148647344155183</v>
      </c>
      <c r="BC290" s="1">
        <f t="shared" si="383"/>
        <v>8.8120974584829135</v>
      </c>
      <c r="BD290" s="1">
        <f t="shared" si="384"/>
        <v>153.81014433112887</v>
      </c>
      <c r="BE290">
        <f t="shared" si="370"/>
        <v>0.44605544733121549</v>
      </c>
      <c r="BF290">
        <f t="shared" si="371"/>
        <v>0.64396964061591089</v>
      </c>
      <c r="BG290">
        <f t="shared" si="372"/>
        <v>5.0936644772301656E-2</v>
      </c>
      <c r="BH290">
        <f t="shared" si="385"/>
        <v>0.5146879559546661</v>
      </c>
      <c r="BI290">
        <f t="shared" si="386"/>
        <v>1.989654620938508E-2</v>
      </c>
      <c r="BJ290">
        <f t="shared" si="386"/>
        <v>4.1469689803498549E-2</v>
      </c>
      <c r="BK290">
        <f t="shared" si="386"/>
        <v>2.5945417806596459E-4</v>
      </c>
      <c r="BL290">
        <f t="shared" si="375"/>
        <v>6128.1659958769751</v>
      </c>
      <c r="BM290">
        <f t="shared" si="376"/>
        <v>12865.346658599859</v>
      </c>
      <c r="BN290">
        <f t="shared" si="377"/>
        <v>14.829890790664896</v>
      </c>
      <c r="BO290">
        <f t="shared" si="348"/>
        <v>2967.2410461724094</v>
      </c>
      <c r="BP290">
        <f t="shared" si="367"/>
        <v>2821.5030087698915</v>
      </c>
      <c r="BQ290">
        <f t="shared" si="368"/>
        <v>156.80944362582127</v>
      </c>
      <c r="BR290" s="7">
        <f t="shared" si="393"/>
        <v>2.7691635090061339E-3</v>
      </c>
      <c r="BS290" s="7">
        <f t="shared" si="373"/>
        <v>1.3318694767330728E-3</v>
      </c>
      <c r="BT290" s="7">
        <f t="shared" si="374"/>
        <v>1.2557971498019431E-4</v>
      </c>
      <c r="BU290" s="8">
        <f>MAX((BU$3*climate!$I400+BU$4*climate!$I400^2+BU$5*climate!$I400^6)*(K290/K$66)^$BW$1,-99)</f>
        <v>1.9772756217876013</v>
      </c>
      <c r="BV290" s="8">
        <f>MAX((BV$3*climate!$I400+BV$4*climate!$I400^2+BV$5*climate!$I400^6)*(L290/L$66)^$BW$1,-99)</f>
        <v>0.47907844637338465</v>
      </c>
      <c r="BW290" s="8">
        <f>MAX((BW$3*climate!$I400+BW$4*climate!$I400^2+BW$5*climate!$I400^6)*(M290/M$66)^$BW$1,-99)</f>
        <v>-0.28929360405618082</v>
      </c>
      <c r="BX290" s="8">
        <f>MAX((BX$3*climate!$M400+BX$4*climate!$M400^2+BX$5*climate!$M400^6)*(K290/K$66)^$BW$1,-99)</f>
        <v>1.9772750525267591</v>
      </c>
      <c r="BY290" s="8">
        <f>MAX((BY$3*climate!$M400+BY$4*climate!$M400^2+BY$5*climate!$M400^6)*(L290/L$66)^$BW$1,-99)</f>
        <v>0.47907796695617744</v>
      </c>
      <c r="BZ290" s="8">
        <f>MAX((BZ$3*climate!$M400+BZ$4*climate!$M400^2+BZ$5*climate!$M400^6)*(M290/M$66)^$BW$1,-99)</f>
        <v>-0.28929418669056128</v>
      </c>
      <c r="CA290" s="8">
        <f t="shared" si="387"/>
        <v>2.086354268334241E-3</v>
      </c>
      <c r="CB290" s="8">
        <f t="shared" si="388"/>
        <v>2.7787515676461385E-6</v>
      </c>
      <c r="CC290" s="8">
        <f t="shared" si="389"/>
        <v>2.620037743651258E-7</v>
      </c>
      <c r="CD290" s="8">
        <f>MAX((CD$3*climate!$I400+CD$4*climate!$I400^2+CD$5*climate!$I400^6)*(K290/K$66)^$BW$1,-99)</f>
        <v>0.87367521487376676</v>
      </c>
      <c r="CE290" s="8">
        <f>MAX((CE$3*climate!$I400+CE$4*climate!$I400^2+CE$5*climate!$I400^6)*(L290/L$66)^$BW$1,-99)</f>
        <v>0.23438833853372573</v>
      </c>
      <c r="CF290" s="8">
        <f>MAX((CF$3*climate!$I400+CF$4*climate!$I400^2+CF$5*climate!$I400^6)*(M290/M$66)^$BW$1,-99)</f>
        <v>-6.3784196573793389E-2</v>
      </c>
      <c r="CG290" s="8">
        <f>MAX((CG$3*climate!$M400+CG$4*climate!$M400^2+CG$5*climate!$M400^6)*(K290/K$66)^$BW$1,-99)</f>
        <v>0.87367540539012412</v>
      </c>
      <c r="CH290" s="8">
        <f>MAX((CH$3*climate!$M400+CH$4*climate!$M400^2+CH$5*climate!$M400^6)*(L290/L$66)^$BW$1,-99)</f>
        <v>0.23438829830260025</v>
      </c>
      <c r="CI290" s="8">
        <f>MAX((CI$3*climate!$M400+CI$4*climate!$M400^2+CI$5*climate!$M400^6)*(M290/M$66)^$BW$1,-99)</f>
        <v>-6.3784389206439362E-2</v>
      </c>
      <c r="CJ290" s="8">
        <f t="shared" si="390"/>
        <v>-6.33590156703832E-7</v>
      </c>
      <c r="CK290" s="8">
        <f t="shared" si="391"/>
        <v>-8.4385939047235827E-10</v>
      </c>
      <c r="CL290" s="8">
        <f t="shared" si="392"/>
        <v>-7.9566071293123874E-11</v>
      </c>
    </row>
    <row r="291" spans="1:90">
      <c r="A291">
        <f t="shared" si="331"/>
        <v>2245</v>
      </c>
      <c r="B291" s="4">
        <f t="shared" si="349"/>
        <v>1286.5336061847865</v>
      </c>
      <c r="C291" s="4">
        <f t="shared" si="350"/>
        <v>3572.6026842062679</v>
      </c>
      <c r="D291" s="4">
        <f t="shared" si="351"/>
        <v>6809.6074975379679</v>
      </c>
      <c r="E291" s="11">
        <f t="shared" si="332"/>
        <v>5.6783343548908008E-8</v>
      </c>
      <c r="F291" s="11">
        <f t="shared" si="333"/>
        <v>1.1383808561666407E-7</v>
      </c>
      <c r="G291" s="11">
        <f t="shared" si="334"/>
        <v>2.5133505716773427E-7</v>
      </c>
      <c r="H291" s="4">
        <f t="shared" si="352"/>
        <v>308668.31158877857</v>
      </c>
      <c r="I291" s="4">
        <f t="shared" si="353"/>
        <v>311280.96311844629</v>
      </c>
      <c r="J291" s="4">
        <f t="shared" si="354"/>
        <v>57297.145801155144</v>
      </c>
      <c r="K291" s="4">
        <f t="shared" si="322"/>
        <v>239922.46304714415</v>
      </c>
      <c r="L291" s="4">
        <f t="shared" si="323"/>
        <v>87130.025539798924</v>
      </c>
      <c r="M291" s="4">
        <f t="shared" si="324"/>
        <v>8414.1627578199004</v>
      </c>
      <c r="N291" s="11">
        <f t="shared" si="335"/>
        <v>2.1649185579921681E-3</v>
      </c>
      <c r="O291" s="11">
        <f t="shared" si="336"/>
        <v>3.3716039919540197E-3</v>
      </c>
      <c r="P291" s="11">
        <f t="shared" si="337"/>
        <v>2.4335541553881512E-3</v>
      </c>
      <c r="Q291" s="4">
        <f t="shared" si="338"/>
        <v>2257.6571839220087</v>
      </c>
      <c r="R291" s="4">
        <f t="shared" si="339"/>
        <v>7829.0419111156043</v>
      </c>
      <c r="S291" s="4">
        <f t="shared" si="340"/>
        <v>1907.7401496496377</v>
      </c>
      <c r="T291" s="4">
        <f t="shared" si="355"/>
        <v>7.3141851597962493</v>
      </c>
      <c r="U291" s="4">
        <f t="shared" si="356"/>
        <v>25.151046285270443</v>
      </c>
      <c r="V291" s="4">
        <f t="shared" si="357"/>
        <v>33.295552910615953</v>
      </c>
      <c r="W291" s="11">
        <f t="shared" si="341"/>
        <v>-1.219247815263802E-2</v>
      </c>
      <c r="X291" s="11">
        <f t="shared" si="342"/>
        <v>-1.3228699347321071E-2</v>
      </c>
      <c r="Y291" s="11">
        <f t="shared" si="343"/>
        <v>-1.2203590333800474E-2</v>
      </c>
      <c r="Z291" s="4">
        <f t="shared" si="369"/>
        <v>1563.9023623633341</v>
      </c>
      <c r="AA291" s="4">
        <f t="shared" si="358"/>
        <v>14050.471447439788</v>
      </c>
      <c r="AB291" s="4">
        <f t="shared" si="359"/>
        <v>3680.0823563748208</v>
      </c>
      <c r="AC291" s="12">
        <f t="shared" si="360"/>
        <v>1.2379322934584398</v>
      </c>
      <c r="AD291" s="12">
        <f t="shared" si="361"/>
        <v>4.9908395908268162</v>
      </c>
      <c r="AE291" s="12">
        <f t="shared" si="362"/>
        <v>2.0126407460426008</v>
      </c>
      <c r="AF291" s="11">
        <f t="shared" si="344"/>
        <v>-2.9039671966837322E-3</v>
      </c>
      <c r="AG291" s="11">
        <f t="shared" si="345"/>
        <v>2.0567434751257441E-3</v>
      </c>
      <c r="AH291" s="11">
        <f t="shared" si="346"/>
        <v>8.257041531207765E-4</v>
      </c>
      <c r="AI291" s="1">
        <f t="shared" si="325"/>
        <v>603019.69254357903</v>
      </c>
      <c r="AJ291" s="1">
        <f t="shared" si="326"/>
        <v>600393.08612023189</v>
      </c>
      <c r="AK291" s="1">
        <f t="shared" si="327"/>
        <v>111616.96948662015</v>
      </c>
      <c r="AL291" s="17">
        <f t="shared" ref="AL291:AN306" si="397">AL290*(1+AO291)</f>
        <v>70.136260066715494</v>
      </c>
      <c r="AM291" s="17">
        <f t="shared" si="397"/>
        <v>32.456865691500205</v>
      </c>
      <c r="AN291" s="17">
        <f t="shared" si="397"/>
        <v>4.8245910545166835</v>
      </c>
      <c r="AO291" s="7">
        <f t="shared" si="396"/>
        <v>1.7225216562847148E-3</v>
      </c>
      <c r="AP291" s="7">
        <f t="shared" si="396"/>
        <v>2.6525539091561794E-3</v>
      </c>
      <c r="AQ291" s="7">
        <f t="shared" si="396"/>
        <v>1.9200248544069241E-3</v>
      </c>
      <c r="AR291" s="1">
        <f t="shared" si="364"/>
        <v>308668.31158877857</v>
      </c>
      <c r="AS291" s="1">
        <f t="shared" si="365"/>
        <v>311280.96311844629</v>
      </c>
      <c r="AT291" s="1">
        <f t="shared" si="366"/>
        <v>57297.145801155144</v>
      </c>
      <c r="AU291" s="1">
        <f t="shared" si="328"/>
        <v>61733.662317755719</v>
      </c>
      <c r="AV291" s="1">
        <f t="shared" si="329"/>
        <v>62256.192623689261</v>
      </c>
      <c r="AW291" s="1">
        <f t="shared" si="330"/>
        <v>11459.42916023103</v>
      </c>
      <c r="AX291" s="1">
        <f t="shared" si="378"/>
        <v>191937.97043771532</v>
      </c>
      <c r="AY291" s="1">
        <f t="shared" si="379"/>
        <v>69704.020431839133</v>
      </c>
      <c r="AZ291" s="1">
        <f t="shared" si="380"/>
        <v>6731.3302062559214</v>
      </c>
      <c r="BA291" s="1">
        <f t="shared" si="381"/>
        <v>12.164927528174458</v>
      </c>
      <c r="BB291" s="1">
        <f t="shared" si="382"/>
        <v>11.152013277033987</v>
      </c>
      <c r="BC291" s="1">
        <f t="shared" si="383"/>
        <v>8.8145280563406239</v>
      </c>
      <c r="BD291" s="1">
        <f t="shared" si="384"/>
        <v>149.37081306137895</v>
      </c>
      <c r="BE291">
        <f t="shared" si="370"/>
        <v>0.44605544733121549</v>
      </c>
      <c r="BF291">
        <f t="shared" si="371"/>
        <v>0.64396964061591089</v>
      </c>
      <c r="BG291">
        <f t="shared" si="372"/>
        <v>5.0936644772301656E-2</v>
      </c>
      <c r="BH291">
        <f t="shared" si="385"/>
        <v>0.51481706343451594</v>
      </c>
      <c r="BI291">
        <f t="shared" si="386"/>
        <v>1.989654620938508E-2</v>
      </c>
      <c r="BJ291">
        <f t="shared" si="386"/>
        <v>4.1469689803498549E-2</v>
      </c>
      <c r="BK291">
        <f t="shared" si="386"/>
        <v>2.5945417806596459E-4</v>
      </c>
      <c r="BL291">
        <f t="shared" si="375"/>
        <v>6141.4333248990051</v>
      </c>
      <c r="BM291">
        <f t="shared" si="376"/>
        <v>12908.724982256241</v>
      </c>
      <c r="BN291">
        <f t="shared" si="377"/>
        <v>14.865983869364442</v>
      </c>
      <c r="BO291">
        <f t="shared" si="348"/>
        <v>2975.4578217998951</v>
      </c>
      <c r="BP291">
        <f t="shared" si="367"/>
        <v>2853.3631871332914</v>
      </c>
      <c r="BQ291">
        <f t="shared" si="368"/>
        <v>158.6119048169997</v>
      </c>
      <c r="BR291" s="7">
        <f t="shared" si="393"/>
        <v>2.742030224842873E-3</v>
      </c>
      <c r="BS291" s="7">
        <f t="shared" si="373"/>
        <v>1.2930771618767697E-3</v>
      </c>
      <c r="BT291" s="7">
        <f t="shared" si="374"/>
        <v>1.2159514383012385E-4</v>
      </c>
      <c r="BU291" s="8">
        <f>MAX((BU$3*climate!$I401+BU$4*climate!$I401^2+BU$5*climate!$I401^6)*(K291/K$66)^$BW$1,-99)</f>
        <v>1.9735819726040689</v>
      </c>
      <c r="BV291" s="8">
        <f>MAX((BV$3*climate!$I401+BV$4*climate!$I401^2+BV$5*climate!$I401^6)*(L291/L$66)^$BW$1,-99)</f>
        <v>0.47646672559538672</v>
      </c>
      <c r="BW291" s="8">
        <f>MAX((BW$3*climate!$I401+BW$4*climate!$I401^2+BW$5*climate!$I401^6)*(M291/M$66)^$BW$1,-99)</f>
        <v>-0.29180188057469592</v>
      </c>
      <c r="BX291" s="8">
        <f>MAX((BX$3*climate!$M401+BX$4*climate!$M401^2+BX$5*climate!$M401^6)*(K291/K$66)^$BW$1,-99)</f>
        <v>1.9735814028419238</v>
      </c>
      <c r="BY291" s="8">
        <f>MAX((BY$3*climate!$M401+BY$4*climate!$M401^2+BY$5*climate!$M401^6)*(L291/L$66)^$BW$1,-99)</f>
        <v>0.47646624643575641</v>
      </c>
      <c r="BZ291" s="8">
        <f>MAX((BZ$3*climate!$M401+BZ$4*climate!$M401^2+BZ$5*climate!$M401^6)*(M291/M$66)^$BW$1,-99)</f>
        <v>-0.29180246263872556</v>
      </c>
      <c r="CA291" s="8">
        <f t="shared" si="387"/>
        <v>2.0921812688238163E-3</v>
      </c>
      <c r="CB291" s="8">
        <f t="shared" si="388"/>
        <v>2.7053518172224393E-6</v>
      </c>
      <c r="CC291" s="8">
        <f t="shared" si="389"/>
        <v>2.5439908230132298E-7</v>
      </c>
      <c r="CD291" s="8">
        <f>MAX((CD$3*climate!$I401+CD$4*climate!$I401^2+CD$5*climate!$I401^6)*(K291/K$66)^$BW$1,-99)</f>
        <v>0.8740775727648703</v>
      </c>
      <c r="CE291" s="8">
        <f>MAX((CE$3*climate!$I401+CE$4*climate!$I401^2+CE$5*climate!$I401^6)*(L291/L$66)^$BW$1,-99)</f>
        <v>0.23400393752462237</v>
      </c>
      <c r="CF291" s="8">
        <f>MAX((CF$3*climate!$I401+CF$4*climate!$I401^2+CF$5*climate!$I401^6)*(M291/M$66)^$BW$1,-99)</f>
        <v>-6.463481515977329E-2</v>
      </c>
      <c r="CG291" s="8">
        <f>MAX((CG$3*climate!$M401+CG$4*climate!$M401^2+CG$5*climate!$M401^6)*(K291/K$66)^$BW$1,-99)</f>
        <v>0.87407776175011276</v>
      </c>
      <c r="CH291" s="8">
        <f>MAX((CH$3*climate!$M401+CH$4*climate!$M401^2+CH$5*climate!$M401^6)*(L291/L$66)^$BW$1,-99)</f>
        <v>0.2340038964914089</v>
      </c>
      <c r="CI291" s="8">
        <f>MAX((CI$3*climate!$M401+CI$4*climate!$M401^2+CI$5*climate!$M401^6)*(M291/M$66)^$BW$1,-99)</f>
        <v>-6.4635008457516005E-2</v>
      </c>
      <c r="CJ291" s="8">
        <f t="shared" si="390"/>
        <v>-5.7902025670433742E-7</v>
      </c>
      <c r="CK291" s="8">
        <f t="shared" si="391"/>
        <v>-7.4871787020840329E-10</v>
      </c>
      <c r="CL291" s="8">
        <f t="shared" si="392"/>
        <v>-7.0406051394519147E-11</v>
      </c>
    </row>
    <row r="292" spans="1:90">
      <c r="A292">
        <f t="shared" si="331"/>
        <v>2246</v>
      </c>
      <c r="B292" s="4">
        <f t="shared" si="349"/>
        <v>1286.5336755857825</v>
      </c>
      <c r="C292" s="4">
        <f t="shared" si="350"/>
        <v>3572.6030705696057</v>
      </c>
      <c r="D292" s="4">
        <f t="shared" si="351"/>
        <v>6809.6091234564028</v>
      </c>
      <c r="E292" s="11">
        <f t="shared" si="332"/>
        <v>5.3944176371462606E-8</v>
      </c>
      <c r="F292" s="11">
        <f t="shared" si="333"/>
        <v>1.0814618133583086E-7</v>
      </c>
      <c r="G292" s="11">
        <f t="shared" si="334"/>
        <v>2.3876830430934755E-7</v>
      </c>
      <c r="H292" s="4">
        <f t="shared" si="352"/>
        <v>309329.94766245317</v>
      </c>
      <c r="I292" s="4">
        <f t="shared" si="353"/>
        <v>312320.09304211504</v>
      </c>
      <c r="J292" s="4">
        <f t="shared" si="354"/>
        <v>57435.216255175757</v>
      </c>
      <c r="K292" s="4">
        <f t="shared" si="322"/>
        <v>240436.72818871963</v>
      </c>
      <c r="L292" s="4">
        <f t="shared" si="323"/>
        <v>87420.876843259161</v>
      </c>
      <c r="M292" s="4">
        <f t="shared" si="324"/>
        <v>8434.4365754172595</v>
      </c>
      <c r="N292" s="11">
        <f t="shared" si="335"/>
        <v>2.1434639134829681E-3</v>
      </c>
      <c r="O292" s="11">
        <f t="shared" si="336"/>
        <v>3.3381294411234386E-3</v>
      </c>
      <c r="P292" s="11">
        <f t="shared" si="337"/>
        <v>2.4094872158868519E-3</v>
      </c>
      <c r="Q292" s="4">
        <f t="shared" si="338"/>
        <v>2234.9110733720768</v>
      </c>
      <c r="R292" s="4">
        <f t="shared" si="339"/>
        <v>7751.2633395357152</v>
      </c>
      <c r="S292" s="4">
        <f t="shared" si="340"/>
        <v>1888.9999009902597</v>
      </c>
      <c r="T292" s="4">
        <f t="shared" si="355"/>
        <v>7.2250071170310841</v>
      </c>
      <c r="U292" s="4">
        <f t="shared" si="356"/>
        <v>24.818330655692044</v>
      </c>
      <c r="V292" s="4">
        <f t="shared" si="357"/>
        <v>32.889227622957421</v>
      </c>
      <c r="W292" s="11">
        <f t="shared" si="341"/>
        <v>-1.219247815263802E-2</v>
      </c>
      <c r="X292" s="11">
        <f t="shared" si="342"/>
        <v>-1.3228699347321071E-2</v>
      </c>
      <c r="Y292" s="11">
        <f t="shared" si="343"/>
        <v>-1.2203590333800474E-2</v>
      </c>
      <c r="Z292" s="4">
        <f t="shared" si="369"/>
        <v>1543.6831846393641</v>
      </c>
      <c r="AA292" s="4">
        <f t="shared" si="358"/>
        <v>13939.96159336135</v>
      </c>
      <c r="AB292" s="4">
        <f t="shared" si="359"/>
        <v>3647.0283250249277</v>
      </c>
      <c r="AC292" s="12">
        <f t="shared" si="360"/>
        <v>1.234337378686521</v>
      </c>
      <c r="AD292" s="12">
        <f t="shared" si="361"/>
        <v>5.0011044675906486</v>
      </c>
      <c r="AE292" s="12">
        <f t="shared" si="362"/>
        <v>2.0143025918653481</v>
      </c>
      <c r="AF292" s="11">
        <f t="shared" si="344"/>
        <v>-2.9039671966837322E-3</v>
      </c>
      <c r="AG292" s="11">
        <f t="shared" si="345"/>
        <v>2.0567434751257441E-3</v>
      </c>
      <c r="AH292" s="11">
        <f t="shared" si="346"/>
        <v>8.257041531207765E-4</v>
      </c>
      <c r="AI292" s="1">
        <f t="shared" si="325"/>
        <v>604451.38560697692</v>
      </c>
      <c r="AJ292" s="1">
        <f t="shared" si="326"/>
        <v>602609.97013189807</v>
      </c>
      <c r="AK292" s="1">
        <f t="shared" si="327"/>
        <v>111914.70169818916</v>
      </c>
      <c r="AL292" s="17">
        <f t="shared" si="397"/>
        <v>70.255863181302672</v>
      </c>
      <c r="AM292" s="17">
        <f t="shared" si="397"/>
        <v>32.54209834160946</v>
      </c>
      <c r="AN292" s="17">
        <f t="shared" si="397"/>
        <v>4.8337617559063348</v>
      </c>
      <c r="AO292" s="7">
        <f t="shared" si="396"/>
        <v>1.7052964397218677E-3</v>
      </c>
      <c r="AP292" s="7">
        <f t="shared" si="396"/>
        <v>2.6260283700646177E-3</v>
      </c>
      <c r="AQ292" s="7">
        <f t="shared" si="396"/>
        <v>1.9008246058628549E-3</v>
      </c>
      <c r="AR292" s="1">
        <f t="shared" si="364"/>
        <v>309329.94766245317</v>
      </c>
      <c r="AS292" s="1">
        <f t="shared" si="365"/>
        <v>312320.09304211504</v>
      </c>
      <c r="AT292" s="1">
        <f t="shared" si="366"/>
        <v>57435.216255175757</v>
      </c>
      <c r="AU292" s="1">
        <f t="shared" si="328"/>
        <v>61865.989532490639</v>
      </c>
      <c r="AV292" s="1">
        <f t="shared" si="329"/>
        <v>62464.018608423008</v>
      </c>
      <c r="AW292" s="1">
        <f t="shared" si="330"/>
        <v>11487.043251035153</v>
      </c>
      <c r="AX292" s="1">
        <f t="shared" si="378"/>
        <v>192349.38255097569</v>
      </c>
      <c r="AY292" s="1">
        <f t="shared" si="379"/>
        <v>69936.701474607326</v>
      </c>
      <c r="AZ292" s="1">
        <f t="shared" si="380"/>
        <v>6747.549260333808</v>
      </c>
      <c r="BA292" s="1">
        <f t="shared" si="381"/>
        <v>12.167068698146569</v>
      </c>
      <c r="BB292" s="1">
        <f t="shared" si="382"/>
        <v>11.155345847289114</v>
      </c>
      <c r="BC292" s="1">
        <f t="shared" si="383"/>
        <v>8.8169346453966426</v>
      </c>
      <c r="BD292" s="1">
        <f t="shared" si="384"/>
        <v>145.05921014738129</v>
      </c>
      <c r="BE292">
        <f t="shared" si="370"/>
        <v>0.44605544733121549</v>
      </c>
      <c r="BF292">
        <f t="shared" si="371"/>
        <v>0.64396964061591089</v>
      </c>
      <c r="BG292">
        <f t="shared" si="372"/>
        <v>5.0936644772301656E-2</v>
      </c>
      <c r="BH292">
        <f t="shared" si="385"/>
        <v>0.51494517125206507</v>
      </c>
      <c r="BI292">
        <f t="shared" si="386"/>
        <v>1.989654620938508E-2</v>
      </c>
      <c r="BJ292">
        <f t="shared" si="386"/>
        <v>4.1469689803498549E-2</v>
      </c>
      <c r="BK292">
        <f t="shared" si="386"/>
        <v>2.5945417806596459E-4</v>
      </c>
      <c r="BL292">
        <f t="shared" si="375"/>
        <v>6154.5975976126674</v>
      </c>
      <c r="BM292">
        <f t="shared" si="376"/>
        <v>12951.817377856316</v>
      </c>
      <c r="BN292">
        <f t="shared" si="377"/>
        <v>14.901806825527554</v>
      </c>
      <c r="BO292">
        <f t="shared" si="348"/>
        <v>2983.6166170800157</v>
      </c>
      <c r="BP292">
        <f t="shared" si="367"/>
        <v>2885.5841061892256</v>
      </c>
      <c r="BQ292">
        <f t="shared" si="368"/>
        <v>160.43512400141381</v>
      </c>
      <c r="BR292" s="7">
        <f t="shared" si="393"/>
        <v>2.7151659952422413E-3</v>
      </c>
      <c r="BS292" s="7">
        <f t="shared" si="373"/>
        <v>1.2554147202687084E-3</v>
      </c>
      <c r="BT292" s="7">
        <f t="shared" si="374"/>
        <v>1.1774009411009527E-4</v>
      </c>
      <c r="BU292" s="8">
        <f>MAX((BU$3*climate!$I402+BU$4*climate!$I402^2+BU$5*climate!$I402^6)*(K292/K$66)^$BW$1,-99)</f>
        <v>1.9699419976692436</v>
      </c>
      <c r="BV292" s="8">
        <f>MAX((BV$3*climate!$I402+BV$4*climate!$I402^2+BV$5*climate!$I402^6)*(L292/L$66)^$BW$1,-99)</f>
        <v>0.47389881700897268</v>
      </c>
      <c r="BW292" s="8">
        <f>MAX((BW$3*climate!$I402+BW$4*climate!$I402^2+BW$5*climate!$I402^6)*(M292/M$66)^$BW$1,-99)</f>
        <v>-0.29426348750149961</v>
      </c>
      <c r="BX292" s="8">
        <f>MAX((BX$3*climate!$M402+BX$4*climate!$M402^2+BX$5*climate!$M402^6)*(K292/K$66)^$BW$1,-99)</f>
        <v>1.9699414274345319</v>
      </c>
      <c r="BY292" s="8">
        <f>MAX((BY$3*climate!$M402+BY$4*climate!$M402^2+BY$5*climate!$M402^6)*(L292/L$66)^$BW$1,-99)</f>
        <v>0.47389833811672349</v>
      </c>
      <c r="BZ292" s="8">
        <f>MAX((BZ$3*climate!$M402+BZ$4*climate!$M402^2+BZ$5*climate!$M402^6)*(M292/M$66)^$BW$1,-99)</f>
        <v>-0.29426406899127122</v>
      </c>
      <c r="CA292" s="8">
        <f t="shared" si="387"/>
        <v>2.0978866429951972E-3</v>
      </c>
      <c r="CB292" s="8">
        <f t="shared" si="388"/>
        <v>2.6337177730712751E-6</v>
      </c>
      <c r="CC292" s="8">
        <f t="shared" si="389"/>
        <v>2.4700537077856635E-7</v>
      </c>
      <c r="CD292" s="8">
        <f>MAX((CD$3*climate!$I402+CD$4*climate!$I402^2+CD$5*climate!$I402^6)*(K292/K$66)^$BW$1,-99)</f>
        <v>0.8744630693370361</v>
      </c>
      <c r="CE292" s="8">
        <f>MAX((CE$3*climate!$I402+CE$4*climate!$I402^2+CE$5*climate!$I402^6)*(L292/L$66)^$BW$1,-99)</f>
        <v>0.23362130300012646</v>
      </c>
      <c r="CF292" s="8">
        <f>MAX((CF$3*climate!$I402+CF$4*climate!$I402^2+CF$5*climate!$I402^6)*(M292/M$66)^$BW$1,-99)</f>
        <v>-6.5473601437334203E-2</v>
      </c>
      <c r="CG292" s="8">
        <f>MAX((CG$3*climate!$M402+CG$4*climate!$M402^2+CG$5*climate!$M402^6)*(K292/K$66)^$BW$1,-99)</f>
        <v>0.87446325681632475</v>
      </c>
      <c r="CH292" s="8">
        <f>MAX((CH$3*climate!$M402+CH$4*climate!$M402^2+CH$5*climate!$M402^6)*(L292/L$66)^$BW$1,-99)</f>
        <v>0.23362126118152038</v>
      </c>
      <c r="CI292" s="8">
        <f>MAX((CI$3*climate!$M402+CI$4*climate!$M402^2+CI$5*climate!$M402^6)*(M292/M$66)^$BW$1,-99)</f>
        <v>-6.5473795383277494E-2</v>
      </c>
      <c r="CJ292" s="8">
        <f t="shared" si="390"/>
        <v>-5.2635670554850235E-7</v>
      </c>
      <c r="CK292" s="8">
        <f t="shared" si="391"/>
        <v>-6.6079595625773206E-10</v>
      </c>
      <c r="CL292" s="8">
        <f t="shared" si="392"/>
        <v>-6.197328804676037E-11</v>
      </c>
    </row>
    <row r="293" spans="1:90">
      <c r="A293">
        <f t="shared" si="331"/>
        <v>2247</v>
      </c>
      <c r="B293" s="4">
        <f t="shared" si="349"/>
        <v>1286.5337415167321</v>
      </c>
      <c r="C293" s="4">
        <f t="shared" si="350"/>
        <v>3572.6034376148164</v>
      </c>
      <c r="D293" s="4">
        <f t="shared" si="351"/>
        <v>6809.6106680792855</v>
      </c>
      <c r="E293" s="11">
        <f t="shared" si="332"/>
        <v>5.1246967552889475E-8</v>
      </c>
      <c r="F293" s="11">
        <f t="shared" si="333"/>
        <v>1.0273887226903931E-7</v>
      </c>
      <c r="G293" s="11">
        <f t="shared" si="334"/>
        <v>2.2682988909388015E-7</v>
      </c>
      <c r="H293" s="4">
        <f t="shared" si="352"/>
        <v>309986.43273632141</v>
      </c>
      <c r="I293" s="4">
        <f t="shared" si="353"/>
        <v>313352.34075274132</v>
      </c>
      <c r="J293" s="4">
        <f t="shared" si="354"/>
        <v>57572.250441829208</v>
      </c>
      <c r="K293" s="4">
        <f t="shared" si="322"/>
        <v>240946.99014335169</v>
      </c>
      <c r="L293" s="4">
        <f t="shared" si="323"/>
        <v>87709.802172150768</v>
      </c>
      <c r="M293" s="4">
        <f t="shared" si="324"/>
        <v>8454.5583070857119</v>
      </c>
      <c r="N293" s="11">
        <f t="shared" si="335"/>
        <v>2.1222296546621333E-3</v>
      </c>
      <c r="O293" s="11">
        <f t="shared" si="336"/>
        <v>3.3049923465036102E-3</v>
      </c>
      <c r="P293" s="11">
        <f t="shared" si="337"/>
        <v>2.3856639964663362E-3</v>
      </c>
      <c r="Q293" s="4">
        <f t="shared" si="338"/>
        <v>2212.3472480109285</v>
      </c>
      <c r="R293" s="4">
        <f t="shared" si="339"/>
        <v>7674.0039706390126</v>
      </c>
      <c r="S293" s="4">
        <f t="shared" si="340"/>
        <v>1870.3992676611124</v>
      </c>
      <c r="T293" s="4">
        <f t="shared" si="355"/>
        <v>7.1369163756040281</v>
      </c>
      <c r="U293" s="4">
        <f t="shared" si="356"/>
        <v>24.490016421145491</v>
      </c>
      <c r="V293" s="4">
        <f t="shared" si="357"/>
        <v>32.487860962651737</v>
      </c>
      <c r="W293" s="11">
        <f t="shared" si="341"/>
        <v>-1.219247815263802E-2</v>
      </c>
      <c r="X293" s="11">
        <f t="shared" si="342"/>
        <v>-1.3228699347321071E-2</v>
      </c>
      <c r="Y293" s="11">
        <f t="shared" si="343"/>
        <v>-1.2203590333800474E-2</v>
      </c>
      <c r="Z293" s="4">
        <f t="shared" si="369"/>
        <v>1523.6927893013722</v>
      </c>
      <c r="AA293" s="4">
        <f t="shared" si="358"/>
        <v>13829.859435250453</v>
      </c>
      <c r="AB293" s="4">
        <f t="shared" si="359"/>
        <v>3614.1843620808067</v>
      </c>
      <c r="AC293" s="12">
        <f t="shared" si="360"/>
        <v>1.2307529034291749</v>
      </c>
      <c r="AD293" s="12">
        <f t="shared" si="361"/>
        <v>5.011390456572788</v>
      </c>
      <c r="AE293" s="12">
        <f t="shared" si="362"/>
        <v>2.0159658098810933</v>
      </c>
      <c r="AF293" s="11">
        <f t="shared" si="344"/>
        <v>-2.9039671966837322E-3</v>
      </c>
      <c r="AG293" s="11">
        <f t="shared" si="345"/>
        <v>2.0567434751257441E-3</v>
      </c>
      <c r="AH293" s="11">
        <f t="shared" si="346"/>
        <v>8.257041531207765E-4</v>
      </c>
      <c r="AI293" s="1">
        <f t="shared" si="325"/>
        <v>605872.23657876987</v>
      </c>
      <c r="AJ293" s="1">
        <f t="shared" si="326"/>
        <v>604812.99172713119</v>
      </c>
      <c r="AK293" s="1">
        <f t="shared" si="327"/>
        <v>112210.2747794054</v>
      </c>
      <c r="AL293" s="17">
        <f t="shared" si="397"/>
        <v>70.37447218392181</v>
      </c>
      <c r="AM293" s="17">
        <f t="shared" si="397"/>
        <v>32.626700250341294</v>
      </c>
      <c r="AN293" s="17">
        <f t="shared" si="397"/>
        <v>4.8428580078579957</v>
      </c>
      <c r="AO293" s="7">
        <f t="shared" si="396"/>
        <v>1.6882434753246491E-3</v>
      </c>
      <c r="AP293" s="7">
        <f t="shared" si="396"/>
        <v>2.5997680863639717E-3</v>
      </c>
      <c r="AQ293" s="7">
        <f t="shared" si="396"/>
        <v>1.8818163598042263E-3</v>
      </c>
      <c r="AR293" s="1">
        <f t="shared" si="364"/>
        <v>309986.43273632141</v>
      </c>
      <c r="AS293" s="1">
        <f t="shared" si="365"/>
        <v>313352.34075274132</v>
      </c>
      <c r="AT293" s="1">
        <f t="shared" si="366"/>
        <v>57572.250441829208</v>
      </c>
      <c r="AU293" s="1">
        <f t="shared" si="328"/>
        <v>61997.286547264288</v>
      </c>
      <c r="AV293" s="1">
        <f t="shared" si="329"/>
        <v>62670.468150548266</v>
      </c>
      <c r="AW293" s="1">
        <f t="shared" si="330"/>
        <v>11514.450088365842</v>
      </c>
      <c r="AX293" s="1">
        <f t="shared" si="378"/>
        <v>192757.59211468132</v>
      </c>
      <c r="AY293" s="1">
        <f t="shared" si="379"/>
        <v>70167.841737720621</v>
      </c>
      <c r="AZ293" s="1">
        <f t="shared" si="380"/>
        <v>6763.6466456685694</v>
      </c>
      <c r="BA293" s="1">
        <f t="shared" si="381"/>
        <v>12.169188679052889</v>
      </c>
      <c r="BB293" s="1">
        <f t="shared" si="382"/>
        <v>11.158645390152111</v>
      </c>
      <c r="BC293" s="1">
        <f t="shared" si="383"/>
        <v>8.8193174682145905</v>
      </c>
      <c r="BD293" s="1">
        <f t="shared" si="384"/>
        <v>140.87167640739179</v>
      </c>
      <c r="BE293">
        <f t="shared" si="370"/>
        <v>0.44605544733121549</v>
      </c>
      <c r="BF293">
        <f t="shared" si="371"/>
        <v>0.64396964061591089</v>
      </c>
      <c r="BG293">
        <f t="shared" si="372"/>
        <v>5.0936644772301656E-2</v>
      </c>
      <c r="BH293">
        <f t="shared" si="385"/>
        <v>0.51507228916770431</v>
      </c>
      <c r="BI293">
        <f t="shared" si="386"/>
        <v>1.989654620938508E-2</v>
      </c>
      <c r="BJ293">
        <f t="shared" si="386"/>
        <v>4.1469689803498549E-2</v>
      </c>
      <c r="BK293">
        <f t="shared" si="386"/>
        <v>2.5945417806596459E-4</v>
      </c>
      <c r="BL293">
        <f t="shared" si="375"/>
        <v>6167.659383220659</v>
      </c>
      <c r="BM293">
        <f t="shared" si="376"/>
        <v>12994.624370216359</v>
      </c>
      <c r="BN293">
        <f t="shared" si="377"/>
        <v>14.937360917792663</v>
      </c>
      <c r="BO293">
        <f t="shared" si="348"/>
        <v>2991.7176314615508</v>
      </c>
      <c r="BP293">
        <f t="shared" si="367"/>
        <v>2918.1698513343272</v>
      </c>
      <c r="BQ293">
        <f t="shared" si="368"/>
        <v>162.27934027189926</v>
      </c>
      <c r="BR293" s="7">
        <f t="shared" si="393"/>
        <v>2.6885681178265841E-3</v>
      </c>
      <c r="BS293" s="7">
        <f t="shared" si="373"/>
        <v>1.2188492429793286E-3</v>
      </c>
      <c r="BT293" s="7">
        <f t="shared" si="374"/>
        <v>1.1401023049431783E-4</v>
      </c>
      <c r="BU293" s="8">
        <f>MAX((BU$3*climate!$I403+BU$4*climate!$I403^2+BU$5*climate!$I403^6)*(K293/K$66)^$BW$1,-99)</f>
        <v>1.9663555887905702</v>
      </c>
      <c r="BV293" s="8">
        <f>MAX((BV$3*climate!$I403+BV$4*climate!$I403^2+BV$5*climate!$I403^6)*(L293/L$66)^$BW$1,-99)</f>
        <v>0.47137449289702049</v>
      </c>
      <c r="BW293" s="8">
        <f>MAX((BW$3*climate!$I403+BW$4*climate!$I403^2+BW$5*climate!$I403^6)*(M293/M$66)^$BW$1,-99)</f>
        <v>-0.29667867054494262</v>
      </c>
      <c r="BX293" s="8">
        <f>MAX((BX$3*climate!$M403+BX$4*climate!$M403^2+BX$5*climate!$M403^6)*(K293/K$66)^$BW$1,-99)</f>
        <v>1.9663550181115019</v>
      </c>
      <c r="BY293" s="8">
        <f>MAX((BY$3*climate!$M403+BY$4*climate!$M403^2+BY$5*climate!$M403^6)*(L293/L$66)^$BW$1,-99)</f>
        <v>0.47137401428173553</v>
      </c>
      <c r="BZ293" s="8">
        <f>MAX((BZ$3*climate!$M403+BZ$4*climate!$M403^2+BZ$5*climate!$M403^6)*(M293/M$66)^$BW$1,-99)</f>
        <v>-0.29667925145666513</v>
      </c>
      <c r="CA293" s="8">
        <f t="shared" si="387"/>
        <v>2.1034716376846663E-3</v>
      </c>
      <c r="CB293" s="8">
        <f t="shared" si="388"/>
        <v>2.5638148132204443E-6</v>
      </c>
      <c r="CC293" s="8">
        <f t="shared" si="389"/>
        <v>2.3981728625068902E-7</v>
      </c>
      <c r="CD293" s="8">
        <f>MAX((CD$3*climate!$I403+CD$4*climate!$I403^2+CD$5*climate!$I403^6)*(K293/K$66)^$BW$1,-99)</f>
        <v>0.87483205639803785</v>
      </c>
      <c r="CE293" s="8">
        <f>MAX((CE$3*climate!$I403+CE$4*climate!$I403^2+CE$5*climate!$I403^6)*(L293/L$66)^$BW$1,-99)</f>
        <v>0.23324059261273891</v>
      </c>
      <c r="CF293" s="8">
        <f>MAX((CF$3*climate!$I403+CF$4*climate!$I403^2+CF$5*climate!$I403^6)*(M293/M$66)^$BW$1,-99)</f>
        <v>-6.6300439032192182E-2</v>
      </c>
      <c r="CG293" s="8">
        <f>MAX((CG$3*climate!$M403+CG$4*climate!$M403^2+CG$5*climate!$M403^6)*(K293/K$66)^$BW$1,-99)</f>
        <v>0.87483224239638957</v>
      </c>
      <c r="CH293" s="8">
        <f>MAX((CH$3*climate!$M403+CH$4*climate!$M403^2+CH$5*climate!$M403^6)*(L293/L$66)^$BW$1,-99)</f>
        <v>0.2332405500253299</v>
      </c>
      <c r="CI293" s="8">
        <f>MAX((CI$3*climate!$M403+CI$4*climate!$M403^2+CI$5*climate!$M403^6)*(M293/M$66)^$BW$1,-99)</f>
        <v>-6.6300633609523457E-2</v>
      </c>
      <c r="CJ293" s="8">
        <f t="shared" si="390"/>
        <v>-4.7555643643149589E-7</v>
      </c>
      <c r="CK293" s="8">
        <f t="shared" si="391"/>
        <v>-5.7963160253847594E-10</v>
      </c>
      <c r="CL293" s="8">
        <f t="shared" si="392"/>
        <v>-5.4218298930611251E-11</v>
      </c>
    </row>
    <row r="294" spans="1:90">
      <c r="A294">
        <f t="shared" si="331"/>
        <v>2248</v>
      </c>
      <c r="B294" s="4">
        <f t="shared" si="349"/>
        <v>1286.5338041511375</v>
      </c>
      <c r="C294" s="4">
        <f t="shared" si="350"/>
        <v>3572.6037863078027</v>
      </c>
      <c r="D294" s="4">
        <f t="shared" si="351"/>
        <v>6809.6121354713569</v>
      </c>
      <c r="E294" s="11">
        <f t="shared" si="332"/>
        <v>4.8684619175244999E-8</v>
      </c>
      <c r="F294" s="11">
        <f t="shared" si="333"/>
        <v>9.7601928655587334E-8</v>
      </c>
      <c r="G294" s="11">
        <f t="shared" si="334"/>
        <v>2.1548839463918613E-7</v>
      </c>
      <c r="H294" s="4">
        <f t="shared" si="352"/>
        <v>310637.79550918104</v>
      </c>
      <c r="I294" s="4">
        <f t="shared" si="353"/>
        <v>314377.71959318762</v>
      </c>
      <c r="J294" s="4">
        <f t="shared" si="354"/>
        <v>57708.253251204711</v>
      </c>
      <c r="K294" s="4">
        <f t="shared" si="322"/>
        <v>241453.2711902908</v>
      </c>
      <c r="L294" s="4">
        <f t="shared" si="323"/>
        <v>87996.805242735631</v>
      </c>
      <c r="M294" s="4">
        <f t="shared" si="324"/>
        <v>8474.5286667065338</v>
      </c>
      <c r="N294" s="11">
        <f t="shared" si="335"/>
        <v>2.1012134106257463E-3</v>
      </c>
      <c r="O294" s="11">
        <f t="shared" si="336"/>
        <v>3.2721892362903571E-3</v>
      </c>
      <c r="P294" s="11">
        <f t="shared" si="337"/>
        <v>2.3620819557286232E-3</v>
      </c>
      <c r="Q294" s="4">
        <f t="shared" si="338"/>
        <v>2189.9652947265536</v>
      </c>
      <c r="R294" s="4">
        <f t="shared" si="339"/>
        <v>7597.2662308875106</v>
      </c>
      <c r="S294" s="4">
        <f t="shared" si="340"/>
        <v>1851.9382007633706</v>
      </c>
      <c r="T294" s="4">
        <f t="shared" si="355"/>
        <v>7.0498996786172716</v>
      </c>
      <c r="U294" s="4">
        <f t="shared" si="356"/>
        <v>24.1660453568992</v>
      </c>
      <c r="V294" s="4">
        <f t="shared" si="357"/>
        <v>32.091392416642066</v>
      </c>
      <c r="W294" s="11">
        <f t="shared" si="341"/>
        <v>-1.219247815263802E-2</v>
      </c>
      <c r="X294" s="11">
        <f t="shared" si="342"/>
        <v>-1.3228699347321071E-2</v>
      </c>
      <c r="Y294" s="11">
        <f t="shared" si="343"/>
        <v>-1.2203590333800474E-2</v>
      </c>
      <c r="Z294" s="4">
        <f t="shared" si="369"/>
        <v>1503.9293944204244</v>
      </c>
      <c r="AA294" s="4">
        <f t="shared" si="358"/>
        <v>13720.173675043585</v>
      </c>
      <c r="AB294" s="4">
        <f t="shared" si="359"/>
        <v>3581.5510175282457</v>
      </c>
      <c r="AC294" s="12">
        <f t="shared" si="360"/>
        <v>1.2271788373703933</v>
      </c>
      <c r="AD294" s="12">
        <f t="shared" si="361"/>
        <v>5.0216976011956511</v>
      </c>
      <c r="AE294" s="12">
        <f t="shared" si="362"/>
        <v>2.0176304012228616</v>
      </c>
      <c r="AF294" s="11">
        <f t="shared" si="344"/>
        <v>-2.9039671966837322E-3</v>
      </c>
      <c r="AG294" s="11">
        <f t="shared" si="345"/>
        <v>2.0567434751257441E-3</v>
      </c>
      <c r="AH294" s="11">
        <f t="shared" si="346"/>
        <v>8.257041531207765E-4</v>
      </c>
      <c r="AI294" s="1">
        <f t="shared" si="325"/>
        <v>607282.29946815723</v>
      </c>
      <c r="AJ294" s="1">
        <f t="shared" si="326"/>
        <v>607002.1607049664</v>
      </c>
      <c r="AK294" s="1">
        <f t="shared" si="327"/>
        <v>112503.6973898307</v>
      </c>
      <c r="AL294" s="17">
        <f t="shared" si="397"/>
        <v>70.492093334980794</v>
      </c>
      <c r="AM294" s="17">
        <f t="shared" si="397"/>
        <v>32.710673885874755</v>
      </c>
      <c r="AN294" s="17">
        <f t="shared" si="397"/>
        <v>4.8518802435911175</v>
      </c>
      <c r="AO294" s="7">
        <f t="shared" si="396"/>
        <v>1.6713610405714025E-3</v>
      </c>
      <c r="AP294" s="7">
        <f t="shared" si="396"/>
        <v>2.5737704055003321E-3</v>
      </c>
      <c r="AQ294" s="7">
        <f t="shared" si="396"/>
        <v>1.8629981962061839E-3</v>
      </c>
      <c r="AR294" s="1">
        <f t="shared" si="364"/>
        <v>310637.79550918104</v>
      </c>
      <c r="AS294" s="1">
        <f t="shared" si="365"/>
        <v>314377.71959318762</v>
      </c>
      <c r="AT294" s="1">
        <f t="shared" si="366"/>
        <v>57708.253251204711</v>
      </c>
      <c r="AU294" s="1">
        <f t="shared" si="328"/>
        <v>62127.55910183621</v>
      </c>
      <c r="AV294" s="1">
        <f t="shared" si="329"/>
        <v>62875.54391863753</v>
      </c>
      <c r="AW294" s="1">
        <f t="shared" si="330"/>
        <v>11541.650650240943</v>
      </c>
      <c r="AX294" s="1">
        <f t="shared" si="378"/>
        <v>193162.61695223264</v>
      </c>
      <c r="AY294" s="1">
        <f t="shared" si="379"/>
        <v>70397.444194188516</v>
      </c>
      <c r="AZ294" s="1">
        <f t="shared" si="380"/>
        <v>6779.6229333652273</v>
      </c>
      <c r="BA294" s="1">
        <f t="shared" si="381"/>
        <v>12.171287688002106</v>
      </c>
      <c r="BB294" s="1">
        <f t="shared" si="382"/>
        <v>11.161912237427304</v>
      </c>
      <c r="BC294" s="1">
        <f t="shared" si="383"/>
        <v>8.8216767648399941</v>
      </c>
      <c r="BD294" s="1">
        <f t="shared" si="384"/>
        <v>136.80465686056891</v>
      </c>
      <c r="BE294">
        <f t="shared" si="370"/>
        <v>0.44605544733121549</v>
      </c>
      <c r="BF294">
        <f t="shared" si="371"/>
        <v>0.64396964061591089</v>
      </c>
      <c r="BG294">
        <f t="shared" si="372"/>
        <v>5.0936644772301656E-2</v>
      </c>
      <c r="BH294">
        <f t="shared" si="385"/>
        <v>0.51519842684460238</v>
      </c>
      <c r="BI294">
        <f t="shared" si="386"/>
        <v>1.989654620938508E-2</v>
      </c>
      <c r="BJ294">
        <f t="shared" si="386"/>
        <v>4.1469689803498549E-2</v>
      </c>
      <c r="BK294">
        <f t="shared" si="386"/>
        <v>2.5945417806596459E-4</v>
      </c>
      <c r="BL294">
        <f t="shared" si="375"/>
        <v>6180.6192527299336</v>
      </c>
      <c r="BM294">
        <f t="shared" si="376"/>
        <v>13037.146512660738</v>
      </c>
      <c r="BN294">
        <f t="shared" si="377"/>
        <v>14.972647414913848</v>
      </c>
      <c r="BO294">
        <f t="shared" si="348"/>
        <v>2999.7610681030378</v>
      </c>
      <c r="BP294">
        <f t="shared" si="367"/>
        <v>2951.1245542368329</v>
      </c>
      <c r="BQ294">
        <f t="shared" si="368"/>
        <v>164.14479547552361</v>
      </c>
      <c r="BR294" s="7">
        <f t="shared" si="393"/>
        <v>2.6622339174604548E-3</v>
      </c>
      <c r="BS294" s="7">
        <f t="shared" si="373"/>
        <v>1.1833487795915813E-3</v>
      </c>
      <c r="BT294" s="7">
        <f t="shared" si="374"/>
        <v>1.1040136786070204E-4</v>
      </c>
      <c r="BU294" s="8">
        <f>MAX((BU$3*climate!$I404+BU$4*climate!$I404^2+BU$5*climate!$I404^6)*(K294/K$66)^$BW$1,-99)</f>
        <v>1.9628226259728552</v>
      </c>
      <c r="BV294" s="8">
        <f>MAX((BV$3*climate!$I404+BV$4*climate!$I404^2+BV$5*climate!$I404^6)*(L294/L$66)^$BW$1,-99)</f>
        <v>0.46889352037815218</v>
      </c>
      <c r="BW294" s="8">
        <f>MAX((BW$3*climate!$I404+BW$4*climate!$I404^2+BW$5*climate!$I404^6)*(M294/M$66)^$BW$1,-99)</f>
        <v>-0.29904768061142661</v>
      </c>
      <c r="BX294" s="8">
        <f>MAX((BX$3*climate!$M404+BX$4*climate!$M404^2+BX$5*climate!$M404^6)*(K294/K$66)^$BW$1,-99)</f>
        <v>1.9628220548771191</v>
      </c>
      <c r="BY294" s="8">
        <f>MAX((BY$3*climate!$M404+BY$4*climate!$M404^2+BY$5*climate!$M404^6)*(L294/L$66)^$BW$1,-99)</f>
        <v>0.46889304204919535</v>
      </c>
      <c r="BZ294" s="8">
        <f>MAX((BZ$3*climate!$M404+BZ$4*climate!$M404^2+BZ$5*climate!$M404^6)*(M294/M$66)^$BW$1,-99)</f>
        <v>-0.29904826094142251</v>
      </c>
      <c r="CA294" s="8">
        <f t="shared" si="387"/>
        <v>2.108937508387899E-3</v>
      </c>
      <c r="CB294" s="8">
        <f t="shared" si="388"/>
        <v>2.4956086267857307E-6</v>
      </c>
      <c r="CC294" s="8">
        <f t="shared" si="389"/>
        <v>2.3282958565876484E-7</v>
      </c>
      <c r="CD294" s="8">
        <f>MAX((CD$3*climate!$I404+CD$4*climate!$I404^2+CD$5*climate!$I404^6)*(K294/K$66)^$BW$1,-99)</f>
        <v>0.8751848801003056</v>
      </c>
      <c r="CE294" s="8">
        <f>MAX((CE$3*climate!$I404+CE$4*climate!$I404^2+CE$5*climate!$I404^6)*(L294/L$66)^$BW$1,-99)</f>
        <v>0.23286195902413942</v>
      </c>
      <c r="CF294" s="8">
        <f>MAX((CF$3*climate!$I404+CF$4*climate!$I404^2+CF$5*climate!$I404^6)*(M294/M$66)^$BW$1,-99)</f>
        <v>-6.7115217805680513E-2</v>
      </c>
      <c r="CG294" s="8">
        <f>MAX((CG$3*climate!$M404+CG$4*climate!$M404^2+CG$5*climate!$M404^6)*(K294/K$66)^$BW$1,-99)</f>
        <v>0.87518506464258949</v>
      </c>
      <c r="CH294" s="8">
        <f>MAX((CH$3*climate!$M404+CH$4*climate!$M404^2+CH$5*climate!$M404^6)*(L294/L$66)^$BW$1,-99)</f>
        <v>0.23286191568440945</v>
      </c>
      <c r="CI294" s="8">
        <f>MAX((CI$3*climate!$M404+CI$4*climate!$M404^2+CI$5*climate!$M404^6)*(M294/M$66)^$BW$1,-99)</f>
        <v>-6.7115412997674012E-2</v>
      </c>
      <c r="CJ294" s="8">
        <f t="shared" si="390"/>
        <v>-4.2657687903759059E-7</v>
      </c>
      <c r="CK294" s="8">
        <f t="shared" si="391"/>
        <v>-5.0478922921111842E-10</v>
      </c>
      <c r="CL294" s="8">
        <f t="shared" si="392"/>
        <v>-4.7094670943499232E-11</v>
      </c>
    </row>
    <row r="295" spans="1:90">
      <c r="A295">
        <f t="shared" si="331"/>
        <v>2249</v>
      </c>
      <c r="B295" s="4">
        <f t="shared" si="349"/>
        <v>1286.5338636538254</v>
      </c>
      <c r="C295" s="4">
        <f t="shared" si="350"/>
        <v>3572.6041175661717</v>
      </c>
      <c r="D295" s="4">
        <f t="shared" si="351"/>
        <v>6809.6135294941241</v>
      </c>
      <c r="E295" s="11">
        <f t="shared" si="332"/>
        <v>4.6250388216482747E-8</v>
      </c>
      <c r="F295" s="11">
        <f t="shared" si="333"/>
        <v>9.2721832222807968E-8</v>
      </c>
      <c r="G295" s="11">
        <f t="shared" si="334"/>
        <v>2.0471397490722682E-7</v>
      </c>
      <c r="H295" s="4">
        <f t="shared" si="352"/>
        <v>311284.06476353231</v>
      </c>
      <c r="I295" s="4">
        <f t="shared" si="353"/>
        <v>315396.24357776024</v>
      </c>
      <c r="J295" s="4">
        <f t="shared" si="354"/>
        <v>57843.229610760878</v>
      </c>
      <c r="K295" s="4">
        <f t="shared" si="322"/>
        <v>241955.59367513951</v>
      </c>
      <c r="L295" s="4">
        <f t="shared" si="323"/>
        <v>88281.889960039349</v>
      </c>
      <c r="M295" s="4">
        <f t="shared" si="324"/>
        <v>8494.3483738434661</v>
      </c>
      <c r="N295" s="11">
        <f t="shared" si="335"/>
        <v>2.0804128367051256E-3</v>
      </c>
      <c r="O295" s="11">
        <f t="shared" si="336"/>
        <v>3.2397166751374495E-3</v>
      </c>
      <c r="P295" s="11">
        <f t="shared" si="337"/>
        <v>2.3387385796211912E-3</v>
      </c>
      <c r="Q295" s="4">
        <f t="shared" si="338"/>
        <v>2167.7647735670712</v>
      </c>
      <c r="R295" s="4">
        <f t="shared" si="339"/>
        <v>7521.0523696709133</v>
      </c>
      <c r="S295" s="4">
        <f t="shared" si="340"/>
        <v>1833.6166241396877</v>
      </c>
      <c r="T295" s="4">
        <f t="shared" si="355"/>
        <v>6.9639439308074405</v>
      </c>
      <c r="U295" s="4">
        <f t="shared" si="356"/>
        <v>23.846360008459058</v>
      </c>
      <c r="V295" s="4">
        <f t="shared" si="357"/>
        <v>31.699762210348133</v>
      </c>
      <c r="W295" s="11">
        <f t="shared" si="341"/>
        <v>-1.219247815263802E-2</v>
      </c>
      <c r="X295" s="11">
        <f t="shared" si="342"/>
        <v>-1.3228699347321071E-2</v>
      </c>
      <c r="Y295" s="11">
        <f t="shared" si="343"/>
        <v>-1.2203590333800474E-2</v>
      </c>
      <c r="Z295" s="4">
        <f t="shared" si="369"/>
        <v>1484.39121031231</v>
      </c>
      <c r="AA295" s="4">
        <f t="shared" si="358"/>
        <v>13610.912747693439</v>
      </c>
      <c r="AB295" s="4">
        <f t="shared" si="359"/>
        <v>3549.1287886119198</v>
      </c>
      <c r="AC295" s="12">
        <f t="shared" si="360"/>
        <v>1.2236151502822052</v>
      </c>
      <c r="AD295" s="12">
        <f t="shared" si="361"/>
        <v>5.0320259449709646</v>
      </c>
      <c r="AE295" s="12">
        <f t="shared" si="362"/>
        <v>2.019296367024614</v>
      </c>
      <c r="AF295" s="11">
        <f t="shared" si="344"/>
        <v>-2.9039671966837322E-3</v>
      </c>
      <c r="AG295" s="11">
        <f t="shared" si="345"/>
        <v>2.0567434751257441E-3</v>
      </c>
      <c r="AH295" s="11">
        <f t="shared" si="346"/>
        <v>8.257041531207765E-4</v>
      </c>
      <c r="AI295" s="1">
        <f t="shared" si="325"/>
        <v>608681.62862317765</v>
      </c>
      <c r="AJ295" s="1">
        <f t="shared" si="326"/>
        <v>609177.48855310737</v>
      </c>
      <c r="AK295" s="1">
        <f t="shared" si="327"/>
        <v>112794.97830108859</v>
      </c>
      <c r="AL295" s="17">
        <f t="shared" si="397"/>
        <v>70.608732896064524</v>
      </c>
      <c r="AM295" s="17">
        <f t="shared" si="397"/>
        <v>32.794021752622278</v>
      </c>
      <c r="AN295" s="17">
        <f t="shared" si="397"/>
        <v>4.8608288972917162</v>
      </c>
      <c r="AO295" s="7">
        <f t="shared" si="396"/>
        <v>1.6546474301656884E-3</v>
      </c>
      <c r="AP295" s="7">
        <f t="shared" si="396"/>
        <v>2.5480327014453289E-3</v>
      </c>
      <c r="AQ295" s="7">
        <f t="shared" si="396"/>
        <v>1.8443682142441221E-3</v>
      </c>
      <c r="AR295" s="1">
        <f t="shared" si="364"/>
        <v>311284.06476353231</v>
      </c>
      <c r="AS295" s="1">
        <f t="shared" si="365"/>
        <v>315396.24357776024</v>
      </c>
      <c r="AT295" s="1">
        <f t="shared" si="366"/>
        <v>57843.229610760878</v>
      </c>
      <c r="AU295" s="1">
        <f t="shared" si="328"/>
        <v>62256.812952706467</v>
      </c>
      <c r="AV295" s="1">
        <f t="shared" si="329"/>
        <v>63079.24871555205</v>
      </c>
      <c r="AW295" s="1">
        <f t="shared" si="330"/>
        <v>11568.645922152176</v>
      </c>
      <c r="AX295" s="1">
        <f t="shared" si="378"/>
        <v>193564.4749401116</v>
      </c>
      <c r="AY295" s="1">
        <f t="shared" si="379"/>
        <v>70625.511968031482</v>
      </c>
      <c r="AZ295" s="1">
        <f t="shared" si="380"/>
        <v>6795.4786990747734</v>
      </c>
      <c r="BA295" s="1">
        <f t="shared" si="381"/>
        <v>12.173365939776774</v>
      </c>
      <c r="BB295" s="1">
        <f t="shared" si="382"/>
        <v>11.165146717527337</v>
      </c>
      <c r="BC295" s="1">
        <f t="shared" si="383"/>
        <v>8.8240127728271425</v>
      </c>
      <c r="BD295" s="1">
        <f t="shared" si="384"/>
        <v>132.85469778490565</v>
      </c>
      <c r="BE295">
        <f t="shared" si="370"/>
        <v>0.44605544733121549</v>
      </c>
      <c r="BF295">
        <f t="shared" si="371"/>
        <v>0.64396964061591089</v>
      </c>
      <c r="BG295">
        <f t="shared" si="372"/>
        <v>5.0936644772301656E-2</v>
      </c>
      <c r="BH295">
        <f t="shared" si="385"/>
        <v>0.51532359384957505</v>
      </c>
      <c r="BI295">
        <f t="shared" si="386"/>
        <v>1.989654620938508E-2</v>
      </c>
      <c r="BJ295">
        <f t="shared" si="386"/>
        <v>4.1469689803498549E-2</v>
      </c>
      <c r="BK295">
        <f t="shared" si="386"/>
        <v>2.5945417806596459E-4</v>
      </c>
      <c r="BL295">
        <f t="shared" si="375"/>
        <v>6193.4777788128386</v>
      </c>
      <c r="BM295">
        <f t="shared" si="376"/>
        <v>13079.384386358388</v>
      </c>
      <c r="BN295">
        <f t="shared" si="377"/>
        <v>15.007667595340829</v>
      </c>
      <c r="BO295">
        <f t="shared" si="348"/>
        <v>3007.747133762819</v>
      </c>
      <c r="BP295">
        <f t="shared" si="367"/>
        <v>2984.4523933605801</v>
      </c>
      <c r="BQ295">
        <f t="shared" si="368"/>
        <v>166.03173424531232</v>
      </c>
      <c r="BR295" s="7">
        <f t="shared" si="393"/>
        <v>2.6361607459783887E-3</v>
      </c>
      <c r="BS295" s="7">
        <f t="shared" si="373"/>
        <v>1.1488823102830887E-3</v>
      </c>
      <c r="BT295" s="7">
        <f t="shared" si="374"/>
        <v>1.0690946587819759E-4</v>
      </c>
      <c r="BU295" s="8">
        <f>MAX((BU$3*climate!$I405+BU$4*climate!$I405^2+BU$5*climate!$I405^6)*(K295/K$66)^$BW$1,-99)</f>
        <v>1.9593429777428308</v>
      </c>
      <c r="BV295" s="8">
        <f>MAX((BV$3*climate!$I405+BV$4*climate!$I405^2+BV$5*climate!$I405^6)*(L295/L$66)^$BW$1,-99)</f>
        <v>0.46645566159176005</v>
      </c>
      <c r="BW295" s="8">
        <f>MAX((BW$3*climate!$I405+BW$4*climate!$I405^2+BW$5*climate!$I405^6)*(M295/M$66)^$BW$1,-99)</f>
        <v>-0.3013707736212754</v>
      </c>
      <c r="BX295" s="8">
        <f>MAX((BX$3*climate!$M405+BX$4*climate!$M405^2+BX$5*climate!$M405^6)*(K295/K$66)^$BW$1,-99)</f>
        <v>1.9593424062576095</v>
      </c>
      <c r="BY295" s="8">
        <f>MAX((BY$3*climate!$M405+BY$4*climate!$M405^2+BY$5*climate!$M405^6)*(L295/L$66)^$BW$1,-99)</f>
        <v>0.46645518355828391</v>
      </c>
      <c r="BZ295" s="8">
        <f>MAX((BZ$3*climate!$M405+BZ$4*climate!$M405^2+BZ$5*climate!$M405^6)*(M295/M$66)^$BW$1,-99)</f>
        <v>-0.30137135336597537</v>
      </c>
      <c r="CA295" s="8">
        <f t="shared" si="387"/>
        <v>2.114285484555951E-3</v>
      </c>
      <c r="CB295" s="8">
        <f t="shared" si="388"/>
        <v>2.4290651920946404E-6</v>
      </c>
      <c r="CC295" s="8">
        <f t="shared" si="389"/>
        <v>2.2603713186790291E-7</v>
      </c>
      <c r="CD295" s="8">
        <f>MAX((CD$3*climate!$I405+CD$4*climate!$I405^2+CD$5*climate!$I405^6)*(K295/K$66)^$BW$1,-99)</f>
        <v>0.87552188092118044</v>
      </c>
      <c r="CE295" s="8">
        <f>MAX((CE$3*climate!$I405+CE$4*climate!$I405^2+CE$5*climate!$I405^6)*(L295/L$66)^$BW$1,-99)</f>
        <v>0.2324855499390758</v>
      </c>
      <c r="CF295" s="8">
        <f>MAX((CF$3*climate!$I405+CF$4*climate!$I405^2+CF$5*climate!$I405^6)*(M295/M$66)^$BW$1,-99)</f>
        <v>-6.7917833795204094E-2</v>
      </c>
      <c r="CG295" s="8">
        <f>MAX((CG$3*climate!$M405+CG$4*climate!$M405^2+CG$5*climate!$M405^6)*(K295/K$66)^$BW$1,-99)</f>
        <v>0.8755220640321143</v>
      </c>
      <c r="CH295" s="8">
        <f>MAX((CH$3*climate!$M405+CH$4*climate!$M405^2+CH$5*climate!$M405^6)*(L295/L$66)^$BW$1,-99)</f>
        <v>0.23248550586339739</v>
      </c>
      <c r="CI295" s="8">
        <f>MAX((CI$3*climate!$M405+CI$4*climate!$M405^2+CI$5*climate!$M405^6)*(M295/M$66)^$BW$1,-99)</f>
        <v>-6.7918029585222417E-2</v>
      </c>
      <c r="CJ295" s="8">
        <f t="shared" si="390"/>
        <v>-3.793759963924818E-7</v>
      </c>
      <c r="CK295" s="8">
        <f t="shared" si="391"/>
        <v>-4.3585837120134321E-10</v>
      </c>
      <c r="CL295" s="8">
        <f t="shared" si="392"/>
        <v>-4.0558885141329245E-11</v>
      </c>
    </row>
    <row r="296" spans="1:90">
      <c r="A296">
        <f t="shared" si="331"/>
        <v>2250</v>
      </c>
      <c r="B296" s="4">
        <f t="shared" si="349"/>
        <v>1286.5339201813815</v>
      </c>
      <c r="C296" s="4">
        <f t="shared" si="350"/>
        <v>3572.6044322616517</v>
      </c>
      <c r="D296" s="4">
        <f t="shared" si="351"/>
        <v>6809.6148538160242</v>
      </c>
      <c r="E296" s="11">
        <f t="shared" si="332"/>
        <v>4.3937868805658608E-8</v>
      </c>
      <c r="F296" s="11">
        <f t="shared" si="333"/>
        <v>8.8085740611667567E-8</v>
      </c>
      <c r="G296" s="11">
        <f t="shared" si="334"/>
        <v>1.9447827616186545E-7</v>
      </c>
      <c r="H296" s="4">
        <f t="shared" si="352"/>
        <v>311925.26935875241</v>
      </c>
      <c r="I296" s="4">
        <f t="shared" si="353"/>
        <v>316407.92737639393</v>
      </c>
      <c r="J296" s="4">
        <f t="shared" si="354"/>
        <v>57977.184483733719</v>
      </c>
      <c r="K296" s="4">
        <f t="shared" si="322"/>
        <v>242453.98000448814</v>
      </c>
      <c r="L296" s="4">
        <f t="shared" si="323"/>
        <v>88565.060413388841</v>
      </c>
      <c r="M296" s="4">
        <f t="shared" si="324"/>
        <v>8514.0181535001229</v>
      </c>
      <c r="N296" s="11">
        <f t="shared" si="335"/>
        <v>2.0598256141901583E-3</v>
      </c>
      <c r="O296" s="11">
        <f t="shared" si="336"/>
        <v>3.2075712637968934E-3</v>
      </c>
      <c r="P296" s="11">
        <f t="shared" si="337"/>
        <v>2.3156313811223406E-3</v>
      </c>
      <c r="Q296" s="4">
        <f t="shared" si="338"/>
        <v>2145.7452185452253</v>
      </c>
      <c r="R296" s="4">
        <f t="shared" si="339"/>
        <v>7445.3644631187417</v>
      </c>
      <c r="S296" s="4">
        <f t="shared" si="340"/>
        <v>1815.4344350848619</v>
      </c>
      <c r="T296" s="4">
        <f t="shared" si="355"/>
        <v>6.8790361965748748</v>
      </c>
      <c r="U296" s="4">
        <f t="shared" si="356"/>
        <v>23.530903681379172</v>
      </c>
      <c r="V296" s="4">
        <f t="shared" si="357"/>
        <v>31.312911298654154</v>
      </c>
      <c r="W296" s="11">
        <f t="shared" si="341"/>
        <v>-1.219247815263802E-2</v>
      </c>
      <c r="X296" s="11">
        <f t="shared" si="342"/>
        <v>-1.3228699347321071E-2</v>
      </c>
      <c r="Y296" s="11">
        <f t="shared" si="343"/>
        <v>-1.2203590333800474E-2</v>
      </c>
      <c r="Z296" s="4">
        <f t="shared" si="369"/>
        <v>1465.076440304535</v>
      </c>
      <c r="AA296" s="4">
        <f t="shared" si="358"/>
        <v>13502.084825009928</v>
      </c>
      <c r="AB296" s="4">
        <f t="shared" si="359"/>
        <v>3516.9181209991166</v>
      </c>
      <c r="AC296" s="12">
        <f t="shared" si="360"/>
        <v>1.2200618120244204</v>
      </c>
      <c r="AD296" s="12">
        <f t="shared" si="361"/>
        <v>5.042375531499947</v>
      </c>
      <c r="AE296" s="12">
        <f t="shared" si="362"/>
        <v>2.020963708421248</v>
      </c>
      <c r="AF296" s="11">
        <f t="shared" si="344"/>
        <v>-2.9039671966837322E-3</v>
      </c>
      <c r="AG296" s="11">
        <f t="shared" si="345"/>
        <v>2.0567434751257441E-3</v>
      </c>
      <c r="AH296" s="11">
        <f t="shared" si="346"/>
        <v>8.257041531207765E-4</v>
      </c>
      <c r="AI296" s="1">
        <f t="shared" si="325"/>
        <v>610070.27871356637</v>
      </c>
      <c r="AJ296" s="1">
        <f t="shared" si="326"/>
        <v>611338.98841334868</v>
      </c>
      <c r="AK296" s="1">
        <f t="shared" si="327"/>
        <v>113084.12639313191</v>
      </c>
      <c r="AL296" s="17">
        <f t="shared" si="397"/>
        <v>70.724397128913921</v>
      </c>
      <c r="AM296" s="17">
        <f t="shared" si="397"/>
        <v>32.876746390061491</v>
      </c>
      <c r="AN296" s="17">
        <f t="shared" si="397"/>
        <v>4.86970440402163</v>
      </c>
      <c r="AO296" s="7">
        <f t="shared" si="396"/>
        <v>1.6381009558640316E-3</v>
      </c>
      <c r="AP296" s="7">
        <f t="shared" si="396"/>
        <v>2.5225523744308756E-3</v>
      </c>
      <c r="AQ296" s="7">
        <f t="shared" si="396"/>
        <v>1.8259245321016809E-3</v>
      </c>
      <c r="AR296" s="1">
        <f t="shared" si="364"/>
        <v>311925.26935875241</v>
      </c>
      <c r="AS296" s="1">
        <f t="shared" si="365"/>
        <v>316407.92737639393</v>
      </c>
      <c r="AT296" s="1">
        <f t="shared" si="366"/>
        <v>57977.184483733719</v>
      </c>
      <c r="AU296" s="1">
        <f t="shared" si="328"/>
        <v>62385.053871750482</v>
      </c>
      <c r="AV296" s="1">
        <f t="shared" si="329"/>
        <v>63281.585475278785</v>
      </c>
      <c r="AW296" s="1">
        <f t="shared" si="330"/>
        <v>11595.436896746745</v>
      </c>
      <c r="AX296" s="1">
        <f t="shared" si="378"/>
        <v>193963.18400359049</v>
      </c>
      <c r="AY296" s="1">
        <f t="shared" si="379"/>
        <v>70852.04833071107</v>
      </c>
      <c r="AZ296" s="1">
        <f t="shared" si="380"/>
        <v>6811.2145228000991</v>
      </c>
      <c r="BA296" s="1">
        <f t="shared" si="381"/>
        <v>12.175423646858889</v>
      </c>
      <c r="BB296" s="1">
        <f t="shared" si="382"/>
        <v>11.168349155508412</v>
      </c>
      <c r="BC296" s="1">
        <f t="shared" si="383"/>
        <v>8.8263257272656634</v>
      </c>
      <c r="BD296" s="1">
        <f t="shared" si="384"/>
        <v>129.0184438571988</v>
      </c>
      <c r="BE296">
        <f t="shared" si="370"/>
        <v>0.44605544733121549</v>
      </c>
      <c r="BF296">
        <f t="shared" si="371"/>
        <v>0.64396964061591089</v>
      </c>
      <c r="BG296">
        <f t="shared" si="372"/>
        <v>5.0936644772301656E-2</v>
      </c>
      <c r="BH296">
        <f t="shared" si="385"/>
        <v>0.51544779965394927</v>
      </c>
      <c r="BI296">
        <f t="shared" si="386"/>
        <v>1.989654620938508E-2</v>
      </c>
      <c r="BJ296">
        <f t="shared" si="386"/>
        <v>4.1469689803498549E-2</v>
      </c>
      <c r="BK296">
        <f t="shared" si="386"/>
        <v>2.5945417806596459E-4</v>
      </c>
      <c r="BL296">
        <f t="shared" si="375"/>
        <v>6206.2355356713051</v>
      </c>
      <c r="BM296">
        <f t="shared" si="376"/>
        <v>13121.338599666953</v>
      </c>
      <c r="BN296">
        <f t="shared" si="377"/>
        <v>15.042422746805928</v>
      </c>
      <c r="BO296">
        <f t="shared" si="348"/>
        <v>3015.6760386906735</v>
      </c>
      <c r="BP296">
        <f t="shared" si="367"/>
        <v>3018.1575944950682</v>
      </c>
      <c r="BQ296">
        <f t="shared" si="368"/>
        <v>167.94040403233407</v>
      </c>
      <c r="BR296" s="7">
        <f t="shared" si="393"/>
        <v>2.6103459819255548E-3</v>
      </c>
      <c r="BS296" s="7">
        <f t="shared" si="373"/>
        <v>1.1154197187214453E-3</v>
      </c>
      <c r="BT296" s="7">
        <f t="shared" si="374"/>
        <v>1.0353062379780114E-4</v>
      </c>
      <c r="BU296" s="8">
        <f>MAX((BU$3*climate!$I406+BU$4*climate!$I406^2+BU$5*climate!$I406^6)*(K296/K$66)^$BW$1,-99)</f>
        <v>1.9559165014696089</v>
      </c>
      <c r="BV296" s="8">
        <f>MAX((BV$3*climate!$I406+BV$4*climate!$I406^2+BV$5*climate!$I406^6)*(L296/L$66)^$BW$1,-99)</f>
        <v>0.46406067388003625</v>
      </c>
      <c r="BW296" s="8">
        <f>MAX((BW$3*climate!$I406+BW$4*climate!$I406^2+BW$5*climate!$I406^6)*(M296/M$66)^$BW$1,-99)</f>
        <v>-0.30364821032746725</v>
      </c>
      <c r="BX296" s="8">
        <f>MAX((BX$3*climate!$M406+BX$4*climate!$M406^2+BX$5*climate!$M406^6)*(K296/K$66)^$BW$1,-99)</f>
        <v>1.9559159296215891</v>
      </c>
      <c r="BY296" s="8">
        <f>MAX((BY$3*climate!$M406+BY$4*climate!$M406^2+BY$5*climate!$M406^6)*(L296/L$66)^$BW$1,-99)</f>
        <v>0.46406019615098648</v>
      </c>
      <c r="BZ296" s="8">
        <f>MAX((BZ$3*climate!$M406+BZ$4*climate!$M406^2+BZ$5*climate!$M406^6)*(M296/M$66)^$BW$1,-99)</f>
        <v>-0.30364878948340979</v>
      </c>
      <c r="CA296" s="8">
        <f t="shared" si="387"/>
        <v>2.1195167854176052E-3</v>
      </c>
      <c r="CB296" s="8">
        <f t="shared" si="388"/>
        <v>2.364150816615887E-6</v>
      </c>
      <c r="CC296" s="8">
        <f t="shared" si="389"/>
        <v>2.194348949441949E-7</v>
      </c>
      <c r="CD296" s="8">
        <f>MAX((CD$3*climate!$I406+CD$4*climate!$I406^2+CD$5*climate!$I406^6)*(K296/K$66)^$BW$1,-99)</f>
        <v>0.87584339364835206</v>
      </c>
      <c r="CE296" s="8">
        <f>MAX((CE$3*climate!$I406+CE$4*climate!$I406^2+CE$5*climate!$I406^6)*(L296/L$66)^$BW$1,-99)</f>
        <v>0.23211150814203665</v>
      </c>
      <c r="CF296" s="8">
        <f>MAX((CF$3*climate!$I406+CF$4*climate!$I406^2+CF$5*climate!$I406^6)*(M296/M$66)^$BW$1,-99)</f>
        <v>-6.8708189151759136E-2</v>
      </c>
      <c r="CG296" s="8">
        <f>MAX((CG$3*climate!$M406+CG$4*climate!$M406^2+CG$5*climate!$M406^6)*(K296/K$66)^$BW$1,-99)</f>
        <v>0.8758435753524999</v>
      </c>
      <c r="CH296" s="8">
        <f>MAX((CH$3*climate!$M406+CH$4*climate!$M406^2+CH$5*climate!$M406^6)*(L296/L$66)^$BW$1,-99)</f>
        <v>0.23211146334667104</v>
      </c>
      <c r="CI296" s="8">
        <f>MAX((CI$3*climate!$M406+CI$4*climate!$M406^2+CI$5*climate!$M406^6)*(M296/M$66)^$BW$1,-99)</f>
        <v>-6.8708385523257046E-2</v>
      </c>
      <c r="CJ296" s="8">
        <f t="shared" si="390"/>
        <v>-3.3391227041117264E-7</v>
      </c>
      <c r="CK296" s="8">
        <f t="shared" si="391"/>
        <v>-3.7245233073966938E-10</v>
      </c>
      <c r="CL296" s="8">
        <f t="shared" si="392"/>
        <v>-3.4570145649408761E-11</v>
      </c>
    </row>
    <row r="297" spans="1:90">
      <c r="A297">
        <f t="shared" si="331"/>
        <v>2251</v>
      </c>
      <c r="B297" s="4">
        <f t="shared" si="349"/>
        <v>1286.5339738825621</v>
      </c>
      <c r="C297" s="4">
        <f t="shared" si="350"/>
        <v>3572.6047312223836</v>
      </c>
      <c r="D297" s="4">
        <f t="shared" si="351"/>
        <v>6809.6161119220733</v>
      </c>
      <c r="E297" s="11">
        <f t="shared" si="332"/>
        <v>4.1740975365375674E-8</v>
      </c>
      <c r="F297" s="11">
        <f t="shared" si="333"/>
        <v>8.3681453581084185E-8</v>
      </c>
      <c r="G297" s="11">
        <f t="shared" si="334"/>
        <v>1.8475436235377218E-7</v>
      </c>
      <c r="H297" s="4">
        <f t="shared" si="352"/>
        <v>312561.43822442944</v>
      </c>
      <c r="I297" s="4">
        <f t="shared" si="353"/>
        <v>317412.78629900719</v>
      </c>
      <c r="J297" s="4">
        <f t="shared" si="354"/>
        <v>58110.122867572754</v>
      </c>
      <c r="K297" s="4">
        <f t="shared" si="322"/>
        <v>242948.45264067687</v>
      </c>
      <c r="L297" s="4">
        <f t="shared" si="323"/>
        <v>88846.320871999444</v>
      </c>
      <c r="M297" s="4">
        <f t="shared" si="324"/>
        <v>8533.5387358819371</v>
      </c>
      <c r="N297" s="11">
        <f t="shared" si="335"/>
        <v>2.0394494500752813E-3</v>
      </c>
      <c r="O297" s="11">
        <f t="shared" si="336"/>
        <v>3.1757496387150308E-3</v>
      </c>
      <c r="P297" s="11">
        <f t="shared" si="337"/>
        <v>2.2927578999569764E-3</v>
      </c>
      <c r="Q297" s="4">
        <f t="shared" si="338"/>
        <v>2123.9061384288552</v>
      </c>
      <c r="R297" s="4">
        <f t="shared" si="339"/>
        <v>7370.2044178749074</v>
      </c>
      <c r="S297" s="4">
        <f t="shared" si="340"/>
        <v>1797.3915050456908</v>
      </c>
      <c r="T297" s="4">
        <f t="shared" si="355"/>
        <v>6.7951636980369292</v>
      </c>
      <c r="U297" s="4">
        <f t="shared" si="356"/>
        <v>23.219620431207435</v>
      </c>
      <c r="V297" s="4">
        <f t="shared" si="357"/>
        <v>30.930781357006747</v>
      </c>
      <c r="W297" s="11">
        <f t="shared" si="341"/>
        <v>-1.219247815263802E-2</v>
      </c>
      <c r="X297" s="11">
        <f t="shared" si="342"/>
        <v>-1.3228699347321071E-2</v>
      </c>
      <c r="Y297" s="11">
        <f t="shared" si="343"/>
        <v>-1.2203590333800474E-2</v>
      </c>
      <c r="Z297" s="4">
        <f t="shared" si="369"/>
        <v>1445.9832814820477</v>
      </c>
      <c r="AA297" s="4">
        <f t="shared" si="358"/>
        <v>13393.6978195016</v>
      </c>
      <c r="AB297" s="4">
        <f t="shared" si="359"/>
        <v>3484.9194099288688</v>
      </c>
      <c r="AC297" s="12">
        <f t="shared" si="360"/>
        <v>1.216518792544375</v>
      </c>
      <c r="AD297" s="12">
        <f t="shared" si="361"/>
        <v>5.0527464044734929</v>
      </c>
      <c r="AE297" s="12">
        <f t="shared" si="362"/>
        <v>2.0226324265485975</v>
      </c>
      <c r="AF297" s="11">
        <f t="shared" si="344"/>
        <v>-2.9039671966837322E-3</v>
      </c>
      <c r="AG297" s="11">
        <f t="shared" si="345"/>
        <v>2.0567434751257441E-3</v>
      </c>
      <c r="AH297" s="11">
        <f t="shared" si="346"/>
        <v>8.257041531207765E-4</v>
      </c>
      <c r="AI297" s="1">
        <f t="shared" si="325"/>
        <v>611448.30471396027</v>
      </c>
      <c r="AJ297" s="1">
        <f t="shared" si="326"/>
        <v>613486.67504729261</v>
      </c>
      <c r="AK297" s="1">
        <f t="shared" si="327"/>
        <v>113371.15065056547</v>
      </c>
      <c r="AL297" s="17">
        <f t="shared" si="397"/>
        <v>70.839092294428298</v>
      </c>
      <c r="AM297" s="17">
        <f t="shared" si="397"/>
        <v>32.958850371584603</v>
      </c>
      <c r="AN297" s="17">
        <f t="shared" si="397"/>
        <v>4.8785071996296629</v>
      </c>
      <c r="AO297" s="7">
        <f t="shared" si="396"/>
        <v>1.6217199463053912E-3</v>
      </c>
      <c r="AP297" s="7">
        <f t="shared" si="396"/>
        <v>2.497326850686567E-3</v>
      </c>
      <c r="AQ297" s="7">
        <f t="shared" si="396"/>
        <v>1.8076652867806641E-3</v>
      </c>
      <c r="AR297" s="1">
        <f t="shared" si="364"/>
        <v>312561.43822442944</v>
      </c>
      <c r="AS297" s="1">
        <f t="shared" si="365"/>
        <v>317412.78629900719</v>
      </c>
      <c r="AT297" s="1">
        <f t="shared" si="366"/>
        <v>58110.122867572754</v>
      </c>
      <c r="AU297" s="1">
        <f t="shared" si="328"/>
        <v>62512.287644885888</v>
      </c>
      <c r="AV297" s="1">
        <f t="shared" si="329"/>
        <v>63482.557259801441</v>
      </c>
      <c r="AW297" s="1">
        <f t="shared" si="330"/>
        <v>11622.024573514551</v>
      </c>
      <c r="AX297" s="1">
        <f t="shared" si="378"/>
        <v>194358.76211254147</v>
      </c>
      <c r="AY297" s="1">
        <f t="shared" si="379"/>
        <v>71077.056697599546</v>
      </c>
      <c r="AZ297" s="1">
        <f t="shared" si="380"/>
        <v>6826.8309887055484</v>
      </c>
      <c r="BA297" s="1">
        <f t="shared" si="381"/>
        <v>12.177461019455214</v>
      </c>
      <c r="BB297" s="1">
        <f t="shared" si="382"/>
        <v>11.171519873105099</v>
      </c>
      <c r="BC297" s="1">
        <f t="shared" si="383"/>
        <v>8.8286158608068064</v>
      </c>
      <c r="BD297" s="1">
        <f t="shared" si="384"/>
        <v>125.29263537281098</v>
      </c>
      <c r="BE297">
        <f t="shared" si="370"/>
        <v>0.44605544733121549</v>
      </c>
      <c r="BF297">
        <f t="shared" si="371"/>
        <v>0.64396964061591089</v>
      </c>
      <c r="BG297">
        <f t="shared" si="372"/>
        <v>5.0936644772301656E-2</v>
      </c>
      <c r="BH297">
        <f t="shared" si="385"/>
        <v>0.51557105363442735</v>
      </c>
      <c r="BI297">
        <f t="shared" si="386"/>
        <v>1.989654620938508E-2</v>
      </c>
      <c r="BJ297">
        <f t="shared" si="386"/>
        <v>4.1469689803498549E-2</v>
      </c>
      <c r="BK297">
        <f t="shared" si="386"/>
        <v>2.5945417806596459E-4</v>
      </c>
      <c r="BL297">
        <f t="shared" si="375"/>
        <v>6218.8930989042201</v>
      </c>
      <c r="BM297">
        <f t="shared" si="376"/>
        <v>13163.009787484003</v>
      </c>
      <c r="BN297">
        <f t="shared" si="377"/>
        <v>15.076914165918302</v>
      </c>
      <c r="BO297">
        <f t="shared" si="348"/>
        <v>3023.5479965210588</v>
      </c>
      <c r="BP297">
        <f t="shared" si="367"/>
        <v>3052.2444312913849</v>
      </c>
      <c r="BQ297">
        <f t="shared" si="368"/>
        <v>169.87105513816013</v>
      </c>
      <c r="BR297" s="7">
        <f t="shared" si="393"/>
        <v>2.5847870302919684E-3</v>
      </c>
      <c r="BS297" s="7">
        <f t="shared" si="373"/>
        <v>1.082931765748976E-3</v>
      </c>
      <c r="BT297" s="7">
        <f t="shared" si="374"/>
        <v>1.0026107543920861E-4</v>
      </c>
      <c r="BU297" s="8">
        <f>MAX((BU$3*climate!$I407+BU$4*climate!$I407^2+BU$5*climate!$I407^6)*(K297/K$66)^$BW$1,-99)</f>
        <v>1.9525430436809621</v>
      </c>
      <c r="BV297" s="8">
        <f>MAX((BV$3*climate!$I407+BV$4*climate!$I407^2+BV$5*climate!$I407^6)*(L297/L$66)^$BW$1,-99)</f>
        <v>0.46170830996701168</v>
      </c>
      <c r="BW297" s="8">
        <f>MAX((BW$3*climate!$I407+BW$4*climate!$I407^2+BW$5*climate!$I407^6)*(M297/M$66)^$BW$1,-99)</f>
        <v>-0.30588025613722486</v>
      </c>
      <c r="BX297" s="8">
        <f>MAX((BX$3*climate!$M407+BX$4*climate!$M407^2+BX$5*climate!$M407^6)*(K297/K$66)^$BW$1,-99)</f>
        <v>1.9525424714963404</v>
      </c>
      <c r="BY297" s="8">
        <f>MAX((BY$3*climate!$M407+BY$4*climate!$M407^2+BY$5*climate!$M407^6)*(L297/L$66)^$BW$1,-99)</f>
        <v>0.46170783255113002</v>
      </c>
      <c r="BZ297" s="8">
        <f>MAX((BZ$3*climate!$M407+BZ$4*climate!$M407^2+BZ$5*climate!$M407^6)*(M297/M$66)^$BW$1,-99)</f>
        <v>-0.30588083470105143</v>
      </c>
      <c r="CA297" s="8">
        <f t="shared" si="387"/>
        <v>2.1246326333193739E-3</v>
      </c>
      <c r="CB297" s="8">
        <f t="shared" si="388"/>
        <v>2.3008321691684462E-6</v>
      </c>
      <c r="CC297" s="8">
        <f t="shared" si="389"/>
        <v>2.130179527298382E-7</v>
      </c>
      <c r="CD297" s="8">
        <f>MAX((CD$3*climate!$I407+CD$4*climate!$I407^2+CD$5*climate!$I407^6)*(K297/K$66)^$BW$1,-99)</f>
        <v>0.87614974737030993</v>
      </c>
      <c r="CE297" s="8">
        <f>MAX((CE$3*climate!$I407+CE$4*climate!$I407^2+CE$5*climate!$I407^6)*(L297/L$66)^$BW$1,-99)</f>
        <v>0.23173997153658829</v>
      </c>
      <c r="CF297" s="8">
        <f>MAX((CF$3*climate!$I407+CF$4*climate!$I407^2+CF$5*climate!$I407^6)*(M297/M$66)^$BW$1,-99)</f>
        <v>-6.9486192074658351E-2</v>
      </c>
      <c r="CG297" s="8">
        <f>MAX((CG$3*climate!$M407+CG$4*climate!$M407^2+CG$5*climate!$M407^6)*(K297/K$66)^$BW$1,-99)</f>
        <v>0.876149927692079</v>
      </c>
      <c r="CH297" s="8">
        <f>MAX((CH$3*climate!$M407+CH$4*climate!$M407^2+CH$5*climate!$M407^6)*(L297/L$66)^$BW$1,-99)</f>
        <v>0.23173992603768348</v>
      </c>
      <c r="CI297" s="8">
        <f>MAX((CI$3*climate!$M407+CI$4*climate!$M407^2+CI$5*climate!$M407^6)*(M297/M$66)^$BW$1,-99)</f>
        <v>-6.9486389011184715E-2</v>
      </c>
      <c r="CJ297" s="8">
        <f t="shared" si="390"/>
        <v>-2.9014472704192794E-7</v>
      </c>
      <c r="CK297" s="8">
        <f t="shared" si="391"/>
        <v>-3.1420694157826972E-10</v>
      </c>
      <c r="CL297" s="8">
        <f t="shared" si="392"/>
        <v>-2.909022236623933E-11</v>
      </c>
    </row>
    <row r="298" spans="1:90">
      <c r="A298">
        <f t="shared" si="331"/>
        <v>2252</v>
      </c>
      <c r="B298" s="4">
        <f t="shared" si="349"/>
        <v>1286.5340248986859</v>
      </c>
      <c r="C298" s="4">
        <f t="shared" si="350"/>
        <v>3572.6050152351027</v>
      </c>
      <c r="D298" s="4">
        <f t="shared" si="351"/>
        <v>6809.6173071230423</v>
      </c>
      <c r="E298" s="11">
        <f t="shared" si="332"/>
        <v>3.9653926597106891E-8</v>
      </c>
      <c r="F298" s="11">
        <f t="shared" si="333"/>
        <v>7.9497380902029978E-8</v>
      </c>
      <c r="G298" s="11">
        <f t="shared" si="334"/>
        <v>1.7551664423608357E-7</v>
      </c>
      <c r="H298" s="4">
        <f t="shared" si="352"/>
        <v>313192.6003538454</v>
      </c>
      <c r="I298" s="4">
        <f t="shared" si="353"/>
        <v>318410.83628004586</v>
      </c>
      <c r="J298" s="4">
        <f t="shared" si="354"/>
        <v>58242.049792404126</v>
      </c>
      <c r="K298" s="4">
        <f t="shared" si="322"/>
        <v>243439.03409667633</v>
      </c>
      <c r="L298" s="4">
        <f t="shared" si="323"/>
        <v>89125.675780615842</v>
      </c>
      <c r="M298" s="4">
        <f t="shared" si="324"/>
        <v>8552.9108561624125</v>
      </c>
      <c r="N298" s="11">
        <f t="shared" si="335"/>
        <v>2.0192820767828135E-3</v>
      </c>
      <c r="O298" s="11">
        <f t="shared" si="336"/>
        <v>3.144248471682598E-3</v>
      </c>
      <c r="P298" s="11">
        <f t="shared" si="337"/>
        <v>2.2701157022957386E-3</v>
      </c>
      <c r="Q298" s="4">
        <f t="shared" si="338"/>
        <v>2102.2470175173953</v>
      </c>
      <c r="R298" s="4">
        <f t="shared" si="339"/>
        <v>7295.5739748343003</v>
      </c>
      <c r="S298" s="4">
        <f t="shared" si="340"/>
        <v>1779.4876803100169</v>
      </c>
      <c r="T298" s="4">
        <f t="shared" si="355"/>
        <v>6.7123138131050153</v>
      </c>
      <c r="U298" s="4">
        <f t="shared" si="356"/>
        <v>22.912455053564077</v>
      </c>
      <c r="V298" s="4">
        <f t="shared" si="357"/>
        <v>30.553314772621484</v>
      </c>
      <c r="W298" s="11">
        <f t="shared" si="341"/>
        <v>-1.219247815263802E-2</v>
      </c>
      <c r="X298" s="11">
        <f t="shared" si="342"/>
        <v>-1.3228699347321071E-2</v>
      </c>
      <c r="Y298" s="11">
        <f t="shared" si="343"/>
        <v>-1.2203590333800474E-2</v>
      </c>
      <c r="Z298" s="4">
        <f t="shared" si="369"/>
        <v>1427.1099254120943</v>
      </c>
      <c r="AA298" s="4">
        <f t="shared" si="358"/>
        <v>13285.759388214852</v>
      </c>
      <c r="AB298" s="4">
        <f t="shared" si="359"/>
        <v>3453.1330013465463</v>
      </c>
      <c r="AC298" s="12">
        <f t="shared" si="360"/>
        <v>1.2129860618766768</v>
      </c>
      <c r="AD298" s="12">
        <f t="shared" si="361"/>
        <v>5.063138607672359</v>
      </c>
      <c r="AE298" s="12">
        <f t="shared" si="362"/>
        <v>2.0243025225434357</v>
      </c>
      <c r="AF298" s="11">
        <f t="shared" si="344"/>
        <v>-2.9039671966837322E-3</v>
      </c>
      <c r="AG298" s="11">
        <f t="shared" si="345"/>
        <v>2.0567434751257441E-3</v>
      </c>
      <c r="AH298" s="11">
        <f t="shared" si="346"/>
        <v>8.257041531207765E-4</v>
      </c>
      <c r="AI298" s="1">
        <f t="shared" si="325"/>
        <v>612815.76188745024</v>
      </c>
      <c r="AJ298" s="1">
        <f t="shared" si="326"/>
        <v>615620.5648023648</v>
      </c>
      <c r="AK298" s="1">
        <f t="shared" si="327"/>
        <v>113656.06015902347</v>
      </c>
      <c r="AL298" s="17">
        <f t="shared" si="397"/>
        <v>70.952824651690818</v>
      </c>
      <c r="AM298" s="17">
        <f t="shared" si="397"/>
        <v>33.040336303365315</v>
      </c>
      <c r="AN298" s="17">
        <f t="shared" si="397"/>
        <v>4.8872377206645821</v>
      </c>
      <c r="AO298" s="7">
        <f t="shared" ref="AO298:AQ313" si="398">AO$5*AO297</f>
        <v>1.6055027468423373E-3</v>
      </c>
      <c r="AP298" s="7">
        <f t="shared" si="398"/>
        <v>2.4723535821797012E-3</v>
      </c>
      <c r="AQ298" s="7">
        <f t="shared" si="398"/>
        <v>1.7895886339128575E-3</v>
      </c>
      <c r="AR298" s="1">
        <f t="shared" si="364"/>
        <v>313192.6003538454</v>
      </c>
      <c r="AS298" s="1">
        <f t="shared" si="365"/>
        <v>318410.83628004586</v>
      </c>
      <c r="AT298" s="1">
        <f t="shared" si="366"/>
        <v>58242.049792404126</v>
      </c>
      <c r="AU298" s="1">
        <f t="shared" si="328"/>
        <v>62638.520070769082</v>
      </c>
      <c r="AV298" s="1">
        <f t="shared" si="329"/>
        <v>63682.167256009176</v>
      </c>
      <c r="AW298" s="1">
        <f t="shared" si="330"/>
        <v>11648.409958480826</v>
      </c>
      <c r="AX298" s="1">
        <f t="shared" si="378"/>
        <v>194751.22727734107</v>
      </c>
      <c r="AY298" s="1">
        <f t="shared" si="379"/>
        <v>71300.540624492671</v>
      </c>
      <c r="AZ298" s="1">
        <f t="shared" si="380"/>
        <v>6842.3286849299302</v>
      </c>
      <c r="BA298" s="1">
        <f t="shared" si="381"/>
        <v>12.179478265522334</v>
      </c>
      <c r="BB298" s="1">
        <f t="shared" si="382"/>
        <v>11.174659188764842</v>
      </c>
      <c r="BC298" s="1">
        <f t="shared" si="383"/>
        <v>8.8308834036894481</v>
      </c>
      <c r="BD298" s="1">
        <f t="shared" si="384"/>
        <v>121.67410554304132</v>
      </c>
      <c r="BE298">
        <f t="shared" si="370"/>
        <v>0.44605544733121549</v>
      </c>
      <c r="BF298">
        <f t="shared" si="371"/>
        <v>0.64396964061591089</v>
      </c>
      <c r="BG298">
        <f t="shared" si="372"/>
        <v>5.0936644772301656E-2</v>
      </c>
      <c r="BH298">
        <f t="shared" si="385"/>
        <v>0.51569336507394714</v>
      </c>
      <c r="BI298">
        <f t="shared" si="386"/>
        <v>1.989654620938508E-2</v>
      </c>
      <c r="BJ298">
        <f t="shared" si="386"/>
        <v>4.1469689803498549E-2</v>
      </c>
      <c r="BK298">
        <f t="shared" si="386"/>
        <v>2.5945417806596459E-4</v>
      </c>
      <c r="BL298">
        <f t="shared" si="375"/>
        <v>6231.4510453777584</v>
      </c>
      <c r="BM298">
        <f t="shared" si="376"/>
        <v>13204.398610606064</v>
      </c>
      <c r="BN298">
        <f t="shared" si="377"/>
        <v>15.111143157765197</v>
      </c>
      <c r="BO298">
        <f t="shared" si="348"/>
        <v>3031.3632241679315</v>
      </c>
      <c r="BP298">
        <f t="shared" si="367"/>
        <v>3086.7172258043433</v>
      </c>
      <c r="BQ298">
        <f t="shared" si="368"/>
        <v>171.82394074769493</v>
      </c>
      <c r="BR298" s="7">
        <f t="shared" si="393"/>
        <v>2.5594813222589163E-3</v>
      </c>
      <c r="BS298" s="7">
        <f t="shared" si="373"/>
        <v>1.0513900638339574E-3</v>
      </c>
      <c r="BT298" s="7">
        <f t="shared" si="374"/>
        <v>9.7097184365420387E-5</v>
      </c>
      <c r="BU298" s="8">
        <f>MAX((BU$3*climate!$I408+BU$4*climate!$I408^2+BU$5*climate!$I408^6)*(K298/K$66)^$BW$1,-99)</f>
        <v>1.9492224403753986</v>
      </c>
      <c r="BV298" s="8">
        <f>MAX((BV$3*climate!$I408+BV$4*climate!$I408^2+BV$5*climate!$I408^6)*(L298/L$66)^$BW$1,-99)</f>
        <v>0.45939831813459731</v>
      </c>
      <c r="BW298" s="8">
        <f>MAX((BW$3*climate!$I408+BW$4*climate!$I408^2+BW$5*climate!$I408^6)*(M298/M$66)^$BW$1,-99)</f>
        <v>-0.30806718093647117</v>
      </c>
      <c r="BX298" s="8">
        <f>MAX((BX$3*climate!$M408+BX$4*climate!$M408^2+BX$5*climate!$M408^6)*(K298/K$66)^$BW$1,-99)</f>
        <v>1.9492218678798969</v>
      </c>
      <c r="BY298" s="8">
        <f>MAX((BY$3*climate!$M408+BY$4*climate!$M408^2+BY$5*climate!$M408^6)*(L298/L$66)^$BW$1,-99)</f>
        <v>0.45939784104043063</v>
      </c>
      <c r="BZ298" s="8">
        <f>MAX((BZ$3*climate!$M408+BZ$4*climate!$M408^2+BZ$5*climate!$M408^6)*(M298/M$66)^$BW$1,-99)</f>
        <v>-0.30806775890492383</v>
      </c>
      <c r="CA298" s="8">
        <f t="shared" si="387"/>
        <v>2.1296342225729761E-3</v>
      </c>
      <c r="CB298" s="8">
        <f t="shared" si="388"/>
        <v>2.2390762612139813E-6</v>
      </c>
      <c r="CC298" s="8">
        <f t="shared" si="389"/>
        <v>2.0678148674007698E-7</v>
      </c>
      <c r="CD298" s="8">
        <f>MAX((CD$3*climate!$I408+CD$4*climate!$I408^2+CD$5*climate!$I408^6)*(K298/K$66)^$BW$1,-99)</f>
        <v>0.87644126547162859</v>
      </c>
      <c r="CE298" s="8">
        <f>MAX((CE$3*climate!$I408+CE$4*climate!$I408^2+CE$5*climate!$I408^6)*(L298/L$66)^$BW$1,-99)</f>
        <v>0.23137107318724998</v>
      </c>
      <c r="CF298" s="8">
        <f>MAX((CF$3*climate!$I408+CF$4*climate!$I408^2+CF$5*climate!$I408^6)*(M298/M$66)^$BW$1,-99)</f>
        <v>-7.0251756743598806E-2</v>
      </c>
      <c r="CG298" s="8">
        <f>MAX((CG$3*climate!$M408+CG$4*climate!$M408^2+CG$5*climate!$M408^6)*(K298/K$66)^$BW$1,-99)</f>
        <v>0.87644144443526639</v>
      </c>
      <c r="CH298" s="8">
        <f>MAX((CH$3*climate!$M408+CH$4*climate!$M408^2+CH$5*climate!$M408^6)*(L298/L$66)^$BW$1,-99)</f>
        <v>0.23137102700083925</v>
      </c>
      <c r="CI298" s="8">
        <f>MAX((CI$3*climate!$M408+CI$4*climate!$M408^2+CI$5*climate!$M408^6)*(M298/M$66)^$BW$1,-99)</f>
        <v>-7.0251954228799179E-2</v>
      </c>
      <c r="CJ298" s="8">
        <f t="shared" si="390"/>
        <v>-2.4803292697047101E-7</v>
      </c>
      <c r="CK298" s="8">
        <f t="shared" si="391"/>
        <v>-2.6077935492040679E-10</v>
      </c>
      <c r="CL298" s="8">
        <f t="shared" si="392"/>
        <v>-2.4083298838746675E-11</v>
      </c>
    </row>
    <row r="299" spans="1:90">
      <c r="A299">
        <f t="shared" si="331"/>
        <v>2253</v>
      </c>
      <c r="B299" s="4">
        <f t="shared" si="349"/>
        <v>1286.5340733640055</v>
      </c>
      <c r="C299" s="4">
        <f t="shared" si="350"/>
        <v>3572.605285047207</v>
      </c>
      <c r="D299" s="4">
        <f t="shared" si="351"/>
        <v>6809.6184425641623</v>
      </c>
      <c r="E299" s="11">
        <f t="shared" si="332"/>
        <v>3.7671230267251548E-8</v>
      </c>
      <c r="F299" s="11">
        <f t="shared" si="333"/>
        <v>7.552251185692847E-8</v>
      </c>
      <c r="G299" s="11">
        <f t="shared" si="334"/>
        <v>1.6674081202427938E-7</v>
      </c>
      <c r="H299" s="4">
        <f t="shared" si="352"/>
        <v>313818.78479761293</v>
      </c>
      <c r="I299" s="4">
        <f t="shared" si="353"/>
        <v>319402.09386320238</v>
      </c>
      <c r="J299" s="4">
        <f t="shared" si="354"/>
        <v>58372.970319521206</v>
      </c>
      <c r="K299" s="4">
        <f t="shared" si="322"/>
        <v>243925.74693109011</v>
      </c>
      <c r="L299" s="4">
        <f t="shared" si="323"/>
        <v>89403.129755203816</v>
      </c>
      <c r="M299" s="4">
        <f t="shared" si="324"/>
        <v>8572.1352542538134</v>
      </c>
      <c r="N299" s="11">
        <f t="shared" si="335"/>
        <v>1.9993212519093806E-3</v>
      </c>
      <c r="O299" s="11">
        <f t="shared" si="336"/>
        <v>3.1130644694457033E-3</v>
      </c>
      <c r="P299" s="11">
        <f t="shared" si="337"/>
        <v>2.2477023804765572E-3</v>
      </c>
      <c r="Q299" s="4">
        <f t="shared" si="338"/>
        <v>2080.7673164045486</v>
      </c>
      <c r="R299" s="4">
        <f t="shared" si="339"/>
        <v>7221.4747128402914</v>
      </c>
      <c r="S299" s="4">
        <f t="shared" si="340"/>
        <v>1761.7227826850203</v>
      </c>
      <c r="T299" s="4">
        <f t="shared" si="355"/>
        <v>6.6304740735850816</v>
      </c>
      <c r="U299" s="4">
        <f t="shared" si="356"/>
        <v>22.609353074351471</v>
      </c>
      <c r="V299" s="4">
        <f t="shared" si="357"/>
        <v>30.180454635796757</v>
      </c>
      <c r="W299" s="11">
        <f t="shared" si="341"/>
        <v>-1.219247815263802E-2</v>
      </c>
      <c r="X299" s="11">
        <f t="shared" si="342"/>
        <v>-1.3228699347321071E-2</v>
      </c>
      <c r="Y299" s="11">
        <f t="shared" si="343"/>
        <v>-1.2203590333800474E-2</v>
      </c>
      <c r="Z299" s="4">
        <f t="shared" si="369"/>
        <v>1408.4545588485344</v>
      </c>
      <c r="AA299" s="4">
        <f t="shared" si="358"/>
        <v>13178.276936569588</v>
      </c>
      <c r="AB299" s="4">
        <f t="shared" si="359"/>
        <v>3421.5591930237956</v>
      </c>
      <c r="AC299" s="12">
        <f t="shared" si="360"/>
        <v>1.2094635901429522</v>
      </c>
      <c r="AD299" s="12">
        <f t="shared" si="361"/>
        <v>5.0735521849673466</v>
      </c>
      <c r="AE299" s="12">
        <f t="shared" si="362"/>
        <v>2.0259739975434727</v>
      </c>
      <c r="AF299" s="11">
        <f t="shared" si="344"/>
        <v>-2.9039671966837322E-3</v>
      </c>
      <c r="AG299" s="11">
        <f t="shared" si="345"/>
        <v>2.0567434751257441E-3</v>
      </c>
      <c r="AH299" s="11">
        <f t="shared" si="346"/>
        <v>8.257041531207765E-4</v>
      </c>
      <c r="AI299" s="1">
        <f t="shared" si="325"/>
        <v>614172.70576947439</v>
      </c>
      <c r="AJ299" s="1">
        <f t="shared" si="326"/>
        <v>617740.67557813751</v>
      </c>
      <c r="AK299" s="1">
        <f t="shared" si="327"/>
        <v>113938.86410160195</v>
      </c>
      <c r="AL299" s="17">
        <f t="shared" si="397"/>
        <v>71.065600457016586</v>
      </c>
      <c r="AM299" s="17">
        <f t="shared" si="397"/>
        <v>33.121206823243199</v>
      </c>
      <c r="AN299" s="17">
        <f t="shared" si="397"/>
        <v>4.8958964042899522</v>
      </c>
      <c r="AO299" s="7">
        <f t="shared" si="398"/>
        <v>1.5894477193739139E-3</v>
      </c>
      <c r="AP299" s="7">
        <f t="shared" si="398"/>
        <v>2.4476300463579042E-3</v>
      </c>
      <c r="AQ299" s="7">
        <f t="shared" si="398"/>
        <v>1.7716927475737289E-3</v>
      </c>
      <c r="AR299" s="1">
        <f t="shared" si="364"/>
        <v>313818.78479761293</v>
      </c>
      <c r="AS299" s="1">
        <f t="shared" si="365"/>
        <v>319402.09386320238</v>
      </c>
      <c r="AT299" s="1">
        <f t="shared" si="366"/>
        <v>58372.970319521206</v>
      </c>
      <c r="AU299" s="1">
        <f t="shared" si="328"/>
        <v>62763.756959522587</v>
      </c>
      <c r="AV299" s="1">
        <f t="shared" si="329"/>
        <v>63880.418772640478</v>
      </c>
      <c r="AW299" s="1">
        <f t="shared" si="330"/>
        <v>11674.594063904242</v>
      </c>
      <c r="AX299" s="1">
        <f t="shared" si="378"/>
        <v>195140.59754487209</v>
      </c>
      <c r="AY299" s="1">
        <f t="shared" si="379"/>
        <v>71522.503804163061</v>
      </c>
      <c r="AZ299" s="1">
        <f t="shared" si="380"/>
        <v>6857.7082034030518</v>
      </c>
      <c r="BA299" s="1">
        <f t="shared" si="381"/>
        <v>12.181475590791475</v>
      </c>
      <c r="BB299" s="1">
        <f t="shared" si="382"/>
        <v>11.177767417682084</v>
      </c>
      <c r="BC299" s="1">
        <f t="shared" si="383"/>
        <v>8.8331285837658147</v>
      </c>
      <c r="BD299" s="1">
        <f t="shared" si="384"/>
        <v>118.1597778679774</v>
      </c>
      <c r="BE299">
        <f t="shared" si="370"/>
        <v>0.44605544733121549</v>
      </c>
      <c r="BF299">
        <f t="shared" si="371"/>
        <v>0.64396964061591089</v>
      </c>
      <c r="BG299">
        <f t="shared" si="372"/>
        <v>5.0936644772301656E-2</v>
      </c>
      <c r="BH299">
        <f t="shared" si="385"/>
        <v>0.51581474316253806</v>
      </c>
      <c r="BI299">
        <f t="shared" si="386"/>
        <v>1.989654620938508E-2</v>
      </c>
      <c r="BJ299">
        <f t="shared" si="386"/>
        <v>4.1469689803498549E-2</v>
      </c>
      <c r="BK299">
        <f t="shared" si="386"/>
        <v>2.5945417806596459E-4</v>
      </c>
      <c r="BL299">
        <f t="shared" si="375"/>
        <v>6243.9099530987778</v>
      </c>
      <c r="BM299">
        <f t="shared" si="376"/>
        <v>13245.50575509493</v>
      </c>
      <c r="BN299">
        <f t="shared" si="377"/>
        <v>15.145111035520321</v>
      </c>
      <c r="BO299">
        <f t="shared" si="348"/>
        <v>3039.1219417211719</v>
      </c>
      <c r="BP299">
        <f t="shared" si="367"/>
        <v>3121.5803490406456</v>
      </c>
      <c r="BQ299">
        <f t="shared" si="368"/>
        <v>173.79931696238708</v>
      </c>
      <c r="BR299" s="7">
        <f t="shared" si="393"/>
        <v>2.5344263149396085E-3</v>
      </c>
      <c r="BS299" s="7">
        <f t="shared" si="373"/>
        <v>1.0207670522659779E-3</v>
      </c>
      <c r="BT299" s="7">
        <f t="shared" si="374"/>
        <v>9.4035439237922825E-5</v>
      </c>
      <c r="BU299" s="8">
        <f>MAX((BU$3*climate!$I409+BU$4*climate!$I409^2+BU$5*climate!$I409^6)*(K299/K$66)^$BW$1,-99)</f>
        <v>1.9459545173300061</v>
      </c>
      <c r="BV299" s="8">
        <f>MAX((BV$3*climate!$I409+BV$4*climate!$I409^2+BV$5*climate!$I409^6)*(L299/L$66)^$BW$1,-99)</f>
        <v>0.45713044239564543</v>
      </c>
      <c r="BW299" s="8">
        <f>MAX((BW$3*climate!$I409+BW$4*climate!$I409^2+BW$5*climate!$I409^6)*(M299/M$66)^$BW$1,-99)</f>
        <v>-0.31020925891713819</v>
      </c>
      <c r="BX299" s="8">
        <f>MAX((BX$3*climate!$M409+BX$4*climate!$M409^2+BX$5*climate!$M409^6)*(K299/K$66)^$BW$1,-99)</f>
        <v>1.9459539445488796</v>
      </c>
      <c r="BY299" s="8">
        <f>MAX((BY$3*climate!$M409+BY$4*climate!$M409^2+BY$5*climate!$M409^6)*(L299/L$66)^$BW$1,-99)</f>
        <v>0.45712996563154751</v>
      </c>
      <c r="BZ299" s="8">
        <f>MAX((BZ$3*climate!$M409+BZ$4*climate!$M409^2+BZ$5*climate!$M409^6)*(M299/M$66)^$BW$1,-99)</f>
        <v>-0.31020983628705695</v>
      </c>
      <c r="CA299" s="8">
        <f t="shared" si="387"/>
        <v>2.1345227421366787E-3</v>
      </c>
      <c r="CB299" s="8">
        <f t="shared" si="388"/>
        <v>2.1788504874855494E-6</v>
      </c>
      <c r="CC299" s="8">
        <f t="shared" si="389"/>
        <v>2.0072078362015805E-7</v>
      </c>
      <c r="CD299" s="8">
        <f>MAX((CD$3*climate!$I409+CD$4*climate!$I409^2+CD$5*climate!$I409^6)*(K299/K$66)^$BW$1,-99)</f>
        <v>0.87671826563291944</v>
      </c>
      <c r="CE299" s="8">
        <f>MAX((CE$3*climate!$I409+CE$4*climate!$I409^2+CE$5*climate!$I409^6)*(L299/L$66)^$BW$1,-99)</f>
        <v>0.2310049413637924</v>
      </c>
      <c r="CF299" s="8">
        <f>MAX((CF$3*climate!$I409+CF$4*climate!$I409^2+CF$5*climate!$I409^6)*(M299/M$66)^$BW$1,-99)</f>
        <v>-7.1004803248207626E-2</v>
      </c>
      <c r="CG299" s="8">
        <f>MAX((CG$3*climate!$M409+CG$4*climate!$M409^2+CG$5*climate!$M409^6)*(K299/K$66)^$BW$1,-99)</f>
        <v>0.87671844326251069</v>
      </c>
      <c r="CH299" s="8">
        <f>MAX((CH$3*climate!$M409+CH$4*climate!$M409^2+CH$5*climate!$M409^6)*(L299/L$66)^$BW$1,-99)</f>
        <v>0.23100489450579251</v>
      </c>
      <c r="CI299" s="8">
        <f>MAX((CI$3*climate!$M409+CI$4*climate!$M409^2+CI$5*climate!$M409^6)*(M299/M$66)^$BW$1,-99)</f>
        <v>-7.100500126582629E-2</v>
      </c>
      <c r="CJ299" s="8">
        <f t="shared" si="390"/>
        <v>-2.0753697743939216E-7</v>
      </c>
      <c r="CK299" s="8">
        <f t="shared" si="391"/>
        <v>-2.1184690869699908E-10</v>
      </c>
      <c r="CL299" s="8">
        <f t="shared" si="392"/>
        <v>-1.9515830831624121E-11</v>
      </c>
    </row>
    <row r="300" spans="1:90">
      <c r="A300">
        <f t="shared" si="331"/>
        <v>2254</v>
      </c>
      <c r="B300" s="4">
        <f t="shared" si="349"/>
        <v>1286.5341194060609</v>
      </c>
      <c r="C300" s="4">
        <f t="shared" si="350"/>
        <v>3572.6055413687254</v>
      </c>
      <c r="D300" s="4">
        <f t="shared" si="351"/>
        <v>6809.619521233406</v>
      </c>
      <c r="E300" s="11">
        <f t="shared" si="332"/>
        <v>3.5787668753888972E-8</v>
      </c>
      <c r="F300" s="11">
        <f t="shared" si="333"/>
        <v>7.1746386264082039E-8</v>
      </c>
      <c r="G300" s="11">
        <f t="shared" si="334"/>
        <v>1.5840377142306541E-7</v>
      </c>
      <c r="H300" s="4">
        <f t="shared" si="352"/>
        <v>314440.02065745572</v>
      </c>
      <c r="I300" s="4">
        <f t="shared" si="353"/>
        <v>320386.57618632237</v>
      </c>
      <c r="J300" s="4">
        <f t="shared" si="354"/>
        <v>58502.889539901917</v>
      </c>
      <c r="K300" s="4">
        <f t="shared" si="322"/>
        <v>244408.61374327139</v>
      </c>
      <c r="L300" s="4">
        <f t="shared" si="323"/>
        <v>89678.68757869555</v>
      </c>
      <c r="M300" s="4">
        <f t="shared" si="324"/>
        <v>8591.2126745820697</v>
      </c>
      <c r="N300" s="11">
        <f t="shared" si="335"/>
        <v>1.9795647579494702E-3</v>
      </c>
      <c r="O300" s="11">
        <f t="shared" si="336"/>
        <v>3.082194373354108E-3</v>
      </c>
      <c r="P300" s="11">
        <f t="shared" si="337"/>
        <v>2.2255155527077797E-3</v>
      </c>
      <c r="Q300" s="4">
        <f t="shared" si="338"/>
        <v>2059.4664727271856</v>
      </c>
      <c r="R300" s="4">
        <f t="shared" si="339"/>
        <v>7147.9080523426665</v>
      </c>
      <c r="S300" s="4">
        <f t="shared" si="340"/>
        <v>1744.0966101647812</v>
      </c>
      <c r="T300" s="4">
        <f t="shared" si="355"/>
        <v>6.5496321633012631</v>
      </c>
      <c r="U300" s="4">
        <f t="shared" si="356"/>
        <v>22.310260740093447</v>
      </c>
      <c r="V300" s="4">
        <f t="shared" si="357"/>
        <v>29.812144731333643</v>
      </c>
      <c r="W300" s="11">
        <f t="shared" si="341"/>
        <v>-1.219247815263802E-2</v>
      </c>
      <c r="X300" s="11">
        <f t="shared" si="342"/>
        <v>-1.3228699347321071E-2</v>
      </c>
      <c r="Y300" s="11">
        <f t="shared" si="343"/>
        <v>-1.2203590333800474E-2</v>
      </c>
      <c r="Z300" s="4">
        <f t="shared" si="369"/>
        <v>1390.0153644160171</v>
      </c>
      <c r="AA300" s="4">
        <f t="shared" si="358"/>
        <v>13071.257622188939</v>
      </c>
      <c r="AB300" s="4">
        <f t="shared" si="359"/>
        <v>3390.1982356638491</v>
      </c>
      <c r="AC300" s="12">
        <f t="shared" si="360"/>
        <v>1.2059513475515937</v>
      </c>
      <c r="AD300" s="12">
        <f t="shared" si="361"/>
        <v>5.0839871803194878</v>
      </c>
      <c r="AE300" s="12">
        <f t="shared" si="362"/>
        <v>2.0276468526873592</v>
      </c>
      <c r="AF300" s="11">
        <f t="shared" si="344"/>
        <v>-2.9039671966837322E-3</v>
      </c>
      <c r="AG300" s="11">
        <f t="shared" si="345"/>
        <v>2.0567434751257441E-3</v>
      </c>
      <c r="AH300" s="11">
        <f t="shared" si="346"/>
        <v>8.257041531207765E-4</v>
      </c>
      <c r="AI300" s="1">
        <f t="shared" si="325"/>
        <v>615519.19215204963</v>
      </c>
      <c r="AJ300" s="1">
        <f t="shared" si="326"/>
        <v>619847.02679296432</v>
      </c>
      <c r="AK300" s="1">
        <f t="shared" si="327"/>
        <v>114219.571755346</v>
      </c>
      <c r="AL300" s="17">
        <f t="shared" si="397"/>
        <v>71.177425963023197</v>
      </c>
      <c r="AM300" s="17">
        <f t="shared" si="397"/>
        <v>33.201464599625481</v>
      </c>
      <c r="AN300" s="17">
        <f t="shared" si="397"/>
        <v>4.9044836882007816</v>
      </c>
      <c r="AO300" s="7">
        <f t="shared" si="398"/>
        <v>1.5735532421801747E-3</v>
      </c>
      <c r="AP300" s="7">
        <f t="shared" si="398"/>
        <v>2.423153745894325E-3</v>
      </c>
      <c r="AQ300" s="7">
        <f t="shared" si="398"/>
        <v>1.7539758200979915E-3</v>
      </c>
      <c r="AR300" s="1">
        <f t="shared" si="364"/>
        <v>314440.02065745572</v>
      </c>
      <c r="AS300" s="1">
        <f t="shared" si="365"/>
        <v>320386.57618632237</v>
      </c>
      <c r="AT300" s="1">
        <f t="shared" si="366"/>
        <v>58502.889539901917</v>
      </c>
      <c r="AU300" s="1">
        <f t="shared" si="328"/>
        <v>62888.00413149115</v>
      </c>
      <c r="AV300" s="1">
        <f t="shared" si="329"/>
        <v>64077.315237264476</v>
      </c>
      <c r="AW300" s="1">
        <f t="shared" si="330"/>
        <v>11700.577907980383</v>
      </c>
      <c r="AX300" s="1">
        <f t="shared" si="378"/>
        <v>195526.8909946171</v>
      </c>
      <c r="AY300" s="1">
        <f t="shared" si="379"/>
        <v>71742.950062956443</v>
      </c>
      <c r="AZ300" s="1">
        <f t="shared" si="380"/>
        <v>6872.9701396656546</v>
      </c>
      <c r="BA300" s="1">
        <f t="shared" si="381"/>
        <v>12.183453198793034</v>
      </c>
      <c r="BB300" s="1">
        <f t="shared" si="382"/>
        <v>11.180844871832056</v>
      </c>
      <c r="BC300" s="1">
        <f t="shared" si="383"/>
        <v>8.8353516265269292</v>
      </c>
      <c r="BD300" s="1">
        <f t="shared" si="384"/>
        <v>114.74666358275883</v>
      </c>
      <c r="BE300">
        <f t="shared" si="370"/>
        <v>0.44605544733121549</v>
      </c>
      <c r="BF300">
        <f t="shared" si="371"/>
        <v>0.64396964061591089</v>
      </c>
      <c r="BG300">
        <f t="shared" si="372"/>
        <v>5.0936644772301656E-2</v>
      </c>
      <c r="BH300">
        <f t="shared" si="385"/>
        <v>0.5159351969981768</v>
      </c>
      <c r="BI300">
        <f t="shared" si="386"/>
        <v>1.989654620938508E-2</v>
      </c>
      <c r="BJ300">
        <f t="shared" si="386"/>
        <v>4.1469689803498549E-2</v>
      </c>
      <c r="BK300">
        <f t="shared" si="386"/>
        <v>2.5945417806596459E-4</v>
      </c>
      <c r="BL300">
        <f t="shared" si="375"/>
        <v>6256.2704010910666</v>
      </c>
      <c r="BM300">
        <f t="shared" si="376"/>
        <v>13286.331931651745</v>
      </c>
      <c r="BN300">
        <f t="shared" si="377"/>
        <v>15.178819120059169</v>
      </c>
      <c r="BO300">
        <f t="shared" si="348"/>
        <v>3046.8243723445803</v>
      </c>
      <c r="BP300">
        <f t="shared" si="367"/>
        <v>3156.8382215133415</v>
      </c>
      <c r="BQ300">
        <f t="shared" si="368"/>
        <v>175.79744283382129</v>
      </c>
      <c r="BR300" s="7">
        <f t="shared" si="393"/>
        <v>2.5096194911256031E-3</v>
      </c>
      <c r="BS300" s="7">
        <f t="shared" si="373"/>
        <v>9.9103597307376493E-4</v>
      </c>
      <c r="BT300" s="7">
        <f t="shared" si="374"/>
        <v>9.1072449345374655E-5</v>
      </c>
      <c r="BU300" s="8">
        <f>MAX((BU$3*climate!$I410+BU$4*climate!$I410^2+BU$5*climate!$I410^6)*(K300/K$66)^$BW$1,-99)</f>
        <v>1.9427390904040283</v>
      </c>
      <c r="BV300" s="8">
        <f>MAX((BV$3*climate!$I410+BV$4*climate!$I410^2+BV$5*climate!$I410^6)*(L300/L$66)^$BW$1,-99)</f>
        <v>0.45490442266403075</v>
      </c>
      <c r="BW300" s="8">
        <f>MAX((BW$3*climate!$I410+BW$4*climate!$I410^2+BW$5*climate!$I410^6)*(M300/M$66)^$BW$1,-99)</f>
        <v>-0.31230676840733695</v>
      </c>
      <c r="BX300" s="8">
        <f>MAX((BX$3*climate!$M410+BX$4*climate!$M410^2+BX$5*climate!$M410^6)*(K300/K$66)^$BW$1,-99)</f>
        <v>1.9427385173620739</v>
      </c>
      <c r="BY300" s="8">
        <f>MAX((BY$3*climate!$M410+BY$4*climate!$M410^2+BY$5*climate!$M410^6)*(L300/L$66)^$BW$1,-99)</f>
        <v>0.45490394623816771</v>
      </c>
      <c r="BZ300" s="8">
        <f>MAX((BZ$3*climate!$M410+BZ$4*climate!$M410^2+BZ$5*climate!$M410^6)*(M300/M$66)^$BW$1,-99)</f>
        <v>-0.31230734517565617</v>
      </c>
      <c r="CA300" s="8">
        <f t="shared" si="387"/>
        <v>2.1392993722713929E-3</v>
      </c>
      <c r="CB300" s="8">
        <f t="shared" si="388"/>
        <v>2.1201226350950742E-6</v>
      </c>
      <c r="CC300" s="8">
        <f t="shared" si="389"/>
        <v>1.9483123371577823E-7</v>
      </c>
      <c r="CD300" s="8">
        <f>MAX((CD$3*climate!$I410+CD$4*climate!$I410^2+CD$5*climate!$I410^6)*(K300/K$66)^$BW$1,-99)</f>
        <v>0.87698105983527608</v>
      </c>
      <c r="CE300" s="8">
        <f>MAX((CE$3*climate!$I410+CE$4*climate!$I410^2+CE$5*climate!$I410^6)*(L300/L$66)^$BW$1,-99)</f>
        <v>0.23064169958783781</v>
      </c>
      <c r="CF300" s="8">
        <f>MAX((CF$3*climate!$I410+CF$4*climate!$I410^2+CF$5*climate!$I410^6)*(M300/M$66)^$BW$1,-99)</f>
        <v>-7.1745257515199889E-2</v>
      </c>
      <c r="CG300" s="8">
        <f>MAX((CG$3*climate!$M410+CG$4*climate!$M410^2+CG$5*climate!$M410^6)*(K300/K$66)^$BW$1,-99)</f>
        <v>0.87698123615474033</v>
      </c>
      <c r="CH300" s="8">
        <f>MAX((CH$3*climate!$M410+CH$4*climate!$M410^2+CH$5*climate!$M410^6)*(L300/L$66)^$BW$1,-99)</f>
        <v>0.23064165207404755</v>
      </c>
      <c r="CI300" s="8">
        <f>MAX((CI$3*climate!$M410+CI$4*climate!$M410^2+CI$5*climate!$M410^6)*(M300/M$66)^$BW$1,-99)</f>
        <v>-7.174545604908257E-2</v>
      </c>
      <c r="CJ300" s="8">
        <f t="shared" si="390"/>
        <v>-1.6861753327867874E-7</v>
      </c>
      <c r="CK300" s="8">
        <f t="shared" si="391"/>
        <v>-1.6710604117013333E-10</v>
      </c>
      <c r="CL300" s="8">
        <f t="shared" si="392"/>
        <v>-1.5356411758264495E-11</v>
      </c>
    </row>
    <row r="301" spans="1:90">
      <c r="A301">
        <f t="shared" si="331"/>
        <v>2255</v>
      </c>
      <c r="B301" s="4">
        <f t="shared" si="349"/>
        <v>1286.5341631460149</v>
      </c>
      <c r="C301" s="4">
        <f t="shared" si="350"/>
        <v>3572.6057848741862</v>
      </c>
      <c r="D301" s="4">
        <f t="shared" si="351"/>
        <v>6809.6205459693501</v>
      </c>
      <c r="E301" s="11">
        <f t="shared" si="332"/>
        <v>3.399828531619452E-8</v>
      </c>
      <c r="F301" s="11">
        <f t="shared" si="333"/>
        <v>6.8159066950877939E-8</v>
      </c>
      <c r="G301" s="11">
        <f t="shared" si="334"/>
        <v>1.5048358285191213E-7</v>
      </c>
      <c r="H301" s="4">
        <f t="shared" si="352"/>
        <v>315056.33708014205</v>
      </c>
      <c r="I301" s="4">
        <f t="shared" si="353"/>
        <v>321364.3009664893</v>
      </c>
      <c r="J301" s="4">
        <f t="shared" si="354"/>
        <v>58631.812572753057</v>
      </c>
      <c r="K301" s="4">
        <f t="shared" si="322"/>
        <v>244887.65716856043</v>
      </c>
      <c r="L301" s="4">
        <f t="shared" si="323"/>
        <v>89952.354196785964</v>
      </c>
      <c r="M301" s="4">
        <f t="shared" si="324"/>
        <v>8610.1438658659972</v>
      </c>
      <c r="N301" s="11">
        <f t="shared" si="335"/>
        <v>1.9600104020565112E-3</v>
      </c>
      <c r="O301" s="11">
        <f t="shared" si="336"/>
        <v>3.0516349589779779E-3</v>
      </c>
      <c r="P301" s="11">
        <f t="shared" si="337"/>
        <v>2.2035528627917245E-3</v>
      </c>
      <c r="Q301" s="4">
        <f t="shared" si="338"/>
        <v>2038.3439019006496</v>
      </c>
      <c r="R301" s="4">
        <f t="shared" si="339"/>
        <v>7074.875259015118</v>
      </c>
      <c r="S301" s="4">
        <f t="shared" si="340"/>
        <v>1726.6089375871752</v>
      </c>
      <c r="T301" s="4">
        <f t="shared" si="355"/>
        <v>6.4697759162423969</v>
      </c>
      <c r="U301" s="4">
        <f t="shared" si="356"/>
        <v>22.015125008402411</v>
      </c>
      <c r="V301" s="4">
        <f t="shared" si="357"/>
        <v>29.44832953006048</v>
      </c>
      <c r="W301" s="11">
        <f t="shared" si="341"/>
        <v>-1.219247815263802E-2</v>
      </c>
      <c r="X301" s="11">
        <f t="shared" si="342"/>
        <v>-1.3228699347321071E-2</v>
      </c>
      <c r="Y301" s="11">
        <f t="shared" si="343"/>
        <v>-1.2203590333800474E-2</v>
      </c>
      <c r="Z301" s="4">
        <f t="shared" si="369"/>
        <v>1371.7905212743394</v>
      </c>
      <c r="AA301" s="4">
        <f t="shared" si="358"/>
        <v>12964.708358721644</v>
      </c>
      <c r="AB301" s="4">
        <f t="shared" si="359"/>
        <v>3359.0503339921388</v>
      </c>
      <c r="AC301" s="12">
        <f t="shared" si="360"/>
        <v>1.2024493043975073</v>
      </c>
      <c r="AD301" s="12">
        <f t="shared" si="361"/>
        <v>5.0944436377802331</v>
      </c>
      <c r="AE301" s="12">
        <f t="shared" si="362"/>
        <v>2.0293210891146853</v>
      </c>
      <c r="AF301" s="11">
        <f t="shared" si="344"/>
        <v>-2.9039671966837322E-3</v>
      </c>
      <c r="AG301" s="11">
        <f t="shared" si="345"/>
        <v>2.0567434751257441E-3</v>
      </c>
      <c r="AH301" s="11">
        <f t="shared" si="346"/>
        <v>8.257041531207765E-4</v>
      </c>
      <c r="AI301" s="1">
        <f t="shared" si="325"/>
        <v>616855.27706833591</v>
      </c>
      <c r="AJ301" s="1">
        <f t="shared" si="326"/>
        <v>621939.63935093244</v>
      </c>
      <c r="AK301" s="1">
        <f t="shared" si="327"/>
        <v>114498.19248779179</v>
      </c>
      <c r="AL301" s="17">
        <f t="shared" si="397"/>
        <v>71.288307417723416</v>
      </c>
      <c r="AM301" s="17">
        <f t="shared" si="397"/>
        <v>33.281112330406103</v>
      </c>
      <c r="AN301" s="17">
        <f t="shared" si="397"/>
        <v>4.9130000105419587</v>
      </c>
      <c r="AO301" s="7">
        <f t="shared" si="398"/>
        <v>1.5578177097583729E-3</v>
      </c>
      <c r="AP301" s="7">
        <f t="shared" si="398"/>
        <v>2.3989222084353817E-3</v>
      </c>
      <c r="AQ301" s="7">
        <f t="shared" si="398"/>
        <v>1.7364360618970117E-3</v>
      </c>
      <c r="AR301" s="1">
        <f t="shared" si="364"/>
        <v>315056.33708014205</v>
      </c>
      <c r="AS301" s="1">
        <f t="shared" si="365"/>
        <v>321364.3009664893</v>
      </c>
      <c r="AT301" s="1">
        <f t="shared" si="366"/>
        <v>58631.812572753057</v>
      </c>
      <c r="AU301" s="1">
        <f t="shared" si="328"/>
        <v>63011.267416028415</v>
      </c>
      <c r="AV301" s="1">
        <f t="shared" si="329"/>
        <v>64272.860193297864</v>
      </c>
      <c r="AW301" s="1">
        <f t="shared" si="330"/>
        <v>11726.362514550612</v>
      </c>
      <c r="AX301" s="1">
        <f t="shared" si="378"/>
        <v>195910.12573484832</v>
      </c>
      <c r="AY301" s="1">
        <f t="shared" si="379"/>
        <v>71961.883357428771</v>
      </c>
      <c r="AZ301" s="1">
        <f t="shared" si="380"/>
        <v>6888.1150926927976</v>
      </c>
      <c r="BA301" s="1">
        <f t="shared" si="381"/>
        <v>12.185411290880904</v>
      </c>
      <c r="BB301" s="1">
        <f t="shared" si="382"/>
        <v>11.183891860004204</v>
      </c>
      <c r="BC301" s="1">
        <f t="shared" si="383"/>
        <v>8.8375527551277848</v>
      </c>
      <c r="BD301" s="1">
        <f t="shared" si="384"/>
        <v>111.43185917523732</v>
      </c>
      <c r="BE301">
        <f t="shared" si="370"/>
        <v>0.44605544733121549</v>
      </c>
      <c r="BF301">
        <f t="shared" si="371"/>
        <v>0.64396964061591089</v>
      </c>
      <c r="BG301">
        <f t="shared" si="372"/>
        <v>5.0936644772301656E-2</v>
      </c>
      <c r="BH301">
        <f t="shared" si="385"/>
        <v>0.51605473558763704</v>
      </c>
      <c r="BI301">
        <f t="shared" si="386"/>
        <v>1.989654620938508E-2</v>
      </c>
      <c r="BJ301">
        <f t="shared" si="386"/>
        <v>4.1469689803498549E-2</v>
      </c>
      <c r="BK301">
        <f t="shared" si="386"/>
        <v>2.5945417806596459E-4</v>
      </c>
      <c r="BL301">
        <f t="shared" si="375"/>
        <v>6268.5329692746482</v>
      </c>
      <c r="BM301">
        <f t="shared" si="376"/>
        <v>13326.877874998461</v>
      </c>
      <c r="BN301">
        <f t="shared" si="377"/>
        <v>15.212268739581333</v>
      </c>
      <c r="BO301">
        <f t="shared" si="348"/>
        <v>3054.4707421754529</v>
      </c>
      <c r="BP301">
        <f t="shared" si="367"/>
        <v>3192.4953138024821</v>
      </c>
      <c r="BQ301">
        <f t="shared" si="368"/>
        <v>177.8185803976989</v>
      </c>
      <c r="BR301" s="7">
        <f t="shared" si="393"/>
        <v>2.4850583590367847E-3</v>
      </c>
      <c r="BS301" s="7">
        <f t="shared" si="373"/>
        <v>9.621708476444319E-4</v>
      </c>
      <c r="BT301" s="7">
        <f t="shared" si="374"/>
        <v>8.8204940299016192E-5</v>
      </c>
      <c r="BU301" s="8">
        <f>MAX((BU$3*climate!$I411+BU$4*climate!$I411^2+BU$5*climate!$I411^6)*(K301/K$66)^$BW$1,-99)</f>
        <v>1.9395759658381577</v>
      </c>
      <c r="BV301" s="8">
        <f>MAX((BV$3*climate!$I411+BV$4*climate!$I411^2+BV$5*climate!$I411^6)*(L301/L$66)^$BW$1,-99)</f>
        <v>0.45271999492176257</v>
      </c>
      <c r="BW301" s="8">
        <f>MAX((BW$3*climate!$I411+BW$4*climate!$I411^2+BW$5*climate!$I411^6)*(M301/M$66)^$BW$1,-99)</f>
        <v>-0.3143599917043754</v>
      </c>
      <c r="BX301" s="8">
        <f>MAX((BX$3*climate!$M411+BX$4*climate!$M411^2+BX$5*climate!$M411^6)*(K301/K$66)^$BW$1,-99)</f>
        <v>1.9395753925597243</v>
      </c>
      <c r="BY301" s="8">
        <f>MAX((BY$3*climate!$M411+BY$4*climate!$M411^2+BY$5*climate!$M411^6)*(L301/L$66)^$BW$1,-99)</f>
        <v>0.45271951884211831</v>
      </c>
      <c r="BZ301" s="8">
        <f>MAX((BZ$3*climate!$M411+BZ$4*climate!$M411^2+BZ$5*climate!$M411^6)*(M301/M$66)^$BW$1,-99)</f>
        <v>-0.31436056786812067</v>
      </c>
      <c r="CA301" s="8">
        <f t="shared" si="387"/>
        <v>2.1439652807511852E-3</v>
      </c>
      <c r="CB301" s="8">
        <f t="shared" si="388"/>
        <v>2.0628608915006002E-6</v>
      </c>
      <c r="CC301" s="8">
        <f t="shared" si="389"/>
        <v>1.8910832959182177E-7</v>
      </c>
      <c r="CD301" s="8">
        <f>MAX((CD$3*climate!$I411+CD$4*climate!$I411^2+CD$5*climate!$I411^6)*(K301/K$66)^$BW$1,-99)</f>
        <v>0.87722995436904305</v>
      </c>
      <c r="CE301" s="8">
        <f>MAX((CE$3*climate!$I411+CE$4*climate!$I411^2+CE$5*climate!$I411^6)*(L301/L$66)^$BW$1,-99)</f>
        <v>0.23028146668164834</v>
      </c>
      <c r="CF301" s="8">
        <f>MAX((CF$3*climate!$I411+CF$4*climate!$I411^2+CF$5*climate!$I411^6)*(M301/M$66)^$BW$1,-99)</f>
        <v>-7.2473051233281141E-2</v>
      </c>
      <c r="CG301" s="8">
        <f>MAX((CG$3*climate!$M411+CG$4*climate!$M411^2+CG$5*climate!$M411^6)*(K301/K$66)^$BW$1,-99)</f>
        <v>0.87723012940213307</v>
      </c>
      <c r="CH301" s="8">
        <f>MAX((CH$3*climate!$M411+CH$4*climate!$M411^2+CH$5*climate!$M411^6)*(L301/L$66)^$BW$1,-99)</f>
        <v>0.23028141852774728</v>
      </c>
      <c r="CI301" s="8">
        <f>MAX((CI$3*climate!$M411+CI$4*climate!$M411^2+CI$5*climate!$M411^6)*(M301/M$66)^$BW$1,-99)</f>
        <v>-7.2473250267376749E-2</v>
      </c>
      <c r="CJ301" s="8">
        <f t="shared" si="390"/>
        <v>-1.3123583316209439E-7</v>
      </c>
      <c r="CK301" s="8">
        <f t="shared" si="391"/>
        <v>-1.2627129283489561E-10</v>
      </c>
      <c r="CL301" s="8">
        <f t="shared" si="392"/>
        <v>-1.1575648829154185E-11</v>
      </c>
    </row>
    <row r="302" spans="1:90">
      <c r="A302">
        <f t="shared" si="331"/>
        <v>2256</v>
      </c>
      <c r="B302" s="4">
        <f t="shared" si="349"/>
        <v>1286.5342046989726</v>
      </c>
      <c r="C302" s="4">
        <f t="shared" si="350"/>
        <v>3572.6060162043891</v>
      </c>
      <c r="D302" s="4">
        <f t="shared" si="351"/>
        <v>6809.6215194686429</v>
      </c>
      <c r="E302" s="11">
        <f t="shared" si="332"/>
        <v>3.2298371050384794E-8</v>
      </c>
      <c r="F302" s="11">
        <f t="shared" si="333"/>
        <v>6.4751113603334033E-8</v>
      </c>
      <c r="G302" s="11">
        <f t="shared" si="334"/>
        <v>1.4295940370931652E-7</v>
      </c>
      <c r="H302" s="4">
        <f t="shared" si="352"/>
        <v>315667.76325155358</v>
      </c>
      <c r="I302" s="4">
        <f t="shared" si="353"/>
        <v>322335.28648529958</v>
      </c>
      <c r="J302" s="4">
        <f t="shared" si="354"/>
        <v>58759.744564081368</v>
      </c>
      <c r="K302" s="4">
        <f t="shared" si="322"/>
        <v>245362.89987362947</v>
      </c>
      <c r="L302" s="4">
        <f t="shared" si="323"/>
        <v>90224.134713783889</v>
      </c>
      <c r="M302" s="4">
        <f t="shared" si="324"/>
        <v>8628.9295809007617</v>
      </c>
      <c r="N302" s="11">
        <f t="shared" si="335"/>
        <v>1.9406560157579911E-3</v>
      </c>
      <c r="O302" s="11">
        <f t="shared" si="336"/>
        <v>3.0213830357719296E-3</v>
      </c>
      <c r="P302" s="11">
        <f t="shared" si="337"/>
        <v>2.1818119798484581E-3</v>
      </c>
      <c r="Q302" s="4">
        <f t="shared" si="338"/>
        <v>2017.3989978404886</v>
      </c>
      <c r="R302" s="4">
        <f t="shared" si="339"/>
        <v>7002.3774473319363</v>
      </c>
      <c r="S302" s="4">
        <f t="shared" si="340"/>
        <v>1709.2595172801471</v>
      </c>
      <c r="T302" s="4">
        <f t="shared" si="355"/>
        <v>6.390893314731148</v>
      </c>
      <c r="U302" s="4">
        <f t="shared" si="356"/>
        <v>21.723893538572565</v>
      </c>
      <c r="V302" s="4">
        <f t="shared" si="357"/>
        <v>29.088954180460863</v>
      </c>
      <c r="W302" s="11">
        <f t="shared" si="341"/>
        <v>-1.219247815263802E-2</v>
      </c>
      <c r="X302" s="11">
        <f t="shared" si="342"/>
        <v>-1.3228699347321071E-2</v>
      </c>
      <c r="Y302" s="11">
        <f t="shared" si="343"/>
        <v>-1.2203590333800474E-2</v>
      </c>
      <c r="Z302" s="4">
        <f t="shared" si="369"/>
        <v>1353.7782057634017</v>
      </c>
      <c r="AA302" s="4">
        <f t="shared" si="358"/>
        <v>12858.635819654921</v>
      </c>
      <c r="AB302" s="4">
        <f t="shared" si="359"/>
        <v>3328.115647832235</v>
      </c>
      <c r="AC302" s="12">
        <f t="shared" si="360"/>
        <v>1.1989574310618618</v>
      </c>
      <c r="AD302" s="12">
        <f t="shared" si="361"/>
        <v>5.1049216014916334</v>
      </c>
      <c r="AE302" s="12">
        <f t="shared" si="362"/>
        <v>2.0309967079659828</v>
      </c>
      <c r="AF302" s="11">
        <f t="shared" si="344"/>
        <v>-2.9039671966837322E-3</v>
      </c>
      <c r="AG302" s="11">
        <f t="shared" si="345"/>
        <v>2.0567434751257441E-3</v>
      </c>
      <c r="AH302" s="11">
        <f t="shared" si="346"/>
        <v>8.257041531207765E-4</v>
      </c>
      <c r="AI302" s="1">
        <f t="shared" si="325"/>
        <v>618181.01677753078</v>
      </c>
      <c r="AJ302" s="1">
        <f t="shared" si="326"/>
        <v>624018.53560913703</v>
      </c>
      <c r="AK302" s="1">
        <f t="shared" si="327"/>
        <v>114774.73575356322</v>
      </c>
      <c r="AL302" s="17">
        <f t="shared" si="397"/>
        <v>71.398251063639506</v>
      </c>
      <c r="AM302" s="17">
        <f t="shared" si="397"/>
        <v>33.360152741902034</v>
      </c>
      <c r="AN302" s="17">
        <f t="shared" si="397"/>
        <v>4.9214458098284597</v>
      </c>
      <c r="AO302" s="7">
        <f t="shared" si="398"/>
        <v>1.5422395326607891E-3</v>
      </c>
      <c r="AP302" s="7">
        <f t="shared" si="398"/>
        <v>2.3749329863510279E-3</v>
      </c>
      <c r="AQ302" s="7">
        <f t="shared" si="398"/>
        <v>1.7190717012780415E-3</v>
      </c>
      <c r="AR302" s="1">
        <f t="shared" si="364"/>
        <v>315667.76325155358</v>
      </c>
      <c r="AS302" s="1">
        <f t="shared" si="365"/>
        <v>322335.28648529958</v>
      </c>
      <c r="AT302" s="1">
        <f t="shared" si="366"/>
        <v>58759.744564081368</v>
      </c>
      <c r="AU302" s="1">
        <f t="shared" si="328"/>
        <v>63133.552650310718</v>
      </c>
      <c r="AV302" s="1">
        <f t="shared" si="329"/>
        <v>64467.057297059917</v>
      </c>
      <c r="AW302" s="1">
        <f t="shared" si="330"/>
        <v>11751.948912816275</v>
      </c>
      <c r="AX302" s="1">
        <f t="shared" si="378"/>
        <v>196290.3198989036</v>
      </c>
      <c r="AY302" s="1">
        <f t="shared" si="379"/>
        <v>72179.307771027117</v>
      </c>
      <c r="AZ302" s="1">
        <f t="shared" si="380"/>
        <v>6903.1436647206092</v>
      </c>
      <c r="BA302" s="1">
        <f t="shared" si="381"/>
        <v>12.187350066256501</v>
      </c>
      <c r="BB302" s="1">
        <f t="shared" si="382"/>
        <v>11.186908687835292</v>
      </c>
      <c r="BC302" s="1">
        <f t="shared" si="383"/>
        <v>8.8397321904122492</v>
      </c>
      <c r="BD302" s="1">
        <f t="shared" si="384"/>
        <v>108.21254397307176</v>
      </c>
      <c r="BE302">
        <f t="shared" si="370"/>
        <v>0.44605544733121549</v>
      </c>
      <c r="BF302">
        <f t="shared" si="371"/>
        <v>0.64396964061591089</v>
      </c>
      <c r="BG302">
        <f t="shared" si="372"/>
        <v>5.0936644772301656E-2</v>
      </c>
      <c r="BH302">
        <f t="shared" si="385"/>
        <v>0.51617336784733614</v>
      </c>
      <c r="BI302">
        <f t="shared" si="386"/>
        <v>1.989654620938508E-2</v>
      </c>
      <c r="BJ302">
        <f t="shared" si="386"/>
        <v>4.1469689803498549E-2</v>
      </c>
      <c r="BK302">
        <f t="shared" si="386"/>
        <v>2.5945417806596459E-4</v>
      </c>
      <c r="BL302">
        <f t="shared" si="375"/>
        <v>6280.6982383477653</v>
      </c>
      <c r="BM302">
        <f t="shared" si="376"/>
        <v>13367.144343267211</v>
      </c>
      <c r="BN302">
        <f t="shared" si="377"/>
        <v>15.245461229239762</v>
      </c>
      <c r="BO302">
        <f t="shared" si="348"/>
        <v>3062.0612802257292</v>
      </c>
      <c r="BP302">
        <f t="shared" si="367"/>
        <v>3228.5561471222318</v>
      </c>
      <c r="BQ302">
        <f t="shared" si="368"/>
        <v>179.86299470820973</v>
      </c>
      <c r="BR302" s="7">
        <f t="shared" si="393"/>
        <v>2.4607404520708975E-3</v>
      </c>
      <c r="BS302" s="7">
        <f t="shared" si="373"/>
        <v>9.3414645402372027E-4</v>
      </c>
      <c r="BT302" s="7">
        <f t="shared" si="374"/>
        <v>8.542974988829695E-5</v>
      </c>
      <c r="BU302" s="8">
        <f>MAX((BU$3*climate!$I412+BU$4*climate!$I412^2+BU$5*climate!$I412^6)*(K302/K$66)^$BW$1,-99)</f>
        <v>1.9364649405495074</v>
      </c>
      <c r="BV302" s="8">
        <f>MAX((BV$3*climate!$I412+BV$4*climate!$I412^2+BV$5*climate!$I412^6)*(L302/L$66)^$BW$1,-99)</f>
        <v>0.45057689138314033</v>
      </c>
      <c r="BW302" s="8">
        <f>MAX((BW$3*climate!$I412+BW$4*climate!$I412^2+BW$5*climate!$I412^6)*(M302/M$66)^$BW$1,-99)</f>
        <v>-0.31636921491061826</v>
      </c>
      <c r="BX302" s="8">
        <f>MAX((BX$3*climate!$M412+BX$4*climate!$M412^2+BX$5*climate!$M412^6)*(K302/K$66)^$BW$1,-99)</f>
        <v>1.9364643670585067</v>
      </c>
      <c r="BY302" s="8">
        <f>MAX((BY$3*climate!$M412+BY$4*climate!$M412^2+BY$5*climate!$M412^6)*(L302/L$66)^$BW$1,-99)</f>
        <v>0.45057641565752005</v>
      </c>
      <c r="BZ302" s="8">
        <f>MAX((BZ$3*climate!$M412+BZ$4*climate!$M412^2+BZ$5*climate!$M412^6)*(M302/M$66)^$BW$1,-99)</f>
        <v>-0.31636979046690628</v>
      </c>
      <c r="CA302" s="8">
        <f t="shared" si="387"/>
        <v>2.1485216189836621E-3</v>
      </c>
      <c r="CB302" s="8">
        <f t="shared" si="388"/>
        <v>2.0070338517668906E-6</v>
      </c>
      <c r="CC302" s="8">
        <f t="shared" si="389"/>
        <v>1.8354766453937308E-7</v>
      </c>
      <c r="CD302" s="8">
        <f>MAX((CD$3*climate!$I412+CD$4*climate!$I412^2+CD$5*climate!$I412^6)*(K302/K$66)^$BW$1,-99)</f>
        <v>0.87746524984674723</v>
      </c>
      <c r="CE302" s="8">
        <f>MAX((CE$3*climate!$I412+CE$4*climate!$I412^2+CE$5*climate!$I412^6)*(L302/L$66)^$BW$1,-99)</f>
        <v>0.22992435681898657</v>
      </c>
      <c r="CF302" s="8">
        <f>MAX((CF$3*climate!$I412+CF$4*climate!$I412^2+CF$5*climate!$I412^6)*(M302/M$66)^$BW$1,-99)</f>
        <v>-7.3188121775923418E-2</v>
      </c>
      <c r="CG302" s="8">
        <f>MAX((CG$3*climate!$M412+CG$4*climate!$M412^2+CG$5*climate!$M412^6)*(K302/K$66)^$BW$1,-99)</f>
        <v>0.87746542361704483</v>
      </c>
      <c r="CH302" s="8">
        <f>MAX((CH$3*climate!$M412+CH$4*climate!$M412^2+CH$5*climate!$M412^6)*(L302/L$66)^$BW$1,-99)</f>
        <v>0.22992430804053315</v>
      </c>
      <c r="CI302" s="8">
        <f>MAX((CI$3*climate!$M412+CI$4*climate!$M412^2+CI$5*climate!$M412^6)*(M302/M$66)^$BW$1,-99)</f>
        <v>-7.3188321294286443E-2</v>
      </c>
      <c r="CJ302" s="8">
        <f t="shared" si="390"/>
        <v>-9.5353633505737724E-8</v>
      </c>
      <c r="CK302" s="8">
        <f t="shared" si="391"/>
        <v>-8.9074258617662301E-11</v>
      </c>
      <c r="CL302" s="8">
        <f t="shared" si="392"/>
        <v>-8.146037061335506E-12</v>
      </c>
    </row>
    <row r="303" spans="1:90">
      <c r="A303">
        <f t="shared" si="331"/>
        <v>2257</v>
      </c>
      <c r="B303" s="4">
        <f t="shared" si="349"/>
        <v>1286.5342441742837</v>
      </c>
      <c r="C303" s="4">
        <f t="shared" si="350"/>
        <v>3572.6062359680964</v>
      </c>
      <c r="D303" s="4">
        <f t="shared" si="351"/>
        <v>6809.6224442931025</v>
      </c>
      <c r="E303" s="11">
        <f t="shared" si="332"/>
        <v>3.0683452497865554E-8</v>
      </c>
      <c r="F303" s="11">
        <f t="shared" si="333"/>
        <v>6.1513557923167324E-8</v>
      </c>
      <c r="G303" s="11">
        <f t="shared" si="334"/>
        <v>1.3581143352385068E-7</v>
      </c>
      <c r="H303" s="4">
        <f t="shared" si="352"/>
        <v>316274.32839090243</v>
      </c>
      <c r="I303" s="4">
        <f t="shared" si="353"/>
        <v>323299.55157431879</v>
      </c>
      <c r="J303" s="4">
        <f t="shared" si="354"/>
        <v>58886.690685290698</v>
      </c>
      <c r="K303" s="4">
        <f t="shared" si="322"/>
        <v>245834.36455194544</v>
      </c>
      <c r="L303" s="4">
        <f t="shared" si="323"/>
        <v>90494.034388514643</v>
      </c>
      <c r="M303" s="4">
        <f t="shared" si="324"/>
        <v>8647.5705763454625</v>
      </c>
      <c r="N303" s="11">
        <f t="shared" si="335"/>
        <v>1.9214994547211983E-3</v>
      </c>
      <c r="O303" s="11">
        <f t="shared" si="336"/>
        <v>2.9914354467011073E-3</v>
      </c>
      <c r="P303" s="11">
        <f t="shared" si="337"/>
        <v>2.1602905980320219E-3</v>
      </c>
      <c r="Q303" s="4">
        <f t="shared" si="338"/>
        <v>1996.6311336708204</v>
      </c>
      <c r="R303" s="4">
        <f t="shared" si="339"/>
        <v>6930.4155841031079</v>
      </c>
      <c r="S303" s="4">
        <f t="shared" si="340"/>
        <v>1692.0480796974036</v>
      </c>
      <c r="T303" s="4">
        <f t="shared" si="355"/>
        <v>6.3129724876154478</v>
      </c>
      <c r="U303" s="4">
        <f t="shared" si="356"/>
        <v>21.436514682297577</v>
      </c>
      <c r="V303" s="4">
        <f t="shared" si="357"/>
        <v>28.733964500403825</v>
      </c>
      <c r="W303" s="11">
        <f t="shared" si="341"/>
        <v>-1.219247815263802E-2</v>
      </c>
      <c r="X303" s="11">
        <f t="shared" si="342"/>
        <v>-1.3228699347321071E-2</v>
      </c>
      <c r="Y303" s="11">
        <f t="shared" si="343"/>
        <v>-1.2203590333800474E-2</v>
      </c>
      <c r="Z303" s="4">
        <f t="shared" si="369"/>
        <v>1335.9765920290542</v>
      </c>
      <c r="AA303" s="4">
        <f t="shared" si="358"/>
        <v>12753.046442116691</v>
      </c>
      <c r="AB303" s="4">
        <f t="shared" si="359"/>
        <v>3297.3942931670908</v>
      </c>
      <c r="AC303" s="12">
        <f t="shared" si="360"/>
        <v>1.195475698011838</v>
      </c>
      <c r="AD303" s="12">
        <f t="shared" si="361"/>
        <v>5.1154211156865301</v>
      </c>
      <c r="AE303" s="12">
        <f t="shared" si="362"/>
        <v>2.032673710382725</v>
      </c>
      <c r="AF303" s="11">
        <f t="shared" si="344"/>
        <v>-2.9039671966837322E-3</v>
      </c>
      <c r="AG303" s="11">
        <f t="shared" si="345"/>
        <v>2.0567434751257441E-3</v>
      </c>
      <c r="AH303" s="11">
        <f t="shared" si="346"/>
        <v>8.257041531207765E-4</v>
      </c>
      <c r="AI303" s="1">
        <f t="shared" si="325"/>
        <v>619496.46775008843</v>
      </c>
      <c r="AJ303" s="1">
        <f t="shared" si="326"/>
        <v>626083.73934528325</v>
      </c>
      <c r="AK303" s="1">
        <f t="shared" si="327"/>
        <v>115049.21109102317</v>
      </c>
      <c r="AL303" s="17">
        <f t="shared" si="397"/>
        <v>71.507263136939159</v>
      </c>
      <c r="AM303" s="17">
        <f t="shared" si="397"/>
        <v>33.43858858780672</v>
      </c>
      <c r="AN303" s="17">
        <f t="shared" si="397"/>
        <v>4.9298215248672985</v>
      </c>
      <c r="AO303" s="7">
        <f t="shared" si="398"/>
        <v>1.5268171373341811E-3</v>
      </c>
      <c r="AP303" s="7">
        <f t="shared" si="398"/>
        <v>2.3511836564875177E-3</v>
      </c>
      <c r="AQ303" s="7">
        <f t="shared" si="398"/>
        <v>1.7018809842652611E-3</v>
      </c>
      <c r="AR303" s="1">
        <f t="shared" si="364"/>
        <v>316274.32839090243</v>
      </c>
      <c r="AS303" s="1">
        <f t="shared" si="365"/>
        <v>323299.55157431879</v>
      </c>
      <c r="AT303" s="1">
        <f t="shared" si="366"/>
        <v>58886.690685290698</v>
      </c>
      <c r="AU303" s="1">
        <f t="shared" si="328"/>
        <v>63254.865678180489</v>
      </c>
      <c r="AV303" s="1">
        <f t="shared" si="329"/>
        <v>64659.910314863759</v>
      </c>
      <c r="AW303" s="1">
        <f t="shared" si="330"/>
        <v>11777.338137058141</v>
      </c>
      <c r="AX303" s="1">
        <f t="shared" si="378"/>
        <v>196667.49164155635</v>
      </c>
      <c r="AY303" s="1">
        <f t="shared" si="379"/>
        <v>72395.227510811717</v>
      </c>
      <c r="AZ303" s="1">
        <f t="shared" si="380"/>
        <v>6918.0564610763695</v>
      </c>
      <c r="BA303" s="1">
        <f t="shared" si="381"/>
        <v>12.189269721992568</v>
      </c>
      <c r="BB303" s="1">
        <f t="shared" si="382"/>
        <v>11.189895657842143</v>
      </c>
      <c r="BC303" s="1">
        <f t="shared" si="383"/>
        <v>8.841890150937699</v>
      </c>
      <c r="BD303" s="1">
        <f t="shared" si="384"/>
        <v>105.08597779834946</v>
      </c>
      <c r="BE303">
        <f t="shared" si="370"/>
        <v>0.44605544733121549</v>
      </c>
      <c r="BF303">
        <f t="shared" si="371"/>
        <v>0.64396964061591089</v>
      </c>
      <c r="BG303">
        <f t="shared" si="372"/>
        <v>5.0936644772301656E-2</v>
      </c>
      <c r="BH303">
        <f t="shared" si="385"/>
        <v>0.51629110260417765</v>
      </c>
      <c r="BI303">
        <f t="shared" si="386"/>
        <v>1.989654620938508E-2</v>
      </c>
      <c r="BJ303">
        <f t="shared" si="386"/>
        <v>4.1469689803498549E-2</v>
      </c>
      <c r="BK303">
        <f t="shared" si="386"/>
        <v>2.5945417806596459E-4</v>
      </c>
      <c r="BL303">
        <f t="shared" si="375"/>
        <v>6292.7667896718222</v>
      </c>
      <c r="BM303">
        <f t="shared" si="376"/>
        <v>13407.132117397181</v>
      </c>
      <c r="BN303">
        <f t="shared" si="377"/>
        <v>15.278397930776791</v>
      </c>
      <c r="BO303">
        <f t="shared" si="348"/>
        <v>3069.5962182847006</v>
      </c>
      <c r="BP303">
        <f t="shared" si="367"/>
        <v>3265.0252938943108</v>
      </c>
      <c r="BQ303">
        <f t="shared" si="368"/>
        <v>181.93095387279865</v>
      </c>
      <c r="BR303" s="7">
        <f t="shared" si="393"/>
        <v>2.4366633285590744E-3</v>
      </c>
      <c r="BS303" s="7">
        <f t="shared" si="373"/>
        <v>9.0693830487739832E-4</v>
      </c>
      <c r="BT303" s="7">
        <f t="shared" si="374"/>
        <v>8.274382409048394E-5</v>
      </c>
      <c r="BU303" s="8">
        <f>MAX((BU$3*climate!$I413+BU$4*climate!$I413^2+BU$5*climate!$I413^6)*(K303/K$66)^$BW$1,-99)</f>
        <v>1.9334058024222733</v>
      </c>
      <c r="BV303" s="8">
        <f>MAX((BV$3*climate!$I413+BV$4*climate!$I413^2+BV$5*climate!$I413^6)*(L303/L$66)^$BW$1,-99)</f>
        <v>0.44847484065596233</v>
      </c>
      <c r="BW303" s="8">
        <f>MAX((BW$3*climate!$I413+BW$4*climate!$I413^2+BW$5*climate!$I413^6)*(M303/M$66)^$BW$1,-99)</f>
        <v>-0.31833472777218785</v>
      </c>
      <c r="BX303" s="8">
        <f>MAX((BX$3*climate!$M413+BX$4*climate!$M413^2+BX$5*climate!$M413^6)*(K303/K$66)^$BW$1,-99)</f>
        <v>1.9334052287421839</v>
      </c>
      <c r="BY303" s="8">
        <f>MAX((BY$3*climate!$M413+BY$4*climate!$M413^2+BY$5*climate!$M413^6)*(L303/L$66)^$BW$1,-99)</f>
        <v>0.44847436529199708</v>
      </c>
      <c r="BZ303" s="8">
        <f>MAX((BZ$3*climate!$M413+BZ$4*climate!$M413^2+BZ$5*climate!$M413^6)*(M303/M$66)^$BW$1,-99)</f>
        <v>-0.31833530271821997</v>
      </c>
      <c r="CA303" s="8">
        <f t="shared" si="387"/>
        <v>2.1529695415063712E-3</v>
      </c>
      <c r="CB303" s="8">
        <f t="shared" si="388"/>
        <v>1.9526105464264579E-6</v>
      </c>
      <c r="CC303" s="8">
        <f t="shared" si="389"/>
        <v>1.7814493301457305E-7</v>
      </c>
      <c r="CD303" s="8">
        <f>MAX((CD$3*climate!$I413+CD$4*climate!$I413^2+CD$5*climate!$I413^6)*(K303/K$66)^$BW$1,-99)</f>
        <v>0.8776872412200154</v>
      </c>
      <c r="CE303" s="8">
        <f>MAX((CE$3*climate!$I413+CE$4*climate!$I413^2+CE$5*climate!$I413^6)*(L303/L$66)^$BW$1,-99)</f>
        <v>0.22957047957793583</v>
      </c>
      <c r="CF303" s="8">
        <f>MAX((CF$3*climate!$I413+CF$4*climate!$I413^2+CF$5*climate!$I413^6)*(M303/M$66)^$BW$1,-99)</f>
        <v>-7.3890412122143687E-2</v>
      </c>
      <c r="CG303" s="8">
        <f>MAX((CG$3*climate!$M413+CG$4*climate!$M413^2+CG$5*climate!$M413^6)*(K303/K$66)^$BW$1,-99)</f>
        <v>0.87768741375093073</v>
      </c>
      <c r="CH303" s="8">
        <f>MAX((CH$3*climate!$M413+CH$4*climate!$M413^2+CH$5*climate!$M413^6)*(L303/L$66)^$BW$1,-99)</f>
        <v>0.22957043019036641</v>
      </c>
      <c r="CI303" s="8">
        <f>MAX((CI$3*climate!$M413+CI$4*climate!$M413^2+CI$5*climate!$M413^6)*(M303/M$66)^$BW$1,-99)</f>
        <v>-7.3890612108936146E-2</v>
      </c>
      <c r="CJ303" s="8">
        <f t="shared" si="390"/>
        <v>-6.093328926919702E-8</v>
      </c>
      <c r="CK303" s="8">
        <f t="shared" si="391"/>
        <v>-5.526273408040971E-11</v>
      </c>
      <c r="CL303" s="8">
        <f t="shared" si="392"/>
        <v>-5.0418533685450112E-12</v>
      </c>
    </row>
    <row r="304" spans="1:90">
      <c r="A304">
        <f t="shared" si="331"/>
        <v>2258</v>
      </c>
      <c r="B304" s="4">
        <f t="shared" si="349"/>
        <v>1286.5342816758305</v>
      </c>
      <c r="C304" s="4">
        <f t="shared" si="350"/>
        <v>3572.6064447436311</v>
      </c>
      <c r="D304" s="4">
        <f t="shared" si="351"/>
        <v>6809.6233228764586</v>
      </c>
      <c r="E304" s="11">
        <f t="shared" si="332"/>
        <v>2.9149279872972274E-8</v>
      </c>
      <c r="F304" s="11">
        <f t="shared" si="333"/>
        <v>5.8437880027008954E-8</v>
      </c>
      <c r="G304" s="11">
        <f t="shared" si="334"/>
        <v>1.2902086184765814E-7</v>
      </c>
      <c r="H304" s="4">
        <f t="shared" si="352"/>
        <v>316876.06174508558</v>
      </c>
      <c r="I304" s="4">
        <f t="shared" si="353"/>
        <v>324257.11560072203</v>
      </c>
      <c r="J304" s="4">
        <f t="shared" si="354"/>
        <v>59012.656131805707</v>
      </c>
      <c r="K304" s="4">
        <f t="shared" si="322"/>
        <v>246302.07391934015</v>
      </c>
      <c r="L304" s="4">
        <f t="shared" si="323"/>
        <v>90762.058630275627</v>
      </c>
      <c r="M304" s="4">
        <f t="shared" si="324"/>
        <v>8666.0676125148912</v>
      </c>
      <c r="N304" s="11">
        <f t="shared" si="335"/>
        <v>1.9025385984874355E-3</v>
      </c>
      <c r="O304" s="11">
        <f t="shared" si="336"/>
        <v>2.96178906788791E-3</v>
      </c>
      <c r="P304" s="11">
        <f t="shared" si="337"/>
        <v>2.1389864362628686E-3</v>
      </c>
      <c r="Q304" s="4">
        <f t="shared" si="338"/>
        <v>1976.0396624193986</v>
      </c>
      <c r="R304" s="4">
        <f t="shared" si="339"/>
        <v>6858.9904919673672</v>
      </c>
      <c r="S304" s="4">
        <f t="shared" si="340"/>
        <v>1674.9743340436023</v>
      </c>
      <c r="T304" s="4">
        <f t="shared" si="355"/>
        <v>6.2360017084819912</v>
      </c>
      <c r="U304" s="4">
        <f t="shared" si="356"/>
        <v>21.152937474511027</v>
      </c>
      <c r="V304" s="4">
        <f t="shared" si="357"/>
        <v>28.383306968974932</v>
      </c>
      <c r="W304" s="11">
        <f t="shared" si="341"/>
        <v>-1.219247815263802E-2</v>
      </c>
      <c r="X304" s="11">
        <f t="shared" si="342"/>
        <v>-1.3228699347321071E-2</v>
      </c>
      <c r="Y304" s="11">
        <f t="shared" si="343"/>
        <v>-1.2203590333800474E-2</v>
      </c>
      <c r="Z304" s="4">
        <f t="shared" si="369"/>
        <v>1318.3838526302529</v>
      </c>
      <c r="AA304" s="4">
        <f t="shared" si="358"/>
        <v>12647.94643066511</v>
      </c>
      <c r="AB304" s="4">
        <f t="shared" si="359"/>
        <v>3266.8863431855825</v>
      </c>
      <c r="AC304" s="12">
        <f t="shared" si="360"/>
        <v>1.1920040758003789</v>
      </c>
      <c r="AD304" s="12">
        <f t="shared" si="361"/>
        <v>5.1259422246887389</v>
      </c>
      <c r="AE304" s="12">
        <f t="shared" si="362"/>
        <v>2.0343520975073273</v>
      </c>
      <c r="AF304" s="11">
        <f t="shared" si="344"/>
        <v>-2.9039671966837322E-3</v>
      </c>
      <c r="AG304" s="11">
        <f t="shared" si="345"/>
        <v>2.0567434751257441E-3</v>
      </c>
      <c r="AH304" s="11">
        <f t="shared" si="346"/>
        <v>8.257041531207765E-4</v>
      </c>
      <c r="AI304" s="1">
        <f t="shared" si="325"/>
        <v>620801.68665326003</v>
      </c>
      <c r="AJ304" s="1">
        <f t="shared" si="326"/>
        <v>628135.2757256187</v>
      </c>
      <c r="AK304" s="1">
        <f t="shared" si="327"/>
        <v>115321.62811897899</v>
      </c>
      <c r="AL304" s="17">
        <f t="shared" si="397"/>
        <v>71.615349866592481</v>
      </c>
      <c r="AM304" s="17">
        <f t="shared" si="397"/>
        <v>33.516422648160543</v>
      </c>
      <c r="AN304" s="17">
        <f t="shared" si="397"/>
        <v>4.9381275946812018</v>
      </c>
      <c r="AO304" s="7">
        <f t="shared" si="398"/>
        <v>1.5115489659608392E-3</v>
      </c>
      <c r="AP304" s="7">
        <f t="shared" si="398"/>
        <v>2.3276718199226427E-3</v>
      </c>
      <c r="AQ304" s="7">
        <f t="shared" si="398"/>
        <v>1.6848621744226084E-3</v>
      </c>
      <c r="AR304" s="1">
        <f t="shared" si="364"/>
        <v>316876.06174508558</v>
      </c>
      <c r="AS304" s="1">
        <f t="shared" si="365"/>
        <v>324257.11560072203</v>
      </c>
      <c r="AT304" s="1">
        <f t="shared" si="366"/>
        <v>59012.656131805707</v>
      </c>
      <c r="AU304" s="1">
        <f t="shared" si="328"/>
        <v>63375.212349017122</v>
      </c>
      <c r="AV304" s="1">
        <f t="shared" si="329"/>
        <v>64851.423120144405</v>
      </c>
      <c r="AW304" s="1">
        <f t="shared" si="330"/>
        <v>11802.531226361141</v>
      </c>
      <c r="AX304" s="1">
        <f t="shared" si="378"/>
        <v>197041.65913547212</v>
      </c>
      <c r="AY304" s="1">
        <f t="shared" si="379"/>
        <v>72609.646904220514</v>
      </c>
      <c r="AZ304" s="1">
        <f t="shared" si="380"/>
        <v>6932.8540900119124</v>
      </c>
      <c r="BA304" s="1">
        <f t="shared" si="381"/>
        <v>12.191170453056737</v>
      </c>
      <c r="BB304" s="1">
        <f t="shared" si="382"/>
        <v>11.192853069454062</v>
      </c>
      <c r="BC304" s="1">
        <f t="shared" si="383"/>
        <v>8.8440268529993915</v>
      </c>
      <c r="BD304" s="1">
        <f t="shared" si="384"/>
        <v>102.04949868787575</v>
      </c>
      <c r="BE304">
        <f t="shared" si="370"/>
        <v>0.44605544733121549</v>
      </c>
      <c r="BF304">
        <f t="shared" si="371"/>
        <v>0.64396964061591089</v>
      </c>
      <c r="BG304">
        <f t="shared" si="372"/>
        <v>5.0936644772301656E-2</v>
      </c>
      <c r="BH304">
        <f t="shared" si="385"/>
        <v>0.51640794859639261</v>
      </c>
      <c r="BI304">
        <f t="shared" si="386"/>
        <v>1.989654620938508E-2</v>
      </c>
      <c r="BJ304">
        <f t="shared" si="386"/>
        <v>4.1469689803498549E-2</v>
      </c>
      <c r="BK304">
        <f t="shared" si="386"/>
        <v>2.5945417806596459E-4</v>
      </c>
      <c r="BL304">
        <f t="shared" si="375"/>
        <v>6304.739205159055</v>
      </c>
      <c r="BM304">
        <f t="shared" si="376"/>
        <v>13446.842000539113</v>
      </c>
      <c r="BN304">
        <f t="shared" si="377"/>
        <v>15.311080192167054</v>
      </c>
      <c r="BO304">
        <f t="shared" si="348"/>
        <v>3077.0757908232786</v>
      </c>
      <c r="BP304">
        <f t="shared" si="367"/>
        <v>3301.9073783279491</v>
      </c>
      <c r="BQ304">
        <f t="shared" si="368"/>
        <v>184.02272908733511</v>
      </c>
      <c r="BR304" s="7">
        <f t="shared" si="393"/>
        <v>2.412824571517147E-3</v>
      </c>
      <c r="BS304" s="7">
        <f t="shared" si="373"/>
        <v>8.8052262609456141E-4</v>
      </c>
      <c r="BT304" s="7">
        <f t="shared" si="374"/>
        <v>8.0144213228266407E-5</v>
      </c>
      <c r="BU304" s="8">
        <f>MAX((BU$3*climate!$I414+BU$4*climate!$I414^2+BU$5*climate!$I414^6)*(K304/K$66)^$BW$1,-99)</f>
        <v>1.9303983305940366</v>
      </c>
      <c r="BV304" s="8">
        <f>MAX((BV$3*climate!$I414+BV$4*climate!$I414^2+BV$5*climate!$I414^6)*(L304/L$66)^$BW$1,-99)</f>
        <v>0.44641356789980469</v>
      </c>
      <c r="BW304" s="8">
        <f>MAX((BW$3*climate!$I414+BW$4*climate!$I414^2+BW$5*climate!$I414^6)*(M304/M$66)^$BW$1,-99)</f>
        <v>-0.32025682352048396</v>
      </c>
      <c r="BX304" s="8">
        <f>MAX((BX$3*climate!$M414+BX$4*climate!$M414^2+BX$5*climate!$M414^6)*(K304/K$66)^$BW$1,-99)</f>
        <v>1.9303977567479209</v>
      </c>
      <c r="BY304" s="8">
        <f>MAX((BY$3*climate!$M414+BY$4*climate!$M414^2+BY$5*climate!$M414^6)*(L304/L$66)^$BW$1,-99)</f>
        <v>0.44641309290495507</v>
      </c>
      <c r="BZ304" s="8">
        <f>MAX((BZ$3*climate!$M414+BZ$4*climate!$M414^2+BZ$5*climate!$M414^6)*(M304/M$66)^$BW$1,-99)</f>
        <v>-0.32025739785354829</v>
      </c>
      <c r="CA304" s="8">
        <f t="shared" si="387"/>
        <v>2.1573101683276487E-3</v>
      </c>
      <c r="CB304" s="8">
        <f t="shared" si="388"/>
        <v>1.8995604147163616E-6</v>
      </c>
      <c r="CC304" s="8">
        <f t="shared" si="389"/>
        <v>1.7289592612995837E-7</v>
      </c>
      <c r="CD304" s="8">
        <f>MAX((CD$3*climate!$I414+CD$4*climate!$I414^2+CD$5*climate!$I414^6)*(K304/K$66)^$BW$1,-99)</f>
        <v>0.8778962178003259</v>
      </c>
      <c r="CE304" s="8">
        <f>MAX((CE$3*climate!$I414+CE$4*climate!$I414^2+CE$5*climate!$I414^6)*(L304/L$66)^$BW$1,-99)</f>
        <v>0.22921993999557183</v>
      </c>
      <c r="CF304" s="8">
        <f>MAX((CF$3*climate!$I414+CF$4*climate!$I414^2+CF$5*climate!$I414^6)*(M304/M$66)^$BW$1,-99)</f>
        <v>-7.457987077541002E-2</v>
      </c>
      <c r="CG304" s="8">
        <f>MAX((CG$3*climate!$M414+CG$4*climate!$M414^2+CG$5*climate!$M414^6)*(K304/K$66)^$BW$1,-99)</f>
        <v>0.87789638911509416</v>
      </c>
      <c r="CH304" s="8">
        <f>MAX((CH$3*climate!$M414+CH$4*climate!$M414^2+CH$5*climate!$M414^6)*(L304/L$66)^$BW$1,-99)</f>
        <v>0.22921989001419932</v>
      </c>
      <c r="CI304" s="8">
        <f>MAX((CI$3*climate!$M414+CI$4*climate!$M414^2+CI$5*climate!$M414^6)*(M304/M$66)^$BW$1,-99)</f>
        <v>-7.4580071214903454E-2</v>
      </c>
      <c r="CJ304" s="8">
        <f t="shared" si="390"/>
        <v>-2.7937698106395079E-8</v>
      </c>
      <c r="CK304" s="8">
        <f t="shared" si="391"/>
        <v>-2.459977530368005E-11</v>
      </c>
      <c r="CL304" s="8">
        <f t="shared" si="392"/>
        <v>-2.2390448341458619E-12</v>
      </c>
    </row>
    <row r="305" spans="1:90">
      <c r="A305">
        <f t="shared" si="331"/>
        <v>2259</v>
      </c>
      <c r="B305" s="4">
        <f t="shared" si="349"/>
        <v>1286.5343173023009</v>
      </c>
      <c r="C305" s="4">
        <f t="shared" si="350"/>
        <v>3572.6066430804008</v>
      </c>
      <c r="D305" s="4">
        <f t="shared" si="351"/>
        <v>6809.6241575307549</v>
      </c>
      <c r="E305" s="11">
        <f t="shared" si="332"/>
        <v>2.7691815879323658E-8</v>
      </c>
      <c r="F305" s="11">
        <f t="shared" si="333"/>
        <v>5.5515986025658502E-8</v>
      </c>
      <c r="G305" s="11">
        <f t="shared" si="334"/>
        <v>1.2256981875527521E-7</v>
      </c>
      <c r="H305" s="4">
        <f t="shared" si="352"/>
        <v>317472.99258317461</v>
      </c>
      <c r="I305" s="4">
        <f t="shared" si="353"/>
        <v>325207.99845312611</v>
      </c>
      <c r="J305" s="4">
        <f t="shared" si="354"/>
        <v>59137.646121721686</v>
      </c>
      <c r="K305" s="4">
        <f t="shared" si="322"/>
        <v>246766.05070968892</v>
      </c>
      <c r="L305" s="4">
        <f t="shared" si="323"/>
        <v>91028.212994846457</v>
      </c>
      <c r="M305" s="4">
        <f t="shared" si="324"/>
        <v>8684.4214531754205</v>
      </c>
      <c r="N305" s="11">
        <f t="shared" si="335"/>
        <v>1.883771350218888E-3</v>
      </c>
      <c r="O305" s="11">
        <f t="shared" si="336"/>
        <v>2.9324408082789244E-3</v>
      </c>
      <c r="P305" s="11">
        <f t="shared" si="337"/>
        <v>2.117897237961186E-3</v>
      </c>
      <c r="Q305" s="4">
        <f t="shared" si="338"/>
        <v>1955.623917699502</v>
      </c>
      <c r="R305" s="4">
        <f t="shared" si="339"/>
        <v>6788.1028528429069</v>
      </c>
      <c r="S305" s="4">
        <f t="shared" si="340"/>
        <v>1658.0379688890926</v>
      </c>
      <c r="T305" s="4">
        <f t="shared" si="355"/>
        <v>6.1599693938915108</v>
      </c>
      <c r="U305" s="4">
        <f t="shared" si="356"/>
        <v>20.873111624348041</v>
      </c>
      <c r="V305" s="4">
        <f t="shared" si="357"/>
        <v>28.036928718407058</v>
      </c>
      <c r="W305" s="11">
        <f t="shared" si="341"/>
        <v>-1.219247815263802E-2</v>
      </c>
      <c r="X305" s="11">
        <f t="shared" si="342"/>
        <v>-1.3228699347321071E-2</v>
      </c>
      <c r="Y305" s="11">
        <f t="shared" si="343"/>
        <v>-1.2203590333800474E-2</v>
      </c>
      <c r="Z305" s="4">
        <f t="shared" si="369"/>
        <v>1300.9981591278447</v>
      </c>
      <c r="AA305" s="4">
        <f t="shared" si="358"/>
        <v>12543.341761063975</v>
      </c>
      <c r="AB305" s="4">
        <f t="shared" si="359"/>
        <v>3236.5918293143854</v>
      </c>
      <c r="AC305" s="12">
        <f t="shared" si="360"/>
        <v>1.1885425350659413</v>
      </c>
      <c r="AD305" s="12">
        <f t="shared" si="361"/>
        <v>5.1364849729132391</v>
      </c>
      <c r="AE305" s="12">
        <f t="shared" si="362"/>
        <v>2.036031870483149</v>
      </c>
      <c r="AF305" s="11">
        <f t="shared" si="344"/>
        <v>-2.9039671966837322E-3</v>
      </c>
      <c r="AG305" s="11">
        <f t="shared" si="345"/>
        <v>2.0567434751257441E-3</v>
      </c>
      <c r="AH305" s="11">
        <f t="shared" si="346"/>
        <v>8.257041531207765E-4</v>
      </c>
      <c r="AI305" s="1">
        <f t="shared" si="325"/>
        <v>622096.73033695121</v>
      </c>
      <c r="AJ305" s="1">
        <f t="shared" si="326"/>
        <v>630173.17127320124</v>
      </c>
      <c r="AK305" s="1">
        <f t="shared" si="327"/>
        <v>115591.99653344223</v>
      </c>
      <c r="AL305" s="17">
        <f t="shared" si="397"/>
        <v>71.722517473549871</v>
      </c>
      <c r="AM305" s="17">
        <f t="shared" si="397"/>
        <v>33.593657728338258</v>
      </c>
      <c r="AN305" s="17">
        <f t="shared" si="397"/>
        <v>4.946364458433985</v>
      </c>
      <c r="AO305" s="7">
        <f t="shared" si="398"/>
        <v>1.4964334763012308E-3</v>
      </c>
      <c r="AP305" s="7">
        <f t="shared" si="398"/>
        <v>2.3043951017234165E-3</v>
      </c>
      <c r="AQ305" s="7">
        <f t="shared" si="398"/>
        <v>1.6680135526783823E-3</v>
      </c>
      <c r="AR305" s="1">
        <f t="shared" si="364"/>
        <v>317472.99258317461</v>
      </c>
      <c r="AS305" s="1">
        <f t="shared" si="365"/>
        <v>325207.99845312611</v>
      </c>
      <c r="AT305" s="1">
        <f t="shared" si="366"/>
        <v>59137.646121721686</v>
      </c>
      <c r="AU305" s="1">
        <f t="shared" si="328"/>
        <v>63494.598516634927</v>
      </c>
      <c r="AV305" s="1">
        <f t="shared" si="329"/>
        <v>65041.599690625226</v>
      </c>
      <c r="AW305" s="1">
        <f t="shared" si="330"/>
        <v>11827.529224344338</v>
      </c>
      <c r="AX305" s="1">
        <f t="shared" si="378"/>
        <v>197412.84056775115</v>
      </c>
      <c r="AY305" s="1">
        <f t="shared" si="379"/>
        <v>72822.570395877163</v>
      </c>
      <c r="AZ305" s="1">
        <f t="shared" si="380"/>
        <v>6947.5371625403359</v>
      </c>
      <c r="BA305" s="1">
        <f t="shared" si="381"/>
        <v>12.193052452334809</v>
      </c>
      <c r="BB305" s="1">
        <f t="shared" si="382"/>
        <v>11.195781219044907</v>
      </c>
      <c r="BC305" s="1">
        <f t="shared" si="383"/>
        <v>8.8461425106545786</v>
      </c>
      <c r="BD305" s="1">
        <f t="shared" si="384"/>
        <v>99.100520677323757</v>
      </c>
      <c r="BE305">
        <f t="shared" si="370"/>
        <v>0.44605544733121549</v>
      </c>
      <c r="BF305">
        <f t="shared" si="371"/>
        <v>0.64396964061591089</v>
      </c>
      <c r="BG305">
        <f t="shared" si="372"/>
        <v>5.0936644772301656E-2</v>
      </c>
      <c r="BH305">
        <f t="shared" si="385"/>
        <v>0.51652391447436996</v>
      </c>
      <c r="BI305">
        <f t="shared" si="386"/>
        <v>1.989654620938508E-2</v>
      </c>
      <c r="BJ305">
        <f t="shared" si="386"/>
        <v>4.1469689803498549E-2</v>
      </c>
      <c r="BK305">
        <f t="shared" si="386"/>
        <v>2.5945417806596459E-4</v>
      </c>
      <c r="BL305">
        <f t="shared" si="375"/>
        <v>6316.6160671629004</v>
      </c>
      <c r="BM305">
        <f t="shared" si="376"/>
        <v>13486.274817467776</v>
      </c>
      <c r="BN305">
        <f t="shared" si="377"/>
        <v>15.343509367267178</v>
      </c>
      <c r="BO305">
        <f t="shared" si="348"/>
        <v>3084.5002348997973</v>
      </c>
      <c r="BP305">
        <f t="shared" si="367"/>
        <v>3339.2070770064897</v>
      </c>
      <c r="BQ305">
        <f t="shared" si="368"/>
        <v>186.13859467168695</v>
      </c>
      <c r="BR305" s="7">
        <f t="shared" si="393"/>
        <v>2.3892217884098343E-3</v>
      </c>
      <c r="BS305" s="7">
        <f t="shared" si="373"/>
        <v>8.5487633601413727E-4</v>
      </c>
      <c r="BT305" s="7">
        <f t="shared" si="374"/>
        <v>7.7628068269617535E-5</v>
      </c>
      <c r="BU305" s="8">
        <f>MAX((BU$3*climate!$I415+BU$4*climate!$I415^2+BU$5*climate!$I415^6)*(K305/K$66)^$BW$1,-99)</f>
        <v>1.9274422957377393</v>
      </c>
      <c r="BV305" s="8">
        <f>MAX((BV$3*climate!$I415+BV$4*climate!$I415^2+BV$5*climate!$I415^6)*(L305/L$66)^$BW$1,-99)</f>
        <v>0.44439279498138179</v>
      </c>
      <c r="BW305" s="8">
        <f>MAX((BW$3*climate!$I415+BW$4*climate!$I415^2+BW$5*climate!$I415^6)*(M305/M$66)^$BW$1,-99)</f>
        <v>-0.32213579871652565</v>
      </c>
      <c r="BX305" s="8">
        <f>MAX((BX$3*climate!$M415+BX$4*climate!$M415^2+BX$5*climate!$M415^6)*(K305/K$66)^$BW$1,-99)</f>
        <v>1.9274417217482396</v>
      </c>
      <c r="BY305" s="8">
        <f>MAX((BY$3*climate!$M415+BY$4*climate!$M415^2+BY$5*climate!$M415^6)*(L305/L$66)^$BW$1,-99)</f>
        <v>0.44439232036294218</v>
      </c>
      <c r="BZ305" s="8">
        <f>MAX((BZ$3*climate!$M415+BZ$4*climate!$M415^2+BZ$5*climate!$M415^6)*(M305/M$66)^$BW$1,-99)</f>
        <v>-0.32213637243399096</v>
      </c>
      <c r="CA305" s="8">
        <f t="shared" si="387"/>
        <v>2.1615446462118835E-3</v>
      </c>
      <c r="CB305" s="8">
        <f t="shared" si="388"/>
        <v>1.8478533672845896E-6</v>
      </c>
      <c r="CC305" s="8">
        <f t="shared" si="389"/>
        <v>1.6779653536396237E-7</v>
      </c>
      <c r="CD305" s="8">
        <f>MAX((CD$3*climate!$I415+CD$4*climate!$I415^2+CD$5*climate!$I415^6)*(K305/K$66)^$BW$1,-99)</f>
        <v>0.87809246328342705</v>
      </c>
      <c r="CE305" s="8">
        <f>MAX((CE$3*climate!$I415+CE$4*climate!$I415^2+CE$5*climate!$I415^6)*(L305/L$66)^$BW$1,-99)</f>
        <v>0.22887283862437391</v>
      </c>
      <c r="CF305" s="8">
        <f>MAX((CF$3*climate!$I415+CF$4*climate!$I415^2+CF$5*climate!$I415^6)*(M305/M$66)^$BW$1,-99)</f>
        <v>-7.5256451680798406E-2</v>
      </c>
      <c r="CG305" s="8">
        <f>MAX((CG$3*climate!$M415+CG$4*climate!$M415^2+CG$5*climate!$M415^6)*(K305/K$66)^$BW$1,-99)</f>
        <v>0.87809263340510735</v>
      </c>
      <c r="CH305" s="8">
        <f>MAX((CH$3*climate!$M415+CH$4*climate!$M415^2+CH$5*climate!$M415^6)*(L305/L$66)^$BW$1,-99)</f>
        <v>0.22887278806438618</v>
      </c>
      <c r="CI305" s="8">
        <f>MAX((CI$3*climate!$M415+CI$4*climate!$M415^2+CI$5*climate!$M415^6)*(M305/M$66)^$BW$1,-99)</f>
        <v>-7.5256652557375944E-2</v>
      </c>
      <c r="CJ305" s="8">
        <f t="shared" si="390"/>
        <v>3.6696570839342283E-9</v>
      </c>
      <c r="CK305" s="8">
        <f t="shared" si="391"/>
        <v>3.1371030023420166E-12</v>
      </c>
      <c r="CL305" s="8">
        <f t="shared" si="392"/>
        <v>2.8486839063773189E-13</v>
      </c>
    </row>
    <row r="306" spans="1:90">
      <c r="A306">
        <f t="shared" si="331"/>
        <v>2260</v>
      </c>
      <c r="B306" s="4">
        <f t="shared" si="349"/>
        <v>1286.5343511474487</v>
      </c>
      <c r="C306" s="4">
        <f t="shared" si="350"/>
        <v>3572.6068315003422</v>
      </c>
      <c r="D306" s="4">
        <f t="shared" si="351"/>
        <v>6809.6249504524349</v>
      </c>
      <c r="E306" s="11">
        <f t="shared" si="332"/>
        <v>2.6307225085357473E-8</v>
      </c>
      <c r="F306" s="11">
        <f t="shared" si="333"/>
        <v>5.2740186724375576E-8</v>
      </c>
      <c r="G306" s="11">
        <f t="shared" si="334"/>
        <v>1.1644132781751144E-7</v>
      </c>
      <c r="H306" s="4">
        <f t="shared" si="352"/>
        <v>318065.15019104152</v>
      </c>
      <c r="I306" s="4">
        <f t="shared" si="353"/>
        <v>326152.22052760044</v>
      </c>
      <c r="J306" s="4">
        <f t="shared" si="354"/>
        <v>59261.665894479069</v>
      </c>
      <c r="K306" s="4">
        <f t="shared" si="322"/>
        <v>247226.31767069572</v>
      </c>
      <c r="L306" s="4">
        <f t="shared" si="323"/>
        <v>91292.503180550222</v>
      </c>
      <c r="M306" s="4">
        <f t="shared" si="324"/>
        <v>8702.6328653447636</v>
      </c>
      <c r="N306" s="11">
        <f t="shared" si="335"/>
        <v>1.8651956364463818E-3</v>
      </c>
      <c r="O306" s="11">
        <f t="shared" si="336"/>
        <v>2.903387609275887E-3</v>
      </c>
      <c r="P306" s="11">
        <f t="shared" si="337"/>
        <v>2.0970207707600164E-3</v>
      </c>
      <c r="Q306" s="4">
        <f t="shared" si="338"/>
        <v>1935.3832143787945</v>
      </c>
      <c r="R306" s="4">
        <f t="shared" si="339"/>
        <v>6717.7532113350062</v>
      </c>
      <c r="S306" s="4">
        <f t="shared" si="340"/>
        <v>1641.2386527742378</v>
      </c>
      <c r="T306" s="4">
        <f t="shared" si="355"/>
        <v>6.0848641016355698</v>
      </c>
      <c r="U306" s="4">
        <f t="shared" si="356"/>
        <v>20.596987506226469</v>
      </c>
      <c r="V306" s="4">
        <f t="shared" si="357"/>
        <v>27.694777526109654</v>
      </c>
      <c r="W306" s="11">
        <f t="shared" si="341"/>
        <v>-1.219247815263802E-2</v>
      </c>
      <c r="X306" s="11">
        <f t="shared" si="342"/>
        <v>-1.3228699347321071E-2</v>
      </c>
      <c r="Y306" s="11">
        <f t="shared" si="343"/>
        <v>-1.2203590333800474E-2</v>
      </c>
      <c r="Z306" s="4">
        <f t="shared" si="369"/>
        <v>1283.8176826553351</v>
      </c>
      <c r="AA306" s="4">
        <f t="shared" si="358"/>
        <v>12439.238184042842</v>
      </c>
      <c r="AB306" s="4">
        <f t="shared" si="359"/>
        <v>3206.5107422351875</v>
      </c>
      <c r="AC306" s="12">
        <f t="shared" si="360"/>
        <v>1.1850910465322464</v>
      </c>
      <c r="AD306" s="12">
        <f t="shared" si="361"/>
        <v>5.14704940486636</v>
      </c>
      <c r="AE306" s="12">
        <f t="shared" si="362"/>
        <v>2.0377130304544933</v>
      </c>
      <c r="AF306" s="11">
        <f t="shared" si="344"/>
        <v>-2.9039671966837322E-3</v>
      </c>
      <c r="AG306" s="11">
        <f t="shared" si="345"/>
        <v>2.0567434751257441E-3</v>
      </c>
      <c r="AH306" s="11">
        <f t="shared" si="346"/>
        <v>8.257041531207765E-4</v>
      </c>
      <c r="AI306" s="1">
        <f t="shared" si="325"/>
        <v>623381.65581989102</v>
      </c>
      <c r="AJ306" s="1">
        <f t="shared" si="326"/>
        <v>632197.45383650635</v>
      </c>
      <c r="AK306" s="1">
        <f t="shared" si="327"/>
        <v>115860.32610444236</v>
      </c>
      <c r="AL306" s="17">
        <f t="shared" si="397"/>
        <v>71.828772169940365</v>
      </c>
      <c r="AM306" s="17">
        <f t="shared" si="397"/>
        <v>33.670296658053232</v>
      </c>
      <c r="AN306" s="17">
        <f t="shared" si="397"/>
        <v>4.9545325553576074</v>
      </c>
      <c r="AO306" s="7">
        <f t="shared" si="398"/>
        <v>1.4814691415382184E-3</v>
      </c>
      <c r="AP306" s="7">
        <f t="shared" si="398"/>
        <v>2.2813511507061824E-3</v>
      </c>
      <c r="AQ306" s="7">
        <f t="shared" si="398"/>
        <v>1.6513334171515985E-3</v>
      </c>
      <c r="AR306" s="1">
        <f t="shared" si="364"/>
        <v>318065.15019104152</v>
      </c>
      <c r="AS306" s="1">
        <f t="shared" si="365"/>
        <v>326152.22052760044</v>
      </c>
      <c r="AT306" s="1">
        <f t="shared" si="366"/>
        <v>59261.665894479069</v>
      </c>
      <c r="AU306" s="1">
        <f t="shared" si="328"/>
        <v>63613.030038208308</v>
      </c>
      <c r="AV306" s="1">
        <f t="shared" si="329"/>
        <v>65230.444105520088</v>
      </c>
      <c r="AW306" s="1">
        <f t="shared" si="330"/>
        <v>11852.333178895815</v>
      </c>
      <c r="AX306" s="1">
        <f t="shared" si="378"/>
        <v>197781.05413655657</v>
      </c>
      <c r="AY306" s="1">
        <f t="shared" si="379"/>
        <v>73034.002544440169</v>
      </c>
      <c r="AZ306" s="1">
        <f t="shared" si="380"/>
        <v>6962.106292275811</v>
      </c>
      <c r="BA306" s="1">
        <f t="shared" si="381"/>
        <v>12.19491591065383</v>
      </c>
      <c r="BB306" s="1">
        <f t="shared" si="382"/>
        <v>11.198680399964843</v>
      </c>
      <c r="BC306" s="1">
        <f t="shared" si="383"/>
        <v>8.8482373357463349</v>
      </c>
      <c r="BD306" s="1">
        <f t="shared" si="384"/>
        <v>96.236531647484327</v>
      </c>
      <c r="BE306">
        <f t="shared" si="370"/>
        <v>0.44605544733121549</v>
      </c>
      <c r="BF306">
        <f t="shared" si="371"/>
        <v>0.64396964061591089</v>
      </c>
      <c r="BG306">
        <f t="shared" si="372"/>
        <v>5.0936644772301656E-2</v>
      </c>
      <c r="BH306">
        <f t="shared" si="385"/>
        <v>0.51663900880149016</v>
      </c>
      <c r="BI306">
        <f t="shared" si="386"/>
        <v>1.989654620938508E-2</v>
      </c>
      <c r="BJ306">
        <f t="shared" si="386"/>
        <v>4.1469689803498549E-2</v>
      </c>
      <c r="BK306">
        <f t="shared" si="386"/>
        <v>2.5945417806596459E-4</v>
      </c>
      <c r="BL306">
        <f t="shared" si="375"/>
        <v>6328.3979583710634</v>
      </c>
      <c r="BM306">
        <f t="shared" si="376"/>
        <v>13525.431414001841</v>
      </c>
      <c r="BN306">
        <f t="shared" si="377"/>
        <v>15.375686815471873</v>
      </c>
      <c r="BO306">
        <f t="shared" si="348"/>
        <v>3091.8697900673751</v>
      </c>
      <c r="BP306">
        <f t="shared" si="367"/>
        <v>3376.9291194805023</v>
      </c>
      <c r="BQ306">
        <f t="shared" si="368"/>
        <v>188.27882810570048</v>
      </c>
      <c r="BR306" s="7">
        <f t="shared" si="393"/>
        <v>2.3658526108998323E-3</v>
      </c>
      <c r="BS306" s="7">
        <f t="shared" si="373"/>
        <v>8.2997702525644393E-4</v>
      </c>
      <c r="BT306" s="7">
        <f t="shared" si="374"/>
        <v>7.5192637264405262E-5</v>
      </c>
      <c r="BU306" s="8">
        <f>MAX((BU$3*climate!$I416+BU$4*climate!$I416^2+BU$5*climate!$I416^6)*(K306/K$66)^$BW$1,-99)</f>
        <v>1.9245374603392806</v>
      </c>
      <c r="BV306" s="8">
        <f>MAX((BV$3*climate!$I416+BV$4*climate!$I416^2+BV$5*climate!$I416^6)*(L306/L$66)^$BW$1,-99)</f>
        <v>0.44241224062700507</v>
      </c>
      <c r="BW306" s="8">
        <f>MAX((BW$3*climate!$I416+BW$4*climate!$I416^2+BW$5*climate!$I416^6)*(M306/M$66)^$BW$1,-99)</f>
        <v>-0.32397195309808957</v>
      </c>
      <c r="BX306" s="8">
        <f>MAX((BX$3*climate!$M416+BX$4*climate!$M416^2+BX$5*climate!$M416^6)*(K306/K$66)^$BW$1,-99)</f>
        <v>1.9245368862286403</v>
      </c>
      <c r="BY306" s="8">
        <f>MAX((BY$3*climate!$M416+BY$4*climate!$M416^2+BY$5*climate!$M416^6)*(L306/L$66)^$BW$1,-99)</f>
        <v>0.4424117663921095</v>
      </c>
      <c r="BZ306" s="8">
        <f>MAX((BZ$3*climate!$M416+BZ$4*climate!$M416^2+BZ$5*climate!$M416^6)*(M306/M$66)^$BW$1,-99)</f>
        <v>-0.32397252619740396</v>
      </c>
      <c r="CA306" s="8">
        <f t="shared" si="387"/>
        <v>2.1656740714670812E-3</v>
      </c>
      <c r="CB306" s="8">
        <f t="shared" si="388"/>
        <v>1.7974597235112594E-6</v>
      </c>
      <c r="CC306" s="8">
        <f t="shared" si="389"/>
        <v>1.6284274488875191E-7</v>
      </c>
      <c r="CD306" s="8">
        <f>MAX((CD$3*climate!$I416+CD$4*climate!$I416^2+CD$5*climate!$I416^6)*(K306/K$66)^$BW$1,-99)</f>
        <v>0.87827625577726742</v>
      </c>
      <c r="CE306" s="8">
        <f>MAX((CE$3*climate!$I416+CE$4*climate!$I416^2+CE$5*climate!$I416^6)*(L306/L$66)^$BW$1,-99)</f>
        <v>0.22852927159027239</v>
      </c>
      <c r="CF306" s="8">
        <f>MAX((CF$3*climate!$I416+CF$4*climate!$I416^2+CF$5*climate!$I416^6)*(M306/M$66)^$BW$1,-99)</f>
        <v>-7.5920114140522549E-2</v>
      </c>
      <c r="CG306" s="8">
        <f>MAX((CG$3*climate!$M416+CG$4*climate!$M416^2+CG$5*climate!$M416^6)*(K306/K$66)^$BW$1,-99)</f>
        <v>0.87827642472874001</v>
      </c>
      <c r="CH306" s="8">
        <f>MAX((CH$3*climate!$M416+CH$4*climate!$M416^2+CH$5*climate!$M416^6)*(L306/L$66)^$BW$1,-99)</f>
        <v>0.22852922046673166</v>
      </c>
      <c r="CI306" s="8">
        <f>MAX((CI$3*climate!$M416+CI$4*climate!$M416^2+CI$5*climate!$M416^6)*(M306/M$66)^$BW$1,-99)</f>
        <v>-7.5920315438680316E-2</v>
      </c>
      <c r="CJ306" s="8">
        <f t="shared" si="390"/>
        <v>3.39247316516445E-8</v>
      </c>
      <c r="CK306" s="8">
        <f t="shared" si="391"/>
        <v>2.8156747858855031E-11</v>
      </c>
      <c r="CL306" s="8">
        <f t="shared" si="392"/>
        <v>2.5508900413743931E-12</v>
      </c>
    </row>
    <row r="307" spans="1:90">
      <c r="A307">
        <f t="shared" si="331"/>
        <v>2261</v>
      </c>
      <c r="B307" s="4">
        <f t="shared" si="349"/>
        <v>1286.5343833003401</v>
      </c>
      <c r="C307" s="4">
        <f t="shared" si="350"/>
        <v>3572.6070104992959</v>
      </c>
      <c r="D307" s="4">
        <f t="shared" si="351"/>
        <v>6809.6257037281184</v>
      </c>
      <c r="E307" s="11">
        <f t="shared" si="332"/>
        <v>2.4991863831089599E-8</v>
      </c>
      <c r="F307" s="11">
        <f t="shared" si="333"/>
        <v>5.0103177388156794E-8</v>
      </c>
      <c r="G307" s="11">
        <f t="shared" si="334"/>
        <v>1.1061926142663586E-7</v>
      </c>
      <c r="H307" s="4">
        <f t="shared" si="352"/>
        <v>318652.56386611989</v>
      </c>
      <c r="I307" s="4">
        <f t="shared" si="353"/>
        <v>327089.80271386955</v>
      </c>
      <c r="J307" s="4">
        <f t="shared" si="354"/>
        <v>59384.720709565066</v>
      </c>
      <c r="K307" s="4">
        <f t="shared" si="322"/>
        <v>247682.89755978546</v>
      </c>
      <c r="L307" s="4">
        <f t="shared" si="323"/>
        <v>91554.935024369377</v>
      </c>
      <c r="M307" s="4">
        <f t="shared" si="324"/>
        <v>8720.7026190959732</v>
      </c>
      <c r="N307" s="11">
        <f t="shared" si="335"/>
        <v>1.8468094068282426E-3</v>
      </c>
      <c r="O307" s="11">
        <f t="shared" si="336"/>
        <v>2.8746264444095004E-3</v>
      </c>
      <c r="P307" s="11">
        <f t="shared" si="337"/>
        <v>2.0763548262694442E-3</v>
      </c>
      <c r="Q307" s="4">
        <f t="shared" si="338"/>
        <v>1915.3168492352872</v>
      </c>
      <c r="R307" s="4">
        <f t="shared" si="339"/>
        <v>6647.9419781005145</v>
      </c>
      <c r="S307" s="4">
        <f t="shared" si="340"/>
        <v>1624.5760348034619</v>
      </c>
      <c r="T307" s="4">
        <f t="shared" si="355"/>
        <v>6.0106745290146071</v>
      </c>
      <c r="U307" s="4">
        <f t="shared" si="356"/>
        <v>20.324516151046069</v>
      </c>
      <c r="V307" s="4">
        <f t="shared" si="357"/>
        <v>27.356801806795268</v>
      </c>
      <c r="W307" s="11">
        <f t="shared" si="341"/>
        <v>-1.219247815263802E-2</v>
      </c>
      <c r="X307" s="11">
        <f t="shared" si="342"/>
        <v>-1.3228699347321071E-2</v>
      </c>
      <c r="Y307" s="11">
        <f t="shared" si="343"/>
        <v>-1.2203590333800474E-2</v>
      </c>
      <c r="Z307" s="4">
        <f t="shared" si="369"/>
        <v>1266.8405944719975</v>
      </c>
      <c r="AA307" s="4">
        <f t="shared" si="358"/>
        <v>12335.641229039918</v>
      </c>
      <c r="AB307" s="4">
        <f t="shared" si="359"/>
        <v>3176.6430328872116</v>
      </c>
      <c r="AC307" s="12">
        <f t="shared" si="360"/>
        <v>1.1816495810080332</v>
      </c>
      <c r="AD307" s="12">
        <f t="shared" si="361"/>
        <v>5.1576355651459691</v>
      </c>
      <c r="AE307" s="12">
        <f t="shared" si="362"/>
        <v>2.0393955785666078</v>
      </c>
      <c r="AF307" s="11">
        <f t="shared" si="344"/>
        <v>-2.9039671966837322E-3</v>
      </c>
      <c r="AG307" s="11">
        <f t="shared" si="345"/>
        <v>2.0567434751257441E-3</v>
      </c>
      <c r="AH307" s="11">
        <f t="shared" si="346"/>
        <v>8.257041531207765E-4</v>
      </c>
      <c r="AI307" s="1">
        <f t="shared" si="325"/>
        <v>624656.52027611027</v>
      </c>
      <c r="AJ307" s="1">
        <f t="shared" si="326"/>
        <v>634208.15255837585</v>
      </c>
      <c r="AK307" s="1">
        <f t="shared" si="327"/>
        <v>116126.62667289394</v>
      </c>
      <c r="AL307" s="17">
        <f t="shared" ref="AL307:AN322" si="399">AL306*(1+AO307)</f>
        <v>71.934120158290256</v>
      </c>
      <c r="AM307" s="17">
        <f t="shared" si="399"/>
        <v>33.746342290378443</v>
      </c>
      <c r="AN307" s="17">
        <f t="shared" si="399"/>
        <v>4.962632324680885</v>
      </c>
      <c r="AO307" s="7">
        <f t="shared" si="398"/>
        <v>1.4666544501228363E-3</v>
      </c>
      <c r="AP307" s="7">
        <f t="shared" si="398"/>
        <v>2.2585376391991204E-3</v>
      </c>
      <c r="AQ307" s="7">
        <f t="shared" si="398"/>
        <v>1.6348200829800824E-3</v>
      </c>
      <c r="AR307" s="1">
        <f t="shared" si="364"/>
        <v>318652.56386611989</v>
      </c>
      <c r="AS307" s="1">
        <f t="shared" si="365"/>
        <v>327089.80271386955</v>
      </c>
      <c r="AT307" s="1">
        <f t="shared" si="366"/>
        <v>59384.720709565066</v>
      </c>
      <c r="AU307" s="1">
        <f t="shared" si="328"/>
        <v>63730.512773223978</v>
      </c>
      <c r="AV307" s="1">
        <f t="shared" si="329"/>
        <v>65417.960542773915</v>
      </c>
      <c r="AW307" s="1">
        <f t="shared" si="330"/>
        <v>11876.944141913014</v>
      </c>
      <c r="AX307" s="1">
        <f t="shared" si="378"/>
        <v>198146.31804782836</v>
      </c>
      <c r="AY307" s="1">
        <f t="shared" si="379"/>
        <v>73243.948019495496</v>
      </c>
      <c r="AZ307" s="1">
        <f t="shared" si="380"/>
        <v>6976.5620952767786</v>
      </c>
      <c r="BA307" s="1">
        <f t="shared" si="381"/>
        <v>12.196761016804903</v>
      </c>
      <c r="BB307" s="1">
        <f t="shared" si="382"/>
        <v>11.201550902571761</v>
      </c>
      <c r="BC307" s="1">
        <f t="shared" si="383"/>
        <v>8.850311537927178</v>
      </c>
      <c r="BD307" s="1">
        <f t="shared" si="384"/>
        <v>93.455091230904316</v>
      </c>
      <c r="BE307">
        <f t="shared" si="370"/>
        <v>0.44605544733121549</v>
      </c>
      <c r="BF307">
        <f t="shared" si="371"/>
        <v>0.64396964061591089</v>
      </c>
      <c r="BG307">
        <f t="shared" si="372"/>
        <v>5.0936644772301656E-2</v>
      </c>
      <c r="BH307">
        <f t="shared" si="385"/>
        <v>0.51675324005494916</v>
      </c>
      <c r="BI307">
        <f t="shared" si="386"/>
        <v>1.989654620938508E-2</v>
      </c>
      <c r="BJ307">
        <f t="shared" si="386"/>
        <v>4.1469689803498549E-2</v>
      </c>
      <c r="BK307">
        <f t="shared" si="386"/>
        <v>2.5945417806596459E-4</v>
      </c>
      <c r="BL307">
        <f t="shared" si="375"/>
        <v>6340.0854617012847</v>
      </c>
      <c r="BM307">
        <f t="shared" si="376"/>
        <v>13564.312656431708</v>
      </c>
      <c r="BN307">
        <f t="shared" si="377"/>
        <v>15.40761390137707</v>
      </c>
      <c r="BO307">
        <f t="shared" si="348"/>
        <v>3099.1846982827683</v>
      </c>
      <c r="BP307">
        <f t="shared" si="367"/>
        <v>3415.0782888677372</v>
      </c>
      <c r="BQ307">
        <f t="shared" si="368"/>
        <v>190.44371006560377</v>
      </c>
      <c r="BR307" s="7">
        <f t="shared" si="393"/>
        <v>2.342714694624215E-3</v>
      </c>
      <c r="BS307" s="7">
        <f t="shared" si="373"/>
        <v>8.0580293714217852E-4</v>
      </c>
      <c r="BT307" s="7">
        <f t="shared" si="374"/>
        <v>7.2835261912469973E-5</v>
      </c>
      <c r="BU307" s="8">
        <f>MAX((BU$3*climate!$I417+BU$4*climate!$I417^2+BU$5*climate!$I417^6)*(K307/K$66)^$BW$1,-99)</f>
        <v>1.921683578970764</v>
      </c>
      <c r="BV307" s="8">
        <f>MAX((BV$3*climate!$I417+BV$4*climate!$I417^2+BV$5*climate!$I417^6)*(L307/L$66)^$BW$1,-99)</f>
        <v>0.44047162057216382</v>
      </c>
      <c r="BW307" s="8">
        <f>MAX((BW$3*climate!$I417+BW$4*climate!$I417^2+BW$5*climate!$I417^6)*(M307/M$66)^$BW$1,-99)</f>
        <v>-0.32576558942964012</v>
      </c>
      <c r="BX307" s="8">
        <f>MAX((BX$3*climate!$M417+BX$4*climate!$M417^2+BX$5*climate!$M417^6)*(K307/K$66)^$BW$1,-99)</f>
        <v>1.9216830047608284</v>
      </c>
      <c r="BY307" s="8">
        <f>MAX((BY$3*climate!$M417+BY$4*climate!$M417^2+BY$5*climate!$M417^6)*(L307/L$66)^$BW$1,-99)</f>
        <v>0.44047114672778664</v>
      </c>
      <c r="BZ307" s="8">
        <f>MAX((BZ$3*climate!$M417+BZ$4*climate!$M417^2+BZ$5*climate!$M417^6)*(M307/M$66)^$BW$1,-99)</f>
        <v>-0.32576616190832947</v>
      </c>
      <c r="CA307" s="8">
        <f t="shared" si="387"/>
        <v>2.1696995525507389E-3</v>
      </c>
      <c r="CB307" s="8">
        <f t="shared" si="388"/>
        <v>1.7483502721614558E-6</v>
      </c>
      <c r="CC307" s="8">
        <f t="shared" si="389"/>
        <v>1.5803063518140197E-7</v>
      </c>
      <c r="CD307" s="8">
        <f>MAX((CD$3*climate!$I417+CD$4*climate!$I417^2+CD$5*climate!$I417^6)*(K307/K$66)^$BW$1,-99)</f>
        <v>0.87844786783327566</v>
      </c>
      <c r="CE307" s="8">
        <f>MAX((CE$3*climate!$I417+CE$4*climate!$I417^2+CE$5*climate!$I417^6)*(L307/L$66)^$BW$1,-99)</f>
        <v>0.22818933065222641</v>
      </c>
      <c r="CF307" s="8">
        <f>MAX((CF$3*climate!$I417+CF$4*climate!$I417^2+CF$5*climate!$I417^6)*(M307/M$66)^$BW$1,-99)</f>
        <v>-7.6570822727953861E-2</v>
      </c>
      <c r="CG307" s="8">
        <f>MAX((CG$3*climate!$M417+CG$4*climate!$M417^2+CG$5*climate!$M417^6)*(K307/K$66)^$BW$1,-99)</f>
        <v>0.8784480356372405</v>
      </c>
      <c r="CH307" s="8">
        <f>MAX((CH$3*climate!$M417+CH$4*climate!$M417^2+CH$5*climate!$M417^6)*(L307/L$66)^$BW$1,-99)</f>
        <v>0.22818927898006811</v>
      </c>
      <c r="CI307" s="8">
        <f>MAX((CI$3*climate!$M417+CI$4*climate!$M417^2+CI$5*climate!$M417^6)*(M307/M$66)^$BW$1,-99)</f>
        <v>-7.6571024432302959E-2</v>
      </c>
      <c r="CJ307" s="8">
        <f t="shared" si="390"/>
        <v>6.2862904444821451E-8</v>
      </c>
      <c r="CK307" s="8">
        <f t="shared" si="391"/>
        <v>5.0655113038925232E-11</v>
      </c>
      <c r="CL307" s="8">
        <f t="shared" si="392"/>
        <v>4.5786361098171432E-12</v>
      </c>
    </row>
    <row r="308" spans="1:90">
      <c r="A308">
        <f t="shared" si="331"/>
        <v>2262</v>
      </c>
      <c r="B308" s="4">
        <f t="shared" si="349"/>
        <v>1286.5344138455876</v>
      </c>
      <c r="C308" s="4">
        <f t="shared" si="350"/>
        <v>3572.6071805483102</v>
      </c>
      <c r="D308" s="4">
        <f t="shared" si="351"/>
        <v>6809.6264193400957</v>
      </c>
      <c r="E308" s="11">
        <f t="shared" si="332"/>
        <v>2.3742270639535119E-8</v>
      </c>
      <c r="F308" s="11">
        <f t="shared" si="333"/>
        <v>4.759801851874895E-8</v>
      </c>
      <c r="G308" s="11">
        <f t="shared" si="334"/>
        <v>1.0508829835530405E-7</v>
      </c>
      <c r="H308" s="4">
        <f t="shared" si="352"/>
        <v>319235.26291229087</v>
      </c>
      <c r="I308" s="4">
        <f t="shared" si="353"/>
        <v>328020.76638170081</v>
      </c>
      <c r="J308" s="4">
        <f t="shared" si="354"/>
        <v>59506.815845239056</v>
      </c>
      <c r="K308" s="4">
        <f t="shared" si="322"/>
        <v>248135.81314009539</v>
      </c>
      <c r="L308" s="4">
        <f t="shared" si="323"/>
        <v>91815.514498114353</v>
      </c>
      <c r="M308" s="4">
        <f t="shared" si="324"/>
        <v>8738.6314873651627</v>
      </c>
      <c r="N308" s="11">
        <f t="shared" si="335"/>
        <v>1.8286106338876174E-3</v>
      </c>
      <c r="O308" s="11">
        <f t="shared" si="336"/>
        <v>2.8461543189957084E-3</v>
      </c>
      <c r="P308" s="11">
        <f t="shared" si="337"/>
        <v>2.0558972197870506E-3</v>
      </c>
      <c r="Q308" s="4">
        <f t="shared" si="338"/>
        <v>1895.4241016004914</v>
      </c>
      <c r="R308" s="4">
        <f t="shared" si="339"/>
        <v>6578.6694331686722</v>
      </c>
      <c r="S308" s="4">
        <f t="shared" si="340"/>
        <v>1608.0497452290033</v>
      </c>
      <c r="T308" s="4">
        <f t="shared" si="355"/>
        <v>5.9373895111369785</v>
      </c>
      <c r="U308" s="4">
        <f t="shared" si="356"/>
        <v>20.05564923750411</v>
      </c>
      <c r="V308" s="4">
        <f t="shared" si="357"/>
        <v>27.022950604702167</v>
      </c>
      <c r="W308" s="11">
        <f t="shared" si="341"/>
        <v>-1.219247815263802E-2</v>
      </c>
      <c r="X308" s="11">
        <f t="shared" si="342"/>
        <v>-1.3228699347321071E-2</v>
      </c>
      <c r="Y308" s="11">
        <f t="shared" si="343"/>
        <v>-1.2203590333800474E-2</v>
      </c>
      <c r="Z308" s="4">
        <f t="shared" si="369"/>
        <v>1250.0650664986767</v>
      </c>
      <c r="AA308" s="4">
        <f t="shared" si="358"/>
        <v>12232.556207926849</v>
      </c>
      <c r="AB308" s="4">
        <f t="shared" si="359"/>
        <v>3146.9886134552089</v>
      </c>
      <c r="AC308" s="12">
        <f t="shared" si="360"/>
        <v>1.1782181093868107</v>
      </c>
      <c r="AD308" s="12">
        <f t="shared" si="361"/>
        <v>5.1682434984416599</v>
      </c>
      <c r="AE308" s="12">
        <f t="shared" si="362"/>
        <v>2.0410795159656865</v>
      </c>
      <c r="AF308" s="11">
        <f t="shared" si="344"/>
        <v>-2.9039671966837322E-3</v>
      </c>
      <c r="AG308" s="11">
        <f t="shared" si="345"/>
        <v>2.0567434751257441E-3</v>
      </c>
      <c r="AH308" s="11">
        <f t="shared" si="346"/>
        <v>8.257041531207765E-4</v>
      </c>
      <c r="AI308" s="1">
        <f t="shared" si="325"/>
        <v>625921.38102172315</v>
      </c>
      <c r="AJ308" s="1">
        <f t="shared" si="326"/>
        <v>636205.29784531228</v>
      </c>
      <c r="AK308" s="1">
        <f t="shared" si="327"/>
        <v>116390.90814751756</v>
      </c>
      <c r="AL308" s="17">
        <f t="shared" si="399"/>
        <v>72.038567630761619</v>
      </c>
      <c r="AM308" s="17">
        <f t="shared" si="399"/>
        <v>33.821797500784079</v>
      </c>
      <c r="AN308" s="17">
        <f t="shared" si="399"/>
        <v>4.9706642055598316</v>
      </c>
      <c r="AO308" s="7">
        <f t="shared" si="398"/>
        <v>1.4519879056216079E-3</v>
      </c>
      <c r="AP308" s="7">
        <f t="shared" si="398"/>
        <v>2.2359522628071292E-3</v>
      </c>
      <c r="AQ308" s="7">
        <f t="shared" si="398"/>
        <v>1.6184718821502814E-3</v>
      </c>
      <c r="AR308" s="1">
        <f t="shared" si="364"/>
        <v>319235.26291229087</v>
      </c>
      <c r="AS308" s="1">
        <f t="shared" si="365"/>
        <v>328020.76638170081</v>
      </c>
      <c r="AT308" s="1">
        <f t="shared" si="366"/>
        <v>59506.815845239056</v>
      </c>
      <c r="AU308" s="1">
        <f t="shared" si="328"/>
        <v>63847.052582458178</v>
      </c>
      <c r="AV308" s="1">
        <f t="shared" si="329"/>
        <v>65604.153276340163</v>
      </c>
      <c r="AW308" s="1">
        <f t="shared" si="330"/>
        <v>11901.363169047812</v>
      </c>
      <c r="AX308" s="1">
        <f t="shared" si="378"/>
        <v>198508.6505120763</v>
      </c>
      <c r="AY308" s="1">
        <f t="shared" si="379"/>
        <v>73452.411598491482</v>
      </c>
      <c r="AZ308" s="1">
        <f t="shared" si="380"/>
        <v>6990.9051898921307</v>
      </c>
      <c r="BA308" s="1">
        <f t="shared" si="381"/>
        <v>12.198587957565753</v>
      </c>
      <c r="BB308" s="1">
        <f t="shared" si="382"/>
        <v>11.204393014262365</v>
      </c>
      <c r="BC308" s="1">
        <f t="shared" si="383"/>
        <v>8.8523653246823795</v>
      </c>
      <c r="BD308" s="1">
        <f t="shared" si="384"/>
        <v>90.753828777246198</v>
      </c>
      <c r="BE308">
        <f t="shared" si="370"/>
        <v>0.44605544733121549</v>
      </c>
      <c r="BF308">
        <f t="shared" si="371"/>
        <v>0.64396964061591089</v>
      </c>
      <c r="BG308">
        <f t="shared" si="372"/>
        <v>5.0936644772301656E-2</v>
      </c>
      <c r="BH308">
        <f t="shared" si="385"/>
        <v>0.51686661662657918</v>
      </c>
      <c r="BI308">
        <f t="shared" si="386"/>
        <v>1.989654620938508E-2</v>
      </c>
      <c r="BJ308">
        <f t="shared" si="386"/>
        <v>4.1469689803498549E-2</v>
      </c>
      <c r="BK308">
        <f t="shared" si="386"/>
        <v>2.5945417806596459E-4</v>
      </c>
      <c r="BL308">
        <f t="shared" si="375"/>
        <v>6351.6791601995901</v>
      </c>
      <c r="BM308">
        <f t="shared" si="376"/>
        <v>13602.919430954998</v>
      </c>
      <c r="BN308">
        <f t="shared" si="377"/>
        <v>15.439291994449217</v>
      </c>
      <c r="BO308">
        <f t="shared" si="348"/>
        <v>3106.4452038167897</v>
      </c>
      <c r="BP308">
        <f t="shared" si="367"/>
        <v>3453.6594224598189</v>
      </c>
      <c r="BQ308">
        <f t="shared" si="368"/>
        <v>192.63352446081896</v>
      </c>
      <c r="BR308" s="7">
        <f t="shared" si="393"/>
        <v>2.3198057189433019E-3</v>
      </c>
      <c r="BS308" s="7">
        <f t="shared" si="373"/>
        <v>7.8233294868172666E-4</v>
      </c>
      <c r="BT308" s="7">
        <f t="shared" si="374"/>
        <v>7.0553374258097292E-5</v>
      </c>
      <c r="BU308" s="8">
        <f>MAX((BU$3*climate!$I418+BU$4*climate!$I418^2+BU$5*climate!$I418^6)*(K308/K$66)^$BW$1,-99)</f>
        <v>1.9188803985593892</v>
      </c>
      <c r="BV308" s="8">
        <f>MAX((BV$3*climate!$I418+BV$4*climate!$I418^2+BV$5*climate!$I418^6)*(L308/L$66)^$BW$1,-99)</f>
        <v>0.43857064770823451</v>
      </c>
      <c r="BW308" s="8">
        <f>MAX((BW$3*climate!$I418+BW$4*climate!$I418^2+BW$5*climate!$I418^6)*(M308/M$66)^$BW$1,-99)</f>
        <v>-0.32751701335503375</v>
      </c>
      <c r="BX308" s="8">
        <f>MAX((BX$3*climate!$M418+BX$4*climate!$M418^2+BX$5*climate!$M418^6)*(K308/K$66)^$BW$1,-99)</f>
        <v>1.9188798242716156</v>
      </c>
      <c r="BY308" s="8">
        <f>MAX((BY$3*climate!$M418+BY$4*climate!$M418^2+BY$5*climate!$M418^6)*(L308/L$66)^$BW$1,-99)</f>
        <v>0.43857017426119671</v>
      </c>
      <c r="BZ308" s="8">
        <f>MAX((BZ$3*climate!$M418+BZ$4*climate!$M418^2+BZ$5*climate!$M418^6)*(M308/M$66)^$BW$1,-99)</f>
        <v>-0.32751758521069974</v>
      </c>
      <c r="CA308" s="8">
        <f t="shared" si="387"/>
        <v>2.1736221818511744E-3</v>
      </c>
      <c r="CB308" s="8">
        <f t="shared" si="388"/>
        <v>1.7004962508476375E-6</v>
      </c>
      <c r="CC308" s="8">
        <f t="shared" si="389"/>
        <v>1.5335637929184791E-7</v>
      </c>
      <c r="CD308" s="8">
        <f>MAX((CD$3*climate!$I418+CD$4*climate!$I418^2+CD$5*climate!$I418^6)*(K308/K$66)^$BW$1,-99)</f>
        <v>0.87860756648084593</v>
      </c>
      <c r="CE308" s="8">
        <f>MAX((CE$3*climate!$I418+CE$4*climate!$I418^2+CE$5*climate!$I418^6)*(L308/L$66)^$BW$1,-99)</f>
        <v>0.22785310326323094</v>
      </c>
      <c r="CF308" s="8">
        <f>MAX((CF$3*climate!$I418+CF$4*climate!$I418^2+CF$5*climate!$I418^6)*(M308/M$66)^$BW$1,-99)</f>
        <v>-7.7208547200248778E-2</v>
      </c>
      <c r="CG308" s="8">
        <f>MAX((CG$3*climate!$M418+CG$4*climate!$M418^2+CG$5*climate!$M418^6)*(K308/K$66)^$BW$1,-99)</f>
        <v>0.87860773315982066</v>
      </c>
      <c r="CH308" s="8">
        <f>MAX((CH$3*climate!$M418+CH$4*climate!$M418^2+CH$5*climate!$M418^6)*(L308/L$66)^$BW$1,-99)</f>
        <v>0.22785305105726211</v>
      </c>
      <c r="CI308" s="8">
        <f>MAX((CI$3*climate!$M418+CI$4*climate!$M418^2+CI$5*climate!$M418^6)*(M308/M$66)^$BW$1,-99)</f>
        <v>-7.7208749295517007E-2</v>
      </c>
      <c r="CJ308" s="8">
        <f t="shared" si="390"/>
        <v>9.0518986471145051E-8</v>
      </c>
      <c r="CK308" s="8">
        <f t="shared" si="391"/>
        <v>7.0815985597652232E-11</v>
      </c>
      <c r="CL308" s="8">
        <f t="shared" si="392"/>
        <v>6.3864199299623418E-12</v>
      </c>
    </row>
    <row r="309" spans="1:90">
      <c r="A309">
        <f t="shared" si="331"/>
        <v>2263</v>
      </c>
      <c r="B309" s="4">
        <f t="shared" si="349"/>
        <v>1286.5344428635733</v>
      </c>
      <c r="C309" s="4">
        <f t="shared" si="350"/>
        <v>3572.6073420948824</v>
      </c>
      <c r="D309" s="4">
        <f t="shared" si="351"/>
        <v>6809.6270991715455</v>
      </c>
      <c r="E309" s="11">
        <f t="shared" si="332"/>
        <v>2.2555157107558361E-8</v>
      </c>
      <c r="F309" s="11">
        <f t="shared" si="333"/>
        <v>4.5218117592811502E-8</v>
      </c>
      <c r="G309" s="11">
        <f t="shared" si="334"/>
        <v>9.9833883437538844E-8</v>
      </c>
      <c r="H309" s="4">
        <f t="shared" si="352"/>
        <v>319813.27663490275</v>
      </c>
      <c r="I309" s="4">
        <f t="shared" si="353"/>
        <v>328945.13336747658</v>
      </c>
      <c r="J309" s="4">
        <f t="shared" si="354"/>
        <v>59627.956597284421</v>
      </c>
      <c r="K309" s="4">
        <f t="shared" si="322"/>
        <v>248585.08717657113</v>
      </c>
      <c r="L309" s="4">
        <f t="shared" si="323"/>
        <v>92074.247704644717</v>
      </c>
      <c r="M309" s="4">
        <f t="shared" si="324"/>
        <v>8756.4202457633419</v>
      </c>
      <c r="N309" s="11">
        <f t="shared" si="335"/>
        <v>1.8105973127793273E-3</v>
      </c>
      <c r="O309" s="11">
        <f t="shared" si="336"/>
        <v>2.8179682697926367E-3</v>
      </c>
      <c r="P309" s="11">
        <f t="shared" si="337"/>
        <v>2.0356457900643221E-3</v>
      </c>
      <c r="Q309" s="4">
        <f t="shared" si="338"/>
        <v>1875.7042339899554</v>
      </c>
      <c r="R309" s="4">
        <f t="shared" si="339"/>
        <v>6509.9357292179911</v>
      </c>
      <c r="S309" s="4">
        <f t="shared" si="340"/>
        <v>1591.6593960245311</v>
      </c>
      <c r="T309" s="4">
        <f t="shared" si="355"/>
        <v>5.8649980192387385</v>
      </c>
      <c r="U309" s="4">
        <f t="shared" si="356"/>
        <v>19.79033908352584</v>
      </c>
      <c r="V309" s="4">
        <f t="shared" si="357"/>
        <v>26.693173585911858</v>
      </c>
      <c r="W309" s="11">
        <f t="shared" si="341"/>
        <v>-1.219247815263802E-2</v>
      </c>
      <c r="X309" s="11">
        <f t="shared" si="342"/>
        <v>-1.3228699347321071E-2</v>
      </c>
      <c r="Y309" s="11">
        <f t="shared" si="343"/>
        <v>-1.2203590333800474E-2</v>
      </c>
      <c r="Z309" s="4">
        <f t="shared" si="369"/>
        <v>1233.4892718366034</v>
      </c>
      <c r="AA309" s="4">
        <f t="shared" si="358"/>
        <v>12129.988218713932</v>
      </c>
      <c r="AB309" s="4">
        <f t="shared" si="359"/>
        <v>3117.5473583428002</v>
      </c>
      <c r="AC309" s="12">
        <f t="shared" si="360"/>
        <v>1.1747966026466128</v>
      </c>
      <c r="AD309" s="12">
        <f t="shared" si="361"/>
        <v>5.1788732495349405</v>
      </c>
      <c r="AE309" s="12">
        <f t="shared" si="362"/>
        <v>2.042764843798869</v>
      </c>
      <c r="AF309" s="11">
        <f t="shared" si="344"/>
        <v>-2.9039671966837322E-3</v>
      </c>
      <c r="AG309" s="11">
        <f t="shared" si="345"/>
        <v>2.0567434751257441E-3</v>
      </c>
      <c r="AH309" s="11">
        <f t="shared" si="346"/>
        <v>8.257041531207765E-4</v>
      </c>
      <c r="AI309" s="1">
        <f t="shared" si="325"/>
        <v>627176.29550200899</v>
      </c>
      <c r="AJ309" s="1">
        <f t="shared" si="326"/>
        <v>638188.92133712117</v>
      </c>
      <c r="AK309" s="1">
        <f t="shared" si="327"/>
        <v>116653.18050181362</v>
      </c>
      <c r="AL309" s="17">
        <f t="shared" si="399"/>
        <v>72.142120768410408</v>
      </c>
      <c r="AM309" s="17">
        <f t="shared" si="399"/>
        <v>33.896665186191619</v>
      </c>
      <c r="AN309" s="17">
        <f t="shared" si="399"/>
        <v>4.978628637009618</v>
      </c>
      <c r="AO309" s="7">
        <f t="shared" si="398"/>
        <v>1.4374680265653919E-3</v>
      </c>
      <c r="AP309" s="7">
        <f t="shared" si="398"/>
        <v>2.2135927401790577E-3</v>
      </c>
      <c r="AQ309" s="7">
        <f t="shared" si="398"/>
        <v>1.6022871633287787E-3</v>
      </c>
      <c r="AR309" s="1">
        <f t="shared" si="364"/>
        <v>319813.27663490275</v>
      </c>
      <c r="AS309" s="1">
        <f t="shared" si="365"/>
        <v>328945.13336747658</v>
      </c>
      <c r="AT309" s="1">
        <f t="shared" si="366"/>
        <v>59627.956597284421</v>
      </c>
      <c r="AU309" s="1">
        <f t="shared" si="328"/>
        <v>63962.655326980552</v>
      </c>
      <c r="AV309" s="1">
        <f t="shared" si="329"/>
        <v>65789.026673495318</v>
      </c>
      <c r="AW309" s="1">
        <f t="shared" si="330"/>
        <v>11925.591319456886</v>
      </c>
      <c r="AX309" s="1">
        <f t="shared" si="378"/>
        <v>198868.06974125691</v>
      </c>
      <c r="AY309" s="1">
        <f t="shared" si="379"/>
        <v>73659.398163715785</v>
      </c>
      <c r="AZ309" s="1">
        <f t="shared" si="380"/>
        <v>7005.1361966106733</v>
      </c>
      <c r="BA309" s="1">
        <f t="shared" si="381"/>
        <v>12.200396917723074</v>
      </c>
      <c r="BB309" s="1">
        <f t="shared" si="382"/>
        <v>11.207207019502954</v>
      </c>
      <c r="BC309" s="1">
        <f t="shared" si="383"/>
        <v>8.8543989013530737</v>
      </c>
      <c r="BD309" s="1">
        <f t="shared" si="384"/>
        <v>88.130441375747793</v>
      </c>
      <c r="BE309">
        <f t="shared" si="370"/>
        <v>0.44605544733121549</v>
      </c>
      <c r="BF309">
        <f t="shared" si="371"/>
        <v>0.64396964061591089</v>
      </c>
      <c r="BG309">
        <f t="shared" si="372"/>
        <v>5.0936644772301656E-2</v>
      </c>
      <c r="BH309">
        <f t="shared" si="385"/>
        <v>0.51697914682366564</v>
      </c>
      <c r="BI309">
        <f t="shared" si="386"/>
        <v>1.989654620938508E-2</v>
      </c>
      <c r="BJ309">
        <f t="shared" si="386"/>
        <v>4.1469689803498549E-2</v>
      </c>
      <c r="BK309">
        <f t="shared" si="386"/>
        <v>2.5945417806596459E-4</v>
      </c>
      <c r="BL309">
        <f t="shared" si="375"/>
        <v>6363.1796369411959</v>
      </c>
      <c r="BM309">
        <f t="shared" si="376"/>
        <v>13641.252643119715</v>
      </c>
      <c r="BN309">
        <f t="shared" si="377"/>
        <v>15.470722468701441</v>
      </c>
      <c r="BO309">
        <f t="shared" si="348"/>
        <v>3113.651553166188</v>
      </c>
      <c r="BP309">
        <f t="shared" si="367"/>
        <v>3492.6774123357873</v>
      </c>
      <c r="BQ309">
        <f t="shared" si="368"/>
        <v>194.8485584712088</v>
      </c>
      <c r="BR309" s="7">
        <f t="shared" si="393"/>
        <v>2.2971233867183916E-3</v>
      </c>
      <c r="BS309" s="7">
        <f t="shared" si="373"/>
        <v>7.5954655211818119E-4</v>
      </c>
      <c r="BT309" s="7">
        <f t="shared" si="374"/>
        <v>6.8344493506023043E-5</v>
      </c>
      <c r="BU309" s="8">
        <f>MAX((BU$3*climate!$I419+BU$4*climate!$I419^2+BU$5*climate!$I419^6)*(K309/K$66)^$BW$1,-99)</f>
        <v>1.9161276586519702</v>
      </c>
      <c r="BV309" s="8">
        <f>MAX((BV$3*climate!$I419+BV$4*climate!$I419^2+BV$5*climate!$I419^6)*(L309/L$66)^$BW$1,-99)</f>
        <v>0.43670903222635221</v>
      </c>
      <c r="BW309" s="8">
        <f>MAX((BW$3*climate!$I419+BW$4*climate!$I419^2+BW$5*climate!$I419^6)*(M309/M$66)^$BW$1,-99)</f>
        <v>-0.32922653325297929</v>
      </c>
      <c r="BX309" s="8">
        <f>MAX((BX$3*climate!$M419+BX$4*climate!$M419^2+BX$5*climate!$M419^6)*(K309/K$66)^$BW$1,-99)</f>
        <v>1.9161270843074347</v>
      </c>
      <c r="BY309" s="8">
        <f>MAX((BY$3*climate!$M419+BY$4*climate!$M419^2+BY$5*climate!$M419^6)*(L309/L$66)^$BW$1,-99)</f>
        <v>0.43670855918332252</v>
      </c>
      <c r="BZ309" s="8">
        <f>MAX((BZ$3*climate!$M419+BZ$4*climate!$M419^2+BZ$5*climate!$M419^6)*(M309/M$66)^$BW$1,-99)</f>
        <v>-0.32922710448329584</v>
      </c>
      <c r="CA309" s="8">
        <f t="shared" si="387"/>
        <v>2.1774430433353937E-3</v>
      </c>
      <c r="CB309" s="8">
        <f t="shared" si="388"/>
        <v>1.6538693559991178E-6</v>
      </c>
      <c r="CC309" s="8">
        <f t="shared" si="389"/>
        <v>1.4881624193497088E-7</v>
      </c>
      <c r="CD309" s="8">
        <f>MAX((CD$3*climate!$I419+CD$4*climate!$I419^2+CD$5*climate!$I419^6)*(K309/K$66)^$BW$1,-99)</f>
        <v>0.87875561326486895</v>
      </c>
      <c r="CE309" s="8">
        <f>MAX((CE$3*climate!$I419+CE$4*climate!$I419^2+CE$5*climate!$I419^6)*(L309/L$66)^$BW$1,-99)</f>
        <v>0.22752067263265158</v>
      </c>
      <c r="CF309" s="8">
        <f>MAX((CF$3*climate!$I419+CF$4*climate!$I419^2+CF$5*climate!$I419^6)*(M309/M$66)^$BW$1,-99)</f>
        <v>-7.7833262409697249E-2</v>
      </c>
      <c r="CG309" s="8">
        <f>MAX((CG$3*climate!$M419+CG$4*climate!$M419^2+CG$5*climate!$M419^6)*(K309/K$66)^$BW$1,-99)</f>
        <v>0.87875577884118727</v>
      </c>
      <c r="CH309" s="8">
        <f>MAX((CH$3*climate!$M419+CH$4*climate!$M419^2+CH$5*climate!$M419^6)*(L309/L$66)^$BW$1,-99)</f>
        <v>0.22752061990755046</v>
      </c>
      <c r="CI309" s="8">
        <f>MAX((CI$3*climate!$M419+CI$4*climate!$M419^2+CI$5*climate!$M419^6)*(M309/M$66)^$BW$1,-99)</f>
        <v>-7.7833464880730618E-2</v>
      </c>
      <c r="CJ309" s="8">
        <f t="shared" si="390"/>
        <v>1.1692721359251408E-7</v>
      </c>
      <c r="CK309" s="8">
        <f t="shared" si="391"/>
        <v>8.8811661932980203E-11</v>
      </c>
      <c r="CL309" s="8">
        <f t="shared" si="392"/>
        <v>7.9913311900509486E-12</v>
      </c>
    </row>
    <row r="310" spans="1:90">
      <c r="A310">
        <f t="shared" si="331"/>
        <v>2264</v>
      </c>
      <c r="B310" s="4">
        <f t="shared" si="349"/>
        <v>1286.5344704306603</v>
      </c>
      <c r="C310" s="4">
        <f t="shared" si="350"/>
        <v>3572.6074955641325</v>
      </c>
      <c r="D310" s="4">
        <f t="shared" si="351"/>
        <v>6809.6277450114876</v>
      </c>
      <c r="E310" s="11">
        <f t="shared" si="332"/>
        <v>2.1427399252180441E-8</v>
      </c>
      <c r="F310" s="11">
        <f t="shared" si="333"/>
        <v>4.2957211713170927E-8</v>
      </c>
      <c r="G310" s="11">
        <f t="shared" si="334"/>
        <v>9.4842189265661899E-8</v>
      </c>
      <c r="H310" s="4">
        <f t="shared" si="352"/>
        <v>320386.6343359148</v>
      </c>
      <c r="I310" s="4">
        <f t="shared" si="353"/>
        <v>329862.925960958</v>
      </c>
      <c r="J310" s="4">
        <f t="shared" si="354"/>
        <v>59748.14827778365</v>
      </c>
      <c r="K310" s="4">
        <f t="shared" si="322"/>
        <v>249030.74243216126</v>
      </c>
      <c r="L310" s="4">
        <f t="shared" si="323"/>
        <v>92331.140874144927</v>
      </c>
      <c r="M310" s="4">
        <f t="shared" si="324"/>
        <v>8774.0696723918863</v>
      </c>
      <c r="N310" s="11">
        <f t="shared" si="335"/>
        <v>1.792767461040734E-3</v>
      </c>
      <c r="O310" s="11">
        <f t="shared" si="336"/>
        <v>2.7900653646855123E-3</v>
      </c>
      <c r="P310" s="11">
        <f t="shared" si="337"/>
        <v>2.0155983990242099E-3</v>
      </c>
      <c r="Q310" s="4">
        <f t="shared" si="338"/>
        <v>1856.1564927212785</v>
      </c>
      <c r="R310" s="4">
        <f t="shared" si="339"/>
        <v>6441.7408948090797</v>
      </c>
      <c r="S310" s="4">
        <f t="shared" si="340"/>
        <v>1575.4045814486215</v>
      </c>
      <c r="T310" s="4">
        <f t="shared" si="355"/>
        <v>5.7934891590239053</v>
      </c>
      <c r="U310" s="4">
        <f t="shared" si="356"/>
        <v>19.528538637808339</v>
      </c>
      <c r="V310" s="4">
        <f t="shared" si="357"/>
        <v>26.367421030760365</v>
      </c>
      <c r="W310" s="11">
        <f t="shared" si="341"/>
        <v>-1.219247815263802E-2</v>
      </c>
      <c r="X310" s="11">
        <f t="shared" si="342"/>
        <v>-1.3228699347321071E-2</v>
      </c>
      <c r="Y310" s="11">
        <f t="shared" si="343"/>
        <v>-1.2203590333800474E-2</v>
      </c>
      <c r="Z310" s="4">
        <f t="shared" si="369"/>
        <v>1217.1113852695894</v>
      </c>
      <c r="AA310" s="4">
        <f t="shared" si="358"/>
        <v>12027.942149234406</v>
      </c>
      <c r="AB310" s="4">
        <f t="shared" si="359"/>
        <v>3088.3191051313611</v>
      </c>
      <c r="AC310" s="12">
        <f t="shared" si="360"/>
        <v>1.1713850318497516</v>
      </c>
      <c r="AD310" s="12">
        <f t="shared" si="361"/>
        <v>5.1895248632994244</v>
      </c>
      <c r="AE310" s="12">
        <f t="shared" si="362"/>
        <v>2.0444515632142428</v>
      </c>
      <c r="AF310" s="11">
        <f t="shared" si="344"/>
        <v>-2.9039671966837322E-3</v>
      </c>
      <c r="AG310" s="11">
        <f t="shared" si="345"/>
        <v>2.0567434751257441E-3</v>
      </c>
      <c r="AH310" s="11">
        <f t="shared" si="346"/>
        <v>8.257041531207765E-4</v>
      </c>
      <c r="AI310" s="1">
        <f t="shared" si="325"/>
        <v>628421.32127878862</v>
      </c>
      <c r="AJ310" s="1">
        <f t="shared" si="326"/>
        <v>640159.0558769044</v>
      </c>
      <c r="AK310" s="1">
        <f t="shared" si="327"/>
        <v>116913.45377108915</v>
      </c>
      <c r="AL310" s="17">
        <f t="shared" si="399"/>
        <v>72.244785740463882</v>
      </c>
      <c r="AM310" s="17">
        <f t="shared" si="399"/>
        <v>33.970948264044324</v>
      </c>
      <c r="AN310" s="17">
        <f t="shared" si="399"/>
        <v>4.9865260578381188</v>
      </c>
      <c r="AO310" s="7">
        <f t="shared" si="398"/>
        <v>1.4230933462997381E-3</v>
      </c>
      <c r="AP310" s="7">
        <f t="shared" si="398"/>
        <v>2.191456812777267E-3</v>
      </c>
      <c r="AQ310" s="7">
        <f t="shared" si="398"/>
        <v>1.5862642916954909E-3</v>
      </c>
      <c r="AR310" s="1">
        <f t="shared" si="364"/>
        <v>320386.6343359148</v>
      </c>
      <c r="AS310" s="1">
        <f t="shared" si="365"/>
        <v>329862.925960958</v>
      </c>
      <c r="AT310" s="1">
        <f t="shared" si="366"/>
        <v>59748.14827778365</v>
      </c>
      <c r="AU310" s="1">
        <f t="shared" si="328"/>
        <v>64077.326867182965</v>
      </c>
      <c r="AV310" s="1">
        <f t="shared" si="329"/>
        <v>65972.585192191604</v>
      </c>
      <c r="AW310" s="1">
        <f t="shared" si="330"/>
        <v>11949.629655556731</v>
      </c>
      <c r="AX310" s="1">
        <f t="shared" si="378"/>
        <v>199224.59394572902</v>
      </c>
      <c r="AY310" s="1">
        <f t="shared" si="379"/>
        <v>73864.91269931593</v>
      </c>
      <c r="AZ310" s="1">
        <f t="shared" si="380"/>
        <v>7019.2557379135105</v>
      </c>
      <c r="BA310" s="1">
        <f t="shared" si="381"/>
        <v>12.202188080094611</v>
      </c>
      <c r="BB310" s="1">
        <f t="shared" si="382"/>
        <v>11.209993199859877</v>
      </c>
      <c r="BC310" s="1">
        <f t="shared" si="383"/>
        <v>8.8564124711590733</v>
      </c>
      <c r="BD310" s="1">
        <f t="shared" si="384"/>
        <v>85.582691933203833</v>
      </c>
      <c r="BE310">
        <f t="shared" si="370"/>
        <v>0.44605544733121549</v>
      </c>
      <c r="BF310">
        <f t="shared" si="371"/>
        <v>0.64396964061591089</v>
      </c>
      <c r="BG310">
        <f t="shared" si="372"/>
        <v>5.0936644772301656E-2</v>
      </c>
      <c r="BH310">
        <f t="shared" si="385"/>
        <v>0.51709083886975671</v>
      </c>
      <c r="BI310">
        <f t="shared" si="386"/>
        <v>1.989654620938508E-2</v>
      </c>
      <c r="BJ310">
        <f t="shared" si="386"/>
        <v>4.1469689803498549E-2</v>
      </c>
      <c r="BK310">
        <f t="shared" si="386"/>
        <v>2.5945417806596459E-4</v>
      </c>
      <c r="BL310">
        <f t="shared" si="375"/>
        <v>6374.5874749338891</v>
      </c>
      <c r="BM310">
        <f t="shared" si="376"/>
        <v>13679.313217275338</v>
      </c>
      <c r="BN310">
        <f t="shared" si="377"/>
        <v>15.501906702375734</v>
      </c>
      <c r="BO310">
        <f t="shared" si="348"/>
        <v>3120.8039949670583</v>
      </c>
      <c r="BP310">
        <f t="shared" si="367"/>
        <v>3532.1372059826854</v>
      </c>
      <c r="BQ310">
        <f t="shared" si="368"/>
        <v>197.08910258474239</v>
      </c>
      <c r="BR310" s="7">
        <f t="shared" si="393"/>
        <v>2.2746654240783926E-3</v>
      </c>
      <c r="BS310" s="7">
        <f t="shared" si="373"/>
        <v>7.3742383700794284E-4</v>
      </c>
      <c r="BT310" s="7">
        <f t="shared" si="374"/>
        <v>6.6206222954299441E-5</v>
      </c>
      <c r="BU310" s="8">
        <f>MAX((BU$3*climate!$I420+BU$4*climate!$I420^2+BU$5*climate!$I420^6)*(K310/K$66)^$BW$1,-99)</f>
        <v>1.9134250916751041</v>
      </c>
      <c r="BV310" s="8">
        <f>MAX((BV$3*climate!$I420+BV$4*climate!$I420^2+BV$5*climate!$I420^6)*(L310/L$66)^$BW$1,-99)</f>
        <v>0.4348864817584488</v>
      </c>
      <c r="BW310" s="8">
        <f>MAX((BW$3*climate!$I420+BW$4*climate!$I420^2+BW$5*climate!$I420^6)*(M310/M$66)^$BW$1,-99)</f>
        <v>-0.33089446009524309</v>
      </c>
      <c r="BX310" s="8">
        <f>MAX((BX$3*climate!$M420+BX$4*climate!$M420^2+BX$5*climate!$M420^6)*(K310/K$66)^$BW$1,-99)</f>
        <v>1.9134245172945104</v>
      </c>
      <c r="BY310" s="8">
        <f>MAX((BY$3*climate!$M420+BY$4*climate!$M420^2+BY$5*climate!$M420^6)*(L310/L$66)^$BW$1,-99)</f>
        <v>0.43488600912595154</v>
      </c>
      <c r="BZ310" s="8">
        <f>MAX((BZ$3*climate!$M420+BZ$4*climate!$M420^2+BZ$5*climate!$M420^6)*(M310/M$66)^$BW$1,-99)</f>
        <v>-0.33089503069795445</v>
      </c>
      <c r="CA310" s="8">
        <f t="shared" si="387"/>
        <v>2.1811632066669733E-3</v>
      </c>
      <c r="CB310" s="8">
        <f t="shared" si="388"/>
        <v>1.6084417410009081E-6</v>
      </c>
      <c r="CC310" s="8">
        <f t="shared" si="389"/>
        <v>1.4440657756030836E-7</v>
      </c>
      <c r="CD310" s="8">
        <f>MAX((CD$3*climate!$I420+CD$4*climate!$I420^2+CD$5*climate!$I420^6)*(K310/K$66)^$BW$1,-99)</f>
        <v>0.87889226428616329</v>
      </c>
      <c r="CE310" s="8">
        <f>MAX((CE$3*climate!$I420+CE$4*climate!$I420^2+CE$5*climate!$I420^6)*(L310/L$66)^$BW$1,-99)</f>
        <v>0.22719211778979143</v>
      </c>
      <c r="CF310" s="8">
        <f>MAX((CF$3*climate!$I420+CF$4*climate!$I420^2+CF$5*climate!$I420^6)*(M310/M$66)^$BW$1,-99)</f>
        <v>-7.8444948213903479E-2</v>
      </c>
      <c r="CG310" s="8">
        <f>MAX((CG$3*climate!$M420+CG$4*climate!$M420^2+CG$5*climate!$M420^6)*(K310/K$66)^$BW$1,-99)</f>
        <v>0.87889242878197305</v>
      </c>
      <c r="CH310" s="8">
        <f>MAX((CH$3*climate!$M420+CH$4*climate!$M420^2+CH$5*climate!$M420^6)*(L310/L$66)^$BW$1,-99)</f>
        <v>0.22719206456010635</v>
      </c>
      <c r="CI310" s="8">
        <f>MAX((CI$3*climate!$M420+CI$4*climate!$M420^2+CI$5*climate!$M420^6)*(M310/M$66)^$BW$1,-99)</f>
        <v>-7.8445151045667433E-2</v>
      </c>
      <c r="CJ310" s="8">
        <f t="shared" si="390"/>
        <v>1.4212124901229649E-7</v>
      </c>
      <c r="CK310" s="8">
        <f t="shared" si="391"/>
        <v>1.0480359676700898E-10</v>
      </c>
      <c r="CL310" s="8">
        <f t="shared" si="392"/>
        <v>9.409311098651611E-12</v>
      </c>
    </row>
    <row r="311" spans="1:90">
      <c r="A311">
        <f t="shared" si="331"/>
        <v>2265</v>
      </c>
      <c r="B311" s="4">
        <f t="shared" si="349"/>
        <v>1286.5344966193936</v>
      </c>
      <c r="C311" s="4">
        <f t="shared" si="350"/>
        <v>3572.6076413599267</v>
      </c>
      <c r="D311" s="4">
        <f t="shared" si="351"/>
        <v>6809.6283585594911</v>
      </c>
      <c r="E311" s="11">
        <f t="shared" si="332"/>
        <v>2.0356029289571418E-8</v>
      </c>
      <c r="F311" s="11">
        <f t="shared" si="333"/>
        <v>4.0809351127512381E-8</v>
      </c>
      <c r="G311" s="11">
        <f t="shared" si="334"/>
        <v>9.0100079802378801E-8</v>
      </c>
      <c r="H311" s="4">
        <f t="shared" si="352"/>
        <v>320955.36530916434</v>
      </c>
      <c r="I311" s="4">
        <f t="shared" si="353"/>
        <v>330774.16689222812</v>
      </c>
      <c r="J311" s="4">
        <f t="shared" si="354"/>
        <v>59867.396213919266</v>
      </c>
      <c r="K311" s="4">
        <f t="shared" si="322"/>
        <v>249472.80166410902</v>
      </c>
      <c r="L311" s="4">
        <f t="shared" si="323"/>
        <v>92586.200360450923</v>
      </c>
      <c r="M311" s="4">
        <f t="shared" si="324"/>
        <v>8791.5805476620189</v>
      </c>
      <c r="N311" s="11">
        <f t="shared" si="335"/>
        <v>1.7751191183481563E-3</v>
      </c>
      <c r="O311" s="11">
        <f t="shared" si="336"/>
        <v>2.7624427023345E-3</v>
      </c>
      <c r="P311" s="11">
        <f t="shared" si="337"/>
        <v>1.9957529315308697E-3</v>
      </c>
      <c r="Q311" s="4">
        <f t="shared" si="338"/>
        <v>1836.7801085197498</v>
      </c>
      <c r="R311" s="4">
        <f t="shared" si="339"/>
        <v>6374.0848375729383</v>
      </c>
      <c r="S311" s="4">
        <f t="shared" si="340"/>
        <v>1559.2848785982444</v>
      </c>
      <c r="T311" s="4">
        <f t="shared" si="355"/>
        <v>5.7228521690249607</v>
      </c>
      <c r="U311" s="4">
        <f t="shared" si="356"/>
        <v>19.270201471476231</v>
      </c>
      <c r="V311" s="4">
        <f t="shared" si="357"/>
        <v>26.045643826342129</v>
      </c>
      <c r="W311" s="11">
        <f t="shared" si="341"/>
        <v>-1.219247815263802E-2</v>
      </c>
      <c r="X311" s="11">
        <f t="shared" si="342"/>
        <v>-1.3228699347321071E-2</v>
      </c>
      <c r="Y311" s="11">
        <f t="shared" si="343"/>
        <v>-1.2203590333800474E-2</v>
      </c>
      <c r="Z311" s="4">
        <f t="shared" si="369"/>
        <v>1200.929583749929</v>
      </c>
      <c r="AA311" s="4">
        <f t="shared" si="358"/>
        <v>11926.422680807029</v>
      </c>
      <c r="AB311" s="4">
        <f t="shared" si="359"/>
        <v>3059.3036555243543</v>
      </c>
      <c r="AC311" s="12">
        <f t="shared" si="360"/>
        <v>1.1679833681425735</v>
      </c>
      <c r="AD311" s="12">
        <f t="shared" si="361"/>
        <v>5.200198384701018</v>
      </c>
      <c r="AE311" s="12">
        <f t="shared" si="362"/>
        <v>2.046139675360843</v>
      </c>
      <c r="AF311" s="11">
        <f t="shared" si="344"/>
        <v>-2.9039671966837322E-3</v>
      </c>
      <c r="AG311" s="11">
        <f t="shared" si="345"/>
        <v>2.0567434751257441E-3</v>
      </c>
      <c r="AH311" s="11">
        <f t="shared" si="346"/>
        <v>8.257041531207765E-4</v>
      </c>
      <c r="AI311" s="1">
        <f t="shared" si="325"/>
        <v>629656.51601809275</v>
      </c>
      <c r="AJ311" s="1">
        <f t="shared" si="326"/>
        <v>642115.73548140563</v>
      </c>
      <c r="AK311" s="1">
        <f t="shared" si="327"/>
        <v>117171.73804953697</v>
      </c>
      <c r="AL311" s="17">
        <f t="shared" si="399"/>
        <v>72.346568703617066</v>
      </c>
      <c r="AM311" s="17">
        <f t="shared" si="399"/>
        <v>34.044649671393969</v>
      </c>
      <c r="AN311" s="17">
        <f t="shared" si="399"/>
        <v>4.9943569065810252</v>
      </c>
      <c r="AO311" s="7">
        <f t="shared" si="398"/>
        <v>1.4088624128367406E-3</v>
      </c>
      <c r="AP311" s="7">
        <f t="shared" si="398"/>
        <v>2.1695422446494942E-3</v>
      </c>
      <c r="AQ311" s="7">
        <f t="shared" si="398"/>
        <v>1.570401648778536E-3</v>
      </c>
      <c r="AR311" s="1">
        <f t="shared" si="364"/>
        <v>320955.36530916434</v>
      </c>
      <c r="AS311" s="1">
        <f t="shared" si="365"/>
        <v>330774.16689222812</v>
      </c>
      <c r="AT311" s="1">
        <f t="shared" si="366"/>
        <v>59867.396213919266</v>
      </c>
      <c r="AU311" s="1">
        <f t="shared" si="328"/>
        <v>64191.073061832867</v>
      </c>
      <c r="AV311" s="1">
        <f t="shared" si="329"/>
        <v>66154.833378445634</v>
      </c>
      <c r="AW311" s="1">
        <f t="shared" si="330"/>
        <v>11973.479242783855</v>
      </c>
      <c r="AX311" s="1">
        <f t="shared" si="378"/>
        <v>199578.24133128722</v>
      </c>
      <c r="AY311" s="1">
        <f t="shared" si="379"/>
        <v>74068.960288360729</v>
      </c>
      <c r="AZ311" s="1">
        <f t="shared" si="380"/>
        <v>7033.264438129615</v>
      </c>
      <c r="BA311" s="1">
        <f t="shared" si="381"/>
        <v>12.203961625551033</v>
      </c>
      <c r="BB311" s="1">
        <f t="shared" si="382"/>
        <v>11.212751834029659</v>
      </c>
      <c r="BC311" s="1">
        <f t="shared" si="383"/>
        <v>8.8584062352214765</v>
      </c>
      <c r="BD311" s="1">
        <f t="shared" si="384"/>
        <v>83.108407305934634</v>
      </c>
      <c r="BE311">
        <f t="shared" si="370"/>
        <v>0.44605544733121549</v>
      </c>
      <c r="BF311">
        <f t="shared" si="371"/>
        <v>0.64396964061591089</v>
      </c>
      <c r="BG311">
        <f t="shared" si="372"/>
        <v>5.0936644772301656E-2</v>
      </c>
      <c r="BH311">
        <f t="shared" si="385"/>
        <v>0.5172017009054708</v>
      </c>
      <c r="BI311">
        <f t="shared" si="386"/>
        <v>1.989654620938508E-2</v>
      </c>
      <c r="BJ311">
        <f t="shared" si="386"/>
        <v>4.1469689803498549E-2</v>
      </c>
      <c r="BK311">
        <f t="shared" si="386"/>
        <v>2.5945417806596459E-4</v>
      </c>
      <c r="BL311">
        <f t="shared" si="375"/>
        <v>6385.9032570238569</v>
      </c>
      <c r="BM311">
        <f t="shared" si="376"/>
        <v>13717.10209603136</v>
      </c>
      <c r="BN311">
        <f t="shared" si="377"/>
        <v>15.532846077631863</v>
      </c>
      <c r="BO311">
        <f t="shared" si="348"/>
        <v>3127.9027799097357</v>
      </c>
      <c r="BP311">
        <f t="shared" si="367"/>
        <v>3572.0438069230286</v>
      </c>
      <c r="BQ311">
        <f t="shared" si="368"/>
        <v>199.35545063560414</v>
      </c>
      <c r="BR311" s="7">
        <f t="shared" si="393"/>
        <v>2.2524295801822358E-3</v>
      </c>
      <c r="BS311" s="7">
        <f t="shared" si="373"/>
        <v>7.1594547282324546E-4</v>
      </c>
      <c r="BT311" s="7">
        <f t="shared" si="374"/>
        <v>6.4136247039542181E-5</v>
      </c>
      <c r="BU311" s="8">
        <f>MAX((BU$3*climate!$I421+BU$4*climate!$I421^2+BU$5*climate!$I421^6)*(K311/K$66)^$BW$1,-99)</f>
        <v>1.9107724231910048</v>
      </c>
      <c r="BV311" s="8">
        <f>MAX((BV$3*climate!$I421+BV$4*climate!$I421^2+BV$5*climate!$I421^6)*(L311/L$66)^$BW$1,-99)</f>
        <v>0.43310270151550101</v>
      </c>
      <c r="BW311" s="8">
        <f>MAX((BW$3*climate!$I421+BW$4*climate!$I421^2+BW$5*climate!$I421^6)*(M311/M$66)^$BW$1,-99)</f>
        <v>-0.33252110730757223</v>
      </c>
      <c r="BX311" s="8">
        <f>MAX((BX$3*climate!$M421+BX$4*climate!$M421^2+BX$5*climate!$M421^6)*(K311/K$66)^$BW$1,-99)</f>
        <v>1.9107718487946899</v>
      </c>
      <c r="BY311" s="8">
        <f>MAX((BY$3*climate!$M421+BY$4*climate!$M421^2+BY$5*climate!$M421^6)*(L311/L$66)^$BW$1,-99)</f>
        <v>0.43310222929991599</v>
      </c>
      <c r="BZ311" s="8">
        <f>MAX((BZ$3*climate!$M421+BZ$4*climate!$M421^2+BZ$5*climate!$M421^6)*(M311/M$66)^$BW$1,-99)</f>
        <v>-0.33252167728049326</v>
      </c>
      <c r="CA311" s="8">
        <f t="shared" si="387"/>
        <v>2.1847837379337298E-3</v>
      </c>
      <c r="CB311" s="8">
        <f t="shared" si="388"/>
        <v>1.5641860262715017E-6</v>
      </c>
      <c r="CC311" s="8">
        <f t="shared" si="389"/>
        <v>1.4012382954409207E-7</v>
      </c>
      <c r="CD311" s="8">
        <f>MAX((CD$3*climate!$I421+CD$4*climate!$I421^2+CD$5*climate!$I421^6)*(K311/K$66)^$BW$1,-99)</f>
        <v>0.87901777024466421</v>
      </c>
      <c r="CE311" s="8">
        <f>MAX((CE$3*climate!$I421+CE$4*climate!$I421^2+CE$5*climate!$I421^6)*(L311/L$66)^$BW$1,-99)</f>
        <v>0.22686751364859406</v>
      </c>
      <c r="CF311" s="8">
        <f>MAX((CF$3*climate!$I421+CF$4*climate!$I421^2+CF$5*climate!$I421^6)*(M311/M$66)^$BW$1,-99)</f>
        <v>-7.9043589384906757E-2</v>
      </c>
      <c r="CG311" s="8">
        <f>MAX((CG$3*climate!$M421+CG$4*climate!$M421^2+CG$5*climate!$M421^6)*(K311/K$66)^$BW$1,-99)</f>
        <v>0.87901793368192671</v>
      </c>
      <c r="CH311" s="8">
        <f>MAX((CH$3*climate!$M421+CH$4*climate!$M421^2+CH$5*climate!$M421^6)*(L311/L$66)^$BW$1,-99)</f>
        <v>0.22686745992874244</v>
      </c>
      <c r="CI311" s="8">
        <f>MAX((CI$3*climate!$M421+CI$4*climate!$M421^2+CI$5*climate!$M421^6)*(M311/M$66)^$BW$1,-99)</f>
        <v>-7.904379256248828E-2</v>
      </c>
      <c r="CJ311" s="8">
        <f t="shared" si="390"/>
        <v>1.6613417785551067E-7</v>
      </c>
      <c r="CK311" s="8">
        <f t="shared" si="391"/>
        <v>1.1894301251686475E-10</v>
      </c>
      <c r="CL311" s="8">
        <f t="shared" si="392"/>
        <v>1.065522267265227E-11</v>
      </c>
    </row>
    <row r="312" spans="1:90">
      <c r="A312">
        <f t="shared" si="331"/>
        <v>2266</v>
      </c>
      <c r="B312" s="4">
        <f t="shared" si="349"/>
        <v>1286.534521498691</v>
      </c>
      <c r="C312" s="4">
        <f t="shared" si="350"/>
        <v>3572.6077798659367</v>
      </c>
      <c r="D312" s="4">
        <f t="shared" si="351"/>
        <v>6809.6289414301473</v>
      </c>
      <c r="E312" s="11">
        <f t="shared" si="332"/>
        <v>1.9338227825092845E-8</v>
      </c>
      <c r="F312" s="11">
        <f t="shared" si="333"/>
        <v>3.8768883571136761E-8</v>
      </c>
      <c r="G312" s="11">
        <f t="shared" si="334"/>
        <v>8.5595075812259863E-8</v>
      </c>
      <c r="H312" s="4">
        <f t="shared" si="352"/>
        <v>321519.49883575609</v>
      </c>
      <c r="I312" s="4">
        <f t="shared" si="353"/>
        <v>331678.87931882479</v>
      </c>
      <c r="J312" s="4">
        <f t="shared" si="354"/>
        <v>59985.705746798383</v>
      </c>
      <c r="K312" s="4">
        <f t="shared" si="322"/>
        <v>249911.28762034018</v>
      </c>
      <c r="L312" s="4">
        <f t="shared" si="323"/>
        <v>92839.432637430786</v>
      </c>
      <c r="M312" s="4">
        <f t="shared" si="324"/>
        <v>8808.9536541179405</v>
      </c>
      <c r="N312" s="11">
        <f t="shared" si="335"/>
        <v>1.7576503462752857E-3</v>
      </c>
      <c r="O312" s="11">
        <f t="shared" si="336"/>
        <v>2.7350974118605098E-3</v>
      </c>
      <c r="P312" s="11">
        <f t="shared" si="337"/>
        <v>1.9761072951258729E-3</v>
      </c>
      <c r="Q312" s="4">
        <f t="shared" si="338"/>
        <v>1817.5742971117563</v>
      </c>
      <c r="R312" s="4">
        <f t="shared" si="339"/>
        <v>6306.9673473547864</v>
      </c>
      <c r="S312" s="4">
        <f t="shared" si="340"/>
        <v>1543.2998479522989</v>
      </c>
      <c r="T312" s="4">
        <f t="shared" si="355"/>
        <v>5.6530764189833471</v>
      </c>
      <c r="U312" s="4">
        <f t="shared" si="356"/>
        <v>19.015281769847768</v>
      </c>
      <c r="V312" s="4">
        <f t="shared" si="357"/>
        <v>25.727793459105371</v>
      </c>
      <c r="W312" s="11">
        <f t="shared" si="341"/>
        <v>-1.219247815263802E-2</v>
      </c>
      <c r="X312" s="11">
        <f t="shared" si="342"/>
        <v>-1.3228699347321071E-2</v>
      </c>
      <c r="Y312" s="11">
        <f t="shared" si="343"/>
        <v>-1.2203590333800474E-2</v>
      </c>
      <c r="Z312" s="4">
        <f t="shared" si="369"/>
        <v>1184.9420468683313</v>
      </c>
      <c r="AA312" s="4">
        <f t="shared" si="358"/>
        <v>11825.434291875263</v>
      </c>
      <c r="AB312" s="4">
        <f t="shared" si="359"/>
        <v>3030.5007762772957</v>
      </c>
      <c r="AC312" s="12">
        <f t="shared" si="360"/>
        <v>1.1645915827552153</v>
      </c>
      <c r="AD312" s="12">
        <f t="shared" si="361"/>
        <v>5.2108938587981113</v>
      </c>
      <c r="AE312" s="12">
        <f t="shared" si="362"/>
        <v>2.0478291813886536</v>
      </c>
      <c r="AF312" s="11">
        <f t="shared" si="344"/>
        <v>-2.9039671966837322E-3</v>
      </c>
      <c r="AG312" s="11">
        <f t="shared" si="345"/>
        <v>2.0567434751257441E-3</v>
      </c>
      <c r="AH312" s="11">
        <f t="shared" si="346"/>
        <v>8.257041531207765E-4</v>
      </c>
      <c r="AI312" s="1">
        <f t="shared" si="325"/>
        <v>630881.93747811625</v>
      </c>
      <c r="AJ312" s="1">
        <f t="shared" si="326"/>
        <v>644058.99531171063</v>
      </c>
      <c r="AK312" s="1">
        <f t="shared" si="327"/>
        <v>117428.04348736713</v>
      </c>
      <c r="AL312" s="17">
        <f t="shared" si="399"/>
        <v>72.447475801347863</v>
      </c>
      <c r="AM312" s="17">
        <f t="shared" si="399"/>
        <v>34.117772364003685</v>
      </c>
      <c r="AN312" s="17">
        <f t="shared" si="399"/>
        <v>5.0021216214385014</v>
      </c>
      <c r="AO312" s="7">
        <f t="shared" si="398"/>
        <v>1.3947737887083731E-3</v>
      </c>
      <c r="AP312" s="7">
        <f t="shared" si="398"/>
        <v>2.1478468222029994E-3</v>
      </c>
      <c r="AQ312" s="7">
        <f t="shared" si="398"/>
        <v>1.5546976322907506E-3</v>
      </c>
      <c r="AR312" s="1">
        <f t="shared" si="364"/>
        <v>321519.49883575609</v>
      </c>
      <c r="AS312" s="1">
        <f t="shared" si="365"/>
        <v>331678.87931882479</v>
      </c>
      <c r="AT312" s="1">
        <f t="shared" si="366"/>
        <v>59985.705746798383</v>
      </c>
      <c r="AU312" s="1">
        <f t="shared" si="328"/>
        <v>64303.899767151219</v>
      </c>
      <c r="AV312" s="1">
        <f t="shared" si="329"/>
        <v>66335.775863764968</v>
      </c>
      <c r="AW312" s="1">
        <f t="shared" si="330"/>
        <v>11997.141149359677</v>
      </c>
      <c r="AX312" s="1">
        <f t="shared" si="378"/>
        <v>199929.03009627215</v>
      </c>
      <c r="AY312" s="1">
        <f t="shared" si="379"/>
        <v>74271.546109944626</v>
      </c>
      <c r="AZ312" s="1">
        <f t="shared" si="380"/>
        <v>7047.1629232943533</v>
      </c>
      <c r="BA312" s="1">
        <f t="shared" si="381"/>
        <v>12.205717733037545</v>
      </c>
      <c r="BB312" s="1">
        <f t="shared" si="382"/>
        <v>11.215483197868833</v>
      </c>
      <c r="BC312" s="1">
        <f t="shared" si="383"/>
        <v>8.8603803925850091</v>
      </c>
      <c r="BD312" s="1">
        <f t="shared" si="384"/>
        <v>80.705476484247328</v>
      </c>
      <c r="BE312">
        <f t="shared" si="370"/>
        <v>0.44605544733121549</v>
      </c>
      <c r="BF312">
        <f t="shared" si="371"/>
        <v>0.64396964061591089</v>
      </c>
      <c r="BG312">
        <f t="shared" si="372"/>
        <v>5.0936644772301656E-2</v>
      </c>
      <c r="BH312">
        <f t="shared" si="385"/>
        <v>0.51731174098929666</v>
      </c>
      <c r="BI312">
        <f t="shared" si="386"/>
        <v>1.989654620938508E-2</v>
      </c>
      <c r="BJ312">
        <f t="shared" si="386"/>
        <v>4.1469689803498549E-2</v>
      </c>
      <c r="BK312">
        <f t="shared" si="386"/>
        <v>2.5945417806596459E-4</v>
      </c>
      <c r="BL312">
        <f t="shared" si="375"/>
        <v>6397.1275658039531</v>
      </c>
      <c r="BM312">
        <f t="shared" si="376"/>
        <v>13754.620239723694</v>
      </c>
      <c r="BN312">
        <f t="shared" si="377"/>
        <v>15.563541980242382</v>
      </c>
      <c r="BO312">
        <f t="shared" si="348"/>
        <v>3134.9481606551385</v>
      </c>
      <c r="BP312">
        <f t="shared" si="367"/>
        <v>3612.4022753495115</v>
      </c>
      <c r="BQ312">
        <f t="shared" si="368"/>
        <v>201.64789984273565</v>
      </c>
      <c r="BR312" s="7">
        <f t="shared" si="393"/>
        <v>2.2304136269983843E-3</v>
      </c>
      <c r="BS312" s="7">
        <f t="shared" si="373"/>
        <v>6.9509269206140332E-4</v>
      </c>
      <c r="BT312" s="7">
        <f t="shared" si="374"/>
        <v>6.2132328490257396E-5</v>
      </c>
      <c r="BU312" s="8">
        <f>MAX((BU$3*climate!$I422+BU$4*climate!$I422^2+BU$5*climate!$I422^6)*(K312/K$66)^$BW$1,-99)</f>
        <v>1.9081693721489763</v>
      </c>
      <c r="BV312" s="8">
        <f>MAX((BV$3*climate!$I422+BV$4*climate!$I422^2+BV$5*climate!$I422^6)*(L312/L$66)^$BW$1,-99)</f>
        <v>0.43135739442298693</v>
      </c>
      <c r="BW312" s="8">
        <f>MAX((BW$3*climate!$I422+BW$4*climate!$I422^2+BW$5*climate!$I422^6)*(M312/M$66)^$BW$1,-99)</f>
        <v>-0.33410679063332749</v>
      </c>
      <c r="BX312" s="8">
        <f>MAX((BX$3*climate!$M422+BX$4*climate!$M422^2+BX$5*climate!$M422^6)*(K312/K$66)^$BW$1,-99)</f>
        <v>1.9081687977569188</v>
      </c>
      <c r="BY312" s="8">
        <f>MAX((BY$3*climate!$M422+BY$4*climate!$M422^2+BY$5*climate!$M422^6)*(L312/L$66)^$BW$1,-99)</f>
        <v>0.43135692263055236</v>
      </c>
      <c r="BZ312" s="8">
        <f>MAX((BZ$3*climate!$M422+BZ$4*climate!$M422^2+BZ$5*climate!$M422^6)*(M312/M$66)^$BW$1,-99)</f>
        <v>-0.3341073599743396</v>
      </c>
      <c r="CA312" s="8">
        <f t="shared" si="387"/>
        <v>2.1883056887616967E-3</v>
      </c>
      <c r="CB312" s="8">
        <f t="shared" si="388"/>
        <v>1.5210752922546512E-6</v>
      </c>
      <c r="CC312" s="8">
        <f t="shared" si="389"/>
        <v>1.359645278912407E-7</v>
      </c>
      <c r="CD312" s="8">
        <f>MAX((CD$3*climate!$I422+CD$4*climate!$I422^2+CD$5*climate!$I422^6)*(K312/K$66)^$BW$1,-99)</f>
        <v>0.8791323764852238</v>
      </c>
      <c r="CE312" s="8">
        <f>MAX((CE$3*climate!$I422+CE$4*climate!$I422^2+CE$5*climate!$I422^6)*(L312/L$66)^$BW$1,-99)</f>
        <v>0.22654693107338933</v>
      </c>
      <c r="CF312" s="8">
        <f>MAX((CF$3*climate!$I422+CF$4*climate!$I422^2+CF$5*climate!$I422^6)*(M312/M$66)^$BW$1,-99)</f>
        <v>-7.9629175517349882E-2</v>
      </c>
      <c r="CG312" s="8">
        <f>MAX((CG$3*climate!$M422+CG$4*climate!$M422^2+CG$5*climate!$M422^6)*(K312/K$66)^$BW$1,-99)</f>
        <v>0.87913253888571141</v>
      </c>
      <c r="CH312" s="8">
        <f>MAX((CH$3*climate!$M422+CH$4*climate!$M422^2+CH$5*climate!$M422^6)*(L312/L$66)^$BW$1,-99)</f>
        <v>0.22654687687765715</v>
      </c>
      <c r="CI312" s="8">
        <f>MAX((CI$3*climate!$M422+CI$4*climate!$M422^2+CI$5*climate!$M422^6)*(M312/M$66)^$BW$1,-99)</f>
        <v>-7.9629379025958499E-2</v>
      </c>
      <c r="CJ312" s="8">
        <f t="shared" si="390"/>
        <v>1.8899852612395518E-7</v>
      </c>
      <c r="CK312" s="8">
        <f t="shared" si="391"/>
        <v>1.3137149431913748E-10</v>
      </c>
      <c r="CL312" s="8">
        <f t="shared" si="392"/>
        <v>1.1742918509308077E-11</v>
      </c>
    </row>
    <row r="313" spans="1:90">
      <c r="A313">
        <f t="shared" si="331"/>
        <v>2267</v>
      </c>
      <c r="B313" s="4">
        <f t="shared" si="349"/>
        <v>1286.5345451340238</v>
      </c>
      <c r="C313" s="4">
        <f t="shared" si="350"/>
        <v>3572.6079114466511</v>
      </c>
      <c r="D313" s="4">
        <f t="shared" si="351"/>
        <v>6809.6294951573173</v>
      </c>
      <c r="E313" s="11">
        <f t="shared" si="332"/>
        <v>1.8371316433838203E-8</v>
      </c>
      <c r="F313" s="11">
        <f t="shared" si="333"/>
        <v>3.6830439392579923E-8</v>
      </c>
      <c r="G313" s="11">
        <f t="shared" si="334"/>
        <v>8.1315322021646867E-8</v>
      </c>
      <c r="H313" s="4">
        <f t="shared" si="352"/>
        <v>322079.0641795742</v>
      </c>
      <c r="I313" s="4">
        <f t="shared" si="353"/>
        <v>332577.08681306039</v>
      </c>
      <c r="J313" s="4">
        <f t="shared" si="354"/>
        <v>60103.082230301319</v>
      </c>
      <c r="K313" s="4">
        <f t="shared" ref="K313:K346" si="400">H313/B313*1000</f>
        <v>250346.22303594797</v>
      </c>
      <c r="L313" s="4">
        <f t="shared" ref="L313:L346" si="401">I313/C313*1000</f>
        <v>93090.844295418472</v>
      </c>
      <c r="M313" s="4">
        <f t="shared" ref="M313:M346" si="402">J313/D313*1000</f>
        <v>8826.1897762637091</v>
      </c>
      <c r="N313" s="11">
        <f t="shared" si="335"/>
        <v>1.7403592280655911E-3</v>
      </c>
      <c r="O313" s="11">
        <f t="shared" si="336"/>
        <v>2.708026652527451E-3</v>
      </c>
      <c r="P313" s="11">
        <f t="shared" si="337"/>
        <v>1.956659419783735E-3</v>
      </c>
      <c r="Q313" s="4">
        <f t="shared" si="338"/>
        <v>1798.5382598061144</v>
      </c>
      <c r="R313" s="4">
        <f t="shared" si="339"/>
        <v>6240.3880993131997</v>
      </c>
      <c r="S313" s="4">
        <f t="shared" si="340"/>
        <v>1527.4490339052868</v>
      </c>
      <c r="T313" s="4">
        <f t="shared" si="355"/>
        <v>5.5841514082496992</v>
      </c>
      <c r="U313" s="4">
        <f t="shared" si="356"/>
        <v>18.763734324309855</v>
      </c>
      <c r="V313" s="4">
        <f t="shared" si="357"/>
        <v>25.413822007537817</v>
      </c>
      <c r="W313" s="11">
        <f t="shared" si="341"/>
        <v>-1.219247815263802E-2</v>
      </c>
      <c r="X313" s="11">
        <f t="shared" si="342"/>
        <v>-1.3228699347321071E-2</v>
      </c>
      <c r="Y313" s="11">
        <f t="shared" si="343"/>
        <v>-1.2203590333800474E-2</v>
      </c>
      <c r="Z313" s="4">
        <f t="shared" si="369"/>
        <v>1169.1469573082252</v>
      </c>
      <c r="AA313" s="4">
        <f t="shared" si="358"/>
        <v>11724.981261622514</v>
      </c>
      <c r="AB313" s="4">
        <f t="shared" si="359"/>
        <v>3001.9102001133347</v>
      </c>
      <c r="AC313" s="12">
        <f t="shared" si="360"/>
        <v>1.1612096470013602</v>
      </c>
      <c r="AD313" s="12">
        <f t="shared" si="361"/>
        <v>5.2216113307417675</v>
      </c>
      <c r="AE313" s="12">
        <f t="shared" si="362"/>
        <v>2.0495200824486082</v>
      </c>
      <c r="AF313" s="11">
        <f t="shared" si="344"/>
        <v>-2.9039671966837322E-3</v>
      </c>
      <c r="AG313" s="11">
        <f t="shared" si="345"/>
        <v>2.0567434751257441E-3</v>
      </c>
      <c r="AH313" s="11">
        <f t="shared" si="346"/>
        <v>8.257041531207765E-4</v>
      </c>
      <c r="AI313" s="1">
        <f t="shared" ref="AI313:AI346" si="403">(1-$AI$5)*AI312+AU312</f>
        <v>632097.64349745587</v>
      </c>
      <c r="AJ313" s="1">
        <f t="shared" ref="AJ313:AJ346" si="404">(1-$AI$5)*AJ312+AV312</f>
        <v>645988.87164430448</v>
      </c>
      <c r="AK313" s="1">
        <f t="shared" ref="AK313:AK346" si="405">(1-$AI$5)*AK312+AW312</f>
        <v>117682.3802879901</v>
      </c>
      <c r="AL313" s="17">
        <f t="shared" si="399"/>
        <v>72.547513163250599</v>
      </c>
      <c r="AM313" s="17">
        <f t="shared" si="399"/>
        <v>34.19031931546683</v>
      </c>
      <c r="AN313" s="17">
        <f t="shared" si="399"/>
        <v>5.0098206402133698</v>
      </c>
      <c r="AO313" s="7">
        <f t="shared" si="398"/>
        <v>1.3808260508212894E-3</v>
      </c>
      <c r="AP313" s="7">
        <f t="shared" si="398"/>
        <v>2.1263683539809695E-3</v>
      </c>
      <c r="AQ313" s="7">
        <f t="shared" si="398"/>
        <v>1.5391506559678432E-3</v>
      </c>
      <c r="AR313" s="1">
        <f t="shared" si="364"/>
        <v>322079.0641795742</v>
      </c>
      <c r="AS313" s="1">
        <f t="shared" si="365"/>
        <v>332577.08681306039</v>
      </c>
      <c r="AT313" s="1">
        <f t="shared" si="366"/>
        <v>60103.082230301319</v>
      </c>
      <c r="AU313" s="1">
        <f t="shared" ref="AU313:AU346" si="406">$AU$5*AR313</f>
        <v>64415.81283591484</v>
      </c>
      <c r="AV313" s="1">
        <f t="shared" ref="AV313:AV346" si="407">$AU$5*AS313</f>
        <v>66515.417362612076</v>
      </c>
      <c r="AW313" s="1">
        <f t="shared" ref="AW313:AW346" si="408">$AU$5*AT313</f>
        <v>12020.616446060265</v>
      </c>
      <c r="AX313" s="1">
        <f t="shared" si="378"/>
        <v>200276.97842875839</v>
      </c>
      <c r="AY313" s="1">
        <f t="shared" si="379"/>
        <v>74472.675436334786</v>
      </c>
      <c r="AZ313" s="1">
        <f t="shared" si="380"/>
        <v>7060.9518210109673</v>
      </c>
      <c r="BA313" s="1">
        <f t="shared" si="381"/>
        <v>12.207456579595295</v>
      </c>
      <c r="BB313" s="1">
        <f t="shared" si="382"/>
        <v>11.218187564423458</v>
      </c>
      <c r="BC313" s="1">
        <f t="shared" si="383"/>
        <v>8.8623351402401251</v>
      </c>
      <c r="BD313" s="1">
        <f t="shared" si="384"/>
        <v>78.371848827936489</v>
      </c>
      <c r="BE313">
        <f t="shared" si="370"/>
        <v>0.44605544733121549</v>
      </c>
      <c r="BF313">
        <f t="shared" si="371"/>
        <v>0.64396964061591089</v>
      </c>
      <c r="BG313">
        <f t="shared" si="372"/>
        <v>5.0936644772301656E-2</v>
      </c>
      <c r="BH313">
        <f t="shared" si="385"/>
        <v>0.5174209670983877</v>
      </c>
      <c r="BI313">
        <f t="shared" si="386"/>
        <v>1.989654620938508E-2</v>
      </c>
      <c r="BJ313">
        <f t="shared" si="386"/>
        <v>4.1469689803498549E-2</v>
      </c>
      <c r="BK313">
        <f t="shared" si="386"/>
        <v>2.5945417806596459E-4</v>
      </c>
      <c r="BL313">
        <f t="shared" si="375"/>
        <v>6408.2609835244011</v>
      </c>
      <c r="BM313">
        <f t="shared" si="376"/>
        <v>13791.868625888823</v>
      </c>
      <c r="BN313">
        <f t="shared" si="377"/>
        <v>15.593995799293911</v>
      </c>
      <c r="BO313">
        <f t="shared" si="348"/>
        <v>3141.9403917525974</v>
      </c>
      <c r="BP313">
        <f t="shared" si="367"/>
        <v>3653.2177287668624</v>
      </c>
      <c r="BQ313">
        <f t="shared" si="368"/>
        <v>203.96675084882369</v>
      </c>
      <c r="BR313" s="7">
        <f t="shared" si="393"/>
        <v>2.20861535908079E-3</v>
      </c>
      <c r="BS313" s="7">
        <f t="shared" si="373"/>
        <v>6.7484727384602258E-4</v>
      </c>
      <c r="BT313" s="7">
        <f t="shared" si="374"/>
        <v>6.0192305584118566E-5</v>
      </c>
      <c r="BU313" s="8">
        <f>MAX((BU$3*climate!$I423+BU$4*climate!$I423^2+BU$5*climate!$I423^6)*(K313/K$66)^$BW$1,-99)</f>
        <v>1.905615651132581</v>
      </c>
      <c r="BV313" s="8">
        <f>MAX((BV$3*climate!$I423+BV$4*climate!$I423^2+BV$5*climate!$I423^6)*(L313/L$66)^$BW$1,-99)</f>
        <v>0.42965026125359163</v>
      </c>
      <c r="BW313" s="8">
        <f>MAX((BW$3*climate!$I423+BW$4*climate!$I423^2+BW$5*climate!$I423^6)*(M313/M$66)^$BW$1,-99)</f>
        <v>-0.33565182799979809</v>
      </c>
      <c r="BX313" s="8">
        <f>MAX((BX$3*climate!$M423+BX$4*climate!$M423^2+BX$5*climate!$M423^6)*(K313/K$66)^$BW$1,-99)</f>
        <v>1.9056150767644089</v>
      </c>
      <c r="BY313" s="8">
        <f>MAX((BY$3*climate!$M423+BY$4*climate!$M423^2+BY$5*climate!$M423^6)*(L313/L$66)^$BW$1,-99)</f>
        <v>0.42964978989041042</v>
      </c>
      <c r="BZ313" s="8">
        <f>MAX((BZ$3*climate!$M423+BZ$4*climate!$M423^2+BZ$5*climate!$M423^6)*(M313/M$66)^$BW$1,-99)</f>
        <v>-0.3356523967068461</v>
      </c>
      <c r="CA313" s="8">
        <f t="shared" si="387"/>
        <v>2.1917300984721239E-3</v>
      </c>
      <c r="CB313" s="8">
        <f t="shared" si="388"/>
        <v>1.4790830819601875E-6</v>
      </c>
      <c r="CC313" s="8">
        <f t="shared" si="389"/>
        <v>1.3192528784514435E-7</v>
      </c>
      <c r="CD313" s="8">
        <f>MAX((CD$3*climate!$I423+CD$4*climate!$I423^2+CD$5*climate!$I423^6)*(K313/K$66)^$BW$1,-99)</f>
        <v>0.8792363230458814</v>
      </c>
      <c r="CE313" s="8">
        <f>MAX((CE$3*climate!$I423+CE$4*climate!$I423^2+CE$5*climate!$I423^6)*(L313/L$66)^$BW$1,-99)</f>
        <v>0.2262304369455907</v>
      </c>
      <c r="CF313" s="8">
        <f>MAX((CF$3*climate!$I423+CF$4*climate!$I423^2+CF$5*climate!$I423^6)*(M313/M$66)^$BW$1,-99)</f>
        <v>-8.020170093579794E-2</v>
      </c>
      <c r="CG313" s="8">
        <f>MAX((CG$3*climate!$M423+CG$4*climate!$M423^2+CG$5*climate!$M423^6)*(K313/K$66)^$BW$1,-99)</f>
        <v>0.87923648443117675</v>
      </c>
      <c r="CH313" s="8">
        <f>MAX((CH$3*climate!$M423+CH$4*climate!$M423^2+CH$5*climate!$M423^6)*(L313/L$66)^$BW$1,-99)</f>
        <v>0.22623038228813153</v>
      </c>
      <c r="CI313" s="8">
        <f>MAX((CI$3*climate!$M423+CI$4*climate!$M423^2+CI$5*climate!$M423^6)*(M313/M$66)^$BW$1,-99)</f>
        <v>-8.0201904760766871E-2</v>
      </c>
      <c r="CJ313" s="8">
        <f t="shared" si="390"/>
        <v>2.1074623622387016E-7</v>
      </c>
      <c r="CK313" s="8">
        <f t="shared" si="391"/>
        <v>1.4222152298898866E-10</v>
      </c>
      <c r="CL313" s="8">
        <f t="shared" si="392"/>
        <v>1.2685301851490029E-11</v>
      </c>
    </row>
    <row r="314" spans="1:90">
      <c r="A314">
        <f t="shared" ref="A314:A346" si="409">1+A313</f>
        <v>2268</v>
      </c>
      <c r="B314" s="4">
        <f t="shared" si="349"/>
        <v>1286.5345675875903</v>
      </c>
      <c r="C314" s="4">
        <f t="shared" si="350"/>
        <v>3572.6080364483341</v>
      </c>
      <c r="D314" s="4">
        <f t="shared" si="351"/>
        <v>6809.6300211981716</v>
      </c>
      <c r="E314" s="11">
        <f t="shared" ref="E314:E346" si="410">E313*$E$5</f>
        <v>1.7452750612146291E-8</v>
      </c>
      <c r="F314" s="11">
        <f t="shared" ref="F314:F346" si="411">F313*$E$5</f>
        <v>3.4988917422950927E-8</v>
      </c>
      <c r="G314" s="11">
        <f t="shared" ref="G314:G346" si="412">G313*$E$5</f>
        <v>7.724955592056452E-8</v>
      </c>
      <c r="H314" s="4">
        <f t="shared" si="352"/>
        <v>322634.09058290633</v>
      </c>
      <c r="I314" s="4">
        <f t="shared" si="353"/>
        <v>333468.81334952352</v>
      </c>
      <c r="J314" s="4">
        <f t="shared" si="354"/>
        <v>60219.53102995384</v>
      </c>
      <c r="K314" s="4">
        <f t="shared" si="400"/>
        <v>250777.63062976589</v>
      </c>
      <c r="L314" s="4">
        <f t="shared" si="401"/>
        <v>93340.442037699046</v>
      </c>
      <c r="M314" s="4">
        <f t="shared" si="402"/>
        <v>8843.2897003937469</v>
      </c>
      <c r="N314" s="11">
        <f t="shared" ref="N314:N346" si="413">K314/K313-1</f>
        <v>1.7232438683765228E-3</v>
      </c>
      <c r="O314" s="11">
        <f t="shared" ref="O314:O346" si="414">L314/L313-1</f>
        <v>2.6812276134104973E-3</v>
      </c>
      <c r="P314" s="11">
        <f t="shared" ref="P314:P346" si="415">M314/M313-1</f>
        <v>1.937407257662338E-3</v>
      </c>
      <c r="Q314" s="4">
        <f t="shared" ref="Q314:Q346" si="416">T314*H314/1000</f>
        <v>1779.6711840634209</v>
      </c>
      <c r="R314" s="4">
        <f t="shared" ref="R314:R346" si="417">U314*I314/1000</f>
        <v>6174.3466569743723</v>
      </c>
      <c r="S314" s="4">
        <f t="shared" ref="S314:S346" si="418">V314*J314/1000</f>
        <v>1511.7319652912197</v>
      </c>
      <c r="T314" s="4">
        <f t="shared" si="355"/>
        <v>5.5160667642035923</v>
      </c>
      <c r="U314" s="4">
        <f t="shared" si="356"/>
        <v>18.515514524300553</v>
      </c>
      <c r="V314" s="4">
        <f t="shared" si="357"/>
        <v>25.103682134941703</v>
      </c>
      <c r="W314" s="11">
        <f t="shared" ref="W314:W346" si="419">T$5-1</f>
        <v>-1.219247815263802E-2</v>
      </c>
      <c r="X314" s="11">
        <f t="shared" ref="X314:X346" si="420">U$5-1</f>
        <v>-1.3228699347321071E-2</v>
      </c>
      <c r="Y314" s="11">
        <f t="shared" ref="Y314:Y346" si="421">V$5-1</f>
        <v>-1.2203590333800474E-2</v>
      </c>
      <c r="Z314" s="4">
        <f t="shared" si="369"/>
        <v>1153.5425012847729</v>
      </c>
      <c r="AA314" s="4">
        <f t="shared" si="358"/>
        <v>11625.067673562249</v>
      </c>
      <c r="AB314" s="4">
        <f t="shared" si="359"/>
        <v>2973.5316266245268</v>
      </c>
      <c r="AC314" s="12">
        <f t="shared" si="360"/>
        <v>1.1578375322779955</v>
      </c>
      <c r="AD314" s="12">
        <f t="shared" si="361"/>
        <v>5.2323508457759136</v>
      </c>
      <c r="AE314" s="12">
        <f t="shared" si="362"/>
        <v>2.0512123796925903</v>
      </c>
      <c r="AF314" s="11">
        <f t="shared" ref="AF314:AF346" si="422">AC$5-1</f>
        <v>-2.9039671966837322E-3</v>
      </c>
      <c r="AG314" s="11">
        <f t="shared" ref="AG314:AG346" si="423">AD$5-1</f>
        <v>2.0567434751257441E-3</v>
      </c>
      <c r="AH314" s="11">
        <f t="shared" ref="AH314:AH346" si="424">AE$5-1</f>
        <v>8.257041531207765E-4</v>
      </c>
      <c r="AI314" s="1">
        <f t="shared" si="403"/>
        <v>633303.69198362506</v>
      </c>
      <c r="AJ314" s="1">
        <f t="shared" si="404"/>
        <v>647905.40184248611</v>
      </c>
      <c r="AK314" s="1">
        <f t="shared" si="405"/>
        <v>117934.75870525136</v>
      </c>
      <c r="AL314" s="17">
        <f t="shared" si="399"/>
        <v>72.646686904387735</v>
      </c>
      <c r="AM314" s="17">
        <f t="shared" si="399"/>
        <v>34.2622935163417</v>
      </c>
      <c r="AN314" s="17">
        <f t="shared" si="399"/>
        <v>5.0174544002507888</v>
      </c>
      <c r="AO314" s="7">
        <f t="shared" ref="AO314:AQ329" si="425">AO$5*AO313</f>
        <v>1.3670177903130764E-3</v>
      </c>
      <c r="AP314" s="7">
        <f t="shared" si="425"/>
        <v>2.1051046704411596E-3</v>
      </c>
      <c r="AQ314" s="7">
        <f t="shared" si="425"/>
        <v>1.5237591494081646E-3</v>
      </c>
      <c r="AR314" s="1">
        <f t="shared" si="364"/>
        <v>322634.09058290633</v>
      </c>
      <c r="AS314" s="1">
        <f t="shared" si="365"/>
        <v>333468.81334952352</v>
      </c>
      <c r="AT314" s="1">
        <f t="shared" si="366"/>
        <v>60219.53102995384</v>
      </c>
      <c r="AU314" s="1">
        <f t="shared" si="406"/>
        <v>64526.818116581271</v>
      </c>
      <c r="AV314" s="1">
        <f t="shared" si="407"/>
        <v>66693.76266990471</v>
      </c>
      <c r="AW314" s="1">
        <f t="shared" si="408"/>
        <v>12043.906205990768</v>
      </c>
      <c r="AX314" s="1">
        <f t="shared" si="378"/>
        <v>200622.10450381273</v>
      </c>
      <c r="AY314" s="1">
        <f t="shared" si="379"/>
        <v>74672.353630159239</v>
      </c>
      <c r="AZ314" s="1">
        <f t="shared" si="380"/>
        <v>7074.6317603149973</v>
      </c>
      <c r="BA314" s="1">
        <f t="shared" si="381"/>
        <v>12.20917834038252</v>
      </c>
      <c r="BB314" s="1">
        <f t="shared" si="382"/>
        <v>11.220865203958317</v>
      </c>
      <c r="BC314" s="1">
        <f t="shared" si="383"/>
        <v>8.8642706731448797</v>
      </c>
      <c r="BD314" s="1">
        <f t="shared" si="384"/>
        <v>76.105532351410076</v>
      </c>
      <c r="BE314">
        <f t="shared" si="370"/>
        <v>0.44605544733121549</v>
      </c>
      <c r="BF314">
        <f t="shared" si="371"/>
        <v>0.64396964061591089</v>
      </c>
      <c r="BG314">
        <f t="shared" si="372"/>
        <v>5.0936644772301656E-2</v>
      </c>
      <c r="BH314">
        <f t="shared" si="385"/>
        <v>0.51752938712935415</v>
      </c>
      <c r="BI314">
        <f t="shared" si="386"/>
        <v>1.989654620938508E-2</v>
      </c>
      <c r="BJ314">
        <f t="shared" si="386"/>
        <v>4.1469689803498549E-2</v>
      </c>
      <c r="BK314">
        <f t="shared" si="386"/>
        <v>2.5945417806596459E-4</v>
      </c>
      <c r="BL314">
        <f t="shared" si="375"/>
        <v>6419.3040920057274</v>
      </c>
      <c r="BM314">
        <f t="shared" si="376"/>
        <v>13828.848248745497</v>
      </c>
      <c r="BN314">
        <f t="shared" si="377"/>
        <v>15.624208926894523</v>
      </c>
      <c r="BO314">
        <f t="shared" si="348"/>
        <v>3148.8797295591385</v>
      </c>
      <c r="BP314">
        <f t="shared" si="367"/>
        <v>3694.4953426409329</v>
      </c>
      <c r="BQ314">
        <f t="shared" si="368"/>
        <v>206.31230775973717</v>
      </c>
      <c r="BR314" s="7">
        <f t="shared" si="393"/>
        <v>2.1870325933379675E-3</v>
      </c>
      <c r="BS314" s="7">
        <f t="shared" si="373"/>
        <v>6.5519152800584712E-4</v>
      </c>
      <c r="BT314" s="7">
        <f t="shared" si="374"/>
        <v>5.8314089505229614E-5</v>
      </c>
      <c r="BU314" s="8">
        <f>MAX((BU$3*climate!$I424+BU$4*climate!$I424^2+BU$5*climate!$I424^6)*(K314/K$66)^$BW$1,-99)</f>
        <v>1.9031109666024897</v>
      </c>
      <c r="BV314" s="8">
        <f>MAX((BV$3*climate!$I424+BV$4*climate!$I424^2+BV$5*climate!$I424^6)*(L314/L$66)^$BW$1,-99)</f>
        <v>0.42798100075717871</v>
      </c>
      <c r="BW314" s="8">
        <f>MAX((BW$3*climate!$I424+BW$4*climate!$I424^2+BW$5*climate!$I424^6)*(M314/M$66)^$BW$1,-99)</f>
        <v>-0.33715653938717632</v>
      </c>
      <c r="BX314" s="8">
        <f>MAX((BX$3*climate!$M424+BX$4*climate!$M424^2+BX$5*climate!$M424^6)*(K314/K$66)^$BW$1,-99)</f>
        <v>1.9031103922774855</v>
      </c>
      <c r="BY314" s="8">
        <f>MAX((BY$3*climate!$M424+BY$4*climate!$M424^2+BY$5*climate!$M424^6)*(L314/L$66)^$BW$1,-99)</f>
        <v>0.42798052982921858</v>
      </c>
      <c r="BZ314" s="8">
        <f>MAX((BZ$3*climate!$M424+BZ$4*climate!$M424^2+BZ$5*climate!$M424^6)*(M314/M$66)^$BW$1,-99)</f>
        <v>-0.3371571074582716</v>
      </c>
      <c r="CA314" s="8">
        <f t="shared" si="387"/>
        <v>2.1950580038504648E-3</v>
      </c>
      <c r="CB314" s="8">
        <f t="shared" si="388"/>
        <v>1.4381834076042508E-6</v>
      </c>
      <c r="CC314" s="8">
        <f t="shared" si="389"/>
        <v>1.2800280890570666E-7</v>
      </c>
      <c r="CD314" s="8">
        <f>MAX((CD$3*climate!$I424+CD$4*climate!$I424^2+CD$5*climate!$I424^6)*(K314/K$66)^$BW$1,-99)</f>
        <v>0.87932984470847242</v>
      </c>
      <c r="CE314" s="8">
        <f>MAX((CE$3*climate!$I424+CE$4*climate!$I424^2+CE$5*climate!$I424^6)*(L314/L$66)^$BW$1,-99)</f>
        <v>0.22591809423125747</v>
      </c>
      <c r="CF314" s="8">
        <f>MAX((CF$3*climate!$I424+CF$4*climate!$I424^2+CF$5*climate!$I424^6)*(M314/M$66)^$BW$1,-99)</f>
        <v>-8.0761164601307028E-2</v>
      </c>
      <c r="CG314" s="8">
        <f>MAX((CG$3*climate!$M424+CG$4*climate!$M424^2+CG$5*climate!$M424^6)*(K314/K$66)^$BW$1,-99)</f>
        <v>0.87933000509996728</v>
      </c>
      <c r="CH314" s="8">
        <f>MAX((CH$3*climate!$M424+CH$4*climate!$M424^2+CH$5*climate!$M424^6)*(L314/L$66)^$BW$1,-99)</f>
        <v>0.22591803912609179</v>
      </c>
      <c r="CI314" s="8">
        <f>MAX((CI$3*climate!$M424+CI$4*climate!$M424^2+CI$5*climate!$M424^6)*(M314/M$66)^$BW$1,-99)</f>
        <v>-8.076136872809514E-2</v>
      </c>
      <c r="CJ314" s="8">
        <f t="shared" si="390"/>
        <v>2.3140868983117613E-7</v>
      </c>
      <c r="CK314" s="8">
        <f t="shared" si="391"/>
        <v>1.5161701308431942E-10</v>
      </c>
      <c r="CL314" s="8">
        <f t="shared" si="392"/>
        <v>1.3494387051103124E-11</v>
      </c>
    </row>
    <row r="315" spans="1:90">
      <c r="A315">
        <f t="shared" si="409"/>
        <v>2269</v>
      </c>
      <c r="B315" s="4">
        <f t="shared" si="349"/>
        <v>1286.5345889184789</v>
      </c>
      <c r="C315" s="4">
        <f t="shared" si="350"/>
        <v>3572.6081551999378</v>
      </c>
      <c r="D315" s="4">
        <f t="shared" si="351"/>
        <v>6809.6305209370221</v>
      </c>
      <c r="E315" s="11">
        <f t="shared" si="410"/>
        <v>1.6580113081538975E-8</v>
      </c>
      <c r="F315" s="11">
        <f t="shared" si="411"/>
        <v>3.3239471551803377E-8</v>
      </c>
      <c r="G315" s="11">
        <f t="shared" si="412"/>
        <v>7.3387078124536289E-8</v>
      </c>
      <c r="H315" s="4">
        <f t="shared" si="352"/>
        <v>323184.60726218938</v>
      </c>
      <c r="I315" s="4">
        <f t="shared" si="353"/>
        <v>334354.08329276752</v>
      </c>
      <c r="J315" s="4">
        <f t="shared" si="354"/>
        <v>60335.057521823634</v>
      </c>
      <c r="K315" s="4">
        <f t="shared" si="400"/>
        <v>251205.53310103653</v>
      </c>
      <c r="L315" s="4">
        <f t="shared" si="401"/>
        <v>93588.232677047024</v>
      </c>
      <c r="M315" s="4">
        <f t="shared" si="402"/>
        <v>8860.2542144270956</v>
      </c>
      <c r="N315" s="11">
        <f t="shared" si="413"/>
        <v>1.7063023930645738E-3</v>
      </c>
      <c r="O315" s="11">
        <f t="shared" si="414"/>
        <v>2.6546975130876671E-3</v>
      </c>
      <c r="P315" s="11">
        <f t="shared" si="415"/>
        <v>1.9183487828735579E-3</v>
      </c>
      <c r="Q315" s="4">
        <f t="shared" si="416"/>
        <v>1760.9722440536309</v>
      </c>
      <c r="R315" s="4">
        <f t="shared" si="417"/>
        <v>6108.8424752415276</v>
      </c>
      <c r="S315" s="4">
        <f t="shared" si="418"/>
        <v>1496.1481558978601</v>
      </c>
      <c r="T315" s="4">
        <f t="shared" si="355"/>
        <v>5.448812240692547</v>
      </c>
      <c r="U315" s="4">
        <f t="shared" si="356"/>
        <v>18.270578349397624</v>
      </c>
      <c r="V315" s="4">
        <f t="shared" si="357"/>
        <v>24.797327082296928</v>
      </c>
      <c r="W315" s="11">
        <f t="shared" si="419"/>
        <v>-1.219247815263802E-2</v>
      </c>
      <c r="X315" s="11">
        <f t="shared" si="420"/>
        <v>-1.3228699347321071E-2</v>
      </c>
      <c r="Y315" s="11">
        <f t="shared" si="421"/>
        <v>-1.2203590333800474E-2</v>
      </c>
      <c r="Z315" s="4">
        <f t="shared" si="369"/>
        <v>1138.1268689688818</v>
      </c>
      <c r="AA315" s="4">
        <f t="shared" si="358"/>
        <v>11525.697419101918</v>
      </c>
      <c r="AB315" s="4">
        <f t="shared" si="359"/>
        <v>2945.3647231588902</v>
      </c>
      <c r="AC315" s="12">
        <f t="shared" si="360"/>
        <v>1.154475210065171</v>
      </c>
      <c r="AD315" s="12">
        <f t="shared" si="361"/>
        <v>5.2431124492375316</v>
      </c>
      <c r="AE315" s="12">
        <f t="shared" si="362"/>
        <v>2.0529060742734351</v>
      </c>
      <c r="AF315" s="11">
        <f t="shared" si="422"/>
        <v>-2.9039671966837322E-3</v>
      </c>
      <c r="AG315" s="11">
        <f t="shared" si="423"/>
        <v>2.0567434751257441E-3</v>
      </c>
      <c r="AH315" s="11">
        <f t="shared" si="424"/>
        <v>8.257041531207765E-4</v>
      </c>
      <c r="AI315" s="1">
        <f t="shared" si="403"/>
        <v>634500.1409018439</v>
      </c>
      <c r="AJ315" s="1">
        <f t="shared" si="404"/>
        <v>649808.62432814226</v>
      </c>
      <c r="AK315" s="1">
        <f t="shared" si="405"/>
        <v>118185.189040717</v>
      </c>
      <c r="AL315" s="17">
        <f t="shared" si="399"/>
        <v>72.745003124659277</v>
      </c>
      <c r="AM315" s="17">
        <f t="shared" si="399"/>
        <v>34.333697973301966</v>
      </c>
      <c r="AN315" s="17">
        <f t="shared" si="399"/>
        <v>5.0250233383794178</v>
      </c>
      <c r="AO315" s="7">
        <f t="shared" si="425"/>
        <v>1.3533476124099456E-3</v>
      </c>
      <c r="AP315" s="7">
        <f t="shared" si="425"/>
        <v>2.0840536237367482E-3</v>
      </c>
      <c r="AQ315" s="7">
        <f t="shared" si="425"/>
        <v>1.5085215579140831E-3</v>
      </c>
      <c r="AR315" s="1">
        <f t="shared" si="364"/>
        <v>323184.60726218938</v>
      </c>
      <c r="AS315" s="1">
        <f t="shared" si="365"/>
        <v>334354.08329276752</v>
      </c>
      <c r="AT315" s="1">
        <f t="shared" si="366"/>
        <v>60335.057521823634</v>
      </c>
      <c r="AU315" s="1">
        <f t="shared" si="406"/>
        <v>64636.921452437877</v>
      </c>
      <c r="AV315" s="1">
        <f t="shared" si="407"/>
        <v>66870.816658553507</v>
      </c>
      <c r="AW315" s="1">
        <f t="shared" si="408"/>
        <v>12067.011504364727</v>
      </c>
      <c r="AX315" s="1">
        <f t="shared" si="378"/>
        <v>200964.42648082922</v>
      </c>
      <c r="AY315" s="1">
        <f t="shared" si="379"/>
        <v>74870.586141637628</v>
      </c>
      <c r="AZ315" s="1">
        <f t="shared" si="380"/>
        <v>7088.2033715416774</v>
      </c>
      <c r="BA315" s="1">
        <f t="shared" si="381"/>
        <v>12.210883188695488</v>
      </c>
      <c r="BB315" s="1">
        <f t="shared" si="382"/>
        <v>11.223516383985826</v>
      </c>
      <c r="BC315" s="1">
        <f t="shared" si="383"/>
        <v>8.8661871842465594</v>
      </c>
      <c r="BD315" s="1">
        <f t="shared" si="384"/>
        <v>73.904592057064619</v>
      </c>
      <c r="BE315">
        <f t="shared" si="370"/>
        <v>0.44605544733121549</v>
      </c>
      <c r="BF315">
        <f t="shared" si="371"/>
        <v>0.64396964061591089</v>
      </c>
      <c r="BG315">
        <f t="shared" si="372"/>
        <v>5.0936644772301656E-2</v>
      </c>
      <c r="BH315">
        <f t="shared" si="385"/>
        <v>0.51763700889904618</v>
      </c>
      <c r="BI315">
        <f t="shared" si="386"/>
        <v>1.989654620938508E-2</v>
      </c>
      <c r="BJ315">
        <f t="shared" si="386"/>
        <v>4.1469689803498549E-2</v>
      </c>
      <c r="BK315">
        <f t="shared" si="386"/>
        <v>2.5945417806596459E-4</v>
      </c>
      <c r="BL315">
        <f t="shared" si="375"/>
        <v>6430.2574725541199</v>
      </c>
      <c r="BM315">
        <f t="shared" si="376"/>
        <v>13865.560118684187</v>
      </c>
      <c r="BN315">
        <f t="shared" si="377"/>
        <v>15.654182757887446</v>
      </c>
      <c r="BO315">
        <f t="shared" si="348"/>
        <v>3155.7664321601856</v>
      </c>
      <c r="BP315">
        <f t="shared" si="367"/>
        <v>3736.2403510551835</v>
      </c>
      <c r="BQ315">
        <f t="shared" si="368"/>
        <v>208.68487818442091</v>
      </c>
      <c r="BR315" s="7">
        <f t="shared" si="393"/>
        <v>2.1656631688191652E-3</v>
      </c>
      <c r="BS315" s="7">
        <f t="shared" si="373"/>
        <v>6.3610827961732726E-4</v>
      </c>
      <c r="BT315" s="7">
        <f t="shared" si="374"/>
        <v>5.6495661797569057E-5</v>
      </c>
      <c r="BU315" s="8">
        <f>MAX((BU$3*climate!$I425+BU$4*climate!$I425^2+BU$5*climate!$I425^6)*(K315/K$66)^$BW$1,-99)</f>
        <v>1.9006550191350311</v>
      </c>
      <c r="BV315" s="8">
        <f>MAX((BV$3*climate!$I425+BV$4*climate!$I425^2+BV$5*climate!$I425^6)*(L315/L$66)^$BW$1,-99)</f>
        <v>0.4263493097880528</v>
      </c>
      <c r="BW315" s="8">
        <f>MAX((BW$3*climate!$I425+BW$4*climate!$I425^2+BW$5*climate!$I425^6)*(M315/M$66)^$BW$1,-99)</f>
        <v>-0.33862124670018506</v>
      </c>
      <c r="BX315" s="8">
        <f>MAX((BX$3*climate!$M425+BX$4*climate!$M425^2+BX$5*climate!$M425^6)*(K315/K$66)^$BW$1,-99)</f>
        <v>1.9006544448721376</v>
      </c>
      <c r="BY315" s="8">
        <f>MAX((BY$3*climate!$M425+BY$4*climate!$M425^2+BY$5*climate!$M425^6)*(L315/L$66)^$BW$1,-99)</f>
        <v>0.42634883930115192</v>
      </c>
      <c r="BZ315" s="8">
        <f>MAX((BZ$3*climate!$M425+BZ$4*climate!$M425^2+BZ$5*climate!$M425^6)*(M315/M$66)^$BW$1,-99)</f>
        <v>-0.33862181413339781</v>
      </c>
      <c r="CA315" s="8">
        <f t="shared" si="387"/>
        <v>2.1982904321926292E-3</v>
      </c>
      <c r="CB315" s="8">
        <f t="shared" si="388"/>
        <v>1.3983507449212841E-6</v>
      </c>
      <c r="CC315" s="8">
        <f t="shared" si="389"/>
        <v>1.241938727899867E-7</v>
      </c>
      <c r="CD315" s="8">
        <f>MAX((CD$3*climate!$I425+CD$4*climate!$I425^2+CD$5*climate!$I425^6)*(K315/K$66)^$BW$1,-99)</f>
        <v>0.87941317105143613</v>
      </c>
      <c r="CE315" s="8">
        <f>MAX((CE$3*climate!$I425+CE$4*climate!$I425^2+CE$5*climate!$I425^6)*(L315/L$66)^$BW$1,-99)</f>
        <v>0.22560996204943393</v>
      </c>
      <c r="CF315" s="8">
        <f>MAX((CF$3*climate!$I425+CF$4*climate!$I425^2+CF$5*climate!$I425^6)*(M315/M$66)^$BW$1,-99)</f>
        <v>-8.1307570017343858E-2</v>
      </c>
      <c r="CG315" s="8">
        <f>MAX((CG$3*climate!$M425+CG$4*climate!$M425^2+CG$5*climate!$M425^6)*(K315/K$66)^$BW$1,-99)</f>
        <v>0.87941333047032966</v>
      </c>
      <c r="CH315" s="8">
        <f>MAX((CH$3*climate!$M425+CH$4*climate!$M425^2+CH$5*climate!$M425^6)*(L315/L$66)^$BW$1,-99)</f>
        <v>0.22560990651044854</v>
      </c>
      <c r="CI315" s="8">
        <f>MAX((CI$3*climate!$M425+CI$4*climate!$M425^2+CI$5*climate!$M425^6)*(M315/M$66)^$BW$1,-99)</f>
        <v>-8.1307774431536084E-2</v>
      </c>
      <c r="CJ315" s="8">
        <f t="shared" si="390"/>
        <v>2.5101670052991093E-7</v>
      </c>
      <c r="CK315" s="8">
        <f t="shared" si="391"/>
        <v>1.5967380152929948E-10</v>
      </c>
      <c r="CL315" s="8">
        <f t="shared" si="392"/>
        <v>1.4181354618679522E-11</v>
      </c>
    </row>
    <row r="316" spans="1:90">
      <c r="A316">
        <f t="shared" si="409"/>
        <v>2270</v>
      </c>
      <c r="B316" s="4">
        <f t="shared" si="349"/>
        <v>1286.5346091828235</v>
      </c>
      <c r="C316" s="4">
        <f t="shared" si="350"/>
        <v>3572.6082680139643</v>
      </c>
      <c r="D316" s="4">
        <f t="shared" si="351"/>
        <v>6809.6309956889654</v>
      </c>
      <c r="E316" s="11">
        <f t="shared" si="410"/>
        <v>1.5751107427462027E-8</v>
      </c>
      <c r="F316" s="11">
        <f t="shared" si="411"/>
        <v>3.1577497974213206E-8</v>
      </c>
      <c r="G316" s="11">
        <f t="shared" si="412"/>
        <v>6.9717724218309475E-8</v>
      </c>
      <c r="H316" s="4">
        <f t="shared" si="352"/>
        <v>323730.64340386435</v>
      </c>
      <c r="I316" s="4">
        <f t="shared" si="353"/>
        <v>335232.92138518277</v>
      </c>
      <c r="J316" s="4">
        <f t="shared" si="354"/>
        <v>60449.667091438503</v>
      </c>
      <c r="K316" s="4">
        <f t="shared" si="400"/>
        <v>251629.95312616613</v>
      </c>
      <c r="L316" s="4">
        <f t="shared" si="401"/>
        <v>93834.223132316969</v>
      </c>
      <c r="M316" s="4">
        <f t="shared" si="402"/>
        <v>8877.084107745035</v>
      </c>
      <c r="N316" s="11">
        <f t="shared" si="413"/>
        <v>1.6895329489374777E-3</v>
      </c>
      <c r="O316" s="11">
        <f t="shared" si="414"/>
        <v>2.6284335993265184E-3</v>
      </c>
      <c r="P316" s="11">
        <f t="shared" si="415"/>
        <v>1.8994819912203642E-3</v>
      </c>
      <c r="Q316" s="4">
        <f t="shared" si="416"/>
        <v>1742.4406012019545</v>
      </c>
      <c r="R316" s="4">
        <f t="shared" si="417"/>
        <v>6043.8749033593831</v>
      </c>
      <c r="S316" s="4">
        <f t="shared" si="418"/>
        <v>1480.6971049713338</v>
      </c>
      <c r="T316" s="4">
        <f t="shared" si="355"/>
        <v>5.3823777164900761</v>
      </c>
      <c r="U316" s="4">
        <f t="shared" si="356"/>
        <v>18.028882361511769</v>
      </c>
      <c r="V316" s="4">
        <f t="shared" si="357"/>
        <v>24.494710661211322</v>
      </c>
      <c r="W316" s="11">
        <f t="shared" si="419"/>
        <v>-1.219247815263802E-2</v>
      </c>
      <c r="X316" s="11">
        <f t="shared" si="420"/>
        <v>-1.3228699347321071E-2</v>
      </c>
      <c r="Y316" s="11">
        <f t="shared" si="421"/>
        <v>-1.2203590333800474E-2</v>
      </c>
      <c r="Z316" s="4">
        <f t="shared" si="369"/>
        <v>1122.8982548965748</v>
      </c>
      <c r="AA316" s="4">
        <f t="shared" si="358"/>
        <v>11426.87420107994</v>
      </c>
      <c r="AB316" s="4">
        <f t="shared" si="359"/>
        <v>2917.4091256933357</v>
      </c>
      <c r="AC316" s="12">
        <f t="shared" si="360"/>
        <v>1.1511226519257571</v>
      </c>
      <c r="AD316" s="12">
        <f t="shared" si="361"/>
        <v>5.2538961865568519</v>
      </c>
      <c r="AE316" s="12">
        <f t="shared" si="362"/>
        <v>2.0546011673449294</v>
      </c>
      <c r="AF316" s="11">
        <f t="shared" si="422"/>
        <v>-2.9039671966837322E-3</v>
      </c>
      <c r="AG316" s="11">
        <f t="shared" si="423"/>
        <v>2.0567434751257441E-3</v>
      </c>
      <c r="AH316" s="11">
        <f t="shared" si="424"/>
        <v>8.257041531207765E-4</v>
      </c>
      <c r="AI316" s="1">
        <f t="shared" si="403"/>
        <v>635687.04826409742</v>
      </c>
      <c r="AJ316" s="1">
        <f t="shared" si="404"/>
        <v>651698.57855388161</v>
      </c>
      <c r="AK316" s="1">
        <f t="shared" si="405"/>
        <v>118433.68164101003</v>
      </c>
      <c r="AL316" s="17">
        <f t="shared" si="399"/>
        <v>72.84246790818986</v>
      </c>
      <c r="AM316" s="17">
        <f t="shared" si="399"/>
        <v>34.404535708302731</v>
      </c>
      <c r="AN316" s="17">
        <f t="shared" si="399"/>
        <v>5.032527890854035</v>
      </c>
      <c r="AO316" s="7">
        <f t="shared" si="425"/>
        <v>1.3398141362858463E-3</v>
      </c>
      <c r="AP316" s="7">
        <f t="shared" si="425"/>
        <v>2.0632130874993805E-3</v>
      </c>
      <c r="AQ316" s="7">
        <f t="shared" si="425"/>
        <v>1.4934363423349422E-3</v>
      </c>
      <c r="AR316" s="1">
        <f t="shared" si="364"/>
        <v>323730.64340386435</v>
      </c>
      <c r="AS316" s="1">
        <f t="shared" si="365"/>
        <v>335232.92138518277</v>
      </c>
      <c r="AT316" s="1">
        <f t="shared" si="366"/>
        <v>60449.667091438503</v>
      </c>
      <c r="AU316" s="1">
        <f t="shared" si="406"/>
        <v>64746.128680772876</v>
      </c>
      <c r="AV316" s="1">
        <f t="shared" si="407"/>
        <v>67046.584277036556</v>
      </c>
      <c r="AW316" s="1">
        <f t="shared" si="408"/>
        <v>12089.933418287701</v>
      </c>
      <c r="AX316" s="1">
        <f t="shared" si="378"/>
        <v>201303.96250093289</v>
      </c>
      <c r="AY316" s="1">
        <f t="shared" si="379"/>
        <v>75067.378505853572</v>
      </c>
      <c r="AZ316" s="1">
        <f t="shared" si="380"/>
        <v>7101.6672861960269</v>
      </c>
      <c r="BA316" s="1">
        <f t="shared" si="381"/>
        <v>12.212571295989202</v>
      </c>
      <c r="BB316" s="1">
        <f t="shared" si="382"/>
        <v>11.226141369294639</v>
      </c>
      <c r="BC316" s="1">
        <f t="shared" si="383"/>
        <v>8.8680848645030768</v>
      </c>
      <c r="BD316" s="1">
        <f t="shared" si="384"/>
        <v>71.767148315571049</v>
      </c>
      <c r="BE316">
        <f t="shared" si="370"/>
        <v>0.44605544733121549</v>
      </c>
      <c r="BF316">
        <f t="shared" si="371"/>
        <v>0.64396964061591089</v>
      </c>
      <c r="BG316">
        <f t="shared" si="372"/>
        <v>5.0936644772301656E-2</v>
      </c>
      <c r="BH316">
        <f t="shared" si="385"/>
        <v>0.51774384014533337</v>
      </c>
      <c r="BI316">
        <f t="shared" si="386"/>
        <v>1.989654620938508E-2</v>
      </c>
      <c r="BJ316">
        <f t="shared" si="386"/>
        <v>4.1469689803498549E-2</v>
      </c>
      <c r="BK316">
        <f t="shared" si="386"/>
        <v>2.5945417806596459E-4</v>
      </c>
      <c r="BL316">
        <f t="shared" si="375"/>
        <v>6441.1217058789498</v>
      </c>
      <c r="BM316">
        <f t="shared" si="376"/>
        <v>13902.005261764145</v>
      </c>
      <c r="BN316">
        <f t="shared" si="377"/>
        <v>15.683918689570366</v>
      </c>
      <c r="BO316">
        <f t="shared" si="348"/>
        <v>3162.6007592917108</v>
      </c>
      <c r="BP316">
        <f t="shared" si="367"/>
        <v>3778.4580473745923</v>
      </c>
      <c r="BQ316">
        <f t="shared" si="368"/>
        <v>211.0847732752419</v>
      </c>
      <c r="BR316" s="7">
        <f t="shared" si="393"/>
        <v>2.1445049464887678E-3</v>
      </c>
      <c r="BS316" s="7">
        <f t="shared" si="373"/>
        <v>6.1758085399740508E-4</v>
      </c>
      <c r="BT316" s="7">
        <f t="shared" si="374"/>
        <v>5.4735071910960019E-5</v>
      </c>
      <c r="BU316" s="8">
        <f>MAX((BU$3*climate!$I426+BU$4*climate!$I426^2+BU$5*climate!$I426^6)*(K316/K$66)^$BW$1,-99)</f>
        <v>1.8982475036564772</v>
      </c>
      <c r="BV316" s="8">
        <f>MAX((BV$3*climate!$I426+BV$4*climate!$I426^2+BV$5*climate!$I426^6)*(L316/L$66)^$BW$1,-99)</f>
        <v>0.42475488342954232</v>
      </c>
      <c r="BW316" s="8">
        <f>MAX((BW$3*climate!$I426+BW$4*climate!$I426^2+BW$5*climate!$I426^6)*(M316/M$66)^$BW$1,-99)</f>
        <v>-0.34004627364231388</v>
      </c>
      <c r="BX316" s="8">
        <f>MAX((BX$3*climate!$M426+BX$4*climate!$M426^2+BX$5*climate!$M426^6)*(K316/K$66)^$BW$1,-99)</f>
        <v>1.8982469294743103</v>
      </c>
      <c r="BY316" s="8">
        <f>MAX((BY$3*climate!$M426+BY$4*climate!$M426^2+BY$5*climate!$M426^6)*(L316/L$66)^$BW$1,-99)</f>
        <v>0.42475441338941111</v>
      </c>
      <c r="BZ316" s="8">
        <f>MAX((BZ$3*climate!$M426+BZ$4*climate!$M426^2+BZ$5*climate!$M426^6)*(M316/M$66)^$BW$1,-99)</f>
        <v>-0.34004684043577649</v>
      </c>
      <c r="CA316" s="8">
        <f t="shared" si="387"/>
        <v>2.201428384535005E-3</v>
      </c>
      <c r="CB316" s="8">
        <f t="shared" si="388"/>
        <v>1.3595600217352564E-6</v>
      </c>
      <c r="CC316" s="8">
        <f t="shared" si="389"/>
        <v>1.2049534093435205E-7</v>
      </c>
      <c r="CD316" s="8">
        <f>MAX((CD$3*climate!$I426+CD$4*climate!$I426^2+CD$5*climate!$I426^6)*(K316/K$66)^$BW$1,-99)</f>
        <v>0.87948652650469628</v>
      </c>
      <c r="CE316" s="8">
        <f>MAX((CE$3*climate!$I426+CE$4*climate!$I426^2+CE$5*climate!$I426^6)*(L316/L$66)^$BW$1,-99)</f>
        <v>0.22530609574118271</v>
      </c>
      <c r="CF316" s="8">
        <f>MAX((CF$3*climate!$I426+CF$4*climate!$I426^2+CF$5*climate!$I426^6)*(M316/M$66)^$BW$1,-99)</f>
        <v>-8.1840925135148526E-2</v>
      </c>
      <c r="CG316" s="8">
        <f>MAX((CG$3*climate!$M426+CG$4*climate!$M426^2+CG$5*climate!$M426^6)*(K316/K$66)^$BW$1,-99)</f>
        <v>0.87948668497199445</v>
      </c>
      <c r="CH316" s="8">
        <f>MAX((CH$3*climate!$M426+CH$4*climate!$M426^2+CH$5*climate!$M426^6)*(L316/L$66)^$BW$1,-99)</f>
        <v>0.22530603978213024</v>
      </c>
      <c r="CI316" s="8">
        <f>MAX((CI$3*climate!$M426+CI$4*climate!$M426^2+CI$5*climate!$M426^6)*(M316/M$66)^$BW$1,-99)</f>
        <v>-8.184112982245724E-2</v>
      </c>
      <c r="CJ316" s="8">
        <f t="shared" si="390"/>
        <v>2.6960051138079259E-7</v>
      </c>
      <c r="CK316" s="8">
        <f t="shared" si="391"/>
        <v>1.6650011405668702E-10</v>
      </c>
      <c r="CL316" s="8">
        <f t="shared" si="392"/>
        <v>1.4756603377659276E-11</v>
      </c>
    </row>
    <row r="317" spans="1:90">
      <c r="A317">
        <f t="shared" si="409"/>
        <v>2271</v>
      </c>
      <c r="B317" s="4">
        <f t="shared" si="349"/>
        <v>1286.534628433951</v>
      </c>
      <c r="C317" s="4">
        <f t="shared" si="350"/>
        <v>3572.6083751872934</v>
      </c>
      <c r="D317" s="4">
        <f t="shared" si="351"/>
        <v>6809.6314467033426</v>
      </c>
      <c r="E317" s="11">
        <f t="shared" si="410"/>
        <v>1.4963552056088924E-8</v>
      </c>
      <c r="F317" s="11">
        <f t="shared" si="411"/>
        <v>2.9998623075502543E-8</v>
      </c>
      <c r="G317" s="11">
        <f t="shared" si="412"/>
        <v>6.6231838007394004E-8</v>
      </c>
      <c r="H317" s="4">
        <f t="shared" si="352"/>
        <v>324272.22816034482</v>
      </c>
      <c r="I317" s="4">
        <f t="shared" si="353"/>
        <v>336105.35273505124</v>
      </c>
      <c r="J317" s="4">
        <f t="shared" si="354"/>
        <v>60563.365132729086</v>
      </c>
      <c r="K317" s="4">
        <f t="shared" si="400"/>
        <v>252050.91335556892</v>
      </c>
      <c r="L317" s="4">
        <f t="shared" si="401"/>
        <v>94078.420425085351</v>
      </c>
      <c r="M317" s="4">
        <f t="shared" si="402"/>
        <v>8893.7801710324329</v>
      </c>
      <c r="N317" s="11">
        <f t="shared" si="413"/>
        <v>1.6729337035312764E-3</v>
      </c>
      <c r="O317" s="11">
        <f t="shared" si="414"/>
        <v>2.6024331487675134E-3</v>
      </c>
      <c r="P317" s="11">
        <f t="shared" si="415"/>
        <v>1.8808048999818805E-3</v>
      </c>
      <c r="Q317" s="4">
        <f t="shared" si="416"/>
        <v>1724.0754047232463</v>
      </c>
      <c r="R317" s="4">
        <f t="shared" si="417"/>
        <v>5979.4431878336345</v>
      </c>
      <c r="S317" s="4">
        <f t="shared" si="418"/>
        <v>1465.3782977112821</v>
      </c>
      <c r="T317" s="4">
        <f t="shared" si="355"/>
        <v>5.3167531937725254</v>
      </c>
      <c r="U317" s="4">
        <f t="shared" si="356"/>
        <v>17.79038369718311</v>
      </c>
      <c r="V317" s="4">
        <f t="shared" si="357"/>
        <v>24.195787246956925</v>
      </c>
      <c r="W317" s="11">
        <f t="shared" si="419"/>
        <v>-1.219247815263802E-2</v>
      </c>
      <c r="X317" s="11">
        <f t="shared" si="420"/>
        <v>-1.3228699347321071E-2</v>
      </c>
      <c r="Y317" s="11">
        <f t="shared" si="421"/>
        <v>-1.2203590333800474E-2</v>
      </c>
      <c r="Z317" s="4">
        <f t="shared" si="369"/>
        <v>1107.854858364007</v>
      </c>
      <c r="AA317" s="4">
        <f t="shared" si="358"/>
        <v>11328.601537274817</v>
      </c>
      <c r="AB317" s="4">
        <f t="shared" si="359"/>
        <v>2889.6644396924612</v>
      </c>
      <c r="AC317" s="12">
        <f t="shared" si="360"/>
        <v>1.1477798295052051</v>
      </c>
      <c r="AD317" s="12">
        <f t="shared" si="361"/>
        <v>5.264702103257541</v>
      </c>
      <c r="AE317" s="12">
        <f t="shared" si="362"/>
        <v>2.056297660061813</v>
      </c>
      <c r="AF317" s="11">
        <f t="shared" si="422"/>
        <v>-2.9039671966837322E-3</v>
      </c>
      <c r="AG317" s="11">
        <f t="shared" si="423"/>
        <v>2.0567434751257441E-3</v>
      </c>
      <c r="AH317" s="11">
        <f t="shared" si="424"/>
        <v>8.257041531207765E-4</v>
      </c>
      <c r="AI317" s="1">
        <f t="shared" si="403"/>
        <v>636864.47211846057</v>
      </c>
      <c r="AJ317" s="1">
        <f t="shared" si="404"/>
        <v>653575.30497553002</v>
      </c>
      <c r="AK317" s="1">
        <f t="shared" si="405"/>
        <v>118680.24689519673</v>
      </c>
      <c r="AL317" s="17">
        <f t="shared" si="399"/>
        <v>72.939087322732945</v>
      </c>
      <c r="AM317" s="17">
        <f t="shared" si="399"/>
        <v>34.474809757762017</v>
      </c>
      <c r="AN317" s="17">
        <f t="shared" si="399"/>
        <v>5.0399684932995905</v>
      </c>
      <c r="AO317" s="7">
        <f t="shared" si="425"/>
        <v>1.3264159949229878E-3</v>
      </c>
      <c r="AP317" s="7">
        <f t="shared" si="425"/>
        <v>2.0425809566243865E-3</v>
      </c>
      <c r="AQ317" s="7">
        <f t="shared" si="425"/>
        <v>1.4785019789115927E-3</v>
      </c>
      <c r="AR317" s="1">
        <f t="shared" si="364"/>
        <v>324272.22816034482</v>
      </c>
      <c r="AS317" s="1">
        <f t="shared" si="365"/>
        <v>336105.35273505124</v>
      </c>
      <c r="AT317" s="1">
        <f t="shared" si="366"/>
        <v>60563.365132729086</v>
      </c>
      <c r="AU317" s="1">
        <f t="shared" si="406"/>
        <v>64854.445632068964</v>
      </c>
      <c r="AV317" s="1">
        <f t="shared" si="407"/>
        <v>67221.070547010255</v>
      </c>
      <c r="AW317" s="1">
        <f t="shared" si="408"/>
        <v>12112.673026545817</v>
      </c>
      <c r="AX317" s="1">
        <f t="shared" si="378"/>
        <v>201640.73068445513</v>
      </c>
      <c r="AY317" s="1">
        <f t="shared" si="379"/>
        <v>75262.736340068281</v>
      </c>
      <c r="AZ317" s="1">
        <f t="shared" si="380"/>
        <v>7115.0241368259458</v>
      </c>
      <c r="BA317" s="1">
        <f t="shared" si="381"/>
        <v>12.214242831897872</v>
      </c>
      <c r="BB317" s="1">
        <f t="shared" si="382"/>
        <v>11.228740421977948</v>
      </c>
      <c r="BC317" s="1">
        <f t="shared" si="383"/>
        <v>8.8699639029041357</v>
      </c>
      <c r="BD317" s="1">
        <f t="shared" si="384"/>
        <v>69.691375291769376</v>
      </c>
      <c r="BE317">
        <f t="shared" si="370"/>
        <v>0.44605544733121549</v>
      </c>
      <c r="BF317">
        <f t="shared" si="371"/>
        <v>0.64396964061591089</v>
      </c>
      <c r="BG317">
        <f t="shared" si="372"/>
        <v>5.0936644772301656E-2</v>
      </c>
      <c r="BH317">
        <f t="shared" si="385"/>
        <v>0.5178498885278785</v>
      </c>
      <c r="BI317">
        <f t="shared" si="386"/>
        <v>1.989654620938508E-2</v>
      </c>
      <c r="BJ317">
        <f t="shared" si="386"/>
        <v>4.1469689803498549E-2</v>
      </c>
      <c r="BK317">
        <f t="shared" si="386"/>
        <v>2.5945417806596459E-4</v>
      </c>
      <c r="BL317">
        <f t="shared" si="375"/>
        <v>6451.8973720125623</v>
      </c>
      <c r="BM317">
        <f t="shared" si="376"/>
        <v>13938.184719218038</v>
      </c>
      <c r="BN317">
        <f t="shared" si="377"/>
        <v>15.713418121421123</v>
      </c>
      <c r="BO317">
        <f t="shared" si="348"/>
        <v>3169.3829722637811</v>
      </c>
      <c r="BP317">
        <f t="shared" si="367"/>
        <v>3821.1537849170686</v>
      </c>
      <c r="BQ317">
        <f t="shared" si="368"/>
        <v>213.51230776881059</v>
      </c>
      <c r="BR317" s="7">
        <f t="shared" si="393"/>
        <v>2.1235558090113571E-3</v>
      </c>
      <c r="BS317" s="7">
        <f t="shared" si="373"/>
        <v>5.9959306213340296E-4</v>
      </c>
      <c r="BT317" s="7">
        <f t="shared" si="374"/>
        <v>5.3030434836057907E-5</v>
      </c>
      <c r="BU317" s="8">
        <f>MAX((BU$3*climate!$I427+BU$4*climate!$I427^2+BU$5*climate!$I427^6)*(K317/K$66)^$BW$1,-99)</f>
        <v>1.8958881096730662</v>
      </c>
      <c r="BV317" s="8">
        <f>MAX((BV$3*climate!$I427+BV$4*climate!$I427^2+BV$5*climate!$I427^6)*(L317/L$66)^$BW$1,-99)</f>
        <v>0.42319741511592346</v>
      </c>
      <c r="BW317" s="8">
        <f>MAX((BW$3*climate!$I427+BW$4*climate!$I427^2+BW$5*climate!$I427^6)*(M317/M$66)^$BW$1,-99)</f>
        <v>-0.34143194559266082</v>
      </c>
      <c r="BX317" s="8">
        <f>MAX((BX$3*climate!$M427+BX$4*climate!$M427^2+BX$5*climate!$M427^6)*(K317/K$66)^$BW$1,-99)</f>
        <v>1.8958875355899121</v>
      </c>
      <c r="BY317" s="8">
        <f>MAX((BY$3*climate!$M427+BY$4*climate!$M427^2+BY$5*climate!$M427^6)*(L317/L$66)^$BW$1,-99)</f>
        <v>0.42319694552814713</v>
      </c>
      <c r="BZ317" s="8">
        <f>MAX((BZ$3*climate!$M427+BZ$4*climate!$M427^2+BZ$5*climate!$M427^6)*(M317/M$66)^$BW$1,-99)</f>
        <v>-0.34143251174456135</v>
      </c>
      <c r="CA317" s="8">
        <f t="shared" si="387"/>
        <v>2.2044728780987177E-3</v>
      </c>
      <c r="CB317" s="8">
        <f t="shared" si="388"/>
        <v>1.3217866433692462E-6</v>
      </c>
      <c r="CC317" s="8">
        <f t="shared" si="389"/>
        <v>1.1690415530987107E-7</v>
      </c>
      <c r="CD317" s="8">
        <f>MAX((CD$3*climate!$I427+CD$4*climate!$I427^2+CD$5*climate!$I427^6)*(K317/K$66)^$BW$1,-99)</f>
        <v>0.87955013040647956</v>
      </c>
      <c r="CE317" s="8">
        <f>MAX((CE$3*climate!$I427+CE$4*climate!$I427^2+CE$5*climate!$I427^6)*(L317/L$66)^$BW$1,-99)</f>
        <v>0.22500654693923181</v>
      </c>
      <c r="CF317" s="8">
        <f>MAX((CF$3*climate!$I427+CF$4*climate!$I427^2+CF$5*climate!$I427^6)*(M317/M$66)^$BW$1,-99)</f>
        <v>-8.2361242258634657E-2</v>
      </c>
      <c r="CG317" s="8">
        <f>MAX((CG$3*climate!$M427+CG$4*climate!$M427^2+CG$5*climate!$M427^6)*(K317/K$66)^$BW$1,-99)</f>
        <v>0.87955028794299384</v>
      </c>
      <c r="CH317" s="8">
        <f>MAX((CH$3*climate!$M427+CH$4*climate!$M427^2+CH$5*climate!$M427^6)*(L317/L$66)^$BW$1,-99)</f>
        <v>0.22500649057372993</v>
      </c>
      <c r="CI317" s="8">
        <f>MAX((CI$3*climate!$M427+CI$4*climate!$M427^2+CI$5*climate!$M427^6)*(M317/M$66)^$BW$1,-99)</f>
        <v>-8.2361447204900934E-2</v>
      </c>
      <c r="CJ317" s="8">
        <f t="shared" si="390"/>
        <v>2.8718981187070998E-7</v>
      </c>
      <c r="CK317" s="8">
        <f t="shared" si="391"/>
        <v>1.7219701871307491E-10</v>
      </c>
      <c r="CL317" s="8">
        <f t="shared" si="392"/>
        <v>1.5229800603989414E-11</v>
      </c>
    </row>
    <row r="318" spans="1:90">
      <c r="A318">
        <f t="shared" si="409"/>
        <v>2272</v>
      </c>
      <c r="B318" s="4">
        <f t="shared" si="349"/>
        <v>1286.5346467225224</v>
      </c>
      <c r="C318" s="4">
        <f t="shared" si="350"/>
        <v>3572.6084770019588</v>
      </c>
      <c r="D318" s="4">
        <f t="shared" si="351"/>
        <v>6809.6318751670296</v>
      </c>
      <c r="E318" s="11">
        <f t="shared" si="410"/>
        <v>1.4215374453284477E-8</v>
      </c>
      <c r="F318" s="11">
        <f t="shared" si="411"/>
        <v>2.8498691921727416E-8</v>
      </c>
      <c r="G318" s="11">
        <f t="shared" si="412"/>
        <v>6.2920246107024296E-8</v>
      </c>
      <c r="H318" s="4">
        <f t="shared" si="352"/>
        <v>324809.39064609678</v>
      </c>
      <c r="I318" s="4">
        <f t="shared" si="353"/>
        <v>336971.40280478448</v>
      </c>
      <c r="J318" s="4">
        <f t="shared" si="354"/>
        <v>60676.157046993343</v>
      </c>
      <c r="K318" s="4">
        <f t="shared" si="400"/>
        <v>252468.43641059837</v>
      </c>
      <c r="L318" s="4">
        <f t="shared" si="401"/>
        <v>94320.831676344853</v>
      </c>
      <c r="M318" s="4">
        <f t="shared" si="402"/>
        <v>8910.3431961224851</v>
      </c>
      <c r="N318" s="11">
        <f t="shared" si="413"/>
        <v>1.656502844885388E-3</v>
      </c>
      <c r="O318" s="11">
        <f t="shared" si="414"/>
        <v>2.5766934666227037E-3</v>
      </c>
      <c r="P318" s="11">
        <f t="shared" si="415"/>
        <v>1.8623155476675812E-3</v>
      </c>
      <c r="Q318" s="4">
        <f t="shared" si="416"/>
        <v>1705.8757921450394</v>
      </c>
      <c r="R318" s="4">
        <f t="shared" si="417"/>
        <v>5915.5464753055112</v>
      </c>
      <c r="S318" s="4">
        <f t="shared" si="418"/>
        <v>1450.1912057565848</v>
      </c>
      <c r="T318" s="4">
        <f t="shared" si="355"/>
        <v>5.2519287966144859</v>
      </c>
      <c r="U318" s="4">
        <f t="shared" si="356"/>
        <v>17.555040059979593</v>
      </c>
      <c r="V318" s="4">
        <f t="shared" si="357"/>
        <v>23.900511771591269</v>
      </c>
      <c r="W318" s="11">
        <f t="shared" si="419"/>
        <v>-1.219247815263802E-2</v>
      </c>
      <c r="X318" s="11">
        <f t="shared" si="420"/>
        <v>-1.3228699347321071E-2</v>
      </c>
      <c r="Y318" s="11">
        <f t="shared" si="421"/>
        <v>-1.2203590333800474E-2</v>
      </c>
      <c r="Z318" s="4">
        <f t="shared" si="369"/>
        <v>1092.9948838084501</v>
      </c>
      <c r="AA318" s="4">
        <f t="shared" si="358"/>
        <v>11230.88276388558</v>
      </c>
      <c r="AB318" s="4">
        <f t="shared" si="359"/>
        <v>2862.1302409534355</v>
      </c>
      <c r="AC318" s="12">
        <f t="shared" si="360"/>
        <v>1.1444467145313066</v>
      </c>
      <c r="AD318" s="12">
        <f t="shared" si="361"/>
        <v>5.2755302449568964</v>
      </c>
      <c r="AE318" s="12">
        <f t="shared" si="362"/>
        <v>2.0579955535797785</v>
      </c>
      <c r="AF318" s="11">
        <f t="shared" si="422"/>
        <v>-2.9039671966837322E-3</v>
      </c>
      <c r="AG318" s="11">
        <f t="shared" si="423"/>
        <v>2.0567434751257441E-3</v>
      </c>
      <c r="AH318" s="11">
        <f t="shared" si="424"/>
        <v>8.257041531207765E-4</v>
      </c>
      <c r="AI318" s="1">
        <f t="shared" si="403"/>
        <v>638032.47053868347</v>
      </c>
      <c r="AJ318" s="1">
        <f t="shared" si="404"/>
        <v>655438.84502498736</v>
      </c>
      <c r="AK318" s="1">
        <f t="shared" si="405"/>
        <v>118924.89523222287</v>
      </c>
      <c r="AL318" s="17">
        <f t="shared" si="399"/>
        <v>73.034867419092109</v>
      </c>
      <c r="AM318" s="17">
        <f t="shared" si="399"/>
        <v>34.544523171757525</v>
      </c>
      <c r="AN318" s="17">
        <f t="shared" si="399"/>
        <v>5.0473455806566765</v>
      </c>
      <c r="AO318" s="7">
        <f t="shared" si="425"/>
        <v>1.3131518349737579E-3</v>
      </c>
      <c r="AP318" s="7">
        <f t="shared" si="425"/>
        <v>2.0221551470581424E-3</v>
      </c>
      <c r="AQ318" s="7">
        <f t="shared" si="425"/>
        <v>1.4637169591224769E-3</v>
      </c>
      <c r="AR318" s="1">
        <f t="shared" si="364"/>
        <v>324809.39064609678</v>
      </c>
      <c r="AS318" s="1">
        <f t="shared" si="365"/>
        <v>336971.40280478448</v>
      </c>
      <c r="AT318" s="1">
        <f t="shared" si="366"/>
        <v>60676.157046993343</v>
      </c>
      <c r="AU318" s="1">
        <f t="shared" si="406"/>
        <v>64961.87812921936</v>
      </c>
      <c r="AV318" s="1">
        <f t="shared" si="407"/>
        <v>67394.280560956904</v>
      </c>
      <c r="AW318" s="1">
        <f t="shared" si="408"/>
        <v>12135.23140939867</v>
      </c>
      <c r="AX318" s="1">
        <f t="shared" si="378"/>
        <v>201974.7491284787</v>
      </c>
      <c r="AY318" s="1">
        <f t="shared" si="379"/>
        <v>75456.665341075874</v>
      </c>
      <c r="AZ318" s="1">
        <f t="shared" si="380"/>
        <v>7128.2745568979872</v>
      </c>
      <c r="BA318" s="1">
        <f t="shared" si="381"/>
        <v>12.215897964255189</v>
      </c>
      <c r="BB318" s="1">
        <f t="shared" si="382"/>
        <v>11.231313801461484</v>
      </c>
      <c r="BC318" s="1">
        <f t="shared" si="383"/>
        <v>8.8718244864921747</v>
      </c>
      <c r="BD318" s="1">
        <f t="shared" si="384"/>
        <v>67.675499414904834</v>
      </c>
      <c r="BE318">
        <f t="shared" si="370"/>
        <v>0.44605544733121549</v>
      </c>
      <c r="BF318">
        <f t="shared" si="371"/>
        <v>0.64396964061591089</v>
      </c>
      <c r="BG318">
        <f t="shared" si="372"/>
        <v>5.0936644772301656E-2</v>
      </c>
      <c r="BH318">
        <f t="shared" si="385"/>
        <v>0.51795516162890609</v>
      </c>
      <c r="BI318">
        <f t="shared" si="386"/>
        <v>1.989654620938508E-2</v>
      </c>
      <c r="BJ318">
        <f t="shared" si="386"/>
        <v>4.1469689803498549E-2</v>
      </c>
      <c r="BK318">
        <f t="shared" si="386"/>
        <v>2.5945417806596459E-4</v>
      </c>
      <c r="BL318">
        <f t="shared" si="375"/>
        <v>6462.5850502322746</v>
      </c>
      <c r="BM318">
        <f t="shared" si="376"/>
        <v>13974.099546964173</v>
      </c>
      <c r="BN318">
        <f t="shared" si="377"/>
        <v>15.742682454829042</v>
      </c>
      <c r="BO318">
        <f t="shared" si="348"/>
        <v>3176.1133338855134</v>
      </c>
      <c r="BP318">
        <f t="shared" si="367"/>
        <v>3864.3329776324822</v>
      </c>
      <c r="BQ318">
        <f t="shared" si="368"/>
        <v>215.96780002726439</v>
      </c>
      <c r="BR318" s="7">
        <f t="shared" si="393"/>
        <v>2.1028136605385495E-3</v>
      </c>
      <c r="BS318" s="7">
        <f t="shared" si="373"/>
        <v>5.8212918653728445E-4</v>
      </c>
      <c r="BT318" s="7">
        <f t="shared" si="374"/>
        <v>5.1379928824985455E-5</v>
      </c>
      <c r="BU318" s="8">
        <f>MAX((BU$3*climate!$I428+BU$4*climate!$I428^2+BU$5*climate!$I428^6)*(K318/K$66)^$BW$1,-99)</f>
        <v>1.8935765214967926</v>
      </c>
      <c r="BV318" s="8">
        <f>MAX((BV$3*climate!$I428+BV$4*climate!$I428^2+BV$5*climate!$I428^6)*(L318/L$66)^$BW$1,-99)</f>
        <v>0.42167659675171565</v>
      </c>
      <c r="BW318" s="8">
        <f>MAX((BW$3*climate!$I428+BW$4*climate!$I428^2+BW$5*climate!$I428^6)*(M318/M$66)^$BW$1,-99)</f>
        <v>-0.34277858948533951</v>
      </c>
      <c r="BX318" s="8">
        <f>MAX((BX$3*climate!$M428+BX$4*climate!$M428^2+BX$5*climate!$M428^6)*(K318/K$66)^$BW$1,-99)</f>
        <v>1.8935759475306204</v>
      </c>
      <c r="BY318" s="8">
        <f>MAX((BY$3*climate!$M428+BY$4*climate!$M428^2+BY$5*climate!$M428^6)*(L318/L$66)^$BW$1,-99)</f>
        <v>0.42167612762175782</v>
      </c>
      <c r="BZ318" s="8">
        <f>MAX((BZ$3*climate!$M428+BZ$4*climate!$M428^2+BZ$5*climate!$M428^6)*(M318/M$66)^$BW$1,-99)</f>
        <v>-0.34277915499392486</v>
      </c>
      <c r="CA318" s="8">
        <f t="shared" si="387"/>
        <v>2.207424903622396E-3</v>
      </c>
      <c r="CB318" s="8">
        <f t="shared" si="388"/>
        <v>1.2850064634878489E-6</v>
      </c>
      <c r="CC318" s="8">
        <f t="shared" si="389"/>
        <v>1.1341733443461909E-7</v>
      </c>
      <c r="CD318" s="8">
        <f>MAX((CD$3*climate!$I428+CD$4*climate!$I428^2+CD$5*climate!$I428^6)*(K318/K$66)^$BW$1,-99)</f>
        <v>0.87960419706195503</v>
      </c>
      <c r="CE318" s="8">
        <f>MAX((CE$3*climate!$I428+CE$4*climate!$I428^2+CE$5*climate!$I428^6)*(L318/L$66)^$BW$1,-99)</f>
        <v>0.224711363638154</v>
      </c>
      <c r="CF318" s="8">
        <f>MAX((CF$3*climate!$I428+CF$4*climate!$I428^2+CF$5*climate!$I428^6)*(M318/M$66)^$BW$1,-99)</f>
        <v>-8.2868537948917298E-2</v>
      </c>
      <c r="CG318" s="8">
        <f>MAX((CG$3*climate!$M428+CG$4*climate!$M428^2+CG$5*climate!$M428^6)*(K318/K$66)^$BW$1,-99)</f>
        <v>0.87960435368830159</v>
      </c>
      <c r="CH318" s="8">
        <f>MAX((CH$3*climate!$M428+CH$4*climate!$M428^2+CH$5*climate!$M428^6)*(L318/L$66)^$BW$1,-99)</f>
        <v>0.2247113068796851</v>
      </c>
      <c r="CI318" s="8">
        <f>MAX((CI$3*climate!$M428+CI$4*climate!$M428^2+CI$5*climate!$M428^6)*(M318/M$66)^$BW$1,-99)</f>
        <v>-8.286874314011182E-2</v>
      </c>
      <c r="CJ318" s="8">
        <f t="shared" si="390"/>
        <v>3.038137278671307E-7</v>
      </c>
      <c r="CK318" s="8">
        <f t="shared" si="391"/>
        <v>1.768588382621527E-10</v>
      </c>
      <c r="CL318" s="8">
        <f t="shared" si="392"/>
        <v>1.5609927713866677E-11</v>
      </c>
    </row>
    <row r="319" spans="1:90">
      <c r="A319">
        <f t="shared" si="409"/>
        <v>2273</v>
      </c>
      <c r="B319" s="4">
        <f t="shared" si="349"/>
        <v>1286.5346640966654</v>
      </c>
      <c r="C319" s="4">
        <f t="shared" si="350"/>
        <v>3572.6085737258936</v>
      </c>
      <c r="D319" s="4">
        <f t="shared" si="351"/>
        <v>6809.6322822075572</v>
      </c>
      <c r="E319" s="11">
        <f t="shared" si="410"/>
        <v>1.3504605730620253E-8</v>
      </c>
      <c r="F319" s="11">
        <f t="shared" si="411"/>
        <v>2.7073757325641046E-8</v>
      </c>
      <c r="G319" s="11">
        <f t="shared" si="412"/>
        <v>5.9774233801673077E-8</v>
      </c>
      <c r="H319" s="4">
        <f t="shared" si="352"/>
        <v>325342.15993382008</v>
      </c>
      <c r="I319" s="4">
        <f t="shared" si="353"/>
        <v>337831.0973993449</v>
      </c>
      <c r="J319" s="4">
        <f t="shared" si="354"/>
        <v>60788.048241883283</v>
      </c>
      <c r="K319" s="4">
        <f t="shared" si="400"/>
        <v>252882.54488055914</v>
      </c>
      <c r="L319" s="4">
        <f t="shared" si="401"/>
        <v>94561.464103250168</v>
      </c>
      <c r="M319" s="4">
        <f t="shared" si="402"/>
        <v>8926.7739758448333</v>
      </c>
      <c r="N319" s="11">
        <f t="shared" si="413"/>
        <v>1.6402385812985809E-3</v>
      </c>
      <c r="O319" s="11">
        <f t="shared" si="414"/>
        <v>2.5512118863733058E-3</v>
      </c>
      <c r="P319" s="11">
        <f t="shared" si="415"/>
        <v>1.8440119937803701E-3</v>
      </c>
      <c r="Q319" s="4">
        <f t="shared" si="416"/>
        <v>1687.8408898193281</v>
      </c>
      <c r="R319" s="4">
        <f t="shared" si="417"/>
        <v>5852.1838153814506</v>
      </c>
      <c r="S319" s="4">
        <f t="shared" si="418"/>
        <v>1435.1352876617696</v>
      </c>
      <c r="T319" s="4">
        <f t="shared" si="355"/>
        <v>5.1878947695025532</v>
      </c>
      <c r="U319" s="4">
        <f t="shared" si="356"/>
        <v>17.322809712995944</v>
      </c>
      <c r="V319" s="4">
        <f t="shared" si="357"/>
        <v>23.608839717162592</v>
      </c>
      <c r="W319" s="11">
        <f t="shared" si="419"/>
        <v>-1.219247815263802E-2</v>
      </c>
      <c r="X319" s="11">
        <f t="shared" si="420"/>
        <v>-1.3228699347321071E-2</v>
      </c>
      <c r="Y319" s="11">
        <f t="shared" si="421"/>
        <v>-1.2203590333800474E-2</v>
      </c>
      <c r="Z319" s="4">
        <f t="shared" si="369"/>
        <v>1078.3165411755631</v>
      </c>
      <c r="AA319" s="4">
        <f t="shared" si="358"/>
        <v>11133.721038982798</v>
      </c>
      <c r="AB319" s="4">
        <f t="shared" si="359"/>
        <v>2834.8060764369461</v>
      </c>
      <c r="AC319" s="12">
        <f t="shared" si="360"/>
        <v>1.1411232788139554</v>
      </c>
      <c r="AD319" s="12">
        <f t="shared" si="361"/>
        <v>5.2863806573660401</v>
      </c>
      <c r="AE319" s="12">
        <f t="shared" si="362"/>
        <v>2.0596948490554734</v>
      </c>
      <c r="AF319" s="11">
        <f t="shared" si="422"/>
        <v>-2.9039671966837322E-3</v>
      </c>
      <c r="AG319" s="11">
        <f t="shared" si="423"/>
        <v>2.0567434751257441E-3</v>
      </c>
      <c r="AH319" s="11">
        <f t="shared" si="424"/>
        <v>8.257041531207765E-4</v>
      </c>
      <c r="AI319" s="1">
        <f t="shared" si="403"/>
        <v>639191.1016140345</v>
      </c>
      <c r="AJ319" s="1">
        <f t="shared" si="404"/>
        <v>657289.24108344561</v>
      </c>
      <c r="AK319" s="1">
        <f t="shared" si="405"/>
        <v>119167.63711839925</v>
      </c>
      <c r="AL319" s="17">
        <f t="shared" si="399"/>
        <v>73.129814230558864</v>
      </c>
      <c r="AM319" s="17">
        <f t="shared" si="399"/>
        <v>34.613679013238624</v>
      </c>
      <c r="AN319" s="17">
        <f t="shared" si="399"/>
        <v>5.0546595871283859</v>
      </c>
      <c r="AO319" s="7">
        <f t="shared" si="425"/>
        <v>1.3000203166240202E-3</v>
      </c>
      <c r="AP319" s="7">
        <f t="shared" si="425"/>
        <v>2.0019335955875611E-3</v>
      </c>
      <c r="AQ319" s="7">
        <f t="shared" si="425"/>
        <v>1.449079789531252E-3</v>
      </c>
      <c r="AR319" s="1">
        <f t="shared" si="364"/>
        <v>325342.15993382008</v>
      </c>
      <c r="AS319" s="1">
        <f t="shared" si="365"/>
        <v>337831.0973993449</v>
      </c>
      <c r="AT319" s="1">
        <f t="shared" si="366"/>
        <v>60788.048241883283</v>
      </c>
      <c r="AU319" s="1">
        <f t="shared" si="406"/>
        <v>65068.431986764015</v>
      </c>
      <c r="AV319" s="1">
        <f t="shared" si="407"/>
        <v>67566.219479868989</v>
      </c>
      <c r="AW319" s="1">
        <f t="shared" si="408"/>
        <v>12157.609648376658</v>
      </c>
      <c r="AX319" s="1">
        <f t="shared" si="378"/>
        <v>202306.03590444729</v>
      </c>
      <c r="AY319" s="1">
        <f t="shared" si="379"/>
        <v>75649.171282600131</v>
      </c>
      <c r="AZ319" s="1">
        <f t="shared" si="380"/>
        <v>7141.4191806758663</v>
      </c>
      <c r="BA319" s="1">
        <f t="shared" si="381"/>
        <v>12.217536859114336</v>
      </c>
      <c r="BB319" s="1">
        <f t="shared" si="382"/>
        <v>11.233861764531254</v>
      </c>
      <c r="BC319" s="1">
        <f t="shared" si="383"/>
        <v>8.8736668003830665</v>
      </c>
      <c r="BD319" s="1">
        <f t="shared" si="384"/>
        <v>65.71779789197349</v>
      </c>
      <c r="BE319">
        <f t="shared" si="370"/>
        <v>0.44605544733121549</v>
      </c>
      <c r="BF319">
        <f t="shared" si="371"/>
        <v>0.64396964061591089</v>
      </c>
      <c r="BG319">
        <f t="shared" si="372"/>
        <v>5.0936644772301656E-2</v>
      </c>
      <c r="BH319">
        <f t="shared" si="385"/>
        <v>0.51805966695396222</v>
      </c>
      <c r="BI319">
        <f t="shared" si="386"/>
        <v>1.989654620938508E-2</v>
      </c>
      <c r="BJ319">
        <f t="shared" si="386"/>
        <v>4.1469689803498549E-2</v>
      </c>
      <c r="BK319">
        <f t="shared" si="386"/>
        <v>2.5945417806596459E-4</v>
      </c>
      <c r="BL319">
        <f t="shared" si="375"/>
        <v>6473.1853189844023</v>
      </c>
      <c r="BM319">
        <f t="shared" si="376"/>
        <v>14009.750815126339</v>
      </c>
      <c r="BN319">
        <f t="shared" si="377"/>
        <v>15.771713092832032</v>
      </c>
      <c r="BO319">
        <f t="shared" si="348"/>
        <v>3182.7921083914266</v>
      </c>
      <c r="BP319">
        <f t="shared" si="367"/>
        <v>3908.0011007894104</v>
      </c>
      <c r="BQ319">
        <f t="shared" si="368"/>
        <v>218.45157208002877</v>
      </c>
      <c r="BR319" s="7">
        <f t="shared" si="393"/>
        <v>2.082276426487395E-3</v>
      </c>
      <c r="BS319" s="7">
        <f t="shared" si="373"/>
        <v>5.6517396751192667E-4</v>
      </c>
      <c r="BT319" s="7">
        <f t="shared" si="374"/>
        <v>4.9781793194378841E-5</v>
      </c>
      <c r="BU319" s="8">
        <f>MAX((BU$3*climate!$I429+BU$4*climate!$I429^2+BU$5*climate!$I429^6)*(K319/K$66)^$BW$1,-99)</f>
        <v>1.8913124184669903</v>
      </c>
      <c r="BV319" s="8">
        <f>MAX((BV$3*climate!$I429+BV$4*climate!$I429^2+BV$5*climate!$I429^6)*(L319/L$66)^$BW$1,-99)</f>
        <v>0.42019211882837226</v>
      </c>
      <c r="BW319" s="8">
        <f>MAX((BW$3*climate!$I429+BW$4*climate!$I429^2+BW$5*climate!$I429^6)*(M319/M$66)^$BW$1,-99)</f>
        <v>-0.34408653369144826</v>
      </c>
      <c r="BX319" s="8">
        <f>MAX((BX$3*climate!$M429+BX$4*climate!$M429^2+BX$5*climate!$M429^6)*(K319/K$66)^$BW$1,-99)</f>
        <v>1.8913118446354564</v>
      </c>
      <c r="BY319" s="8">
        <f>MAX((BY$3*climate!$M429+BY$4*climate!$M429^2+BY$5*climate!$M429^6)*(L319/L$66)^$BW$1,-99)</f>
        <v>0.42019165016157783</v>
      </c>
      <c r="BZ319" s="8">
        <f>MAX((BZ$3*climate!$M429+BZ$4*climate!$M429^2+BZ$5*climate!$M429^6)*(M319/M$66)^$BW$1,-99)</f>
        <v>-0.34408709855502007</v>
      </c>
      <c r="CA319" s="8">
        <f t="shared" si="387"/>
        <v>2.2102854471244609E-3</v>
      </c>
      <c r="CB319" s="8">
        <f t="shared" si="388"/>
        <v>1.2491957954852043E-6</v>
      </c>
      <c r="CC319" s="8">
        <f t="shared" si="389"/>
        <v>1.1003197302929508E-7</v>
      </c>
      <c r="CD319" s="8">
        <f>MAX((CD$3*climate!$I429+CD$4*climate!$I429^2+CD$5*climate!$I429^6)*(K319/K$66)^$BW$1,-99)</f>
        <v>0.87964893580356973</v>
      </c>
      <c r="CE319" s="8">
        <f>MAX((CE$3*climate!$I429+CE$4*climate!$I429^2+CE$5*climate!$I429^6)*(L319/L$66)^$BW$1,-99)</f>
        <v>0.22442059026500452</v>
      </c>
      <c r="CF319" s="8">
        <f>MAX((CF$3*climate!$I429+CF$4*climate!$I429^2+CF$5*climate!$I429^6)*(M319/M$66)^$BW$1,-99)</f>
        <v>-8.3362832928555314E-2</v>
      </c>
      <c r="CG319" s="8">
        <f>MAX((CG$3*climate!$M429+CG$4*climate!$M429^2+CG$5*climate!$M429^6)*(K319/K$66)^$BW$1,-99)</f>
        <v>0.87964909154016879</v>
      </c>
      <c r="CH319" s="8">
        <f>MAX((CH$3*climate!$M429+CH$4*climate!$M429^2+CH$5*climate!$M429^6)*(L319/L$66)^$BW$1,-99)</f>
        <v>0.22442053312691512</v>
      </c>
      <c r="CI319" s="8">
        <f>MAX((CI$3*climate!$M429+CI$4*climate!$M429^2+CI$5*climate!$M429^6)*(M319/M$66)^$BW$1,-99)</f>
        <v>-8.3363038350779448E-2</v>
      </c>
      <c r="CJ319" s="8">
        <f t="shared" si="390"/>
        <v>3.1950082787446104E-7</v>
      </c>
      <c r="CK319" s="8">
        <f t="shared" si="391"/>
        <v>1.8057355051315431E-10</v>
      </c>
      <c r="CL319" s="8">
        <f t="shared" si="392"/>
        <v>1.5905324138679252E-11</v>
      </c>
    </row>
    <row r="320" spans="1:90">
      <c r="A320">
        <f t="shared" si="409"/>
        <v>2274</v>
      </c>
      <c r="B320" s="4">
        <f t="shared" si="349"/>
        <v>1286.5346806021016</v>
      </c>
      <c r="C320" s="4">
        <f t="shared" si="350"/>
        <v>3572.608665613634</v>
      </c>
      <c r="D320" s="4">
        <f t="shared" si="351"/>
        <v>6809.6326688960817</v>
      </c>
      <c r="E320" s="11">
        <f t="shared" si="410"/>
        <v>1.282937544408924E-8</v>
      </c>
      <c r="F320" s="11">
        <f t="shared" si="411"/>
        <v>2.5720069459358991E-8</v>
      </c>
      <c r="G320" s="11">
        <f t="shared" si="412"/>
        <v>5.678552211158942E-8</v>
      </c>
      <c r="H320" s="4">
        <f t="shared" si="352"/>
        <v>325870.56505074305</v>
      </c>
      <c r="I320" s="4">
        <f t="shared" si="353"/>
        <v>338684.46265484387</v>
      </c>
      <c r="J320" s="4">
        <f t="shared" si="354"/>
        <v>60899.044130414419</v>
      </c>
      <c r="K320" s="4">
        <f t="shared" si="400"/>
        <v>253293.26131980738</v>
      </c>
      <c r="L320" s="4">
        <f t="shared" si="401"/>
        <v>94800.325015914161</v>
      </c>
      <c r="M320" s="4">
        <f t="shared" si="402"/>
        <v>8943.0733038771741</v>
      </c>
      <c r="N320" s="11">
        <f t="shared" si="413"/>
        <v>1.6241391411266903E-3</v>
      </c>
      <c r="O320" s="11">
        <f t="shared" si="414"/>
        <v>2.5259857694588383E-3</v>
      </c>
      <c r="P320" s="11">
        <f t="shared" si="415"/>
        <v>1.8258923185963116E-3</v>
      </c>
      <c r="Q320" s="4">
        <f t="shared" si="416"/>
        <v>1669.9698134233208</v>
      </c>
      <c r="R320" s="4">
        <f t="shared" si="417"/>
        <v>5789.3541634178573</v>
      </c>
      <c r="S320" s="4">
        <f t="shared" si="418"/>
        <v>1420.2099893642201</v>
      </c>
      <c r="T320" s="4">
        <f t="shared" si="355"/>
        <v>5.1246414758672083</v>
      </c>
      <c r="U320" s="4">
        <f t="shared" si="356"/>
        <v>17.093651471451867</v>
      </c>
      <c r="V320" s="4">
        <f t="shared" si="357"/>
        <v>23.320727108997982</v>
      </c>
      <c r="W320" s="11">
        <f t="shared" si="419"/>
        <v>-1.219247815263802E-2</v>
      </c>
      <c r="X320" s="11">
        <f t="shared" si="420"/>
        <v>-1.3228699347321071E-2</v>
      </c>
      <c r="Y320" s="11">
        <f t="shared" si="421"/>
        <v>-1.2203590333800474E-2</v>
      </c>
      <c r="Z320" s="4">
        <f t="shared" si="369"/>
        <v>1063.8180462732198</v>
      </c>
      <c r="AA320" s="4">
        <f t="shared" si="358"/>
        <v>11037.119345929517</v>
      </c>
      <c r="AB320" s="4">
        <f t="shared" si="359"/>
        <v>2807.6914650843373</v>
      </c>
      <c r="AC320" s="12">
        <f t="shared" si="360"/>
        <v>1.1378094942449075</v>
      </c>
      <c r="AD320" s="12">
        <f t="shared" si="361"/>
        <v>5.2972533862901088</v>
      </c>
      <c r="AE320" s="12">
        <f t="shared" si="362"/>
        <v>2.0613955476464998</v>
      </c>
      <c r="AF320" s="11">
        <f t="shared" si="422"/>
        <v>-2.9039671966837322E-3</v>
      </c>
      <c r="AG320" s="11">
        <f t="shared" si="423"/>
        <v>2.0567434751257441E-3</v>
      </c>
      <c r="AH320" s="11">
        <f t="shared" si="424"/>
        <v>8.257041531207765E-4</v>
      </c>
      <c r="AI320" s="1">
        <f t="shared" si="403"/>
        <v>640340.42343939515</v>
      </c>
      <c r="AJ320" s="1">
        <f t="shared" si="404"/>
        <v>659126.53645497002</v>
      </c>
      <c r="AK320" s="1">
        <f t="shared" si="405"/>
        <v>119408.48305493598</v>
      </c>
      <c r="AL320" s="17">
        <f t="shared" si="399"/>
        <v>73.223933772367033</v>
      </c>
      <c r="AM320" s="17">
        <f t="shared" si="399"/>
        <v>34.682280357253276</v>
      </c>
      <c r="AN320" s="17">
        <f t="shared" si="399"/>
        <v>5.0619109461285472</v>
      </c>
      <c r="AO320" s="7">
        <f t="shared" si="425"/>
        <v>1.2870201134577801E-3</v>
      </c>
      <c r="AP320" s="7">
        <f t="shared" si="425"/>
        <v>1.9819142596316855E-3</v>
      </c>
      <c r="AQ320" s="7">
        <f t="shared" si="425"/>
        <v>1.4345889916359395E-3</v>
      </c>
      <c r="AR320" s="1">
        <f t="shared" si="364"/>
        <v>325870.56505074305</v>
      </c>
      <c r="AS320" s="1">
        <f t="shared" si="365"/>
        <v>338684.46265484387</v>
      </c>
      <c r="AT320" s="1">
        <f t="shared" si="366"/>
        <v>60899.044130414419</v>
      </c>
      <c r="AU320" s="1">
        <f t="shared" si="406"/>
        <v>65174.113010148612</v>
      </c>
      <c r="AV320" s="1">
        <f t="shared" si="407"/>
        <v>67736.892530968777</v>
      </c>
      <c r="AW320" s="1">
        <f t="shared" si="408"/>
        <v>12179.808826082884</v>
      </c>
      <c r="AX320" s="1">
        <f t="shared" si="378"/>
        <v>202634.60905584591</v>
      </c>
      <c r="AY320" s="1">
        <f t="shared" si="379"/>
        <v>75840.26001273132</v>
      </c>
      <c r="AZ320" s="1">
        <f t="shared" si="380"/>
        <v>7154.4586431017397</v>
      </c>
      <c r="BA320" s="1">
        <f t="shared" si="381"/>
        <v>12.219159680767817</v>
      </c>
      <c r="BB320" s="1">
        <f t="shared" si="382"/>
        <v>11.23638456536094</v>
      </c>
      <c r="BC320" s="1">
        <f t="shared" si="383"/>
        <v>8.8754910277866124</v>
      </c>
      <c r="BD320" s="1">
        <f t="shared" si="384"/>
        <v>63.816597262978455</v>
      </c>
      <c r="BE320">
        <f t="shared" si="370"/>
        <v>0.44605544733121549</v>
      </c>
      <c r="BF320">
        <f t="shared" si="371"/>
        <v>0.64396964061591089</v>
      </c>
      <c r="BG320">
        <f t="shared" si="372"/>
        <v>5.0936644772301656E-2</v>
      </c>
      <c r="BH320">
        <f t="shared" si="385"/>
        <v>0.51816341193267401</v>
      </c>
      <c r="BI320">
        <f t="shared" si="386"/>
        <v>1.989654620938508E-2</v>
      </c>
      <c r="BJ320">
        <f t="shared" si="386"/>
        <v>4.1469689803498549E-2</v>
      </c>
      <c r="BK320">
        <f t="shared" si="386"/>
        <v>2.5945417806596459E-4</v>
      </c>
      <c r="BL320">
        <f t="shared" si="375"/>
        <v>6483.6987558105357</v>
      </c>
      <c r="BM320">
        <f t="shared" si="376"/>
        <v>14045.139607560965</v>
      </c>
      <c r="BN320">
        <f t="shared" si="377"/>
        <v>15.800511439859578</v>
      </c>
      <c r="BO320">
        <f t="shared" si="348"/>
        <v>3189.4195613691404</v>
      </c>
      <c r="BP320">
        <f t="shared" si="367"/>
        <v>3952.1636916695802</v>
      </c>
      <c r="BQ320">
        <f t="shared" si="368"/>
        <v>220.96394966606238</v>
      </c>
      <c r="BR320" s="7">
        <f t="shared" si="393"/>
        <v>2.0619420533356525E-3</v>
      </c>
      <c r="BS320" s="7">
        <f t="shared" si="373"/>
        <v>5.4871258981740447E-4</v>
      </c>
      <c r="BT320" s="7">
        <f t="shared" si="374"/>
        <v>4.8234326207736861E-5</v>
      </c>
      <c r="BU320" s="8">
        <f>MAX((BU$3*climate!$I430+BU$4*climate!$I430^2+BU$5*climate!$I430^6)*(K320/K$66)^$BW$1,-99)</f>
        <v>1.8890954751677362</v>
      </c>
      <c r="BV320" s="8">
        <f>MAX((BV$3*climate!$I430+BV$4*climate!$I430^2+BV$5*climate!$I430^6)*(L320/L$66)^$BW$1,-99)</f>
        <v>0.41874367053840389</v>
      </c>
      <c r="BW320" s="8">
        <f>MAX((BW$3*climate!$I430+BW$4*climate!$I430^2+BW$5*climate!$I430^6)*(M320/M$66)^$BW$1,-99)</f>
        <v>-0.34535610790355009</v>
      </c>
      <c r="BX320" s="8">
        <f>MAX((BX$3*climate!$M430+BX$4*climate!$M430^2+BX$5*climate!$M430^6)*(K320/K$66)^$BW$1,-99)</f>
        <v>1.889094901488191</v>
      </c>
      <c r="BY320" s="8">
        <f>MAX((BY$3*climate!$M430+BY$4*climate!$M430^2+BY$5*climate!$M430^6)*(L320/L$66)^$BW$1,-99)</f>
        <v>0.41874320234000079</v>
      </c>
      <c r="BZ320" s="8">
        <f>MAX((BZ$3*climate!$M430+BZ$4*climate!$M430^2+BZ$5*climate!$M430^6)*(M320/M$66)^$BW$1,-99)</f>
        <v>-0.34535667212046317</v>
      </c>
      <c r="CA320" s="8">
        <f t="shared" si="387"/>
        <v>2.2130554824164018E-3</v>
      </c>
      <c r="CB320" s="8">
        <f t="shared" si="388"/>
        <v>1.2143314051663093E-6</v>
      </c>
      <c r="CC320" s="8">
        <f t="shared" si="389"/>
        <v>1.0674524005469319E-7</v>
      </c>
      <c r="CD320" s="8">
        <f>MAX((CD$3*climate!$I430+CD$4*climate!$I430^2+CD$5*climate!$I430^6)*(K320/K$66)^$BW$1,-99)</f>
        <v>0.87968455105295607</v>
      </c>
      <c r="CE320" s="8">
        <f>MAX((CE$3*climate!$I430+CE$4*climate!$I430^2+CE$5*climate!$I430^6)*(L320/L$66)^$BW$1,-99)</f>
        <v>0.22413426775034112</v>
      </c>
      <c r="CF320" s="8">
        <f>MAX((CF$3*climate!$I430+CF$4*climate!$I430^2+CF$5*climate!$I430^6)*(M320/M$66)^$BW$1,-99)</f>
        <v>-8.384415198559228E-2</v>
      </c>
      <c r="CG320" s="8">
        <f>MAX((CG$3*climate!$M430+CG$4*climate!$M430^2+CG$5*climate!$M430^6)*(K320/K$66)^$BW$1,-99)</f>
        <v>0.87968470592003067</v>
      </c>
      <c r="CH320" s="8">
        <f>MAX((CH$3*climate!$M430+CH$4*climate!$M430^2+CH$5*climate!$M430^6)*(L320/L$66)^$BW$1,-99)</f>
        <v>0.22413421024584163</v>
      </c>
      <c r="CI320" s="8">
        <f>MAX((CI$3*climate!$M430+CI$4*climate!$M430^2+CI$5*climate!$M430^6)*(M320/M$66)^$BW$1,-99)</f>
        <v>-8.3844357625078844E-2</v>
      </c>
      <c r="CJ320" s="8">
        <f t="shared" si="390"/>
        <v>3.3427913336170735E-7</v>
      </c>
      <c r="CK320" s="8">
        <f t="shared" si="391"/>
        <v>1.8342316898881997E-10</v>
      </c>
      <c r="CL320" s="8">
        <f t="shared" si="392"/>
        <v>1.6123728763008165E-11</v>
      </c>
    </row>
    <row r="321" spans="1:90">
      <c r="A321">
        <f t="shared" si="409"/>
        <v>2275</v>
      </c>
      <c r="B321" s="4">
        <f t="shared" si="349"/>
        <v>1286.5346962822662</v>
      </c>
      <c r="C321" s="4">
        <f t="shared" si="350"/>
        <v>3572.6087529069896</v>
      </c>
      <c r="D321" s="4">
        <f t="shared" si="351"/>
        <v>6809.6330362502003</v>
      </c>
      <c r="E321" s="11">
        <f t="shared" si="410"/>
        <v>1.2187906671884778E-8</v>
      </c>
      <c r="F321" s="11">
        <f t="shared" si="411"/>
        <v>2.4434065986391039E-8</v>
      </c>
      <c r="G321" s="11">
        <f t="shared" si="412"/>
        <v>5.3946246006009948E-8</v>
      </c>
      <c r="H321" s="4">
        <f t="shared" si="352"/>
        <v>326394.63497501524</v>
      </c>
      <c r="I321" s="4">
        <f t="shared" si="353"/>
        <v>339531.52502732608</v>
      </c>
      <c r="J321" s="4">
        <f t="shared" si="354"/>
        <v>61009.150129996546</v>
      </c>
      <c r="K321" s="4">
        <f t="shared" si="400"/>
        <v>253700.60824492847</v>
      </c>
      <c r="L321" s="4">
        <f t="shared" si="401"/>
        <v>95037.421814256391</v>
      </c>
      <c r="M321" s="4">
        <f t="shared" si="402"/>
        <v>8959.2419746001324</v>
      </c>
      <c r="N321" s="11">
        <f t="shared" si="413"/>
        <v>1.6082027725434767E-3</v>
      </c>
      <c r="O321" s="11">
        <f t="shared" si="414"/>
        <v>2.5010125049933496E-3</v>
      </c>
      <c r="P321" s="11">
        <f t="shared" si="415"/>
        <v>1.8079546229312626E-3</v>
      </c>
      <c r="Q321" s="4">
        <f t="shared" si="416"/>
        <v>1652.2616684492391</v>
      </c>
      <c r="R321" s="4">
        <f t="shared" si="417"/>
        <v>5727.0563832612179</v>
      </c>
      <c r="S321" s="4">
        <f t="shared" si="418"/>
        <v>1405.4147446422537</v>
      </c>
      <c r="T321" s="4">
        <f t="shared" si="355"/>
        <v>5.0621593966325946</v>
      </c>
      <c r="U321" s="4">
        <f t="shared" si="356"/>
        <v>16.867524695388138</v>
      </c>
      <c r="V321" s="4">
        <f t="shared" si="357"/>
        <v>23.036130509073416</v>
      </c>
      <c r="W321" s="11">
        <f t="shared" si="419"/>
        <v>-1.219247815263802E-2</v>
      </c>
      <c r="X321" s="11">
        <f t="shared" si="420"/>
        <v>-1.3228699347321071E-2</v>
      </c>
      <c r="Y321" s="11">
        <f t="shared" si="421"/>
        <v>-1.2203590333800474E-2</v>
      </c>
      <c r="Z321" s="4">
        <f t="shared" si="369"/>
        <v>1049.4976211122453</v>
      </c>
      <c r="AA321" s="4">
        <f t="shared" si="358"/>
        <v>10941.080496771241</v>
      </c>
      <c r="AB321" s="4">
        <f t="shared" si="359"/>
        <v>2780.7858986210672</v>
      </c>
      <c r="AC321" s="12">
        <f t="shared" si="360"/>
        <v>1.134505332797545</v>
      </c>
      <c r="AD321" s="12">
        <f t="shared" si="361"/>
        <v>5.3081484776284489</v>
      </c>
      <c r="AE321" s="12">
        <f t="shared" si="362"/>
        <v>2.0630976505114162</v>
      </c>
      <c r="AF321" s="11">
        <f t="shared" si="422"/>
        <v>-2.9039671966837322E-3</v>
      </c>
      <c r="AG321" s="11">
        <f t="shared" si="423"/>
        <v>2.0567434751257441E-3</v>
      </c>
      <c r="AH321" s="11">
        <f t="shared" si="424"/>
        <v>8.257041531207765E-4</v>
      </c>
      <c r="AI321" s="1">
        <f t="shared" si="403"/>
        <v>641480.49410560424</v>
      </c>
      <c r="AJ321" s="1">
        <f t="shared" si="404"/>
        <v>660950.77534044185</v>
      </c>
      <c r="AK321" s="1">
        <f t="shared" si="405"/>
        <v>119647.44357552526</v>
      </c>
      <c r="AL321" s="17">
        <f t="shared" si="399"/>
        <v>73.317232041163052</v>
      </c>
      <c r="AM321" s="17">
        <f t="shared" si="399"/>
        <v>34.750330290189893</v>
      </c>
      <c r="AN321" s="17">
        <f t="shared" si="399"/>
        <v>5.0691000902313057</v>
      </c>
      <c r="AO321" s="7">
        <f t="shared" si="425"/>
        <v>1.2741499123232023E-3</v>
      </c>
      <c r="AP321" s="7">
        <f t="shared" si="425"/>
        <v>1.9620951170353684E-3</v>
      </c>
      <c r="AQ321" s="7">
        <f t="shared" si="425"/>
        <v>1.4202431017195801E-3</v>
      </c>
      <c r="AR321" s="1">
        <f t="shared" si="364"/>
        <v>326394.63497501524</v>
      </c>
      <c r="AS321" s="1">
        <f t="shared" si="365"/>
        <v>339531.52502732608</v>
      </c>
      <c r="AT321" s="1">
        <f t="shared" si="366"/>
        <v>61009.150129996546</v>
      </c>
      <c r="AU321" s="1">
        <f t="shared" si="406"/>
        <v>65278.92699500305</v>
      </c>
      <c r="AV321" s="1">
        <f t="shared" si="407"/>
        <v>67906.305005465212</v>
      </c>
      <c r="AW321" s="1">
        <f t="shared" si="408"/>
        <v>12201.83002599931</v>
      </c>
      <c r="AX321" s="1">
        <f t="shared" si="378"/>
        <v>202960.48659594276</v>
      </c>
      <c r="AY321" s="1">
        <f t="shared" si="379"/>
        <v>76029.937451405116</v>
      </c>
      <c r="AZ321" s="1">
        <f t="shared" si="380"/>
        <v>7167.3935796801061</v>
      </c>
      <c r="BA321" s="1">
        <f t="shared" si="381"/>
        <v>12.220766591767051</v>
      </c>
      <c r="BB321" s="1">
        <f t="shared" si="382"/>
        <v>11.238882455539059</v>
      </c>
      <c r="BC321" s="1">
        <f t="shared" si="383"/>
        <v>8.8772973500268026</v>
      </c>
      <c r="BD321" s="1">
        <f t="shared" si="384"/>
        <v>61.970271996930407</v>
      </c>
      <c r="BE321">
        <f t="shared" si="370"/>
        <v>0.44605544733121549</v>
      </c>
      <c r="BF321">
        <f t="shared" si="371"/>
        <v>0.64396964061591089</v>
      </c>
      <c r="BG321">
        <f t="shared" si="372"/>
        <v>5.0936644772301656E-2</v>
      </c>
      <c r="BH321">
        <f t="shared" si="385"/>
        <v>0.51826640391949774</v>
      </c>
      <c r="BI321">
        <f t="shared" si="386"/>
        <v>1.989654620938508E-2</v>
      </c>
      <c r="BJ321">
        <f t="shared" si="386"/>
        <v>4.1469689803498549E-2</v>
      </c>
      <c r="BK321">
        <f t="shared" si="386"/>
        <v>2.5945417806596459E-4</v>
      </c>
      <c r="BL321">
        <f t="shared" si="375"/>
        <v>6494.1259372757668</v>
      </c>
      <c r="BM321">
        <f t="shared" si="376"/>
        <v>14080.267021392017</v>
      </c>
      <c r="BN321">
        <f t="shared" si="377"/>
        <v>15.82907890148129</v>
      </c>
      <c r="BO321">
        <f t="shared" si="348"/>
        <v>3195.9959596884587</v>
      </c>
      <c r="BP321">
        <f t="shared" si="367"/>
        <v>3996.8263502703098</v>
      </c>
      <c r="BQ321">
        <f t="shared" si="368"/>
        <v>223.50526227658517</v>
      </c>
      <c r="BR321" s="7">
        <f t="shared" si="393"/>
        <v>2.0418085084115134E-3</v>
      </c>
      <c r="BS321" s="7">
        <f t="shared" si="373"/>
        <v>5.3273066972563544E-4</v>
      </c>
      <c r="BT321" s="7">
        <f t="shared" si="374"/>
        <v>4.6735883034086504E-5</v>
      </c>
      <c r="BU321" s="8">
        <f>MAX((BU$3*climate!$I431+BU$4*climate!$I431^2+BU$5*climate!$I431^6)*(K321/K$66)^$BW$1,-99)</f>
        <v>1.8869253616410893</v>
      </c>
      <c r="BV321" s="8">
        <f>MAX((BV$3*climate!$I431+BV$4*climate!$I431^2+BV$5*climate!$I431^6)*(L321/L$66)^$BW$1,-99)</f>
        <v>0.41733093988694397</v>
      </c>
      <c r="BW321" s="8">
        <f>MAX((BW$3*climate!$I431+BW$4*climate!$I431^2+BW$5*climate!$I431^6)*(M321/M$66)^$BW$1,-99)</f>
        <v>-0.34658764302266315</v>
      </c>
      <c r="BX321" s="8">
        <f>MAX((BX$3*climate!$M431+BX$4*climate!$M431^2+BX$5*climate!$M431^6)*(K321/K$66)^$BW$1,-99)</f>
        <v>1.8869247881305815</v>
      </c>
      <c r="BY321" s="8">
        <f>MAX((BY$3*climate!$M431+BY$4*climate!$M431^2+BY$5*climate!$M431^6)*(L321/L$66)^$BW$1,-99)</f>
        <v>0.41733047216204622</v>
      </c>
      <c r="BZ321" s="8">
        <f>MAX((BZ$3*climate!$M431+BZ$4*climate!$M431^2+BZ$5*climate!$M431^6)*(M321/M$66)^$BW$1,-99)</f>
        <v>-0.34658820659132505</v>
      </c>
      <c r="CA321" s="8">
        <f t="shared" si="387"/>
        <v>2.2157359793437154E-3</v>
      </c>
      <c r="CB321" s="8">
        <f t="shared" si="388"/>
        <v>1.1803905122109642E-6</v>
      </c>
      <c r="CC321" s="8">
        <f t="shared" si="389"/>
        <v>1.0355437756502499E-7</v>
      </c>
      <c r="CD321" s="8">
        <f>MAX((CD$3*climate!$I431+CD$4*climate!$I431^2+CD$5*climate!$I431^6)*(K321/K$66)^$BW$1,-99)</f>
        <v>0.87971124238430543</v>
      </c>
      <c r="CE321" s="8">
        <f>MAX((CE$3*climate!$I431+CE$4*climate!$I431^2+CE$5*climate!$I431^6)*(L321/L$66)^$BW$1,-99)</f>
        <v>0.22385243359955506</v>
      </c>
      <c r="CF321" s="8">
        <f>MAX((CF$3*climate!$I431+CF$4*climate!$I431^2+CF$5*climate!$I431^6)*(M321/M$66)^$BW$1,-99)</f>
        <v>-8.4312523877479478E-2</v>
      </c>
      <c r="CG321" s="8">
        <f>MAX((CG$3*climate!$M431+CG$4*climate!$M431^2+CG$5*climate!$M431^6)*(K321/K$66)^$BW$1,-99)</f>
        <v>0.87971139640188112</v>
      </c>
      <c r="CH321" s="8">
        <f>MAX((CH$3*climate!$M431+CH$4*climate!$M431^2+CH$5*climate!$M431^6)*(L321/L$66)^$BW$1,-99)</f>
        <v>0.22385237574171946</v>
      </c>
      <c r="CI321" s="8">
        <f>MAX((CI$3*climate!$M431+CI$4*climate!$M431^2+CI$5*climate!$M431^6)*(M321/M$66)^$BW$1,-99)</f>
        <v>-8.4312729720593435E-2</v>
      </c>
      <c r="CJ321" s="8">
        <f t="shared" si="390"/>
        <v>3.4817610852716906E-7</v>
      </c>
      <c r="CK321" s="8">
        <f t="shared" si="391"/>
        <v>1.8548409147814431E-10</v>
      </c>
      <c r="CL321" s="8">
        <f t="shared" si="392"/>
        <v>1.6272317883389182E-11</v>
      </c>
    </row>
    <row r="322" spans="1:90">
      <c r="A322">
        <f t="shared" si="409"/>
        <v>2276</v>
      </c>
      <c r="B322" s="4">
        <f t="shared" si="349"/>
        <v>1286.5347111784226</v>
      </c>
      <c r="C322" s="4">
        <f t="shared" si="350"/>
        <v>3572.6088358356797</v>
      </c>
      <c r="D322" s="4">
        <f t="shared" si="351"/>
        <v>6809.6333852366324</v>
      </c>
      <c r="E322" s="11">
        <f t="shared" si="410"/>
        <v>1.1578511338290538E-8</v>
      </c>
      <c r="F322" s="11">
        <f t="shared" si="411"/>
        <v>2.3212362687071486E-8</v>
      </c>
      <c r="G322" s="11">
        <f t="shared" si="412"/>
        <v>5.124893370570945E-8</v>
      </c>
      <c r="H322" s="4">
        <f t="shared" si="352"/>
        <v>326914.39863220346</v>
      </c>
      <c r="I322" s="4">
        <f t="shared" si="353"/>
        <v>340372.31128172972</v>
      </c>
      <c r="J322" s="4">
        <f t="shared" si="354"/>
        <v>61118.371661486301</v>
      </c>
      <c r="K322" s="4">
        <f t="shared" si="400"/>
        <v>254104.60813199577</v>
      </c>
      <c r="L322" s="4">
        <f t="shared" si="401"/>
        <v>95272.761984901779</v>
      </c>
      <c r="M322" s="4">
        <f t="shared" si="402"/>
        <v>8975.2807829554622</v>
      </c>
      <c r="N322" s="11">
        <f t="shared" si="413"/>
        <v>1.5924277433236877E-3</v>
      </c>
      <c r="O322" s="11">
        <f t="shared" si="414"/>
        <v>2.4762895094665449E-3</v>
      </c>
      <c r="P322" s="11">
        <f t="shared" si="415"/>
        <v>1.7901970279183832E-3</v>
      </c>
      <c r="Q322" s="4">
        <f t="shared" si="416"/>
        <v>1634.7155506833544</v>
      </c>
      <c r="R322" s="4">
        <f t="shared" si="417"/>
        <v>5665.2892499435347</v>
      </c>
      <c r="S322" s="4">
        <f t="shared" si="418"/>
        <v>1390.7489755641909</v>
      </c>
      <c r="T322" s="4">
        <f t="shared" si="355"/>
        <v>5.0004391287839809</v>
      </c>
      <c r="U322" s="4">
        <f t="shared" si="356"/>
        <v>16.644389282459336</v>
      </c>
      <c r="V322" s="4">
        <f t="shared" si="357"/>
        <v>22.755007009464723</v>
      </c>
      <c r="W322" s="11">
        <f t="shared" si="419"/>
        <v>-1.219247815263802E-2</v>
      </c>
      <c r="X322" s="11">
        <f t="shared" si="420"/>
        <v>-1.3228699347321071E-2</v>
      </c>
      <c r="Y322" s="11">
        <f t="shared" si="421"/>
        <v>-1.2203590333800474E-2</v>
      </c>
      <c r="Z322" s="4">
        <f t="shared" si="369"/>
        <v>1035.353494234309</v>
      </c>
      <c r="AA322" s="4">
        <f t="shared" si="358"/>
        <v>10845.607135594655</v>
      </c>
      <c r="AB322" s="4">
        <f t="shared" si="359"/>
        <v>2754.0888423465362</v>
      </c>
      <c r="AC322" s="12">
        <f t="shared" si="360"/>
        <v>1.1312107665266382</v>
      </c>
      <c r="AD322" s="12">
        <f t="shared" si="361"/>
        <v>5.3190659773748097</v>
      </c>
      <c r="AE322" s="12">
        <f t="shared" si="362"/>
        <v>2.064801158809737</v>
      </c>
      <c r="AF322" s="11">
        <f t="shared" si="422"/>
        <v>-2.9039671966837322E-3</v>
      </c>
      <c r="AG322" s="11">
        <f t="shared" si="423"/>
        <v>2.0567434751257441E-3</v>
      </c>
      <c r="AH322" s="11">
        <f t="shared" si="424"/>
        <v>8.257041531207765E-4</v>
      </c>
      <c r="AI322" s="1">
        <f t="shared" si="403"/>
        <v>642611.37169004686</v>
      </c>
      <c r="AJ322" s="1">
        <f t="shared" si="404"/>
        <v>662762.00281186285</v>
      </c>
      <c r="AK322" s="1">
        <f t="shared" si="405"/>
        <v>119884.52924397205</v>
      </c>
      <c r="AL322" s="17">
        <f t="shared" si="399"/>
        <v>73.409715014492306</v>
      </c>
      <c r="AM322" s="17">
        <f t="shared" si="399"/>
        <v>34.817831909033863</v>
      </c>
      <c r="AN322" s="17">
        <f t="shared" si="399"/>
        <v>5.0762274511220324</v>
      </c>
      <c r="AO322" s="7">
        <f t="shared" si="425"/>
        <v>1.2614084131999702E-3</v>
      </c>
      <c r="AP322" s="7">
        <f t="shared" si="425"/>
        <v>1.9424741658650147E-3</v>
      </c>
      <c r="AQ322" s="7">
        <f t="shared" si="425"/>
        <v>1.4060406707023844E-3</v>
      </c>
      <c r="AR322" s="1">
        <f t="shared" si="364"/>
        <v>326914.39863220346</v>
      </c>
      <c r="AS322" s="1">
        <f t="shared" si="365"/>
        <v>340372.31128172972</v>
      </c>
      <c r="AT322" s="1">
        <f t="shared" si="366"/>
        <v>61118.371661486301</v>
      </c>
      <c r="AU322" s="1">
        <f t="shared" si="406"/>
        <v>65382.879726440697</v>
      </c>
      <c r="AV322" s="1">
        <f t="shared" si="407"/>
        <v>68074.462256345942</v>
      </c>
      <c r="AW322" s="1">
        <f t="shared" si="408"/>
        <v>12223.674332297262</v>
      </c>
      <c r="AX322" s="1">
        <f t="shared" si="378"/>
        <v>203283.68650559662</v>
      </c>
      <c r="AY322" s="1">
        <f t="shared" si="379"/>
        <v>76218.209587921418</v>
      </c>
      <c r="AZ322" s="1">
        <f t="shared" si="380"/>
        <v>7180.2246263643701</v>
      </c>
      <c r="BA322" s="1">
        <f t="shared" si="381"/>
        <v>12.22235775294175</v>
      </c>
      <c r="BB322" s="1">
        <f t="shared" si="382"/>
        <v>11.24135568409582</v>
      </c>
      <c r="BC322" s="1">
        <f t="shared" si="383"/>
        <v>8.8790859465618688</v>
      </c>
      <c r="BD322" s="1">
        <f t="shared" si="384"/>
        <v>60.177243127458148</v>
      </c>
      <c r="BE322">
        <f t="shared" si="370"/>
        <v>0.44605544733121549</v>
      </c>
      <c r="BF322">
        <f t="shared" si="371"/>
        <v>0.64396964061591089</v>
      </c>
      <c r="BG322">
        <f t="shared" si="372"/>
        <v>5.0936644772301656E-2</v>
      </c>
      <c r="BH322">
        <f t="shared" si="385"/>
        <v>0.51836865019446521</v>
      </c>
      <c r="BI322">
        <f t="shared" si="386"/>
        <v>1.989654620938508E-2</v>
      </c>
      <c r="BJ322">
        <f t="shared" si="386"/>
        <v>4.1469689803498549E-2</v>
      </c>
      <c r="BK322">
        <f t="shared" si="386"/>
        <v>2.5945417806596459E-4</v>
      </c>
      <c r="BL322">
        <f t="shared" si="375"/>
        <v>6504.4674388989706</v>
      </c>
      <c r="BM322">
        <f t="shared" si="376"/>
        <v>14115.134166553182</v>
      </c>
      <c r="BN322">
        <f t="shared" si="377"/>
        <v>15.85741688416107</v>
      </c>
      <c r="BO322">
        <f t="shared" ref="BO322:BO346" si="426">IF(BE321=0.99,2*BI$5*BE322*AR322/Z322*1000,BO321*(1+BR321))</f>
        <v>3202.5215714317992</v>
      </c>
      <c r="BP322">
        <f t="shared" si="367"/>
        <v>4041.9947400147926</v>
      </c>
      <c r="BQ322">
        <f t="shared" si="368"/>
        <v>226.0758431983015</v>
      </c>
      <c r="BR322" s="7">
        <f t="shared" si="393"/>
        <v>2.021873779682215E-3</v>
      </c>
      <c r="BS322" s="7">
        <f t="shared" si="373"/>
        <v>5.1721424245207328E-4</v>
      </c>
      <c r="BT322" s="7">
        <f t="shared" si="374"/>
        <v>4.5284873780097046E-5</v>
      </c>
      <c r="BU322" s="8">
        <f>MAX((BU$3*climate!$I432+BU$4*climate!$I432^2+BU$5*climate!$I432^6)*(K322/K$66)^$BW$1,-99)</f>
        <v>1.8848017435962139</v>
      </c>
      <c r="BV322" s="8">
        <f>MAX((BV$3*climate!$I432+BV$4*climate!$I432^2+BV$5*climate!$I432^6)*(L322/L$66)^$BW$1,-99)</f>
        <v>0.41595361380080498</v>
      </c>
      <c r="BW322" s="8">
        <f>MAX((BW$3*climate!$I432+BW$4*climate!$I432^2+BW$5*climate!$I432^6)*(M322/M$66)^$BW$1,-99)</f>
        <v>-0.34778147104771934</v>
      </c>
      <c r="BX322" s="8">
        <f>MAX((BX$3*climate!$M432+BX$4*climate!$M432^2+BX$5*climate!$M432^6)*(K322/K$66)^$BW$1,-99)</f>
        <v>1.8848011702714971</v>
      </c>
      <c r="BY322" s="8">
        <f>MAX((BY$3*climate!$M432+BY$4*climate!$M432^2+BY$5*climate!$M432^6)*(L322/L$66)^$BW$1,-99)</f>
        <v>0.41595314655441717</v>
      </c>
      <c r="BZ322" s="8">
        <f>MAX((BZ$3*climate!$M432+BZ$4*climate!$M432^2+BZ$5*climate!$M432^6)*(M322/M$66)^$BW$1,-99)</f>
        <v>-0.34778203396658719</v>
      </c>
      <c r="CA322" s="8">
        <f t="shared" si="387"/>
        <v>2.2183278959847187E-3</v>
      </c>
      <c r="CB322" s="8">
        <f t="shared" si="388"/>
        <v>1.1473507822320379E-6</v>
      </c>
      <c r="CC322" s="8">
        <f t="shared" si="389"/>
        <v>1.0045669877253624E-7</v>
      </c>
      <c r="CD322" s="8">
        <f>MAX((CD$3*climate!$I432+CD$4*climate!$I432^2+CD$5*climate!$I432^6)*(K322/K$66)^$BW$1,-99)</f>
        <v>0.8797292045890881</v>
      </c>
      <c r="CE322" s="8">
        <f>MAX((CE$3*climate!$I432+CE$4*climate!$I432^2+CE$5*climate!$I432^6)*(L322/L$66)^$BW$1,-99)</f>
        <v>0.22357512196444337</v>
      </c>
      <c r="CF322" s="8">
        <f>MAX((CF$3*climate!$I432+CF$4*climate!$I432^2+CF$5*climate!$I432^6)*(M322/M$66)^$BW$1,-99)</f>
        <v>-8.4767981234957851E-2</v>
      </c>
      <c r="CG322" s="8">
        <f>MAX((CG$3*climate!$M432+CG$4*climate!$M432^2+CG$5*climate!$M432^6)*(K322/K$66)^$BW$1,-99)</f>
        <v>0.87972935777699179</v>
      </c>
      <c r="CH322" s="8">
        <f>MAX((CH$3*climate!$M432+CH$4*climate!$M432^2+CH$5*climate!$M432^6)*(L322/L$66)^$BW$1,-99)</f>
        <v>0.22357506376620864</v>
      </c>
      <c r="CI322" s="8">
        <f>MAX((CI$3*climate!$M432+CI$4*climate!$M432^2+CI$5*climate!$M432^6)*(M322/M$66)^$BW$1,-99)</f>
        <v>-8.4768187268197237E-2</v>
      </c>
      <c r="CJ322" s="8">
        <f t="shared" si="390"/>
        <v>3.6121868260979732E-7</v>
      </c>
      <c r="CK322" s="8">
        <f t="shared" si="391"/>
        <v>1.8682744728556221E-10</v>
      </c>
      <c r="CL322" s="8">
        <f t="shared" si="392"/>
        <v>1.6357742448997608E-11</v>
      </c>
    </row>
    <row r="323" spans="1:90">
      <c r="A323">
        <f t="shared" si="409"/>
        <v>2277</v>
      </c>
      <c r="B323" s="4">
        <f t="shared" ref="B323:B346" si="427">B322*(1+E323)</f>
        <v>1286.5347253297714</v>
      </c>
      <c r="C323" s="4">
        <f t="shared" ref="C323:C346" si="428">C322*(1+F323)</f>
        <v>3572.6089146179374</v>
      </c>
      <c r="D323" s="4">
        <f t="shared" ref="D323:D346" si="429">D322*(1+G323)</f>
        <v>6809.6337167737602</v>
      </c>
      <c r="E323" s="11">
        <f t="shared" si="410"/>
        <v>1.0999585771376012E-8</v>
      </c>
      <c r="F323" s="11">
        <f t="shared" si="411"/>
        <v>2.2051744552717912E-8</v>
      </c>
      <c r="G323" s="11">
        <f t="shared" si="412"/>
        <v>4.8686487020423972E-8</v>
      </c>
      <c r="H323" s="4">
        <f t="shared" ref="H323:H346" si="430">AR323</f>
        <v>327429.88489188871</v>
      </c>
      <c r="I323" s="4">
        <f t="shared" ref="I323:I346" si="431">AS323</f>
        <v>341206.84848102054</v>
      </c>
      <c r="J323" s="4">
        <f t="shared" ref="J323:J346" si="432">AT323</f>
        <v>61226.714148260711</v>
      </c>
      <c r="K323" s="4">
        <f t="shared" si="400"/>
        <v>254505.28341390876</v>
      </c>
      <c r="L323" s="4">
        <f t="shared" si="401"/>
        <v>95506.353098127991</v>
      </c>
      <c r="M323" s="4">
        <f t="shared" si="402"/>
        <v>8991.1905243074434</v>
      </c>
      <c r="N323" s="11">
        <f t="shared" si="413"/>
        <v>1.5768123406281198E-3</v>
      </c>
      <c r="O323" s="11">
        <f t="shared" si="414"/>
        <v>2.4518142264335907E-3</v>
      </c>
      <c r="P323" s="11">
        <f t="shared" si="415"/>
        <v>1.772617674780097E-3</v>
      </c>
      <c r="Q323" s="4">
        <f t="shared" si="416"/>
        <v>1617.3305466744062</v>
      </c>
      <c r="R323" s="4">
        <f t="shared" si="417"/>
        <v>5604.0514523331804</v>
      </c>
      <c r="S323" s="4">
        <f t="shared" si="418"/>
        <v>1376.2120929284943</v>
      </c>
      <c r="T323" s="4">
        <f t="shared" ref="T323:T346" si="433">T322*(1+W323)</f>
        <v>4.9394713839526858</v>
      </c>
      <c r="U323" s="4">
        <f t="shared" ref="U323:U346" si="434">U322*(1+X323)</f>
        <v>16.424205660821908</v>
      </c>
      <c r="V323" s="4">
        <f t="shared" ref="V323:V346" si="435">V322*(1+Y323)</f>
        <v>22.477314225878459</v>
      </c>
      <c r="W323" s="11">
        <f t="shared" si="419"/>
        <v>-1.219247815263802E-2</v>
      </c>
      <c r="X323" s="11">
        <f t="shared" si="420"/>
        <v>-1.3228699347321071E-2</v>
      </c>
      <c r="Y323" s="11">
        <f t="shared" si="421"/>
        <v>-1.2203590333800474E-2</v>
      </c>
      <c r="Z323" s="4">
        <f t="shared" si="369"/>
        <v>1021.383901027291</v>
      </c>
      <c r="AA323" s="4">
        <f t="shared" ref="AA323:AA346" si="436">R322*AD323*(1-BF322)</f>
        <v>10750.701741854255</v>
      </c>
      <c r="AB323" s="4">
        <f t="shared" ref="AB323:AB346" si="437">S322*AE323*(1-BG322)</f>
        <v>2727.5997359104344</v>
      </c>
      <c r="AC323" s="12">
        <f t="shared" ref="AC323:AC346" si="438">AC322*(1+AF323)</f>
        <v>1.1279257675681094</v>
      </c>
      <c r="AD323" s="12">
        <f t="shared" ref="AD323:AD346" si="439">AD322*(1+AG323)</f>
        <v>5.3300059316175386</v>
      </c>
      <c r="AE323" s="12">
        <f t="shared" ref="AE323:AE346" si="440">AE322*(1+AH323)</f>
        <v>2.0665060737019347</v>
      </c>
      <c r="AF323" s="11">
        <f t="shared" si="422"/>
        <v>-2.9039671966837322E-3</v>
      </c>
      <c r="AG323" s="11">
        <f t="shared" si="423"/>
        <v>2.0567434751257441E-3</v>
      </c>
      <c r="AH323" s="11">
        <f t="shared" si="424"/>
        <v>8.257041531207765E-4</v>
      </c>
      <c r="AI323" s="1">
        <f t="shared" si="403"/>
        <v>643733.11424748285</v>
      </c>
      <c r="AJ323" s="1">
        <f t="shared" si="404"/>
        <v>664560.26478702249</v>
      </c>
      <c r="AK323" s="1">
        <f t="shared" si="405"/>
        <v>120119.75065187211</v>
      </c>
      <c r="AL323" s="17">
        <f t="shared" ref="AL323:AN338" si="441">AL322*(1+AO323)</f>
        <v>73.501388650300896</v>
      </c>
      <c r="AM323" s="17">
        <f t="shared" si="441"/>
        <v>34.884788320638648</v>
      </c>
      <c r="AN323" s="17">
        <f t="shared" si="441"/>
        <v>5.0832934595495463</v>
      </c>
      <c r="AO323" s="7">
        <f t="shared" si="425"/>
        <v>1.2487943290679705E-3</v>
      </c>
      <c r="AP323" s="7">
        <f t="shared" si="425"/>
        <v>1.9230494242063645E-3</v>
      </c>
      <c r="AQ323" s="7">
        <f t="shared" si="425"/>
        <v>1.3919802639953604E-3</v>
      </c>
      <c r="AR323" s="1">
        <f t="shared" ref="AR323:AR346" si="442">AL323*AI323^$AR$5*B323^(1-$AR$5)*(1-BI322+0.01*BU322)</f>
        <v>327429.88489188871</v>
      </c>
      <c r="AS323" s="1">
        <f t="shared" ref="AS323:AS346" si="443">AM323*AJ323^$AR$5*C323^(1-$AR$5)*(1-BJ322+0.01*BV322)</f>
        <v>341206.84848102054</v>
      </c>
      <c r="AT323" s="1">
        <f t="shared" ref="AT323:AT346" si="444">AN323*AK323^$AR$5*D323^(1-$AR$5)*(1-BK322+0.01*BW322)</f>
        <v>61226.714148260711</v>
      </c>
      <c r="AU323" s="1">
        <f t="shared" si="406"/>
        <v>65485.976978377745</v>
      </c>
      <c r="AV323" s="1">
        <f t="shared" si="407"/>
        <v>68241.369696204114</v>
      </c>
      <c r="AW323" s="1">
        <f t="shared" si="408"/>
        <v>12245.342829652143</v>
      </c>
      <c r="AX323" s="1">
        <f t="shared" si="378"/>
        <v>203604.22673112701</v>
      </c>
      <c r="AY323" s="1">
        <f t="shared" si="379"/>
        <v>76405.082478502402</v>
      </c>
      <c r="AZ323" s="1">
        <f t="shared" si="380"/>
        <v>7192.9524194459545</v>
      </c>
      <c r="BA323" s="1">
        <f t="shared" si="381"/>
        <v>12.223933323419086</v>
      </c>
      <c r="BB323" s="1">
        <f t="shared" si="382"/>
        <v>11.243804497529677</v>
      </c>
      <c r="BC323" s="1">
        <f t="shared" si="383"/>
        <v>8.8808569950040983</v>
      </c>
      <c r="BD323" s="1">
        <f t="shared" si="384"/>
        <v>58.435976926925818</v>
      </c>
      <c r="BE323">
        <f t="shared" si="370"/>
        <v>0.44605544733121549</v>
      </c>
      <c r="BF323">
        <f t="shared" si="371"/>
        <v>0.64396964061591089</v>
      </c>
      <c r="BG323">
        <f t="shared" si="372"/>
        <v>5.0936644772301656E-2</v>
      </c>
      <c r="BH323">
        <f t="shared" si="385"/>
        <v>0.51847015796392248</v>
      </c>
      <c r="BI323">
        <f t="shared" si="386"/>
        <v>1.989654620938508E-2</v>
      </c>
      <c r="BJ323">
        <f t="shared" si="386"/>
        <v>4.1469689803498549E-2</v>
      </c>
      <c r="BK323">
        <f t="shared" si="386"/>
        <v>2.5945417806596459E-4</v>
      </c>
      <c r="BL323">
        <f t="shared" si="375"/>
        <v>6514.7238350851012</v>
      </c>
      <c r="BM323">
        <f t="shared" si="376"/>
        <v>14149.742165337251</v>
      </c>
      <c r="BN323">
        <f t="shared" si="377"/>
        <v>15.885526795016748</v>
      </c>
      <c r="BO323">
        <f t="shared" si="426"/>
        <v>3208.9966658259436</v>
      </c>
      <c r="BP323">
        <f t="shared" ref="BP323:BP346" si="445">2*BJ$5*BF323*AS323/AA323*1000</f>
        <v>4087.6745884703973</v>
      </c>
      <c r="BQ323">
        <f t="shared" ref="BQ323:BQ346" si="446">2*BK$5*BG323*AT323/AB323*1000</f>
        <v>228.67602955711828</v>
      </c>
      <c r="BR323" s="7">
        <f t="shared" si="393"/>
        <v>2.0021358755435426E-3</v>
      </c>
      <c r="BS323" s="7">
        <f t="shared" si="373"/>
        <v>5.0214974995346925E-4</v>
      </c>
      <c r="BT323" s="7">
        <f t="shared" si="374"/>
        <v>4.3879761592887067E-5</v>
      </c>
      <c r="BU323" s="8">
        <f>MAX((BU$3*climate!$I433+BU$4*climate!$I433^2+BU$5*climate!$I433^6)*(K323/K$66)^$BW$1,-99)</f>
        <v>1.882724282614394</v>
      </c>
      <c r="BV323" s="8">
        <f>MAX((BV$3*climate!$I433+BV$4*climate!$I433^2+BV$5*climate!$I433^6)*(L323/L$66)^$BW$1,-99)</f>
        <v>0.41461137823504624</v>
      </c>
      <c r="BW323" s="8">
        <f>MAX((BW$3*climate!$I433+BW$4*climate!$I433^2+BW$5*climate!$I433^6)*(M323/M$66)^$BW$1,-99)</f>
        <v>-0.34893792496747078</v>
      </c>
      <c r="BX323" s="8">
        <f>MAX((BX$3*climate!$M433+BX$4*climate!$M433^2+BX$5*climate!$M433^6)*(K323/K$66)^$BW$1,-99)</f>
        <v>1.8827237094919334</v>
      </c>
      <c r="BY323" s="8">
        <f>MAX((BY$3*climate!$M433+BY$4*climate!$M433^2+BY$5*climate!$M433^6)*(L323/L$66)^$BW$1,-99)</f>
        <v>0.41461091147206208</v>
      </c>
      <c r="BZ323" s="8">
        <f>MAX((BZ$3*climate!$M433+BZ$4*climate!$M433^2+BZ$5*climate!$M433^6)*(M323/M$66)^$BW$1,-99)</f>
        <v>-0.34893848723505239</v>
      </c>
      <c r="CA323" s="8">
        <f t="shared" si="387"/>
        <v>2.2208321779729743E-3</v>
      </c>
      <c r="CB323" s="8">
        <f t="shared" si="388"/>
        <v>1.1151903228577475E-6</v>
      </c>
      <c r="CC323" s="8">
        <f t="shared" si="389"/>
        <v>9.7449586507266257E-8</v>
      </c>
      <c r="CD323" s="8">
        <f>MAX((CD$3*climate!$I433+CD$4*climate!$I433^2+CD$5*climate!$I433^6)*(K323/K$66)^$BW$1,-99)</f>
        <v>0.87973862774201139</v>
      </c>
      <c r="CE323" s="8">
        <f>MAX((CE$3*climate!$I433+CE$4*climate!$I433^2+CE$5*climate!$I433^6)*(L323/L$66)^$BW$1,-99)</f>
        <v>0.22330236371495607</v>
      </c>
      <c r="CF323" s="8">
        <f>MAX((CF$3*climate!$I433+CF$4*climate!$I433^2+CF$5*climate!$I433^6)*(M323/M$66)^$BW$1,-99)</f>
        <v>-8.5210560465977803E-2</v>
      </c>
      <c r="CG323" s="8">
        <f>MAX((CG$3*climate!$M433+CG$4*climate!$M433^2+CG$5*climate!$M433^6)*(K323/K$66)^$BW$1,-99)</f>
        <v>0.87973878011987161</v>
      </c>
      <c r="CH323" s="8">
        <f>MAX((CH$3*climate!$M433+CH$4*climate!$M433^2+CH$5*climate!$M433^6)*(L323/L$66)^$BW$1,-99)</f>
        <v>0.22330230518912228</v>
      </c>
      <c r="CI323" s="8">
        <f>MAX((CI$3*climate!$M433+CI$4*climate!$M433^2+CI$5*climate!$M433^6)*(M323/M$66)^$BW$1,-99)</f>
        <v>-8.521076667597452E-2</v>
      </c>
      <c r="CJ323" s="8">
        <f t="shared" si="390"/>
        <v>3.7343323196331744E-7</v>
      </c>
      <c r="CK323" s="8">
        <f t="shared" si="391"/>
        <v>1.8751940405469572E-10</v>
      </c>
      <c r="CL323" s="8">
        <f t="shared" si="392"/>
        <v>1.6386161189411663E-11</v>
      </c>
    </row>
    <row r="324" spans="1:90">
      <c r="A324">
        <f t="shared" si="409"/>
        <v>2278</v>
      </c>
      <c r="B324" s="4">
        <f t="shared" si="427"/>
        <v>1286.534738773553</v>
      </c>
      <c r="C324" s="4">
        <f t="shared" si="428"/>
        <v>3572.6089894610836</v>
      </c>
      <c r="D324" s="4">
        <f t="shared" si="429"/>
        <v>6809.6340317340473</v>
      </c>
      <c r="E324" s="11">
        <f t="shared" si="410"/>
        <v>1.0449606482807211E-8</v>
      </c>
      <c r="F324" s="11">
        <f t="shared" si="411"/>
        <v>2.0949157325082015E-8</v>
      </c>
      <c r="G324" s="11">
        <f t="shared" si="412"/>
        <v>4.6252162669402775E-8</v>
      </c>
      <c r="H324" s="4">
        <f t="shared" si="430"/>
        <v>327941.1225643605</v>
      </c>
      <c r="I324" s="4">
        <f t="shared" si="431"/>
        <v>342035.16397551395</v>
      </c>
      <c r="J324" s="4">
        <f t="shared" si="432"/>
        <v>61334.183015312025</v>
      </c>
      <c r="K324" s="4">
        <f t="shared" si="400"/>
        <v>254902.65647780726</v>
      </c>
      <c r="L324" s="4">
        <f t="shared" si="401"/>
        <v>95738.202804866378</v>
      </c>
      <c r="M324" s="4">
        <f t="shared" si="402"/>
        <v>9006.9719943075288</v>
      </c>
      <c r="N324" s="11">
        <f t="shared" si="413"/>
        <v>1.5613548707837932E-3</v>
      </c>
      <c r="O324" s="11">
        <f t="shared" si="414"/>
        <v>2.4275841262639819E-3</v>
      </c>
      <c r="P324" s="11">
        <f t="shared" si="415"/>
        <v>1.7552147246151506E-3</v>
      </c>
      <c r="Q324" s="4">
        <f t="shared" si="416"/>
        <v>1600.1057341915425</v>
      </c>
      <c r="R324" s="4">
        <f t="shared" si="417"/>
        <v>5543.3415957416182</v>
      </c>
      <c r="S324" s="4">
        <f t="shared" si="418"/>
        <v>1361.8034966951036</v>
      </c>
      <c r="T324" s="4">
        <f t="shared" si="433"/>
        <v>4.879246987018262</v>
      </c>
      <c r="U324" s="4">
        <f t="shared" si="434"/>
        <v>16.206934782116328</v>
      </c>
      <c r="V324" s="4">
        <f t="shared" si="435"/>
        <v>22.203010291261734</v>
      </c>
      <c r="W324" s="11">
        <f t="shared" si="419"/>
        <v>-1.219247815263802E-2</v>
      </c>
      <c r="X324" s="11">
        <f t="shared" si="420"/>
        <v>-1.3228699347321071E-2</v>
      </c>
      <c r="Y324" s="11">
        <f t="shared" si="421"/>
        <v>-1.2203590333800474E-2</v>
      </c>
      <c r="Z324" s="4">
        <f t="shared" ref="Z324:Z346" si="447">Q323*AC324*(1-BE323)</f>
        <v>1007.5870840284111</v>
      </c>
      <c r="AA324" s="4">
        <f t="shared" si="436"/>
        <v>10656.366633666192</v>
      </c>
      <c r="AB324" s="4">
        <f t="shared" si="437"/>
        <v>2701.3179940756609</v>
      </c>
      <c r="AC324" s="12">
        <f t="shared" si="438"/>
        <v>1.1246503081387973</v>
      </c>
      <c r="AD324" s="12">
        <f t="shared" si="439"/>
        <v>5.3409683865397746</v>
      </c>
      <c r="AE324" s="12">
        <f t="shared" si="440"/>
        <v>2.0682123963494399</v>
      </c>
      <c r="AF324" s="11">
        <f t="shared" si="422"/>
        <v>-2.9039671966837322E-3</v>
      </c>
      <c r="AG324" s="11">
        <f t="shared" si="423"/>
        <v>2.0567434751257441E-3</v>
      </c>
      <c r="AH324" s="11">
        <f t="shared" si="424"/>
        <v>8.257041531207765E-4</v>
      </c>
      <c r="AI324" s="1">
        <f t="shared" si="403"/>
        <v>644845.77980111237</v>
      </c>
      <c r="AJ324" s="1">
        <f t="shared" si="404"/>
        <v>666345.60800452437</v>
      </c>
      <c r="AK324" s="1">
        <f t="shared" si="405"/>
        <v>120353.11841633705</v>
      </c>
      <c r="AL324" s="17">
        <f t="shared" si="441"/>
        <v>73.592258886452754</v>
      </c>
      <c r="AM324" s="17">
        <f t="shared" si="441"/>
        <v>34.951202641011278</v>
      </c>
      <c r="AN324" s="17">
        <f t="shared" si="441"/>
        <v>5.0902985452796177</v>
      </c>
      <c r="AO324" s="7">
        <f t="shared" si="425"/>
        <v>1.2363063857772907E-3</v>
      </c>
      <c r="AP324" s="7">
        <f t="shared" si="425"/>
        <v>1.9038189299643009E-3</v>
      </c>
      <c r="AQ324" s="7">
        <f t="shared" si="425"/>
        <v>1.3780604613554067E-3</v>
      </c>
      <c r="AR324" s="1">
        <f t="shared" si="442"/>
        <v>327941.1225643605</v>
      </c>
      <c r="AS324" s="1">
        <f t="shared" si="443"/>
        <v>342035.16397551395</v>
      </c>
      <c r="AT324" s="1">
        <f t="shared" si="444"/>
        <v>61334.183015312025</v>
      </c>
      <c r="AU324" s="1">
        <f t="shared" si="406"/>
        <v>65588.224512872097</v>
      </c>
      <c r="AV324" s="1">
        <f t="shared" si="407"/>
        <v>68407.032795102787</v>
      </c>
      <c r="AW324" s="1">
        <f t="shared" si="408"/>
        <v>12266.836603062406</v>
      </c>
      <c r="AX324" s="1">
        <f t="shared" si="378"/>
        <v>203922.1251822458</v>
      </c>
      <c r="AY324" s="1">
        <f t="shared" si="379"/>
        <v>76590.562243893102</v>
      </c>
      <c r="AZ324" s="1">
        <f t="shared" si="380"/>
        <v>7205.5775954460232</v>
      </c>
      <c r="BA324" s="1">
        <f t="shared" si="381"/>
        <v>12.225493460642641</v>
      </c>
      <c r="BB324" s="1">
        <f t="shared" si="382"/>
        <v>11.246229139833648</v>
      </c>
      <c r="BC324" s="1">
        <f t="shared" si="383"/>
        <v>8.8826106711394548</v>
      </c>
      <c r="BD324" s="1">
        <f t="shared" si="384"/>
        <v>56.744983617983628</v>
      </c>
      <c r="BE324">
        <f t="shared" ref="BE324:BE346" si="448">BE323</f>
        <v>0.44605544733121549</v>
      </c>
      <c r="BF324">
        <f t="shared" ref="BF324:BF346" si="449">BF323</f>
        <v>0.64396964061591089</v>
      </c>
      <c r="BG324">
        <f t="shared" ref="BG324:BG346" si="450">BG323</f>
        <v>5.0936644772301656E-2</v>
      </c>
      <c r="BH324">
        <f t="shared" si="385"/>
        <v>0.51857093436126178</v>
      </c>
      <c r="BI324">
        <f t="shared" si="386"/>
        <v>1.989654620938508E-2</v>
      </c>
      <c r="BJ324">
        <f t="shared" si="386"/>
        <v>4.1469689803498549E-2</v>
      </c>
      <c r="BK324">
        <f t="shared" si="386"/>
        <v>2.5945417806596459E-4</v>
      </c>
      <c r="BL324">
        <f t="shared" si="375"/>
        <v>6524.8956990594152</v>
      </c>
      <c r="BM324">
        <f t="shared" si="376"/>
        <v>14184.092151953326</v>
      </c>
      <c r="BN324">
        <f t="shared" si="377"/>
        <v>15.913410041585227</v>
      </c>
      <c r="BO324">
        <f t="shared" si="426"/>
        <v>3215.4215131750934</v>
      </c>
      <c r="BP324">
        <f t="shared" si="445"/>
        <v>4133.87168807532</v>
      </c>
      <c r="BQ324">
        <f t="shared" si="446"/>
        <v>231.30616236237034</v>
      </c>
      <c r="BR324" s="7">
        <f t="shared" si="393"/>
        <v>1.9825928246319791E-3</v>
      </c>
      <c r="BS324" s="7">
        <f t="shared" ref="BS324:BS346" si="451">BS323/(1+BS$5)</f>
        <v>4.8752402908103806E-4</v>
      </c>
      <c r="BT324" s="7">
        <f t="shared" ref="BT324:BT346" si="452">BT323/(1+BT$5+BR323)</f>
        <v>4.2519060830876846E-5</v>
      </c>
      <c r="BU324" s="8">
        <f>MAX((BU$3*climate!$I434+BU$4*climate!$I434^2+BU$5*climate!$I434^6)*(K324/K$66)^$BW$1,-99)</f>
        <v>1.8806926363499958</v>
      </c>
      <c r="BV324" s="8">
        <f>MAX((BV$3*climate!$I434+BV$4*climate!$I434^2+BV$5*climate!$I434^6)*(L324/L$66)^$BW$1,-99)</f>
        <v>0.41330391827707386</v>
      </c>
      <c r="BW324" s="8">
        <f>MAX((BW$3*climate!$I434+BW$4*climate!$I434^2+BW$5*climate!$I434^6)*(M324/M$66)^$BW$1,-99)</f>
        <v>-0.35005733865482175</v>
      </c>
      <c r="BX324" s="8">
        <f>MAX((BX$3*climate!$M434+BX$4*climate!$M434^2+BX$5*climate!$M434^6)*(K324/K$66)^$BW$1,-99)</f>
        <v>1.8806920634459705</v>
      </c>
      <c r="BY324" s="8">
        <f>MAX((BY$3*climate!$M434+BY$4*climate!$M434^2+BY$5*climate!$M434^6)*(L324/L$66)^$BW$1,-99)</f>
        <v>0.4133034520022818</v>
      </c>
      <c r="BZ324" s="8">
        <f>MAX((BZ$3*climate!$M434+BZ$4*climate!$M434^2+BZ$5*climate!$M434^6)*(M324/M$66)^$BW$1,-99)</f>
        <v>-0.35005790026967321</v>
      </c>
      <c r="CA324" s="8">
        <f t="shared" si="387"/>
        <v>2.2232497727212247E-3</v>
      </c>
      <c r="CB324" s="8">
        <f t="shared" si="388"/>
        <v>1.0838876868505536E-6</v>
      </c>
      <c r="CC324" s="8">
        <f t="shared" si="389"/>
        <v>9.4530492328566871E-8</v>
      </c>
      <c r="CD324" s="8">
        <f>MAX((CD$3*climate!$I434+CD$4*climate!$I434^2+CD$5*climate!$I434^6)*(K324/K$66)^$BW$1,-99)</f>
        <v>0.87973969726811252</v>
      </c>
      <c r="CE324" s="8">
        <f>MAX((CE$3*climate!$I434+CE$4*climate!$I434^2+CE$5*climate!$I434^6)*(L324/L$66)^$BW$1,-99)</f>
        <v>0.22303418651105048</v>
      </c>
      <c r="CF324" s="8">
        <f>MAX((CF$3*climate!$I434+CF$4*climate!$I434^2+CF$5*climate!$I434^6)*(M324/M$66)^$BW$1,-99)</f>
        <v>-8.5640301659729495E-2</v>
      </c>
      <c r="CG324" s="8">
        <f>MAX((CG$3*climate!$M434+CG$4*climate!$M434^2+CG$5*climate!$M434^6)*(K324/K$66)^$BW$1,-99)</f>
        <v>0.87973984885535772</v>
      </c>
      <c r="CH324" s="8">
        <f>MAX((CH$3*climate!$M434+CH$4*climate!$M434^2+CH$5*climate!$M434^6)*(L324/L$66)^$BW$1,-99)</f>
        <v>0.22303412767028025</v>
      </c>
      <c r="CI324" s="8">
        <f>MAX((CI$3*climate!$M434+CI$4*climate!$M434^2+CI$5*climate!$M434^6)*(M324/M$66)^$BW$1,-99)</f>
        <v>-8.5640508033249921E-2</v>
      </c>
      <c r="CJ324" s="8">
        <f t="shared" si="390"/>
        <v>3.8484561464806568E-7</v>
      </c>
      <c r="CK324" s="8">
        <f t="shared" si="391"/>
        <v>1.8762148462739354E-10</v>
      </c>
      <c r="CL324" s="8">
        <f t="shared" si="392"/>
        <v>1.6363274099717294E-11</v>
      </c>
    </row>
    <row r="325" spans="1:90">
      <c r="A325">
        <f t="shared" si="409"/>
        <v>2279</v>
      </c>
      <c r="B325" s="4">
        <f t="shared" si="427"/>
        <v>1286.5347515451458</v>
      </c>
      <c r="C325" s="4">
        <f t="shared" si="428"/>
        <v>3572.6090605620739</v>
      </c>
      <c r="D325" s="4">
        <f t="shared" si="429"/>
        <v>6809.6343309463327</v>
      </c>
      <c r="E325" s="11">
        <f t="shared" si="410"/>
        <v>9.9271261586668492E-9</v>
      </c>
      <c r="F325" s="11">
        <f t="shared" si="411"/>
        <v>1.9901699458827912E-8</v>
      </c>
      <c r="G325" s="11">
        <f t="shared" si="412"/>
        <v>4.3939554535932633E-8</v>
      </c>
      <c r="H325" s="4">
        <f t="shared" si="430"/>
        <v>328448.14039740514</v>
      </c>
      <c r="I325" s="4">
        <f t="shared" si="431"/>
        <v>342857.28539236076</v>
      </c>
      <c r="J325" s="4">
        <f t="shared" si="432"/>
        <v>61440.783688363219</v>
      </c>
      <c r="K325" s="4">
        <f t="shared" si="400"/>
        <v>255296.74966256015</v>
      </c>
      <c r="L325" s="4">
        <f t="shared" si="401"/>
        <v>95968.318833748766</v>
      </c>
      <c r="M325" s="4">
        <f t="shared" si="402"/>
        <v>9022.6259887621327</v>
      </c>
      <c r="N325" s="11">
        <f t="shared" si="413"/>
        <v>1.5460536590650165E-3</v>
      </c>
      <c r="O325" s="11">
        <f t="shared" si="414"/>
        <v>2.4035967058146923E-3</v>
      </c>
      <c r="P325" s="11">
        <f t="shared" si="415"/>
        <v>1.7379863581787891E-3</v>
      </c>
      <c r="Q325" s="4">
        <f t="shared" si="416"/>
        <v>1583.0401826719278</v>
      </c>
      <c r="R325" s="4">
        <f t="shared" si="417"/>
        <v>5483.1582044857569</v>
      </c>
      <c r="S325" s="4">
        <f t="shared" si="418"/>
        <v>1347.5225764080503</v>
      </c>
      <c r="T325" s="4">
        <f t="shared" si="433"/>
        <v>4.8197568747277169</v>
      </c>
      <c r="U325" s="4">
        <f t="shared" si="434"/>
        <v>15.99253811454207</v>
      </c>
      <c r="V325" s="4">
        <f t="shared" si="435"/>
        <v>21.932053849490021</v>
      </c>
      <c r="W325" s="11">
        <f t="shared" si="419"/>
        <v>-1.219247815263802E-2</v>
      </c>
      <c r="X325" s="11">
        <f t="shared" si="420"/>
        <v>-1.3228699347321071E-2</v>
      </c>
      <c r="Y325" s="11">
        <f t="shared" si="421"/>
        <v>-1.2203590333800474E-2</v>
      </c>
      <c r="Z325" s="4">
        <f t="shared" si="447"/>
        <v>993.96129321539559</v>
      </c>
      <c r="AA325" s="4">
        <f t="shared" si="436"/>
        <v>10562.603971069431</v>
      </c>
      <c r="AB325" s="4">
        <f t="shared" si="437"/>
        <v>2675.243007467991</v>
      </c>
      <c r="AC325" s="12">
        <f t="shared" si="438"/>
        <v>1.1213843605362219</v>
      </c>
      <c r="AD325" s="12">
        <f t="shared" si="439"/>
        <v>5.3519533884196431</v>
      </c>
      <c r="AE325" s="12">
        <f t="shared" si="440"/>
        <v>2.0699201279146413</v>
      </c>
      <c r="AF325" s="11">
        <f t="shared" si="422"/>
        <v>-2.9039671966837322E-3</v>
      </c>
      <c r="AG325" s="11">
        <f t="shared" si="423"/>
        <v>2.0567434751257441E-3</v>
      </c>
      <c r="AH325" s="11">
        <f t="shared" si="424"/>
        <v>8.257041531207765E-4</v>
      </c>
      <c r="AI325" s="1">
        <f t="shared" si="403"/>
        <v>645949.42633387318</v>
      </c>
      <c r="AJ325" s="1">
        <f t="shared" si="404"/>
        <v>668118.07999917481</v>
      </c>
      <c r="AK325" s="1">
        <f t="shared" si="405"/>
        <v>120584.64317776574</v>
      </c>
      <c r="AL325" s="17">
        <f t="shared" si="441"/>
        <v>73.682331640261793</v>
      </c>
      <c r="AM325" s="17">
        <f t="shared" si="441"/>
        <v>35.017077994612123</v>
      </c>
      <c r="AN325" s="17">
        <f t="shared" si="441"/>
        <v>5.0972431370497455</v>
      </c>
      <c r="AO325" s="7">
        <f t="shared" si="425"/>
        <v>1.2239433219195179E-3</v>
      </c>
      <c r="AP325" s="7">
        <f t="shared" si="425"/>
        <v>1.8847807406646578E-3</v>
      </c>
      <c r="AQ325" s="7">
        <f t="shared" si="425"/>
        <v>1.3642798567418527E-3</v>
      </c>
      <c r="AR325" s="1">
        <f t="shared" si="442"/>
        <v>328448.14039740514</v>
      </c>
      <c r="AS325" s="1">
        <f t="shared" si="443"/>
        <v>342857.28539236076</v>
      </c>
      <c r="AT325" s="1">
        <f t="shared" si="444"/>
        <v>61440.783688363219</v>
      </c>
      <c r="AU325" s="1">
        <f t="shared" si="406"/>
        <v>65689.62807948103</v>
      </c>
      <c r="AV325" s="1">
        <f t="shared" si="407"/>
        <v>68571.457078472158</v>
      </c>
      <c r="AW325" s="1">
        <f t="shared" si="408"/>
        <v>12288.156737672645</v>
      </c>
      <c r="AX325" s="1">
        <f t="shared" si="378"/>
        <v>204237.39973004814</v>
      </c>
      <c r="AY325" s="1">
        <f t="shared" si="379"/>
        <v>76774.65506699901</v>
      </c>
      <c r="AZ325" s="1">
        <f t="shared" si="380"/>
        <v>7218.1007910097051</v>
      </c>
      <c r="BA325" s="1">
        <f t="shared" si="381"/>
        <v>12.227038320391156</v>
      </c>
      <c r="BB325" s="1">
        <f t="shared" si="382"/>
        <v>11.24862985252132</v>
      </c>
      <c r="BC325" s="1">
        <f t="shared" si="383"/>
        <v>8.8843471489469845</v>
      </c>
      <c r="BD325" s="1">
        <f t="shared" si="384"/>
        <v>55.102816121508106</v>
      </c>
      <c r="BE325">
        <f t="shared" si="448"/>
        <v>0.44605544733121549</v>
      </c>
      <c r="BF325">
        <f t="shared" si="449"/>
        <v>0.64396964061591089</v>
      </c>
      <c r="BG325">
        <f t="shared" si="450"/>
        <v>5.0936644772301656E-2</v>
      </c>
      <c r="BH325">
        <f t="shared" si="385"/>
        <v>0.51867098644765031</v>
      </c>
      <c r="BI325">
        <f t="shared" si="386"/>
        <v>1.989654620938508E-2</v>
      </c>
      <c r="BJ325">
        <f t="shared" si="386"/>
        <v>4.1469689803498549E-2</v>
      </c>
      <c r="BK325">
        <f t="shared" si="386"/>
        <v>2.5945417806596459E-4</v>
      </c>
      <c r="BL325">
        <f t="shared" si="375"/>
        <v>6534.9836028035697</v>
      </c>
      <c r="BM325">
        <f t="shared" si="376"/>
        <v>14218.185272090775</v>
      </c>
      <c r="BN325">
        <f t="shared" si="377"/>
        <v>15.941068031593003</v>
      </c>
      <c r="BO325">
        <f t="shared" si="426"/>
        <v>3221.7963847952815</v>
      </c>
      <c r="BP325">
        <f t="shared" si="445"/>
        <v>4180.5918968731548</v>
      </c>
      <c r="BQ325">
        <f t="shared" si="446"/>
        <v>233.96658655155301</v>
      </c>
      <c r="BR325" s="7">
        <f t="shared" si="393"/>
        <v>1.9632426755982202E-3</v>
      </c>
      <c r="BS325" s="7">
        <f t="shared" si="451"/>
        <v>4.7332430007867774E-4</v>
      </c>
      <c r="BT325" s="7">
        <f t="shared" si="452"/>
        <v>4.120133530014129E-5</v>
      </c>
      <c r="BU325" s="8">
        <f>MAX((BU$3*climate!$I435+BU$4*climate!$I435^2+BU$5*climate!$I435^6)*(K325/K$66)^$BW$1,-99)</f>
        <v>1.8787064587273852</v>
      </c>
      <c r="BV325" s="8">
        <f>MAX((BV$3*climate!$I435+BV$4*climate!$I435^2+BV$5*climate!$I435^6)*(L325/L$66)^$BW$1,-99)</f>
        <v>0.41203091824832089</v>
      </c>
      <c r="BW325" s="8">
        <f>MAX((BW$3*climate!$I435+BW$4*climate!$I435^2+BW$5*climate!$I435^6)*(M325/M$66)^$BW$1,-99)</f>
        <v>-0.35114004676355132</v>
      </c>
      <c r="BX325" s="8">
        <f>MAX((BX$3*climate!$M435+BX$4*climate!$M435^2+BX$5*climate!$M435^6)*(K325/K$66)^$BW$1,-99)</f>
        <v>1.878705886057696</v>
      </c>
      <c r="BY325" s="8">
        <f>MAX((BY$3*climate!$M435+BY$4*climate!$M435^2+BY$5*climate!$M435^6)*(L325/L$66)^$BW$1,-99)</f>
        <v>0.41203045246640596</v>
      </c>
      <c r="BZ325" s="8">
        <f>MAX((BZ$3*climate!$M435+BZ$4*climate!$M435^2+BZ$5*climate!$M435^6)*(M325/M$66)^$BW$1,-99)</f>
        <v>-0.35114060772427391</v>
      </c>
      <c r="CA325" s="8">
        <f t="shared" si="387"/>
        <v>2.2255816090255491E-3</v>
      </c>
      <c r="CB325" s="8">
        <f t="shared" si="388"/>
        <v>1.0534218573599955E-6</v>
      </c>
      <c r="CC325" s="8">
        <f t="shared" si="389"/>
        <v>9.169693411128961E-8</v>
      </c>
      <c r="CD325" s="8">
        <f>MAX((CD$3*climate!$I435+CD$4*climate!$I435^2+CD$5*climate!$I435^6)*(K325/K$66)^$BW$1,-99)</f>
        <v>0.87973259401087966</v>
      </c>
      <c r="CE325" s="8">
        <f>MAX((CE$3*climate!$I435+CE$4*climate!$I435^2+CE$5*climate!$I435^6)*(L325/L$66)^$BW$1,-99)</f>
        <v>0.22277061487459449</v>
      </c>
      <c r="CF325" s="8">
        <f>MAX((CF$3*climate!$I435+CF$4*climate!$I435^2+CF$5*climate!$I435^6)*(M325/M$66)^$BW$1,-99)</f>
        <v>-8.6057248490854651E-2</v>
      </c>
      <c r="CG325" s="8">
        <f>MAX((CG$3*climate!$M435+CG$4*climate!$M435^2+CG$5*climate!$M435^6)*(K325/K$66)^$BW$1,-99)</f>
        <v>0.87973274482673935</v>
      </c>
      <c r="CH325" s="8">
        <f>MAX((CH$3*climate!$M435+CH$4*climate!$M435^2+CH$5*climate!$M435^6)*(L325/L$66)^$BW$1,-99)</f>
        <v>0.22277055573141311</v>
      </c>
      <c r="CI325" s="8">
        <f>MAX((CI$3*climate!$M435+CI$4*climate!$M435^2+CI$5*climate!$M435^6)*(M325/M$66)^$BW$1,-99)</f>
        <v>-8.6057455014800097E-2</v>
      </c>
      <c r="CJ325" s="8">
        <f t="shared" si="390"/>
        <v>3.954811298327189E-7</v>
      </c>
      <c r="CK325" s="8">
        <f t="shared" si="391"/>
        <v>1.8719082897239635E-10</v>
      </c>
      <c r="CL325" s="8">
        <f t="shared" si="392"/>
        <v>1.6294350635116561E-11</v>
      </c>
    </row>
    <row r="326" spans="1:90">
      <c r="A326">
        <f t="shared" si="409"/>
        <v>2280</v>
      </c>
      <c r="B326" s="4">
        <f t="shared" si="427"/>
        <v>1286.5347636781592</v>
      </c>
      <c r="C326" s="4">
        <f t="shared" si="428"/>
        <v>3572.6091281080162</v>
      </c>
      <c r="D326" s="4">
        <f t="shared" si="429"/>
        <v>6809.634615198016</v>
      </c>
      <c r="E326" s="11">
        <f t="shared" si="410"/>
        <v>9.4307698507335062E-9</v>
      </c>
      <c r="F326" s="11">
        <f t="shared" si="411"/>
        <v>1.8906614485886515E-8</v>
      </c>
      <c r="G326" s="11">
        <f t="shared" si="412"/>
        <v>4.1742576809136001E-8</v>
      </c>
      <c r="H326" s="4">
        <f t="shared" si="430"/>
        <v>328950.96707319119</v>
      </c>
      <c r="I326" s="4">
        <f t="shared" si="431"/>
        <v>343673.24062521779</v>
      </c>
      <c r="J326" s="4">
        <f t="shared" si="432"/>
        <v>61546.521593003294</v>
      </c>
      <c r="K326" s="4">
        <f t="shared" si="400"/>
        <v>255687.58525632962</v>
      </c>
      <c r="L326" s="4">
        <f t="shared" si="401"/>
        <v>96196.708988206723</v>
      </c>
      <c r="M326" s="4">
        <f t="shared" si="402"/>
        <v>9038.1533035034354</v>
      </c>
      <c r="N326" s="11">
        <f t="shared" si="413"/>
        <v>1.5309070494866628E-3</v>
      </c>
      <c r="O326" s="11">
        <f t="shared" si="414"/>
        <v>2.3798494881797083E-3</v>
      </c>
      <c r="P326" s="11">
        <f t="shared" si="415"/>
        <v>1.720930775656937E-3</v>
      </c>
      <c r="Q326" s="4">
        <f t="shared" si="416"/>
        <v>1566.1329536581886</v>
      </c>
      <c r="R326" s="4">
        <f t="shared" si="417"/>
        <v>5423.4997244065316</v>
      </c>
      <c r="S326" s="4">
        <f t="shared" si="418"/>
        <v>1333.3687116094502</v>
      </c>
      <c r="T326" s="4">
        <f t="shared" si="433"/>
        <v>4.7609920943315727</v>
      </c>
      <c r="U326" s="4">
        <f t="shared" si="434"/>
        <v>15.78097763602422</v>
      </c>
      <c r="V326" s="4">
        <f t="shared" si="435"/>
        <v>21.664404049131992</v>
      </c>
      <c r="W326" s="11">
        <f t="shared" si="419"/>
        <v>-1.219247815263802E-2</v>
      </c>
      <c r="X326" s="11">
        <f t="shared" si="420"/>
        <v>-1.3228699347321071E-2</v>
      </c>
      <c r="Y326" s="11">
        <f t="shared" si="421"/>
        <v>-1.2203590333800474E-2</v>
      </c>
      <c r="Z326" s="4">
        <f t="shared" si="447"/>
        <v>980.50478628595988</v>
      </c>
      <c r="AA326" s="4">
        <f t="shared" si="436"/>
        <v>10469.415759252937</v>
      </c>
      <c r="AB326" s="4">
        <f t="shared" si="437"/>
        <v>2649.3741433125529</v>
      </c>
      <c r="AC326" s="12">
        <f t="shared" si="438"/>
        <v>1.1181278971383506</v>
      </c>
      <c r="AD326" s="12">
        <f t="shared" si="439"/>
        <v>5.3629609836304519</v>
      </c>
      <c r="AE326" s="12">
        <f t="shared" si="440"/>
        <v>2.0716292695608889</v>
      </c>
      <c r="AF326" s="11">
        <f t="shared" si="422"/>
        <v>-2.9039671966837322E-3</v>
      </c>
      <c r="AG326" s="11">
        <f t="shared" si="423"/>
        <v>2.0567434751257441E-3</v>
      </c>
      <c r="AH326" s="11">
        <f t="shared" si="424"/>
        <v>8.257041531207765E-4</v>
      </c>
      <c r="AI326" s="1">
        <f t="shared" si="403"/>
        <v>647044.11177996697</v>
      </c>
      <c r="AJ326" s="1">
        <f t="shared" si="404"/>
        <v>669877.72907772951</v>
      </c>
      <c r="AK326" s="1">
        <f t="shared" si="405"/>
        <v>120814.33559766182</v>
      </c>
      <c r="AL326" s="17">
        <f t="shared" si="441"/>
        <v>73.771612808038796</v>
      </c>
      <c r="AM326" s="17">
        <f t="shared" si="441"/>
        <v>35.08241751366873</v>
      </c>
      <c r="AN326" s="17">
        <f t="shared" si="441"/>
        <v>5.1041276625251699</v>
      </c>
      <c r="AO326" s="7">
        <f t="shared" si="425"/>
        <v>1.2117038887003227E-3</v>
      </c>
      <c r="AP326" s="7">
        <f t="shared" si="425"/>
        <v>1.8659329332580113E-3</v>
      </c>
      <c r="AQ326" s="7">
        <f t="shared" si="425"/>
        <v>1.3506370581744343E-3</v>
      </c>
      <c r="AR326" s="1">
        <f t="shared" si="442"/>
        <v>328950.96707319119</v>
      </c>
      <c r="AS326" s="1">
        <f t="shared" si="443"/>
        <v>343673.24062521779</v>
      </c>
      <c r="AT326" s="1">
        <f t="shared" si="444"/>
        <v>61546.521593003294</v>
      </c>
      <c r="AU326" s="1">
        <f t="shared" si="406"/>
        <v>65790.193414638241</v>
      </c>
      <c r="AV326" s="1">
        <f t="shared" si="407"/>
        <v>68734.648125043561</v>
      </c>
      <c r="AW326" s="1">
        <f t="shared" si="408"/>
        <v>12309.30431860066</v>
      </c>
      <c r="AX326" s="1">
        <f t="shared" si="378"/>
        <v>204550.0682050637</v>
      </c>
      <c r="AY326" s="1">
        <f t="shared" si="379"/>
        <v>76957.367190565375</v>
      </c>
      <c r="AZ326" s="1">
        <f t="shared" si="380"/>
        <v>7230.5226428027472</v>
      </c>
      <c r="BA326" s="1">
        <f t="shared" si="381"/>
        <v>12.228568056797057</v>
      </c>
      <c r="BB326" s="1">
        <f t="shared" si="382"/>
        <v>11.251006874652608</v>
      </c>
      <c r="BC326" s="1">
        <f t="shared" si="383"/>
        <v>8.8860666006179887</v>
      </c>
      <c r="BD326" s="1">
        <f t="shared" si="384"/>
        <v>53.508068839916511</v>
      </c>
      <c r="BE326">
        <f t="shared" si="448"/>
        <v>0.44605544733121549</v>
      </c>
      <c r="BF326">
        <f t="shared" si="449"/>
        <v>0.64396964061591089</v>
      </c>
      <c r="BG326">
        <f t="shared" si="450"/>
        <v>5.0936644772301656E-2</v>
      </c>
      <c r="BH326">
        <f t="shared" si="385"/>
        <v>0.51877032121274969</v>
      </c>
      <c r="BI326">
        <f t="shared" si="386"/>
        <v>1.989654620938508E-2</v>
      </c>
      <c r="BJ326">
        <f t="shared" si="386"/>
        <v>4.1469689803498549E-2</v>
      </c>
      <c r="BK326">
        <f t="shared" si="386"/>
        <v>2.5945417806596459E-4</v>
      </c>
      <c r="BL326">
        <f t="shared" ref="BL326:BL346" si="453">BI326*AR326</f>
        <v>6544.988116993658</v>
      </c>
      <c r="BM326">
        <f t="shared" ref="BM326:BM346" si="454">BJ326*AS326</f>
        <v>14252.022682490897</v>
      </c>
      <c r="BN326">
        <f t="shared" ref="BN326:BN346" si="455">BK326*AT326</f>
        <v>15.968502172731812</v>
      </c>
      <c r="BO326">
        <f t="shared" si="426"/>
        <v>3228.1215529499996</v>
      </c>
      <c r="BP326">
        <f t="shared" si="445"/>
        <v>4227.8411392560702</v>
      </c>
      <c r="BQ326">
        <f t="shared" si="446"/>
        <v>236.65765103556853</v>
      </c>
      <c r="BR326" s="7">
        <f t="shared" si="393"/>
        <v>1.9440834969282061E-3</v>
      </c>
      <c r="BS326" s="7">
        <f t="shared" si="451"/>
        <v>4.5953815541619196E-4</v>
      </c>
      <c r="BT326" s="7">
        <f t="shared" si="452"/>
        <v>3.9925196553820564E-5</v>
      </c>
      <c r="BU326" s="8">
        <f>MAX((BU$3*climate!$I436+BU$4*climate!$I436^2+BU$5*climate!$I436^6)*(K326/K$66)^$BW$1,-99)</f>
        <v>1.8767654001338592</v>
      </c>
      <c r="BV326" s="8">
        <f>MAX((BV$3*climate!$I436+BV$4*climate!$I436^2+BV$5*climate!$I436^6)*(L326/L$66)^$BW$1,-99)</f>
        <v>0.41079206180352007</v>
      </c>
      <c r="BW326" s="8">
        <f>MAX((BW$3*climate!$I436+BW$4*climate!$I436^2+BW$5*climate!$I436^6)*(M326/M$66)^$BW$1,-99)</f>
        <v>-0.35218638462740098</v>
      </c>
      <c r="BX326" s="8">
        <f>MAX((BX$3*climate!$M436+BX$4*climate!$M436^2+BX$5*climate!$M436^6)*(K326/K$66)^$BW$1,-99)</f>
        <v>1.8767648277141342</v>
      </c>
      <c r="BY326" s="8">
        <f>MAX((BY$3*climate!$M436+BY$4*climate!$M436^2+BY$5*climate!$M436^6)*(L326/L$66)^$BW$1,-99)</f>
        <v>0.41079159651906499</v>
      </c>
      <c r="BZ326" s="8">
        <f>MAX((BZ$3*climate!$M436+BZ$4*climate!$M436^2+BZ$5*climate!$M436^6)*(M326/M$66)^$BW$1,-99)</f>
        <v>-0.35218694493264224</v>
      </c>
      <c r="CA326" s="8">
        <f t="shared" si="387"/>
        <v>2.227828607250668E-3</v>
      </c>
      <c r="CB326" s="8">
        <f t="shared" si="388"/>
        <v>1.0237722487593959E-6</v>
      </c>
      <c r="CC326" s="8">
        <f t="shared" si="389"/>
        <v>8.8946495032707241E-8</v>
      </c>
      <c r="CD326" s="8">
        <f>MAX((CD$3*climate!$I436+CD$4*climate!$I436^2+CD$5*climate!$I436^6)*(K326/K$66)^$BW$1,-99)</f>
        <v>0.8797174943013043</v>
      </c>
      <c r="CE326" s="8">
        <f>MAX((CE$3*climate!$I436+CE$4*climate!$I436^2+CE$5*climate!$I436^6)*(L326/L$66)^$BW$1,-99)</f>
        <v>0.22251167026125307</v>
      </c>
      <c r="CF326" s="8">
        <f>MAX((CF$3*climate!$I436+CF$4*climate!$I436^2+CF$5*climate!$I436^6)*(M326/M$66)^$BW$1,-99)</f>
        <v>-8.6461448123909629E-2</v>
      </c>
      <c r="CG326" s="8">
        <f>MAX((CG$3*climate!$M436+CG$4*climate!$M436^2+CG$5*climate!$M436^6)*(K326/K$66)^$BW$1,-99)</f>
        <v>0.8797176443648077</v>
      </c>
      <c r="CH326" s="8">
        <f>MAX((CH$3*climate!$M436+CH$4*climate!$M436^2+CH$5*climate!$M436^6)*(L326/L$66)^$BW$1,-99)</f>
        <v>0.22251161082804807</v>
      </c>
      <c r="CI326" s="8">
        <f>MAX((CI$3*climate!$M436+CI$4*climate!$M436^2+CI$5*climate!$M436^6)*(M326/M$66)^$BW$1,-99)</f>
        <v>-8.6461654785317144E-2</v>
      </c>
      <c r="CJ326" s="8">
        <f t="shared" si="390"/>
        <v>4.0536456859080222E-7</v>
      </c>
      <c r="CK326" s="8">
        <f t="shared" si="391"/>
        <v>1.8628048612129767E-10</v>
      </c>
      <c r="CL326" s="8">
        <f t="shared" si="392"/>
        <v>1.6184260076942456E-11</v>
      </c>
    </row>
    <row r="327" spans="1:90">
      <c r="A327">
        <f t="shared" si="409"/>
        <v>2281</v>
      </c>
      <c r="B327" s="4">
        <f t="shared" si="427"/>
        <v>1286.5347752045218</v>
      </c>
      <c r="C327" s="4">
        <f t="shared" si="428"/>
        <v>3572.6091922766627</v>
      </c>
      <c r="D327" s="4">
        <f t="shared" si="429"/>
        <v>6809.6348852371275</v>
      </c>
      <c r="E327" s="11">
        <f t="shared" si="410"/>
        <v>8.95923135819683E-9</v>
      </c>
      <c r="F327" s="11">
        <f t="shared" si="411"/>
        <v>1.796128376159219E-8</v>
      </c>
      <c r="G327" s="11">
        <f t="shared" si="412"/>
        <v>3.96554479686792E-8</v>
      </c>
      <c r="H327" s="4">
        <f t="shared" si="430"/>
        <v>329449.6312052469</v>
      </c>
      <c r="I327" s="4">
        <f t="shared" si="431"/>
        <v>344483.05782408471</v>
      </c>
      <c r="J327" s="4">
        <f t="shared" si="432"/>
        <v>61651.402153843861</v>
      </c>
      <c r="K327" s="4">
        <f t="shared" si="400"/>
        <v>256075.18549420786</v>
      </c>
      <c r="L327" s="4">
        <f t="shared" si="401"/>
        <v>96423.381143617677</v>
      </c>
      <c r="M327" s="4">
        <f t="shared" si="402"/>
        <v>9053.554734263409</v>
      </c>
      <c r="N327" s="11">
        <f t="shared" si="413"/>
        <v>1.5159134045936717E-3</v>
      </c>
      <c r="O327" s="11">
        <f t="shared" si="414"/>
        <v>2.3563400223882702E-3</v>
      </c>
      <c r="P327" s="11">
        <f t="shared" si="415"/>
        <v>1.7040461964727971E-3</v>
      </c>
      <c r="Q327" s="4">
        <f t="shared" si="416"/>
        <v>1549.383101225834</v>
      </c>
      <c r="R327" s="4">
        <f t="shared" si="417"/>
        <v>5364.3645253436334</v>
      </c>
      <c r="S327" s="4">
        <f t="shared" si="418"/>
        <v>1319.3412722450116</v>
      </c>
      <c r="T327" s="4">
        <f t="shared" si="433"/>
        <v>4.7029438022365531</v>
      </c>
      <c r="U327" s="4">
        <f t="shared" si="434"/>
        <v>15.572215827470458</v>
      </c>
      <c r="V327" s="4">
        <f t="shared" si="435"/>
        <v>21.400020537290455</v>
      </c>
      <c r="W327" s="11">
        <f t="shared" si="419"/>
        <v>-1.219247815263802E-2</v>
      </c>
      <c r="X327" s="11">
        <f t="shared" si="420"/>
        <v>-1.3228699347321071E-2</v>
      </c>
      <c r="Y327" s="11">
        <f t="shared" si="421"/>
        <v>-1.2203590333800474E-2</v>
      </c>
      <c r="Z327" s="4">
        <f t="shared" si="447"/>
        <v>967.21582892589561</v>
      </c>
      <c r="AA327" s="4">
        <f t="shared" si="436"/>
        <v>10376.803851749182</v>
      </c>
      <c r="AB327" s="4">
        <f t="shared" si="437"/>
        <v>2623.7107461572286</v>
      </c>
      <c r="AC327" s="12">
        <f t="shared" si="438"/>
        <v>1.1148808904033638</v>
      </c>
      <c r="AD327" s="12">
        <f t="shared" si="439"/>
        <v>5.3739912186408878</v>
      </c>
      <c r="AE327" s="12">
        <f t="shared" si="440"/>
        <v>2.0733398224524917</v>
      </c>
      <c r="AF327" s="11">
        <f t="shared" si="422"/>
        <v>-2.9039671966837322E-3</v>
      </c>
      <c r="AG327" s="11">
        <f t="shared" si="423"/>
        <v>2.0567434751257441E-3</v>
      </c>
      <c r="AH327" s="11">
        <f t="shared" si="424"/>
        <v>8.257041531207765E-4</v>
      </c>
      <c r="AI327" s="1">
        <f t="shared" si="403"/>
        <v>648129.8940166086</v>
      </c>
      <c r="AJ327" s="1">
        <f t="shared" si="404"/>
        <v>671624.6042950002</v>
      </c>
      <c r="AK327" s="1">
        <f t="shared" si="405"/>
        <v>121042.20635649629</v>
      </c>
      <c r="AL327" s="17">
        <f t="shared" si="441"/>
        <v>73.860108264652837</v>
      </c>
      <c r="AM327" s="17">
        <f t="shared" si="441"/>
        <v>35.147224337503623</v>
      </c>
      <c r="AN327" s="17">
        <f t="shared" si="441"/>
        <v>5.1109525482561233</v>
      </c>
      <c r="AO327" s="7">
        <f t="shared" si="425"/>
        <v>1.1995868498133194E-3</v>
      </c>
      <c r="AP327" s="7">
        <f t="shared" si="425"/>
        <v>1.8472736039254311E-3</v>
      </c>
      <c r="AQ327" s="7">
        <f t="shared" si="425"/>
        <v>1.33713068759269E-3</v>
      </c>
      <c r="AR327" s="1">
        <f t="shared" si="442"/>
        <v>329449.6312052469</v>
      </c>
      <c r="AS327" s="1">
        <f t="shared" si="443"/>
        <v>344483.05782408471</v>
      </c>
      <c r="AT327" s="1">
        <f t="shared" si="444"/>
        <v>61651.402153843861</v>
      </c>
      <c r="AU327" s="1">
        <f t="shared" si="406"/>
        <v>65889.926241049383</v>
      </c>
      <c r="AV327" s="1">
        <f t="shared" si="407"/>
        <v>68896.611564816951</v>
      </c>
      <c r="AW327" s="1">
        <f t="shared" si="408"/>
        <v>12330.280430768773</v>
      </c>
      <c r="AX327" s="1">
        <f t="shared" ref="AX327:AX346" si="456">(AR327-AU327)/B327*1000</f>
        <v>204860.14839536627</v>
      </c>
      <c r="AY327" s="1">
        <f t="shared" ref="AY327:AY346" si="457">(AS327-AV327)/C327*1000</f>
        <v>77138.70491489413</v>
      </c>
      <c r="AZ327" s="1">
        <f t="shared" ref="AZ327:AZ346" si="458">(AT327-AW327)/D327*1000</f>
        <v>7242.8437874107276</v>
      </c>
      <c r="BA327" s="1">
        <f t="shared" ref="BA327:BA346" si="459">LN(AX327)</f>
        <v>12.230082822364793</v>
      </c>
      <c r="BB327" s="1">
        <f t="shared" ref="BB327:BB346" si="460">LN(AY327)</f>
        <v>11.253360442859218</v>
      </c>
      <c r="BC327" s="1">
        <f t="shared" ref="BC327:BC346" si="461">LN(AZ327)</f>
        <v>8.8877691965750252</v>
      </c>
      <c r="BD327" s="1">
        <f t="shared" ref="BD327:BD346" si="462">SUMPRODUCT(BA327:BC327,B327:D327)*BS327</f>
        <v>51.959376474868122</v>
      </c>
      <c r="BE327">
        <f t="shared" si="448"/>
        <v>0.44605544733121549</v>
      </c>
      <c r="BF327">
        <f t="shared" si="449"/>
        <v>0.64396964061591089</v>
      </c>
      <c r="BG327">
        <f t="shared" si="450"/>
        <v>5.0936644772301656E-2</v>
      </c>
      <c r="BH327">
        <f t="shared" ref="BH327:BH346" si="463">(BE327*Z327+BF327*AA327+BG327*AB327)/(Z327+AA327+AB327)</f>
        <v>0.51886894557543328</v>
      </c>
      <c r="BI327">
        <f t="shared" ref="BI327:BK346" si="464">BI$5*BE327^2</f>
        <v>1.989654620938508E-2</v>
      </c>
      <c r="BJ327">
        <f t="shared" si="464"/>
        <v>4.1469689803498549E-2</v>
      </c>
      <c r="BK327">
        <f t="shared" si="464"/>
        <v>2.5945417806596459E-4</v>
      </c>
      <c r="BL327">
        <f t="shared" si="453"/>
        <v>6554.9098109400675</v>
      </c>
      <c r="BM327">
        <f t="shared" si="454"/>
        <v>14285.605550525446</v>
      </c>
      <c r="BN327">
        <f t="shared" si="455"/>
        <v>15.995713872439797</v>
      </c>
      <c r="BO327">
        <f t="shared" si="426"/>
        <v>3234.397290787168</v>
      </c>
      <c r="BP327">
        <f t="shared" si="445"/>
        <v>4275.6254067161863</v>
      </c>
      <c r="BQ327">
        <f t="shared" si="446"/>
        <v>239.37970874449979</v>
      </c>
      <c r="BR327" s="7">
        <f t="shared" si="393"/>
        <v>1.925113376730847E-3</v>
      </c>
      <c r="BS327" s="7">
        <f t="shared" si="451"/>
        <v>4.4615354894775918E-4</v>
      </c>
      <c r="BT327" s="7">
        <f t="shared" si="452"/>
        <v>3.8689302252237204E-5</v>
      </c>
      <c r="BU327" s="8">
        <f>MAX((BU$3*climate!$I437+BU$4*climate!$I437^2+BU$5*climate!$I437^6)*(K327/K$66)^$BW$1,-99)</f>
        <v>1.8748691076086028</v>
      </c>
      <c r="BV327" s="8">
        <f>MAX((BV$3*climate!$I437+BV$4*climate!$I437^2+BV$5*climate!$I437^6)*(L327/L$66)^$BW$1,-99)</f>
        <v>0.40958703202760988</v>
      </c>
      <c r="BW327" s="8">
        <f>MAX((BW$3*climate!$I437+BW$4*climate!$I437^2+BW$5*climate!$I437^6)*(M327/M$66)^$BW$1,-99)</f>
        <v>-0.35319668816150473</v>
      </c>
      <c r="BX327" s="8">
        <f>MAX((BX$3*climate!$M437+BX$4*climate!$M437^2+BX$5*climate!$M437^6)*(K327/K$66)^$BW$1,-99)</f>
        <v>1.8748685354541992</v>
      </c>
      <c r="BY327" s="8">
        <f>MAX((BY$3*climate!$M437+BY$4*climate!$M437^2+BY$5*climate!$M437^6)*(L327/L$66)^$BW$1,-99)</f>
        <v>0.40958656724509968</v>
      </c>
      <c r="BZ327" s="8">
        <f>MAX((BZ$3*climate!$M437+BZ$4*climate!$M437^2+BZ$5*climate!$M437^6)*(M327/M$66)^$BW$1,-99)</f>
        <v>-0.35319724780995715</v>
      </c>
      <c r="CA327" s="8">
        <f t="shared" ref="CA327:CA346" si="465">((BU327-BX327)*H327+(BY327-BY327)*I327+(BW327-BZ327)*J327)/100</f>
        <v>2.2299916907390182E-3</v>
      </c>
      <c r="CB327" s="8">
        <f t="shared" ref="CB327:CB346" si="466">CA327*BS327</f>
        <v>9.9491870694722687E-7</v>
      </c>
      <c r="CC327" s="8">
        <f t="shared" ref="CC327:CC346" si="467">CA327*BT327</f>
        <v>8.6276822542979355E-8</v>
      </c>
      <c r="CD327" s="8">
        <f>MAX((CD$3*climate!$I437+CD$4*climate!$I437^2+CD$5*climate!$I437^6)*(K327/K$66)^$BW$1,-99)</f>
        <v>0.87969457002776319</v>
      </c>
      <c r="CE327" s="8">
        <f>MAX((CE$3*climate!$I437+CE$4*climate!$I437^2+CE$5*climate!$I437^6)*(L327/L$66)^$BW$1,-99)</f>
        <v>0.22225737113230462</v>
      </c>
      <c r="CF327" s="8">
        <f>MAX((CF$3*climate!$I437+CF$4*climate!$I437^2+CF$5*climate!$I437^6)*(M327/M$66)^$BW$1,-99)</f>
        <v>-8.6852951118144298E-2</v>
      </c>
      <c r="CG327" s="8">
        <f>MAX((CG$3*climate!$M437+CG$4*climate!$M437^2+CG$5*climate!$M437^6)*(K327/K$66)^$BW$1,-99)</f>
        <v>0.87969471935773824</v>
      </c>
      <c r="CH327" s="8">
        <f>MAX((CH$3*climate!$M437+CH$4*climate!$M437^2+CH$5*climate!$M437^6)*(L327/L$66)^$BW$1,-99)</f>
        <v>0.22225731142132601</v>
      </c>
      <c r="CI327" s="8">
        <f>MAX((CI$3*climate!$M437+CI$4*climate!$M437^2+CI$5*climate!$M437^6)*(M327/M$66)^$BW$1,-99)</f>
        <v>-8.6853157904186892E-2</v>
      </c>
      <c r="CJ327" s="8">
        <f t="shared" ref="CJ327:CJ346" si="468">((CD327-CG327)*Q327+(CH327-CH327)*R327+(CF327-CI327)*S327)/100</f>
        <v>4.1452020667189537E-7</v>
      </c>
      <c r="CK327" s="8">
        <f t="shared" ref="CK327:CK346" si="469">CJ327*BS327</f>
        <v>1.8493966131722474E-10</v>
      </c>
      <c r="CL327" s="8">
        <f t="shared" ref="CL327:CL346" si="470">CJ327*BT327</f>
        <v>1.6037497565588792E-11</v>
      </c>
    </row>
    <row r="328" spans="1:90">
      <c r="A328">
        <f t="shared" si="409"/>
        <v>2282</v>
      </c>
      <c r="B328" s="4">
        <f t="shared" si="427"/>
        <v>1286.5347861545663</v>
      </c>
      <c r="C328" s="4">
        <f t="shared" si="428"/>
        <v>3572.6092532368775</v>
      </c>
      <c r="D328" s="4">
        <f t="shared" si="429"/>
        <v>6809.6351417742935</v>
      </c>
      <c r="E328" s="11">
        <f t="shared" si="410"/>
        <v>8.511269790286988E-9</v>
      </c>
      <c r="F328" s="11">
        <f t="shared" si="411"/>
        <v>1.7063219573512581E-8</v>
      </c>
      <c r="G328" s="11">
        <f t="shared" si="412"/>
        <v>3.767267557024524E-8</v>
      </c>
      <c r="H328" s="4">
        <f t="shared" si="430"/>
        <v>329944.1613355247</v>
      </c>
      <c r="I328" s="4">
        <f t="shared" si="431"/>
        <v>345286.76538531948</v>
      </c>
      <c r="J328" s="4">
        <f t="shared" si="432"/>
        <v>61755.430793694264</v>
      </c>
      <c r="K328" s="4">
        <f t="shared" si="400"/>
        <v>256459.57255592209</v>
      </c>
      <c r="L328" s="4">
        <f t="shared" si="401"/>
        <v>96648.343244501375</v>
      </c>
      <c r="M328" s="4">
        <f t="shared" si="402"/>
        <v>9068.8310765506722</v>
      </c>
      <c r="N328" s="11">
        <f t="shared" si="413"/>
        <v>1.5010711052396708E-3</v>
      </c>
      <c r="O328" s="11">
        <f t="shared" si="414"/>
        <v>2.3330658831453022E-3</v>
      </c>
      <c r="P328" s="11">
        <f t="shared" si="415"/>
        <v>1.6873308590545921E-3</v>
      </c>
      <c r="Q328" s="4">
        <f t="shared" si="416"/>
        <v>1532.789672400781</v>
      </c>
      <c r="R328" s="4">
        <f t="shared" si="417"/>
        <v>5305.75090356685</v>
      </c>
      <c r="S328" s="4">
        <f t="shared" si="418"/>
        <v>1305.4396190611112</v>
      </c>
      <c r="T328" s="4">
        <f t="shared" si="433"/>
        <v>4.6456032626746993</v>
      </c>
      <c r="U328" s="4">
        <f t="shared" si="434"/>
        <v>15.366215666117258</v>
      </c>
      <c r="V328" s="4">
        <f t="shared" si="435"/>
        <v>21.138863453518447</v>
      </c>
      <c r="W328" s="11">
        <f t="shared" si="419"/>
        <v>-1.219247815263802E-2</v>
      </c>
      <c r="X328" s="11">
        <f t="shared" si="420"/>
        <v>-1.3228699347321071E-2</v>
      </c>
      <c r="Y328" s="11">
        <f t="shared" si="421"/>
        <v>-1.2203590333800474E-2</v>
      </c>
      <c r="Z328" s="4">
        <f t="shared" si="447"/>
        <v>954.09269506602743</v>
      </c>
      <c r="AA328" s="4">
        <f t="shared" si="436"/>
        <v>10284.769953593013</v>
      </c>
      <c r="AB328" s="4">
        <f t="shared" si="437"/>
        <v>2598.2521385831642</v>
      </c>
      <c r="AC328" s="12">
        <f t="shared" si="438"/>
        <v>1.111643312869423</v>
      </c>
      <c r="AD328" s="12">
        <f t="shared" si="439"/>
        <v>5.3850441400152107</v>
      </c>
      <c r="AE328" s="12">
        <f t="shared" si="440"/>
        <v>2.0750517877547212</v>
      </c>
      <c r="AF328" s="11">
        <f t="shared" si="422"/>
        <v>-2.9039671966837322E-3</v>
      </c>
      <c r="AG328" s="11">
        <f t="shared" si="423"/>
        <v>2.0567434751257441E-3</v>
      </c>
      <c r="AH328" s="11">
        <f t="shared" si="424"/>
        <v>8.257041531207765E-4</v>
      </c>
      <c r="AI328" s="1">
        <f t="shared" si="403"/>
        <v>649206.83085599716</v>
      </c>
      <c r="AJ328" s="1">
        <f t="shared" si="404"/>
        <v>673358.75543031713</v>
      </c>
      <c r="AK328" s="1">
        <f t="shared" si="405"/>
        <v>121268.26615161543</v>
      </c>
      <c r="AL328" s="17">
        <f t="shared" si="441"/>
        <v>73.947823863106905</v>
      </c>
      <c r="AM328" s="17">
        <f t="shared" si="441"/>
        <v>35.211501611875839</v>
      </c>
      <c r="AN328" s="17">
        <f t="shared" si="441"/>
        <v>5.1177182196362754</v>
      </c>
      <c r="AO328" s="7">
        <f t="shared" si="425"/>
        <v>1.1875909813151863E-3</v>
      </c>
      <c r="AP328" s="7">
        <f t="shared" si="425"/>
        <v>1.8288008678861768E-3</v>
      </c>
      <c r="AQ328" s="7">
        <f t="shared" si="425"/>
        <v>1.3237593807167631E-3</v>
      </c>
      <c r="AR328" s="1">
        <f t="shared" si="442"/>
        <v>329944.1613355247</v>
      </c>
      <c r="AS328" s="1">
        <f t="shared" si="443"/>
        <v>345286.76538531948</v>
      </c>
      <c r="AT328" s="1">
        <f t="shared" si="444"/>
        <v>61755.430793694264</v>
      </c>
      <c r="AU328" s="1">
        <f t="shared" si="406"/>
        <v>65988.832267104939</v>
      </c>
      <c r="AV328" s="1">
        <f t="shared" si="407"/>
        <v>69057.353077063904</v>
      </c>
      <c r="AW328" s="1">
        <f t="shared" si="408"/>
        <v>12351.086158738854</v>
      </c>
      <c r="AX328" s="1">
        <f t="shared" si="456"/>
        <v>205167.65804473768</v>
      </c>
      <c r="AY328" s="1">
        <f t="shared" si="457"/>
        <v>77318.6745956011</v>
      </c>
      <c r="AZ328" s="1">
        <f t="shared" si="458"/>
        <v>7255.0648612405394</v>
      </c>
      <c r="BA328" s="1">
        <f t="shared" si="459"/>
        <v>12.231582767988945</v>
      </c>
      <c r="BB328" s="1">
        <f t="shared" si="460"/>
        <v>11.255690791369876</v>
      </c>
      <c r="BC328" s="1">
        <f t="shared" si="461"/>
        <v>8.8894551054906668</v>
      </c>
      <c r="BD328" s="1">
        <f t="shared" si="462"/>
        <v>50.455412878391776</v>
      </c>
      <c r="BE328">
        <f t="shared" si="448"/>
        <v>0.44605544733121549</v>
      </c>
      <c r="BF328">
        <f t="shared" si="449"/>
        <v>0.64396964061591089</v>
      </c>
      <c r="BG328">
        <f t="shared" si="450"/>
        <v>5.0936644772301656E-2</v>
      </c>
      <c r="BH328">
        <f t="shared" si="463"/>
        <v>0.51896686638449296</v>
      </c>
      <c r="BI328">
        <f t="shared" si="464"/>
        <v>1.989654620938508E-2</v>
      </c>
      <c r="BJ328">
        <f t="shared" si="464"/>
        <v>4.1469689803498549E-2</v>
      </c>
      <c r="BK328">
        <f t="shared" si="464"/>
        <v>2.5945417806596459E-4</v>
      </c>
      <c r="BL328">
        <f t="shared" si="453"/>
        <v>6564.7492525290727</v>
      </c>
      <c r="BM328">
        <f t="shared" si="454"/>
        <v>14318.935053782579</v>
      </c>
      <c r="BN328">
        <f t="shared" si="455"/>
        <v>16.022704537687506</v>
      </c>
      <c r="BO328">
        <f t="shared" si="426"/>
        <v>3240.6238722773246</v>
      </c>
      <c r="BP328">
        <f t="shared" si="445"/>
        <v>4323.9507586056307</v>
      </c>
      <c r="BQ328">
        <f t="shared" si="446"/>
        <v>242.13311667390204</v>
      </c>
      <c r="BR328" s="7">
        <f t="shared" ref="BR328:BR346" si="471">SUM(H328:J328)/SUM(H327:J327)-1+BR$5</f>
        <v>1.9063304225452882E-3</v>
      </c>
      <c r="BS328" s="7">
        <f t="shared" si="451"/>
        <v>4.3315878538617396E-4</v>
      </c>
      <c r="BT328" s="7">
        <f t="shared" si="452"/>
        <v>3.7492354581463393E-5</v>
      </c>
      <c r="BU328" s="8">
        <f>MAX((BU$3*climate!$I438+BU$4*climate!$I438^2+BU$5*climate!$I438^6)*(K328/K$66)^$BW$1,-99)</f>
        <v>1.8730172250277239</v>
      </c>
      <c r="BV328" s="8">
        <f>MAX((BV$3*climate!$I438+BV$4*climate!$I438^2+BV$5*climate!$I438^6)*(L328/L$66)^$BW$1,-99)</f>
        <v>0.40841551153030176</v>
      </c>
      <c r="BW328" s="8">
        <f>MAX((BW$3*climate!$I438+BW$4*climate!$I438^2+BW$5*climate!$I438^6)*(M328/M$66)^$BW$1,-99)</f>
        <v>-0.35417129376613266</v>
      </c>
      <c r="BX328" s="8">
        <f>MAX((BX$3*climate!$M438+BX$4*climate!$M438^2+BX$5*climate!$M438^6)*(K328/K$66)^$BW$1,-99)</f>
        <v>1.8730166531537389</v>
      </c>
      <c r="BY328" s="8">
        <f>MAX((BY$3*climate!$M438+BY$4*climate!$M438^2+BY$5*climate!$M438^6)*(L328/L$66)^$BW$1,-99)</f>
        <v>0.40841504725412237</v>
      </c>
      <c r="BZ328" s="8">
        <f>MAX((BZ$3*climate!$M438+BZ$4*climate!$M438^2+BZ$5*climate!$M438^6)*(M328/M$66)^$BW$1,-99)</f>
        <v>-0.35417185275653157</v>
      </c>
      <c r="CA328" s="8">
        <f t="shared" si="465"/>
        <v>2.2320717528326204E-3</v>
      </c>
      <c r="CB328" s="8">
        <f t="shared" si="466"/>
        <v>9.6684148935176606E-7</v>
      </c>
      <c r="CC328" s="8">
        <f t="shared" si="467"/>
        <v>8.3685625608469124E-8</v>
      </c>
      <c r="CD328" s="8">
        <f>MAX((CD$3*climate!$I438+CD$4*climate!$I438^2+CD$5*climate!$I438^6)*(K328/K$66)^$BW$1,-99)</f>
        <v>0.87966398870664242</v>
      </c>
      <c r="CE328" s="8">
        <f>MAX((CE$3*climate!$I438+CE$4*climate!$I438^2+CE$5*climate!$I438^6)*(L328/L$66)^$BW$1,-99)</f>
        <v>0.22200773302632745</v>
      </c>
      <c r="CF328" s="8">
        <f>MAX((CF$3*climate!$I438+CF$4*climate!$I438^2+CF$5*climate!$I438^6)*(M328/M$66)^$BW$1,-99)</f>
        <v>-8.7231811332662335E-2</v>
      </c>
      <c r="CG328" s="8">
        <f>MAX((CG$3*climate!$M438+CG$4*climate!$M438^2+CG$5*climate!$M438^6)*(K328/K$66)^$BW$1,-99)</f>
        <v>0.87966413732171744</v>
      </c>
      <c r="CH328" s="8">
        <f>MAX((CH$3*climate!$M438+CH$4*climate!$M438^2+CH$5*climate!$M438^6)*(L328/L$66)^$BW$1,-99)</f>
        <v>0.22200767304968727</v>
      </c>
      <c r="CI328" s="8">
        <f>MAX((CI$3*climate!$M438+CI$4*climate!$M438^2+CI$5*climate!$M438^6)*(M328/M$66)^$BW$1,-99)</f>
        <v>-8.7232018230649938E-2</v>
      </c>
      <c r="CJ328" s="8">
        <f t="shared" si="468"/>
        <v>4.2297177961725221E-7</v>
      </c>
      <c r="CK328" s="8">
        <f t="shared" si="469"/>
        <v>1.8321394231163742E-10</v>
      </c>
      <c r="CL328" s="8">
        <f t="shared" si="470"/>
        <v>1.5858207939362611E-11</v>
      </c>
    </row>
    <row r="329" spans="1:90">
      <c r="A329">
        <f t="shared" si="409"/>
        <v>2283</v>
      </c>
      <c r="B329" s="4">
        <f t="shared" si="427"/>
        <v>1286.5347965571088</v>
      </c>
      <c r="C329" s="4">
        <f t="shared" si="428"/>
        <v>3572.6093111490832</v>
      </c>
      <c r="D329" s="4">
        <f t="shared" si="429"/>
        <v>6809.6353854846102</v>
      </c>
      <c r="E329" s="11">
        <f t="shared" si="410"/>
        <v>8.0857063007726391E-9</v>
      </c>
      <c r="F329" s="11">
        <f t="shared" si="411"/>
        <v>1.621005859483695E-8</v>
      </c>
      <c r="G329" s="11">
        <f t="shared" si="412"/>
        <v>3.5789041791732979E-8</v>
      </c>
      <c r="H329" s="4">
        <f t="shared" si="430"/>
        <v>330434.58593156136</v>
      </c>
      <c r="I329" s="4">
        <f t="shared" si="431"/>
        <v>346084.39194181847</v>
      </c>
      <c r="J329" s="4">
        <f t="shared" si="432"/>
        <v>61858.612932757234</v>
      </c>
      <c r="K329" s="4">
        <f t="shared" si="400"/>
        <v>256840.76856361458</v>
      </c>
      <c r="L329" s="4">
        <f t="shared" si="401"/>
        <v>96871.603301762923</v>
      </c>
      <c r="M329" s="4">
        <f t="shared" si="402"/>
        <v>9083.9831255304507</v>
      </c>
      <c r="N329" s="11">
        <f t="shared" si="413"/>
        <v>1.4863785504024563E-3</v>
      </c>
      <c r="O329" s="11">
        <f t="shared" si="414"/>
        <v>2.3100246705392014E-3</v>
      </c>
      <c r="P329" s="11">
        <f t="shared" si="415"/>
        <v>1.6707830206428298E-3</v>
      </c>
      <c r="Q329" s="4">
        <f t="shared" si="416"/>
        <v>1516.351707567188</v>
      </c>
      <c r="R329" s="4">
        <f t="shared" si="417"/>
        <v>5247.6570841640896</v>
      </c>
      <c r="S329" s="4">
        <f t="shared" si="418"/>
        <v>1291.6631039935917</v>
      </c>
      <c r="T329" s="4">
        <f t="shared" si="433"/>
        <v>4.5889618463887141</v>
      </c>
      <c r="U329" s="4">
        <f t="shared" si="434"/>
        <v>15.162940618964097</v>
      </c>
      <c r="V329" s="4">
        <f t="shared" si="435"/>
        <v>20.88089342380956</v>
      </c>
      <c r="W329" s="11">
        <f t="shared" si="419"/>
        <v>-1.219247815263802E-2</v>
      </c>
      <c r="X329" s="11">
        <f t="shared" si="420"/>
        <v>-1.3228699347321071E-2</v>
      </c>
      <c r="Y329" s="11">
        <f t="shared" si="421"/>
        <v>-1.2203590333800474E-2</v>
      </c>
      <c r="Z329" s="4">
        <f t="shared" si="447"/>
        <v>941.13366712829213</v>
      </c>
      <c r="AA329" s="4">
        <f t="shared" si="436"/>
        <v>10193.315624445955</v>
      </c>
      <c r="AB329" s="4">
        <f t="shared" si="437"/>
        <v>2572.9976219023943</v>
      </c>
      <c r="AC329" s="12">
        <f t="shared" si="438"/>
        <v>1.1084151371544373</v>
      </c>
      <c r="AD329" s="12">
        <f t="shared" si="439"/>
        <v>5.3961197944134511</v>
      </c>
      <c r="AE329" s="12">
        <f t="shared" si="440"/>
        <v>2.0767651666338112</v>
      </c>
      <c r="AF329" s="11">
        <f t="shared" si="422"/>
        <v>-2.9039671966837322E-3</v>
      </c>
      <c r="AG329" s="11">
        <f t="shared" si="423"/>
        <v>2.0567434751257441E-3</v>
      </c>
      <c r="AH329" s="11">
        <f t="shared" si="424"/>
        <v>8.257041531207765E-4</v>
      </c>
      <c r="AI329" s="1">
        <f t="shared" si="403"/>
        <v>650274.98003750248</v>
      </c>
      <c r="AJ329" s="1">
        <f t="shared" si="404"/>
        <v>675080.23296434933</v>
      </c>
      <c r="AK329" s="1">
        <f t="shared" si="405"/>
        <v>121492.52569519274</v>
      </c>
      <c r="AL329" s="17">
        <f t="shared" si="441"/>
        <v>74.034765434127536</v>
      </c>
      <c r="AM329" s="17">
        <f t="shared" si="441"/>
        <v>35.275252488336143</v>
      </c>
      <c r="AN329" s="17">
        <f t="shared" si="441"/>
        <v>5.1244251008623731</v>
      </c>
      <c r="AO329" s="7">
        <f t="shared" si="425"/>
        <v>1.1757150715020345E-3</v>
      </c>
      <c r="AP329" s="7">
        <f t="shared" si="425"/>
        <v>1.8105128592073149E-3</v>
      </c>
      <c r="AQ329" s="7">
        <f t="shared" si="425"/>
        <v>1.3105217869095955E-3</v>
      </c>
      <c r="AR329" s="1">
        <f t="shared" si="442"/>
        <v>330434.58593156136</v>
      </c>
      <c r="AS329" s="1">
        <f t="shared" si="443"/>
        <v>346084.39194181847</v>
      </c>
      <c r="AT329" s="1">
        <f t="shared" si="444"/>
        <v>61858.612932757234</v>
      </c>
      <c r="AU329" s="1">
        <f t="shared" si="406"/>
        <v>66086.917186312276</v>
      </c>
      <c r="AV329" s="1">
        <f t="shared" si="407"/>
        <v>69216.878388363693</v>
      </c>
      <c r="AW329" s="1">
        <f t="shared" si="408"/>
        <v>12371.722586551448</v>
      </c>
      <c r="AX329" s="1">
        <f t="shared" si="456"/>
        <v>205472.6148508917</v>
      </c>
      <c r="AY329" s="1">
        <f t="shared" si="457"/>
        <v>77497.282641410333</v>
      </c>
      <c r="AZ329" s="1">
        <f t="shared" si="458"/>
        <v>7267.1865004243591</v>
      </c>
      <c r="BA329" s="1">
        <f t="shared" si="459"/>
        <v>12.23306804297216</v>
      </c>
      <c r="BB329" s="1">
        <f t="shared" si="460"/>
        <v>11.257998152035249</v>
      </c>
      <c r="BC329" s="1">
        <f t="shared" si="461"/>
        <v>8.8911244943060854</v>
      </c>
      <c r="BD329" s="1">
        <f t="shared" si="462"/>
        <v>48.994889936505729</v>
      </c>
      <c r="BE329">
        <f t="shared" si="448"/>
        <v>0.44605544733121549</v>
      </c>
      <c r="BF329">
        <f t="shared" si="449"/>
        <v>0.64396964061591089</v>
      </c>
      <c r="BG329">
        <f t="shared" si="450"/>
        <v>5.0936644772301656E-2</v>
      </c>
      <c r="BH329">
        <f t="shared" si="463"/>
        <v>0.51906409041934476</v>
      </c>
      <c r="BI329">
        <f t="shared" si="464"/>
        <v>1.989654620938508E-2</v>
      </c>
      <c r="BJ329">
        <f t="shared" si="464"/>
        <v>4.1469689803498549E-2</v>
      </c>
      <c r="BK329">
        <f t="shared" si="464"/>
        <v>2.5945417806596459E-4</v>
      </c>
      <c r="BL329">
        <f t="shared" si="453"/>
        <v>6574.5070081663353</v>
      </c>
      <c r="BM329">
        <f t="shared" si="454"/>
        <v>14352.012379659625</v>
      </c>
      <c r="BN329">
        <f t="shared" si="455"/>
        <v>16.049475574769176</v>
      </c>
      <c r="BO329">
        <f t="shared" si="426"/>
        <v>3246.8015721530733</v>
      </c>
      <c r="BP329">
        <f t="shared" si="445"/>
        <v>4372.8233229050547</v>
      </c>
      <c r="BQ329">
        <f t="shared" si="446"/>
        <v>244.91823593163727</v>
      </c>
      <c r="BR329" s="7">
        <f t="shared" si="471"/>
        <v>1.8877327611472872E-3</v>
      </c>
      <c r="BS329" s="7">
        <f t="shared" si="451"/>
        <v>4.2054251008366404E-4</v>
      </c>
      <c r="BT329" s="7">
        <f t="shared" si="452"/>
        <v>3.633309872816752E-5</v>
      </c>
      <c r="BU329" s="8">
        <f>MAX((BU$3*climate!$I439+BU$4*climate!$I439^2+BU$5*climate!$I439^6)*(K329/K$66)^$BW$1,-99)</f>
        <v>1.8712093932854008</v>
      </c>
      <c r="BV329" s="8">
        <f>MAX((BV$3*climate!$I439+BV$4*climate!$I439^2+BV$5*climate!$I439^6)*(L329/L$66)^$BW$1,-99)</f>
        <v>0.40727718253833672</v>
      </c>
      <c r="BW329" s="8">
        <f>MAX((BW$3*climate!$I439+BW$4*climate!$I439^2+BW$5*climate!$I439^6)*(M329/M$66)^$BW$1,-99)</f>
        <v>-0.35511053823271038</v>
      </c>
      <c r="BX329" s="8">
        <f>MAX((BX$3*climate!$M439+BX$4*climate!$M439^2+BX$5*climate!$M439^6)*(K329/K$66)^$BW$1,-99)</f>
        <v>1.8712088217066682</v>
      </c>
      <c r="BY329" s="8">
        <f>MAX((BY$3*climate!$M439+BY$4*climate!$M439^2+BY$5*climate!$M439^6)*(L329/L$66)^$BW$1,-99)</f>
        <v>0.4072767187727801</v>
      </c>
      <c r="BZ329" s="8">
        <f>MAX((BZ$3*climate!$M439+BZ$4*climate!$M439^2+BZ$5*climate!$M439^6)*(M329/M$66)^$BW$1,-99)</f>
        <v>-0.35511109656383355</v>
      </c>
      <c r="CA329" s="8">
        <f t="shared" si="465"/>
        <v>2.2340697065932084E-3</v>
      </c>
      <c r="CB329" s="8">
        <f t="shared" si="466"/>
        <v>9.3952128211258273E-7</v>
      </c>
      <c r="CC329" s="8">
        <f t="shared" si="467"/>
        <v>8.117067521525928E-8</v>
      </c>
      <c r="CD329" s="8">
        <f>MAX((CD$3*climate!$I439+CD$4*climate!$I439^2+CD$5*climate!$I439^6)*(K329/K$66)^$BW$1,-99)</f>
        <v>0.87962591355360553</v>
      </c>
      <c r="CE329" s="8">
        <f>MAX((CE$3*climate!$I439+CE$4*climate!$I439^2+CE$5*climate!$I439^6)*(L329/L$66)^$BW$1,-99)</f>
        <v>0.2217627686307051</v>
      </c>
      <c r="CF329" s="8">
        <f>MAX((CF$3*climate!$I439+CF$4*climate!$I439^2+CF$5*climate!$I439^6)*(M329/M$66)^$BW$1,-99)</f>
        <v>-8.7598085832021236E-2</v>
      </c>
      <c r="CG329" s="8">
        <f>MAX((CG$3*climate!$M439+CG$4*climate!$M439^2+CG$5*climate!$M439^6)*(K329/K$66)^$BW$1,-99)</f>
        <v>0.87962606147220745</v>
      </c>
      <c r="CH329" s="8">
        <f>MAX((CH$3*climate!$M439+CH$4*climate!$M439^2+CH$5*climate!$M439^6)*(L329/L$66)^$BW$1,-99)</f>
        <v>0.22176270840037773</v>
      </c>
      <c r="CI329" s="8">
        <f>MAX((CI$3*climate!$M439+CI$4*climate!$M439^2+CI$5*climate!$M439^6)*(M329/M$66)^$BW$1,-99)</f>
        <v>-8.7598292829400612E-2</v>
      </c>
      <c r="CJ329" s="8">
        <f t="shared" si="468"/>
        <v>4.3074252957151115E-7</v>
      </c>
      <c r="CK329" s="8">
        <f t="shared" si="469"/>
        <v>1.8114554458579018E-10</v>
      </c>
      <c r="CL329" s="8">
        <f t="shared" si="470"/>
        <v>1.5650210853342333E-11</v>
      </c>
    </row>
    <row r="330" spans="1:90">
      <c r="A330">
        <f t="shared" si="409"/>
        <v>2284</v>
      </c>
      <c r="B330" s="4">
        <f t="shared" si="427"/>
        <v>1286.5348064395243</v>
      </c>
      <c r="C330" s="4">
        <f t="shared" si="428"/>
        <v>3572.6093661656791</v>
      </c>
      <c r="D330" s="4">
        <f t="shared" si="429"/>
        <v>6809.6356170094205</v>
      </c>
      <c r="E330" s="11">
        <f t="shared" si="410"/>
        <v>7.681420985734006E-9</v>
      </c>
      <c r="F330" s="11">
        <f t="shared" si="411"/>
        <v>1.53995556650951E-8</v>
      </c>
      <c r="G330" s="11">
        <f t="shared" si="412"/>
        <v>3.3999589702146325E-8</v>
      </c>
      <c r="H330" s="4">
        <f t="shared" si="430"/>
        <v>330920.93338371662</v>
      </c>
      <c r="I330" s="4">
        <f t="shared" si="431"/>
        <v>346875.96635337255</v>
      </c>
      <c r="J330" s="4">
        <f t="shared" si="432"/>
        <v>61960.953987843248</v>
      </c>
      <c r="K330" s="4">
        <f t="shared" si="400"/>
        <v>257218.79557968423</v>
      </c>
      <c r="L330" s="4">
        <f t="shared" si="401"/>
        <v>97093.169389985371</v>
      </c>
      <c r="M330" s="4">
        <f t="shared" si="402"/>
        <v>9099.0116759073462</v>
      </c>
      <c r="N330" s="11">
        <f t="shared" si="413"/>
        <v>1.4718341569517346E-3</v>
      </c>
      <c r="O330" s="11">
        <f t="shared" si="414"/>
        <v>2.2872140097882632E-3</v>
      </c>
      <c r="P330" s="11">
        <f t="shared" si="415"/>
        <v>1.6544009570711449E-3</v>
      </c>
      <c r="Q330" s="4">
        <f t="shared" si="416"/>
        <v>1500.0682408656678</v>
      </c>
      <c r="R330" s="4">
        <f t="shared" si="417"/>
        <v>5190.0812233865317</v>
      </c>
      <c r="S330" s="4">
        <f t="shared" si="418"/>
        <v>1278.0110705483523</v>
      </c>
      <c r="T330" s="4">
        <f t="shared" si="433"/>
        <v>4.5330110293333306</v>
      </c>
      <c r="U330" s="4">
        <f t="shared" si="434"/>
        <v>14.962354636294538</v>
      </c>
      <c r="V330" s="4">
        <f t="shared" si="435"/>
        <v>20.626071554661639</v>
      </c>
      <c r="W330" s="11">
        <f t="shared" si="419"/>
        <v>-1.219247815263802E-2</v>
      </c>
      <c r="X330" s="11">
        <f t="shared" si="420"/>
        <v>-1.3228699347321071E-2</v>
      </c>
      <c r="Y330" s="11">
        <f t="shared" si="421"/>
        <v>-1.2203590333800474E-2</v>
      </c>
      <c r="Z330" s="4">
        <f t="shared" si="447"/>
        <v>928.33703626124009</v>
      </c>
      <c r="AA330" s="4">
        <f t="shared" si="436"/>
        <v>10102.442281685235</v>
      </c>
      <c r="AB330" s="4">
        <f t="shared" si="437"/>
        <v>2547.9464768428174</v>
      </c>
      <c r="AC330" s="12">
        <f t="shared" si="438"/>
        <v>1.105196335955833</v>
      </c>
      <c r="AD330" s="12">
        <f t="shared" si="439"/>
        <v>5.4072182285916082</v>
      </c>
      <c r="AE330" s="12">
        <f t="shared" si="440"/>
        <v>2.0784799602569572</v>
      </c>
      <c r="AF330" s="11">
        <f t="shared" si="422"/>
        <v>-2.9039671966837322E-3</v>
      </c>
      <c r="AG330" s="11">
        <f t="shared" si="423"/>
        <v>2.0567434751257441E-3</v>
      </c>
      <c r="AH330" s="11">
        <f t="shared" si="424"/>
        <v>8.257041531207765E-4</v>
      </c>
      <c r="AI330" s="1">
        <f t="shared" si="403"/>
        <v>651334.39922006452</v>
      </c>
      <c r="AJ330" s="1">
        <f t="shared" si="404"/>
        <v>676789.08805627818</v>
      </c>
      <c r="AK330" s="1">
        <f t="shared" si="405"/>
        <v>121714.99571222492</v>
      </c>
      <c r="AL330" s="17">
        <f t="shared" si="441"/>
        <v>74.120938785768189</v>
      </c>
      <c r="AM330" s="17">
        <f t="shared" si="441"/>
        <v>35.338480123595644</v>
      </c>
      <c r="AN330" s="17">
        <f t="shared" si="441"/>
        <v>5.1310736148950387</v>
      </c>
      <c r="AO330" s="7">
        <f t="shared" ref="AO330:AQ345" si="472">AO$5*AO329</f>
        <v>1.1639579207870141E-3</v>
      </c>
      <c r="AP330" s="7">
        <f t="shared" si="472"/>
        <v>1.7924077306152417E-3</v>
      </c>
      <c r="AQ330" s="7">
        <f t="shared" si="472"/>
        <v>1.2974165690404994E-3</v>
      </c>
      <c r="AR330" s="1">
        <f t="shared" si="442"/>
        <v>330920.93338371662</v>
      </c>
      <c r="AS330" s="1">
        <f t="shared" si="443"/>
        <v>346875.96635337255</v>
      </c>
      <c r="AT330" s="1">
        <f t="shared" si="444"/>
        <v>61960.953987843248</v>
      </c>
      <c r="AU330" s="1">
        <f t="shared" si="406"/>
        <v>66184.186676743324</v>
      </c>
      <c r="AV330" s="1">
        <f t="shared" si="407"/>
        <v>69375.193270674514</v>
      </c>
      <c r="AW330" s="1">
        <f t="shared" si="408"/>
        <v>12392.19079756865</v>
      </c>
      <c r="AX330" s="1">
        <f t="shared" si="456"/>
        <v>205775.03646374738</v>
      </c>
      <c r="AY330" s="1">
        <f t="shared" si="457"/>
        <v>77674.535511988302</v>
      </c>
      <c r="AZ330" s="1">
        <f t="shared" si="458"/>
        <v>7279.2093407258772</v>
      </c>
      <c r="BA330" s="1">
        <f t="shared" si="459"/>
        <v>12.234538795042857</v>
      </c>
      <c r="BB330" s="1">
        <f t="shared" si="460"/>
        <v>11.260282754352648</v>
      </c>
      <c r="BC330" s="1">
        <f t="shared" si="461"/>
        <v>8.892777528249411</v>
      </c>
      <c r="BD330" s="1">
        <f t="shared" si="462"/>
        <v>47.576556484421282</v>
      </c>
      <c r="BE330">
        <f t="shared" si="448"/>
        <v>0.44605544733121549</v>
      </c>
      <c r="BF330">
        <f t="shared" si="449"/>
        <v>0.64396964061591089</v>
      </c>
      <c r="BG330">
        <f t="shared" si="450"/>
        <v>5.0936644772301656E-2</v>
      </c>
      <c r="BH330">
        <f t="shared" si="463"/>
        <v>0.51916062439072452</v>
      </c>
      <c r="BI330">
        <f t="shared" si="464"/>
        <v>1.989654620938508E-2</v>
      </c>
      <c r="BJ330">
        <f t="shared" si="464"/>
        <v>4.1469689803498549E-2</v>
      </c>
      <c r="BK330">
        <f t="shared" si="464"/>
        <v>2.5945417806596459E-4</v>
      </c>
      <c r="BL330">
        <f t="shared" si="453"/>
        <v>6584.1836427219596</v>
      </c>
      <c r="BM330">
        <f t="shared" si="454"/>
        <v>14384.83872496316</v>
      </c>
      <c r="BN330">
        <f t="shared" si="455"/>
        <v>16.076028389098919</v>
      </c>
      <c r="BO330">
        <f t="shared" si="426"/>
        <v>3252.9306658497712</v>
      </c>
      <c r="BP330">
        <f t="shared" si="445"/>
        <v>4422.2492970009926</v>
      </c>
      <c r="BQ330">
        <f t="shared" si="446"/>
        <v>247.73543178524139</v>
      </c>
      <c r="BR330" s="7">
        <f t="shared" si="471"/>
        <v>1.8693185383489297E-3</v>
      </c>
      <c r="BS330" s="7">
        <f t="shared" si="451"/>
        <v>4.0829369911035343E-4</v>
      </c>
      <c r="BT330" s="7">
        <f t="shared" si="452"/>
        <v>3.5210321408654252E-5</v>
      </c>
      <c r="BU330" s="8">
        <f>MAX((BU$3*climate!$I440+BU$4*climate!$I440^2+BU$5*climate!$I440^6)*(K330/K$66)^$BW$1,-99)</f>
        <v>1.8694452504711692</v>
      </c>
      <c r="BV330" s="8">
        <f>MAX((BV$3*climate!$I440+BV$4*climate!$I440^2+BV$5*climate!$I440^6)*(L330/L$66)^$BW$1,-99)</f>
        <v>0.406171726985463</v>
      </c>
      <c r="BW330" s="8">
        <f>MAX((BW$3*climate!$I440+BW$4*climate!$I440^2+BW$5*climate!$I440^6)*(M330/M$66)^$BW$1,-99)</f>
        <v>-0.35601475865210119</v>
      </c>
      <c r="BX330" s="8">
        <f>MAX((BX$3*climate!$M440+BX$4*climate!$M440^2+BX$5*climate!$M440^6)*(K330/K$66)^$BW$1,-99)</f>
        <v>1.8694446792022703</v>
      </c>
      <c r="BY330" s="8">
        <f>MAX((BY$3*climate!$M440+BY$4*climate!$M440^2+BY$5*climate!$M440^6)*(L330/L$66)^$BW$1,-99)</f>
        <v>0.40617126373472667</v>
      </c>
      <c r="BZ330" s="8">
        <f>MAX((BZ$3*climate!$M440+BZ$4*climate!$M440^2+BZ$5*climate!$M440^6)*(M330/M$66)^$BW$1,-99)</f>
        <v>-0.35601531632276706</v>
      </c>
      <c r="CA330" s="8">
        <f t="shared" si="465"/>
        <v>2.2359864368955915E-3</v>
      </c>
      <c r="CB330" s="8">
        <f t="shared" si="466"/>
        <v>9.1293917348067985E-7</v>
      </c>
      <c r="CC330" s="8">
        <f t="shared" si="467"/>
        <v>7.8729801108485383E-8</v>
      </c>
      <c r="CD330" s="8">
        <f>MAX((CD$3*climate!$I440+CD$4*climate!$I440^2+CD$5*climate!$I440^6)*(K330/K$66)^$BW$1,-99)</f>
        <v>0.87958050355542516</v>
      </c>
      <c r="CE330" s="8">
        <f>MAX((CE$3*climate!$I440+CE$4*climate!$I440^2+CE$5*climate!$I440^6)*(L330/L$66)^$BW$1,-99)</f>
        <v>0.22152248785289722</v>
      </c>
      <c r="CF330" s="8">
        <f>MAX((CF$3*climate!$I440+CF$4*climate!$I440^2+CF$5*climate!$I440^6)*(M330/M$66)^$BW$1,-99)</f>
        <v>-8.795183479233297E-2</v>
      </c>
      <c r="CG330" s="8">
        <f>MAX((CG$3*climate!$M440+CG$4*climate!$M440^2+CG$5*climate!$M440^6)*(K330/K$66)^$BW$1,-99)</f>
        <v>0.87958065079578063</v>
      </c>
      <c r="CH330" s="8">
        <f>MAX((CH$3*climate!$M440+CH$4*climate!$M440^2+CH$5*climate!$M440^6)*(L330/L$66)^$BW$1,-99)</f>
        <v>0.22152242738071928</v>
      </c>
      <c r="CI330" s="8">
        <f>MAX((CI$3*climate!$M440+CI$4*climate!$M440^2+CI$5*climate!$M440^6)*(M330/M$66)^$BW$1,-99)</f>
        <v>-8.7952041876688342E-2</v>
      </c>
      <c r="CJ330" s="8">
        <f t="shared" si="468"/>
        <v>4.3785517697961933E-7</v>
      </c>
      <c r="CK330" s="8">
        <f t="shared" si="469"/>
        <v>1.7877350988362726E-10</v>
      </c>
      <c r="CL330" s="8">
        <f t="shared" si="470"/>
        <v>1.5417021511895587E-11</v>
      </c>
    </row>
    <row r="331" spans="1:90">
      <c r="A331">
        <f t="shared" si="409"/>
        <v>2285</v>
      </c>
      <c r="B331" s="4">
        <f t="shared" si="427"/>
        <v>1286.5348158278189</v>
      </c>
      <c r="C331" s="4">
        <f t="shared" si="428"/>
        <v>3572.6094184314456</v>
      </c>
      <c r="D331" s="4">
        <f t="shared" si="429"/>
        <v>6809.6358369579975</v>
      </c>
      <c r="E331" s="11">
        <f t="shared" si="410"/>
        <v>7.2973499364473056E-9</v>
      </c>
      <c r="F331" s="11">
        <f t="shared" si="411"/>
        <v>1.4629577881840345E-8</v>
      </c>
      <c r="G331" s="11">
        <f t="shared" si="412"/>
        <v>3.229961021703901E-8</v>
      </c>
      <c r="H331" s="4">
        <f t="shared" si="430"/>
        <v>331403.232002504</v>
      </c>
      <c r="I331" s="4">
        <f t="shared" si="431"/>
        <v>347661.51769718638</v>
      </c>
      <c r="J331" s="4">
        <f t="shared" si="432"/>
        <v>62062.459371604404</v>
      </c>
      <c r="K331" s="4">
        <f t="shared" si="400"/>
        <v>257593.67560470031</v>
      </c>
      <c r="L331" s="4">
        <f t="shared" si="401"/>
        <v>97313.049644768384</v>
      </c>
      <c r="M331" s="4">
        <f t="shared" si="402"/>
        <v>9113.9175218111177</v>
      </c>
      <c r="N331" s="11">
        <f t="shared" si="413"/>
        <v>1.4574363594668238E-3</v>
      </c>
      <c r="O331" s="11">
        <f t="shared" si="414"/>
        <v>2.2646315509573522E-3</v>
      </c>
      <c r="P331" s="11">
        <f t="shared" si="415"/>
        <v>1.6381829625782274E-3</v>
      </c>
      <c r="Q331" s="4">
        <f t="shared" si="416"/>
        <v>1483.9383005821014</v>
      </c>
      <c r="R331" s="4">
        <f t="shared" si="417"/>
        <v>5133.0214109510371</v>
      </c>
      <c r="S331" s="4">
        <f t="shared" si="418"/>
        <v>1264.4828541738655</v>
      </c>
      <c r="T331" s="4">
        <f t="shared" si="433"/>
        <v>4.4777423913925167</v>
      </c>
      <c r="U331" s="4">
        <f t="shared" si="434"/>
        <v>14.764422145283003</v>
      </c>
      <c r="V331" s="4">
        <f t="shared" si="435"/>
        <v>20.374359427212895</v>
      </c>
      <c r="W331" s="11">
        <f t="shared" si="419"/>
        <v>-1.219247815263802E-2</v>
      </c>
      <c r="X331" s="11">
        <f t="shared" si="420"/>
        <v>-1.3228699347321071E-2</v>
      </c>
      <c r="Y331" s="11">
        <f t="shared" si="421"/>
        <v>-1.2203590333800474E-2</v>
      </c>
      <c r="Z331" s="4">
        <f t="shared" si="447"/>
        <v>915.70110256516966</v>
      </c>
      <c r="AA331" s="4">
        <f t="shared" si="436"/>
        <v>10012.151203457568</v>
      </c>
      <c r="AB331" s="4">
        <f t="shared" si="437"/>
        <v>2523.0979642205652</v>
      </c>
      <c r="AC331" s="12">
        <f t="shared" si="438"/>
        <v>1.1019868820503222</v>
      </c>
      <c r="AD331" s="12">
        <f t="shared" si="439"/>
        <v>5.4183394894018448</v>
      </c>
      <c r="AE331" s="12">
        <f t="shared" si="440"/>
        <v>2.0801961697923197</v>
      </c>
      <c r="AF331" s="11">
        <f t="shared" si="422"/>
        <v>-2.9039671966837322E-3</v>
      </c>
      <c r="AG331" s="11">
        <f t="shared" si="423"/>
        <v>2.0567434751257441E-3</v>
      </c>
      <c r="AH331" s="11">
        <f t="shared" si="424"/>
        <v>8.257041531207765E-4</v>
      </c>
      <c r="AI331" s="1">
        <f t="shared" si="403"/>
        <v>652385.14597480139</v>
      </c>
      <c r="AJ331" s="1">
        <f t="shared" si="404"/>
        <v>678485.3725213249</v>
      </c>
      <c r="AK331" s="1">
        <f t="shared" si="405"/>
        <v>121935.68693857107</v>
      </c>
      <c r="AL331" s="17">
        <f t="shared" si="441"/>
        <v>74.206349703026092</v>
      </c>
      <c r="AM331" s="17">
        <f t="shared" si="441"/>
        <v>35.401187678907753</v>
      </c>
      <c r="AN331" s="17">
        <f t="shared" si="441"/>
        <v>5.1376641834207204</v>
      </c>
      <c r="AO331" s="7">
        <f t="shared" si="472"/>
        <v>1.1523183415791439E-3</v>
      </c>
      <c r="AP331" s="7">
        <f t="shared" si="472"/>
        <v>1.7744836533090892E-3</v>
      </c>
      <c r="AQ331" s="7">
        <f t="shared" si="472"/>
        <v>1.2844424033500944E-3</v>
      </c>
      <c r="AR331" s="1">
        <f t="shared" si="442"/>
        <v>331403.232002504</v>
      </c>
      <c r="AS331" s="1">
        <f t="shared" si="443"/>
        <v>347661.51769718638</v>
      </c>
      <c r="AT331" s="1">
        <f t="shared" si="444"/>
        <v>62062.459371604404</v>
      </c>
      <c r="AU331" s="1">
        <f t="shared" si="406"/>
        <v>66280.646400500802</v>
      </c>
      <c r="AV331" s="1">
        <f t="shared" si="407"/>
        <v>69532.303539437286</v>
      </c>
      <c r="AW331" s="1">
        <f t="shared" si="408"/>
        <v>12412.491874320882</v>
      </c>
      <c r="AX331" s="1">
        <f t="shared" si="456"/>
        <v>206074.94048376023</v>
      </c>
      <c r="AY331" s="1">
        <f t="shared" si="457"/>
        <v>77850.439715814704</v>
      </c>
      <c r="AZ331" s="1">
        <f t="shared" si="458"/>
        <v>7291.1340174488932</v>
      </c>
      <c r="BA331" s="1">
        <f t="shared" si="459"/>
        <v>12.23599517037275</v>
      </c>
      <c r="BB331" s="1">
        <f t="shared" si="460"/>
        <v>11.262544825490441</v>
      </c>
      <c r="BC331" s="1">
        <f t="shared" si="461"/>
        <v>8.8944143708539141</v>
      </c>
      <c r="BD331" s="1">
        <f t="shared" si="462"/>
        <v>46.199197252446886</v>
      </c>
      <c r="BE331">
        <f t="shared" si="448"/>
        <v>0.44605544733121549</v>
      </c>
      <c r="BF331">
        <f t="shared" si="449"/>
        <v>0.64396964061591089</v>
      </c>
      <c r="BG331">
        <f t="shared" si="450"/>
        <v>5.0936644772301656E-2</v>
      </c>
      <c r="BH331">
        <f t="shared" si="463"/>
        <v>0.51925647494138027</v>
      </c>
      <c r="BI331">
        <f t="shared" si="464"/>
        <v>1.989654620938508E-2</v>
      </c>
      <c r="BJ331">
        <f t="shared" si="464"/>
        <v>4.1469689803498549E-2</v>
      </c>
      <c r="BK331">
        <f t="shared" si="464"/>
        <v>2.5945417806596459E-4</v>
      </c>
      <c r="BL331">
        <f t="shared" si="453"/>
        <v>6593.7797194773848</v>
      </c>
      <c r="BM331">
        <f t="shared" si="454"/>
        <v>14417.415295515841</v>
      </c>
      <c r="BN331">
        <f t="shared" si="455"/>
        <v>16.102364385011942</v>
      </c>
      <c r="BO331">
        <f t="shared" si="426"/>
        <v>3259.0114294474079</v>
      </c>
      <c r="BP331">
        <f t="shared" si="445"/>
        <v>4472.2349484718934</v>
      </c>
      <c r="BQ331">
        <f t="shared" si="446"/>
        <v>250.58507370984233</v>
      </c>
      <c r="BR331" s="7">
        <f t="shared" si="471"/>
        <v>1.8510859188141104E-3</v>
      </c>
      <c r="BS331" s="7">
        <f t="shared" si="451"/>
        <v>3.9640164962170235E-4</v>
      </c>
      <c r="BT331" s="7">
        <f t="shared" si="452"/>
        <v>3.4122849450093107E-5</v>
      </c>
      <c r="BU331" s="8">
        <f>MAX((BU$3*climate!$I441+BU$4*climate!$I441^2+BU$5*climate!$I441^6)*(K331/K$66)^$BW$1,-99)</f>
        <v>1.8677244320434008</v>
      </c>
      <c r="BV331" s="8">
        <f>MAX((BV$3*climate!$I441+BV$4*climate!$I441^2+BV$5*climate!$I441^6)*(L331/L$66)^$BW$1,-99)</f>
        <v>0.40509882660016933</v>
      </c>
      <c r="BW331" s="8">
        <f>MAX((BW$3*climate!$I441+BW$4*climate!$I441^2+BW$5*climate!$I441^6)*(M331/M$66)^$BW$1,-99)</f>
        <v>-0.35688429232510849</v>
      </c>
      <c r="BX331" s="8">
        <f>MAX((BX$3*climate!$M441+BX$4*climate!$M441^2+BX$5*climate!$M441^6)*(K331/K$66)^$BW$1,-99)</f>
        <v>1.8677238610986711</v>
      </c>
      <c r="BY331" s="8">
        <f>MAX((BY$3*climate!$M441+BY$4*climate!$M441^2+BY$5*climate!$M441^6)*(L331/L$66)^$BW$1,-99)</f>
        <v>0.40509836386836229</v>
      </c>
      <c r="BZ331" s="8">
        <f>MAX((BZ$3*climate!$M441+BZ$4*climate!$M441^2+BZ$5*climate!$M441^6)*(M331/M$66)^$BW$1,-99)</f>
        <v>-0.3568848493341753</v>
      </c>
      <c r="CA331" s="8">
        <f t="shared" si="465"/>
        <v>2.237822813016373E-3</v>
      </c>
      <c r="CB331" s="8">
        <f t="shared" si="466"/>
        <v>8.8707665464076863E-7</v>
      </c>
      <c r="CC331" s="8">
        <f t="shared" si="467"/>
        <v>7.6360890944541556E-8</v>
      </c>
      <c r="CD331" s="8">
        <f>MAX((CD$3*climate!$I441+CD$4*climate!$I441^2+CD$5*climate!$I441^6)*(K331/K$66)^$BW$1,-99)</f>
        <v>0.8795279135422881</v>
      </c>
      <c r="CE331" s="8">
        <f>MAX((CE$3*climate!$I441+CE$4*climate!$I441^2+CE$5*climate!$I441^6)*(L331/L$66)^$BW$1,-99)</f>
        <v>0.22128689789142764</v>
      </c>
      <c r="CF331" s="8">
        <f>MAX((CF$3*climate!$I441+CF$4*climate!$I441^2+CF$5*climate!$I441^6)*(M331/M$66)^$BW$1,-99)</f>
        <v>-8.8293121407919534E-2</v>
      </c>
      <c r="CG331" s="8">
        <f>MAX((CG$3*climate!$M441+CG$4*climate!$M441^2+CG$5*climate!$M441^6)*(K331/K$66)^$BW$1,-99)</f>
        <v>0.87952806012242202</v>
      </c>
      <c r="CH331" s="8">
        <f>MAX((CH$3*climate!$M441+CH$4*climate!$M441^2+CH$5*climate!$M441^6)*(L331/L$66)^$BW$1,-99)</f>
        <v>0.22128683718909817</v>
      </c>
      <c r="CI331" s="8">
        <f>MAX((CI$3*climate!$M441+CI$4*climate!$M441^2+CI$5*climate!$M441^6)*(M331/M$66)^$BW$1,-99)</f>
        <v>-8.8293328566972751E-2</v>
      </c>
      <c r="CJ331" s="8">
        <f t="shared" si="468"/>
        <v>4.443319605225364E-7</v>
      </c>
      <c r="CK331" s="8">
        <f t="shared" si="469"/>
        <v>1.7613392213077857E-10</v>
      </c>
      <c r="CL331" s="8">
        <f t="shared" si="470"/>
        <v>1.5161872594775225E-11</v>
      </c>
    </row>
    <row r="332" spans="1:90">
      <c r="A332">
        <f t="shared" si="409"/>
        <v>2286</v>
      </c>
      <c r="B332" s="4">
        <f t="shared" si="427"/>
        <v>1286.5348247466989</v>
      </c>
      <c r="C332" s="4">
        <f t="shared" si="428"/>
        <v>3572.6094680839246</v>
      </c>
      <c r="D332" s="4">
        <f t="shared" si="429"/>
        <v>6809.636045909152</v>
      </c>
      <c r="E332" s="11">
        <f t="shared" si="410"/>
        <v>6.9324824396249403E-9</v>
      </c>
      <c r="F332" s="11">
        <f t="shared" si="411"/>
        <v>1.3898098987748327E-8</v>
      </c>
      <c r="G332" s="11">
        <f t="shared" si="412"/>
        <v>3.0684629706187055E-8</v>
      </c>
      <c r="H332" s="4">
        <f t="shared" si="430"/>
        <v>331881.51001600327</v>
      </c>
      <c r="I332" s="4">
        <f t="shared" si="431"/>
        <v>348441.07525856857</v>
      </c>
      <c r="J332" s="4">
        <f t="shared" si="432"/>
        <v>62163.134491786295</v>
      </c>
      <c r="K332" s="4">
        <f t="shared" si="400"/>
        <v>257965.43057538001</v>
      </c>
      <c r="L332" s="4">
        <f t="shared" si="401"/>
        <v>97531.252260115012</v>
      </c>
      <c r="M332" s="4">
        <f t="shared" si="402"/>
        <v>9128.7014566851085</v>
      </c>
      <c r="N332" s="11">
        <f t="shared" si="413"/>
        <v>1.4431836100285977E-3</v>
      </c>
      <c r="O332" s="11">
        <f t="shared" si="414"/>
        <v>2.2422749687032173E-3</v>
      </c>
      <c r="P332" s="11">
        <f t="shared" si="415"/>
        <v>1.6221273495848898E-3</v>
      </c>
      <c r="Q332" s="4">
        <f t="shared" si="416"/>
        <v>1467.9609095271612</v>
      </c>
      <c r="R332" s="4">
        <f t="shared" si="417"/>
        <v>5076.4756723002538</v>
      </c>
      <c r="S332" s="4">
        <f t="shared" si="418"/>
        <v>1251.0777826256915</v>
      </c>
      <c r="T332" s="4">
        <f t="shared" si="433"/>
        <v>4.4231476151123221</v>
      </c>
      <c r="U332" s="4">
        <f t="shared" si="434"/>
        <v>14.569108043686125</v>
      </c>
      <c r="V332" s="4">
        <f t="shared" si="435"/>
        <v>20.125719091449582</v>
      </c>
      <c r="W332" s="11">
        <f t="shared" si="419"/>
        <v>-1.219247815263802E-2</v>
      </c>
      <c r="X332" s="11">
        <f t="shared" si="420"/>
        <v>-1.3228699347321071E-2</v>
      </c>
      <c r="Y332" s="11">
        <f t="shared" si="421"/>
        <v>-1.2203590333800474E-2</v>
      </c>
      <c r="Z332" s="4">
        <f t="shared" si="447"/>
        <v>903.22417530719201</v>
      </c>
      <c r="AA332" s="4">
        <f t="shared" si="436"/>
        <v>9922.443531697143</v>
      </c>
      <c r="AB332" s="4">
        <f t="shared" si="437"/>
        <v>2498.4513255999573</v>
      </c>
      <c r="AC332" s="12">
        <f t="shared" si="438"/>
        <v>1.0987867482936724</v>
      </c>
      <c r="AD332" s="12">
        <f t="shared" si="439"/>
        <v>5.429483623792688</v>
      </c>
      <c r="AE332" s="12">
        <f t="shared" si="440"/>
        <v>2.0819137964090233</v>
      </c>
      <c r="AF332" s="11">
        <f t="shared" si="422"/>
        <v>-2.9039671966837322E-3</v>
      </c>
      <c r="AG332" s="11">
        <f t="shared" si="423"/>
        <v>2.0567434751257441E-3</v>
      </c>
      <c r="AH332" s="11">
        <f t="shared" si="424"/>
        <v>8.257041531207765E-4</v>
      </c>
      <c r="AI332" s="1">
        <f t="shared" si="403"/>
        <v>653427.27777782211</v>
      </c>
      <c r="AJ332" s="1">
        <f t="shared" si="404"/>
        <v>680169.13880862971</v>
      </c>
      <c r="AK332" s="1">
        <f t="shared" si="405"/>
        <v>122154.61011903486</v>
      </c>
      <c r="AL332" s="17">
        <f t="shared" si="441"/>
        <v>74.291003947472291</v>
      </c>
      <c r="AM332" s="17">
        <f t="shared" si="441"/>
        <v>35.463378319463267</v>
      </c>
      <c r="AN332" s="17">
        <f t="shared" si="441"/>
        <v>5.1441972268147653</v>
      </c>
      <c r="AO332" s="7">
        <f t="shared" si="472"/>
        <v>1.1407951581633524E-3</v>
      </c>
      <c r="AP332" s="7">
        <f t="shared" si="472"/>
        <v>1.7567388167759983E-3</v>
      </c>
      <c r="AQ332" s="7">
        <f t="shared" si="472"/>
        <v>1.2715979793165935E-3</v>
      </c>
      <c r="AR332" s="1">
        <f t="shared" si="442"/>
        <v>331881.51001600327</v>
      </c>
      <c r="AS332" s="1">
        <f t="shared" si="443"/>
        <v>348441.07525856857</v>
      </c>
      <c r="AT332" s="1">
        <f t="shared" si="444"/>
        <v>62163.134491786295</v>
      </c>
      <c r="AU332" s="1">
        <f t="shared" si="406"/>
        <v>66376.302003200661</v>
      </c>
      <c r="AV332" s="1">
        <f t="shared" si="407"/>
        <v>69688.21505171372</v>
      </c>
      <c r="AW332" s="1">
        <f t="shared" si="408"/>
        <v>12432.626898357259</v>
      </c>
      <c r="AX332" s="1">
        <f t="shared" si="456"/>
        <v>206372.34446030404</v>
      </c>
      <c r="AY332" s="1">
        <f t="shared" si="457"/>
        <v>78025.001808092013</v>
      </c>
      <c r="AZ332" s="1">
        <f t="shared" si="458"/>
        <v>7302.9611653480861</v>
      </c>
      <c r="BA332" s="1">
        <f t="shared" si="459"/>
        <v>12.237437313594173</v>
      </c>
      <c r="BB332" s="1">
        <f t="shared" si="460"/>
        <v>11.264784590312219</v>
      </c>
      <c r="BC332" s="1">
        <f t="shared" si="461"/>
        <v>8.8960351839759682</v>
      </c>
      <c r="BD332" s="1">
        <f t="shared" si="462"/>
        <v>44.861631841733377</v>
      </c>
      <c r="BE332">
        <f t="shared" si="448"/>
        <v>0.44605544733121549</v>
      </c>
      <c r="BF332">
        <f t="shared" si="449"/>
        <v>0.64396964061591089</v>
      </c>
      <c r="BG332">
        <f t="shared" si="450"/>
        <v>5.0936644772301656E-2</v>
      </c>
      <c r="BH332">
        <f t="shared" si="463"/>
        <v>0.51935164864675665</v>
      </c>
      <c r="BI332">
        <f t="shared" si="464"/>
        <v>1.989654620938508E-2</v>
      </c>
      <c r="BJ332">
        <f t="shared" si="464"/>
        <v>4.1469689803498549E-2</v>
      </c>
      <c r="BK332">
        <f t="shared" si="464"/>
        <v>2.5945417806596459E-4</v>
      </c>
      <c r="BL332">
        <f t="shared" si="453"/>
        <v>6603.2958000739063</v>
      </c>
      <c r="BM332">
        <f t="shared" si="454"/>
        <v>14449.743305770331</v>
      </c>
      <c r="BN332">
        <f t="shared" si="455"/>
        <v>16.128484965570426</v>
      </c>
      <c r="BO332">
        <f t="shared" si="426"/>
        <v>3265.0441396137121</v>
      </c>
      <c r="BP332">
        <f t="shared" si="445"/>
        <v>4522.786615883173</v>
      </c>
      <c r="BQ332">
        <f t="shared" si="446"/>
        <v>253.46753543662354</v>
      </c>
      <c r="BR332" s="7">
        <f t="shared" si="471"/>
        <v>1.8330330858660204E-3</v>
      </c>
      <c r="BS332" s="7">
        <f t="shared" si="451"/>
        <v>3.8485597050650711E-4</v>
      </c>
      <c r="BT332" s="7">
        <f t="shared" si="452"/>
        <v>3.3069548422007363E-5</v>
      </c>
      <c r="BU332" s="8">
        <f>MAX((BU$3*climate!$I442+BU$4*climate!$I442^2+BU$5*climate!$I442^6)*(K332/K$66)^$BW$1,-99)</f>
        <v>1.8660465709990106</v>
      </c>
      <c r="BV332" s="8">
        <f>MAX((BV$3*climate!$I442+BV$4*climate!$I442^2+BV$5*climate!$I442^6)*(L332/L$66)^$BW$1,-99)</f>
        <v>0.40405816299119857</v>
      </c>
      <c r="BW332" s="8">
        <f>MAX((BW$3*climate!$I442+BW$4*climate!$I442^2+BW$5*climate!$I442^6)*(M332/M$66)^$BW$1,-99)</f>
        <v>-0.35771947667517889</v>
      </c>
      <c r="BX332" s="8">
        <f>MAX((BX$3*climate!$M442+BX$4*climate!$M442^2+BX$5*climate!$M442^6)*(K332/K$66)^$BW$1,-99)</f>
        <v>1.8660460003925359</v>
      </c>
      <c r="BY332" s="8">
        <f>MAX((BY$3*climate!$M442+BY$4*climate!$M442^2+BY$5*climate!$M442^6)*(L332/L$66)^$BW$1,-99)</f>
        <v>0.40405770078233932</v>
      </c>
      <c r="BZ332" s="8">
        <f>MAX((BZ$3*climate!$M442+BZ$4*climate!$M442^2+BZ$5*climate!$M442^6)*(M332/M$66)^$BW$1,-99)</f>
        <v>-0.35772003302154404</v>
      </c>
      <c r="CA332" s="8">
        <f t="shared" si="465"/>
        <v>2.2395797238101197E-3</v>
      </c>
      <c r="CB332" s="8">
        <f t="shared" si="466"/>
        <v>8.6191562813363872E-7</v>
      </c>
      <c r="CC332" s="8">
        <f t="shared" si="467"/>
        <v>7.4061890121484631E-8</v>
      </c>
      <c r="CD332" s="8">
        <f>MAX((CD$3*climate!$I442+CD$4*climate!$I442^2+CD$5*climate!$I442^6)*(K332/K$66)^$BW$1,-99)</f>
        <v>0.87946829426049067</v>
      </c>
      <c r="CE332" s="8">
        <f>MAX((CE$3*climate!$I442+CE$4*climate!$I442^2+CE$5*climate!$I442^6)*(L332/L$66)^$BW$1,-99)</f>
        <v>0.22105600330654124</v>
      </c>
      <c r="CF332" s="8">
        <f>MAX((CF$3*climate!$I442+CF$4*climate!$I442^2+CF$5*climate!$I442^6)*(M332/M$66)^$BW$1,-99)</f>
        <v>-8.8622011798577607E-2</v>
      </c>
      <c r="CG332" s="8">
        <f>MAX((CG$3*climate!$M442+CG$4*climate!$M442^2+CG$5*climate!$M442^6)*(K332/K$66)^$BW$1,-99)</f>
        <v>0.87946844019822712</v>
      </c>
      <c r="CH332" s="8">
        <f>MAX((CH$3*climate!$M442+CH$4*climate!$M442^2+CH$5*climate!$M442^6)*(L332/L$66)^$BW$1,-99)</f>
        <v>0.22105594238562154</v>
      </c>
      <c r="CI332" s="8">
        <f>MAX((CI$3*climate!$M442+CI$4*climate!$M442^2+CI$5*climate!$M442^6)*(M332/M$66)^$BW$1,-99)</f>
        <v>-8.8622219020188478E-2</v>
      </c>
      <c r="CJ332" s="8">
        <f t="shared" si="468"/>
        <v>4.5019461105189065E-7</v>
      </c>
      <c r="CK332" s="8">
        <f t="shared" si="469"/>
        <v>1.7326008395317486E-10</v>
      </c>
      <c r="CL332" s="8">
        <f t="shared" si="470"/>
        <v>1.4887732489507268E-11</v>
      </c>
    </row>
    <row r="333" spans="1:90">
      <c r="A333">
        <f t="shared" si="409"/>
        <v>2287</v>
      </c>
      <c r="B333" s="4">
        <f t="shared" si="427"/>
        <v>1286.5348332196349</v>
      </c>
      <c r="C333" s="4">
        <f t="shared" si="428"/>
        <v>3572.609515253781</v>
      </c>
      <c r="D333" s="4">
        <f t="shared" si="429"/>
        <v>6809.6362444127553</v>
      </c>
      <c r="E333" s="11">
        <f t="shared" si="410"/>
        <v>6.5858583176436927E-9</v>
      </c>
      <c r="F333" s="11">
        <f t="shared" si="411"/>
        <v>1.3203194038360909E-8</v>
      </c>
      <c r="G333" s="11">
        <f t="shared" si="412"/>
        <v>2.9150398220877702E-8</v>
      </c>
      <c r="H333" s="4">
        <f t="shared" si="430"/>
        <v>332355.79556735308</v>
      </c>
      <c r="I333" s="4">
        <f t="shared" si="431"/>
        <v>349214.66852178535</v>
      </c>
      <c r="J333" s="4">
        <f t="shared" si="432"/>
        <v>62262.984750499156</v>
      </c>
      <c r="K333" s="4">
        <f t="shared" si="400"/>
        <v>258334.08236262959</v>
      </c>
      <c r="L333" s="4">
        <f t="shared" si="401"/>
        <v>97747.785485864617</v>
      </c>
      <c r="M333" s="4">
        <f t="shared" si="402"/>
        <v>9143.3642731776399</v>
      </c>
      <c r="N333" s="11">
        <f t="shared" si="413"/>
        <v>1.4290743780176474E-3</v>
      </c>
      <c r="O333" s="11">
        <f t="shared" si="414"/>
        <v>2.2201419620053731E-3</v>
      </c>
      <c r="P333" s="11">
        <f t="shared" si="415"/>
        <v>1.6062324485146551E-3</v>
      </c>
      <c r="Q333" s="4">
        <f t="shared" si="416"/>
        <v>1452.1350854066895</v>
      </c>
      <c r="R333" s="4">
        <f t="shared" si="417"/>
        <v>5020.4419708206469</v>
      </c>
      <c r="S333" s="4">
        <f t="shared" si="418"/>
        <v>1237.7951763231381</v>
      </c>
      <c r="T333" s="4">
        <f t="shared" si="433"/>
        <v>4.3692184844491724</v>
      </c>
      <c r="U333" s="4">
        <f t="shared" si="434"/>
        <v>14.376377693617565</v>
      </c>
      <c r="V333" s="4">
        <f t="shared" si="435"/>
        <v>19.880113060484383</v>
      </c>
      <c r="W333" s="11">
        <f t="shared" si="419"/>
        <v>-1.219247815263802E-2</v>
      </c>
      <c r="X333" s="11">
        <f t="shared" si="420"/>
        <v>-1.3228699347321071E-2</v>
      </c>
      <c r="Y333" s="11">
        <f t="shared" si="421"/>
        <v>-1.2203590333800474E-2</v>
      </c>
      <c r="Z333" s="4">
        <f t="shared" si="447"/>
        <v>890.90457312645822</v>
      </c>
      <c r="AA333" s="4">
        <f t="shared" si="436"/>
        <v>9833.3202751077861</v>
      </c>
      <c r="AB333" s="4">
        <f t="shared" si="437"/>
        <v>2474.0057839410861</v>
      </c>
      <c r="AC333" s="12">
        <f t="shared" si="438"/>
        <v>1.0955959076204769</v>
      </c>
      <c r="AD333" s="12">
        <f t="shared" si="439"/>
        <v>5.4406506788092255</v>
      </c>
      <c r="AE333" s="12">
        <f t="shared" si="440"/>
        <v>2.0836328412771579</v>
      </c>
      <c r="AF333" s="11">
        <f t="shared" si="422"/>
        <v>-2.9039671966837322E-3</v>
      </c>
      <c r="AG333" s="11">
        <f t="shared" si="423"/>
        <v>2.0567434751257441E-3</v>
      </c>
      <c r="AH333" s="11">
        <f t="shared" si="424"/>
        <v>8.257041531207765E-4</v>
      </c>
      <c r="AI333" s="1">
        <f t="shared" si="403"/>
        <v>654460.85200324049</v>
      </c>
      <c r="AJ333" s="1">
        <f t="shared" si="404"/>
        <v>681840.43997948046</v>
      </c>
      <c r="AK333" s="1">
        <f t="shared" si="405"/>
        <v>122371.77600548865</v>
      </c>
      <c r="AL333" s="17">
        <f t="shared" si="441"/>
        <v>74.374907256894673</v>
      </c>
      <c r="AM333" s="17">
        <f t="shared" si="441"/>
        <v>35.525055213798396</v>
      </c>
      <c r="AN333" s="17">
        <f t="shared" si="441"/>
        <v>5.1506731641056005</v>
      </c>
      <c r="AO333" s="7">
        <f t="shared" si="472"/>
        <v>1.1293872065817189E-3</v>
      </c>
      <c r="AP333" s="7">
        <f t="shared" si="472"/>
        <v>1.7391714286082382E-3</v>
      </c>
      <c r="AQ333" s="7">
        <f t="shared" si="472"/>
        <v>1.2588819995234275E-3</v>
      </c>
      <c r="AR333" s="1">
        <f t="shared" si="442"/>
        <v>332355.79556735308</v>
      </c>
      <c r="AS333" s="1">
        <f t="shared" si="443"/>
        <v>349214.66852178535</v>
      </c>
      <c r="AT333" s="1">
        <f t="shared" si="444"/>
        <v>62262.984750499156</v>
      </c>
      <c r="AU333" s="1">
        <f t="shared" si="406"/>
        <v>66471.159113470625</v>
      </c>
      <c r="AV333" s="1">
        <f t="shared" si="407"/>
        <v>69842.93370435707</v>
      </c>
      <c r="AW333" s="1">
        <f t="shared" si="408"/>
        <v>12452.596950099833</v>
      </c>
      <c r="AX333" s="1">
        <f t="shared" si="456"/>
        <v>206667.26589010365</v>
      </c>
      <c r="AY333" s="1">
        <f t="shared" si="457"/>
        <v>78198.228388691685</v>
      </c>
      <c r="AZ333" s="1">
        <f t="shared" si="458"/>
        <v>7314.6914185421128</v>
      </c>
      <c r="BA333" s="1">
        <f t="shared" si="459"/>
        <v>12.238865367817205</v>
      </c>
      <c r="BB333" s="1">
        <f t="shared" si="460"/>
        <v>11.267002271400711</v>
      </c>
      <c r="BC333" s="1">
        <f t="shared" si="461"/>
        <v>8.8976401278128314</v>
      </c>
      <c r="BD333" s="1">
        <f t="shared" si="462"/>
        <v>43.562713729025042</v>
      </c>
      <c r="BE333">
        <f t="shared" si="448"/>
        <v>0.44605544733121549</v>
      </c>
      <c r="BF333">
        <f t="shared" si="449"/>
        <v>0.64396964061591089</v>
      </c>
      <c r="BG333">
        <f t="shared" si="450"/>
        <v>5.0936644772301656E-2</v>
      </c>
      <c r="BH333">
        <f t="shared" si="463"/>
        <v>0.51944615201567512</v>
      </c>
      <c r="BI333">
        <f t="shared" si="464"/>
        <v>1.989654620938508E-2</v>
      </c>
      <c r="BJ333">
        <f t="shared" si="464"/>
        <v>4.1469689803498549E-2</v>
      </c>
      <c r="BK333">
        <f t="shared" si="464"/>
        <v>2.5945417806596459E-4</v>
      </c>
      <c r="BL333">
        <f t="shared" si="453"/>
        <v>6612.7324444627811</v>
      </c>
      <c r="BM333">
        <f t="shared" si="454"/>
        <v>14481.823978430008</v>
      </c>
      <c r="BN333">
        <f t="shared" si="455"/>
        <v>16.154391532374447</v>
      </c>
      <c r="BO333">
        <f t="shared" si="426"/>
        <v>3271.0290735484368</v>
      </c>
      <c r="BP333">
        <f t="shared" si="445"/>
        <v>4573.9107095911922</v>
      </c>
      <c r="BQ333">
        <f t="shared" si="446"/>
        <v>256.38319500185401</v>
      </c>
      <c r="BR333" s="7">
        <f t="shared" si="471"/>
        <v>1.8151582412972989E-3</v>
      </c>
      <c r="BS333" s="7">
        <f t="shared" si="451"/>
        <v>3.7364657330728846E-4</v>
      </c>
      <c r="BT333" s="7">
        <f t="shared" si="452"/>
        <v>3.2049321316170168E-5</v>
      </c>
      <c r="BU333" s="8">
        <f>MAX((BU$3*climate!$I443+BU$4*climate!$I443^2+BU$5*climate!$I443^6)*(K333/K$66)^$BW$1,-99)</f>
        <v>1.8644112980394216</v>
      </c>
      <c r="BV333" s="8">
        <f>MAX((BV$3*climate!$I443+BV$4*climate!$I443^2+BV$5*climate!$I443^6)*(L333/L$66)^$BW$1,-99)</f>
        <v>0.40304941773087999</v>
      </c>
      <c r="BW333" s="8">
        <f>MAX((BW$3*climate!$I443+BW$4*climate!$I443^2+BW$5*climate!$I443^6)*(M333/M$66)^$BW$1,-99)</f>
        <v>-0.35852064916327198</v>
      </c>
      <c r="BX333" s="8">
        <f>MAX((BX$3*climate!$M443+BX$4*climate!$M443^2+BX$5*climate!$M443^6)*(K333/K$66)^$BW$1,-99)</f>
        <v>1.8644107277850492</v>
      </c>
      <c r="BY333" s="8">
        <f>MAX((BY$3*climate!$M443+BY$4*climate!$M443^2+BY$5*climate!$M443^6)*(L333/L$66)^$BW$1,-99)</f>
        <v>0.40304895604890073</v>
      </c>
      <c r="BZ333" s="8">
        <f>MAX((BZ$3*climate!$M443+BZ$4*climate!$M443^2+BZ$5*climate!$M443^6)*(M333/M$66)^$BW$1,-99)</f>
        <v>-0.35852120484586986</v>
      </c>
      <c r="CA333" s="8">
        <f t="shared" si="465"/>
        <v>2.241258027292315E-3</v>
      </c>
      <c r="CB333" s="8">
        <f t="shared" si="466"/>
        <v>8.3743838179522673E-7</v>
      </c>
      <c r="CC333" s="8">
        <f t="shared" si="467"/>
        <v>7.1830798669137087E-8</v>
      </c>
      <c r="CD333" s="8">
        <f>MAX((CD$3*climate!$I443+CD$4*climate!$I443^2+CD$5*climate!$I443^6)*(K333/K$66)^$BW$1,-99)</f>
        <v>0.87940179244545169</v>
      </c>
      <c r="CE333" s="8">
        <f>MAX((CE$3*climate!$I443+CE$4*climate!$I443^2+CE$5*climate!$I443^6)*(L333/L$66)^$BW$1,-99)</f>
        <v>0.22082980609048489</v>
      </c>
      <c r="CF333" s="8">
        <f>MAX((CF$3*climate!$I443+CF$4*climate!$I443^2+CF$5*climate!$I443^6)*(M333/M$66)^$BW$1,-99)</f>
        <v>-8.8938574917503635E-2</v>
      </c>
      <c r="CG333" s="8">
        <f>MAX((CG$3*climate!$M443+CG$4*climate!$M443^2+CG$5*climate!$M443^6)*(K333/K$66)^$BW$1,-99)</f>
        <v>0.87940193775841402</v>
      </c>
      <c r="CH333" s="8">
        <f>MAX((CH$3*climate!$M443+CH$4*climate!$M443^2+CH$5*climate!$M443^6)*(L333/L$66)^$BW$1,-99)</f>
        <v>0.22082974496239902</v>
      </c>
      <c r="CI333" s="8">
        <f>MAX((CI$3*climate!$M443+CI$4*climate!$M443^2+CI$5*climate!$M443^6)*(M333/M$66)^$BW$1,-99)</f>
        <v>-8.8938782189669982E-2</v>
      </c>
      <c r="CJ333" s="8">
        <f t="shared" si="468"/>
        <v>4.5546436727173943E-7</v>
      </c>
      <c r="CK333" s="8">
        <f t="shared" si="469"/>
        <v>1.7018270009465775E-10</v>
      </c>
      <c r="CL333" s="8">
        <f t="shared" si="470"/>
        <v>1.4597323854758115E-11</v>
      </c>
    </row>
    <row r="334" spans="1:90">
      <c r="A334">
        <f t="shared" si="409"/>
        <v>2288</v>
      </c>
      <c r="B334" s="4">
        <f t="shared" si="427"/>
        <v>1286.5348412689243</v>
      </c>
      <c r="C334" s="4">
        <f t="shared" si="428"/>
        <v>3572.6095600651452</v>
      </c>
      <c r="D334" s="4">
        <f t="shared" si="429"/>
        <v>6809.6364329911821</v>
      </c>
      <c r="E334" s="11">
        <f t="shared" si="410"/>
        <v>6.2565654017615074E-9</v>
      </c>
      <c r="F334" s="11">
        <f t="shared" si="411"/>
        <v>1.2543034336442863E-8</v>
      </c>
      <c r="G334" s="11">
        <f t="shared" si="412"/>
        <v>2.7692878309833815E-8</v>
      </c>
      <c r="H334" s="4">
        <f t="shared" si="430"/>
        <v>332826.11671232613</v>
      </c>
      <c r="I334" s="4">
        <f t="shared" si="431"/>
        <v>349982.32716107974</v>
      </c>
      <c r="J334" s="4">
        <f t="shared" si="432"/>
        <v>62362.015543506444</v>
      </c>
      <c r="K334" s="4">
        <f t="shared" si="400"/>
        <v>258699.65276964894</v>
      </c>
      <c r="L334" s="4">
        <f t="shared" si="401"/>
        <v>97962.657625172447</v>
      </c>
      <c r="M334" s="4">
        <f t="shared" si="402"/>
        <v>9157.9067630360223</v>
      </c>
      <c r="N334" s="11">
        <f t="shared" si="413"/>
        <v>1.4151071499197698E-3</v>
      </c>
      <c r="O334" s="11">
        <f t="shared" si="414"/>
        <v>2.198230253910971E-3</v>
      </c>
      <c r="P334" s="11">
        <f t="shared" si="415"/>
        <v>1.5904966075828142E-3</v>
      </c>
      <c r="Q334" s="4">
        <f t="shared" si="416"/>
        <v>1436.4598411830955</v>
      </c>
      <c r="R334" s="4">
        <f t="shared" si="417"/>
        <v>4964.9182100188309</v>
      </c>
      <c r="S334" s="4">
        <f t="shared" si="418"/>
        <v>1224.634348698135</v>
      </c>
      <c r="T334" s="4">
        <f t="shared" si="433"/>
        <v>4.3159468835334236</v>
      </c>
      <c r="U334" s="4">
        <f t="shared" si="434"/>
        <v>14.186196915405166</v>
      </c>
      <c r="V334" s="4">
        <f t="shared" si="435"/>
        <v>19.637504304904596</v>
      </c>
      <c r="W334" s="11">
        <f t="shared" si="419"/>
        <v>-1.219247815263802E-2</v>
      </c>
      <c r="X334" s="11">
        <f t="shared" si="420"/>
        <v>-1.3228699347321071E-2</v>
      </c>
      <c r="Y334" s="11">
        <f t="shared" si="421"/>
        <v>-1.2203590333800474E-2</v>
      </c>
      <c r="Z334" s="4">
        <f t="shared" si="447"/>
        <v>878.74062422979046</v>
      </c>
      <c r="AA334" s="4">
        <f t="shared" si="436"/>
        <v>9744.7823121089732</v>
      </c>
      <c r="AB334" s="4">
        <f t="shared" si="437"/>
        <v>2449.7605442352601</v>
      </c>
      <c r="AC334" s="12">
        <f t="shared" si="438"/>
        <v>1.092414333043926</v>
      </c>
      <c r="AD334" s="12">
        <f t="shared" si="439"/>
        <v>5.451840701593305</v>
      </c>
      <c r="AE334" s="12">
        <f t="shared" si="440"/>
        <v>2.0853533055677791</v>
      </c>
      <c r="AF334" s="11">
        <f t="shared" si="422"/>
        <v>-2.9039671966837322E-3</v>
      </c>
      <c r="AG334" s="11">
        <f t="shared" si="423"/>
        <v>2.0567434751257441E-3</v>
      </c>
      <c r="AH334" s="11">
        <f t="shared" si="424"/>
        <v>8.257041531207765E-4</v>
      </c>
      <c r="AI334" s="1">
        <f t="shared" si="403"/>
        <v>655485.925916387</v>
      </c>
      <c r="AJ334" s="1">
        <f t="shared" si="404"/>
        <v>683499.32968588942</v>
      </c>
      <c r="AK334" s="1">
        <f t="shared" si="405"/>
        <v>122587.19535503961</v>
      </c>
      <c r="AL334" s="17">
        <f t="shared" si="441"/>
        <v>74.458065344953837</v>
      </c>
      <c r="AM334" s="17">
        <f t="shared" si="441"/>
        <v>35.586221533215685</v>
      </c>
      <c r="AN334" s="17">
        <f t="shared" si="441"/>
        <v>5.1570924129400044</v>
      </c>
      <c r="AO334" s="7">
        <f t="shared" si="472"/>
        <v>1.1180933345159016E-3</v>
      </c>
      <c r="AP334" s="7">
        <f t="shared" si="472"/>
        <v>1.7217797143221558E-3</v>
      </c>
      <c r="AQ334" s="7">
        <f t="shared" si="472"/>
        <v>1.2462931795281932E-3</v>
      </c>
      <c r="AR334" s="1">
        <f t="shared" si="442"/>
        <v>332826.11671232613</v>
      </c>
      <c r="AS334" s="1">
        <f t="shared" si="443"/>
        <v>349982.32716107974</v>
      </c>
      <c r="AT334" s="1">
        <f t="shared" si="444"/>
        <v>62362.015543506444</v>
      </c>
      <c r="AU334" s="1">
        <f t="shared" si="406"/>
        <v>66565.223342465222</v>
      </c>
      <c r="AV334" s="1">
        <f t="shared" si="407"/>
        <v>69996.465432215948</v>
      </c>
      <c r="AW334" s="1">
        <f t="shared" si="408"/>
        <v>12472.40310870129</v>
      </c>
      <c r="AX334" s="1">
        <f t="shared" si="456"/>
        <v>206959.72221571911</v>
      </c>
      <c r="AY334" s="1">
        <f t="shared" si="457"/>
        <v>78370.126100137946</v>
      </c>
      <c r="AZ334" s="1">
        <f t="shared" si="458"/>
        <v>7326.325410428818</v>
      </c>
      <c r="BA334" s="1">
        <f t="shared" si="459"/>
        <v>12.240279474646597</v>
      </c>
      <c r="BB334" s="1">
        <f t="shared" si="460"/>
        <v>11.269198089081446</v>
      </c>
      <c r="BC334" s="1">
        <f t="shared" si="461"/>
        <v>8.899229360920236</v>
      </c>
      <c r="BD334" s="1">
        <f t="shared" si="462"/>
        <v>42.301329299603729</v>
      </c>
      <c r="BE334">
        <f t="shared" si="448"/>
        <v>0.44605544733121549</v>
      </c>
      <c r="BF334">
        <f t="shared" si="449"/>
        <v>0.64396964061591089</v>
      </c>
      <c r="BG334">
        <f t="shared" si="450"/>
        <v>5.0936644772301656E-2</v>
      </c>
      <c r="BH334">
        <f t="shared" si="463"/>
        <v>0.51953999149100649</v>
      </c>
      <c r="BI334">
        <f t="shared" si="464"/>
        <v>1.989654620938508E-2</v>
      </c>
      <c r="BJ334">
        <f t="shared" si="464"/>
        <v>4.1469689803498549E-2</v>
      </c>
      <c r="BK334">
        <f t="shared" si="464"/>
        <v>2.5945417806596459E-4</v>
      </c>
      <c r="BL334">
        <f t="shared" si="453"/>
        <v>6622.090210856989</v>
      </c>
      <c r="BM334">
        <f t="shared" si="454"/>
        <v>14513.658544076521</v>
      </c>
      <c r="BN334">
        <f t="shared" si="455"/>
        <v>16.180085485377372</v>
      </c>
      <c r="BO334">
        <f t="shared" si="426"/>
        <v>3276.9665089288114</v>
      </c>
      <c r="BP334">
        <f t="shared" si="445"/>
        <v>4625.613712556381</v>
      </c>
      <c r="BQ334">
        <f t="shared" si="446"/>
        <v>259.33243479647535</v>
      </c>
      <c r="BR334" s="7">
        <f t="shared" si="471"/>
        <v>1.797459605185292E-3</v>
      </c>
      <c r="BS334" s="7">
        <f t="shared" si="451"/>
        <v>3.6276366340513443E-4</v>
      </c>
      <c r="BT334" s="7">
        <f t="shared" si="452"/>
        <v>3.1061107273125759E-5</v>
      </c>
      <c r="BU334" s="8">
        <f>MAX((BU$3*climate!$I444+BU$4*climate!$I444^2+BU$5*climate!$I444^6)*(K334/K$66)^$BW$1,-99)</f>
        <v>1.8628182417328394</v>
      </c>
      <c r="BV334" s="8">
        <f>MAX((BV$3*climate!$I444+BV$4*climate!$I444^2+BV$5*climate!$I444^6)*(L334/L$66)^$BW$1,-99)</f>
        <v>0.40207227243630095</v>
      </c>
      <c r="BW334" s="8">
        <f>MAX((BW$3*climate!$I444+BW$4*climate!$I444^2+BW$5*climate!$I444^6)*(M334/M$66)^$BW$1,-99)</f>
        <v>-0.35928814720487223</v>
      </c>
      <c r="BX334" s="8">
        <f>MAX((BX$3*climate!$M444+BX$4*climate!$M444^2+BX$5*climate!$M444^6)*(K334/K$66)^$BW$1,-99)</f>
        <v>1.8628176718441796</v>
      </c>
      <c r="BY334" s="8">
        <f>MAX((BY$3*climate!$M444+BY$4*climate!$M444^2+BY$5*climate!$M444^6)*(L334/L$66)^$BW$1,-99)</f>
        <v>0.40207181128504738</v>
      </c>
      <c r="BZ334" s="8">
        <f>MAX((BZ$3*climate!$M444+BZ$4*climate!$M444^2+BZ$5*climate!$M444^6)*(M334/M$66)^$BW$1,-99)</f>
        <v>-0.359288702222676</v>
      </c>
      <c r="CA334" s="8">
        <f t="shared" si="465"/>
        <v>2.2428585851142001E-3</v>
      </c>
      <c r="CB334" s="8">
        <f t="shared" si="466"/>
        <v>8.1362759683568374E-7</v>
      </c>
      <c r="CC334" s="8">
        <f t="shared" si="467"/>
        <v>6.9665671110683232E-8</v>
      </c>
      <c r="CD334" s="8">
        <f>MAX((CD$3*climate!$I444+CD$4*climate!$I444^2+CD$5*climate!$I444^6)*(K334/K$66)^$BW$1,-99)</f>
        <v>0.87932855089496265</v>
      </c>
      <c r="CE334" s="8">
        <f>MAX((CE$3*climate!$I444+CE$4*climate!$I444^2+CE$5*climate!$I444^6)*(L334/L$66)^$BW$1,-99)</f>
        <v>0.22060830573736842</v>
      </c>
      <c r="CF334" s="8">
        <f>MAX((CF$3*climate!$I444+CF$4*climate!$I444^2+CF$5*climate!$I444^6)*(M334/M$66)^$BW$1,-99)</f>
        <v>-8.9242882459927619E-2</v>
      </c>
      <c r="CG334" s="8">
        <f>MAX((CG$3*climate!$M444+CG$4*climate!$M444^2+CG$5*climate!$M444^6)*(K334/K$66)^$BW$1,-99)</f>
        <v>0.8793286956005737</v>
      </c>
      <c r="CH334" s="8">
        <f>MAX((CH$3*climate!$M444+CH$4*climate!$M444^2+CH$5*climate!$M444^6)*(L334/L$66)^$BW$1,-99)</f>
        <v>0.22060824441340307</v>
      </c>
      <c r="CI334" s="8">
        <f>MAX((CI$3*climate!$M444+CI$4*climate!$M444^2+CI$5*climate!$M444^6)*(M334/M$66)^$BW$1,-99)</f>
        <v>-8.9243089770785738E-2</v>
      </c>
      <c r="CJ334" s="8">
        <f t="shared" si="468"/>
        <v>4.6016198644560399E-7</v>
      </c>
      <c r="CK334" s="8">
        <f t="shared" si="469"/>
        <v>1.669300479627911E-10</v>
      </c>
      <c r="CL334" s="8">
        <f t="shared" si="470"/>
        <v>1.4293140824001547E-11</v>
      </c>
    </row>
    <row r="335" spans="1:90">
      <c r="A335">
        <f t="shared" si="409"/>
        <v>2289</v>
      </c>
      <c r="B335" s="4">
        <f t="shared" si="427"/>
        <v>1286.5348489157491</v>
      </c>
      <c r="C335" s="4">
        <f t="shared" si="428"/>
        <v>3572.6096026359419</v>
      </c>
      <c r="D335" s="4">
        <f t="shared" si="429"/>
        <v>6809.6366121406945</v>
      </c>
      <c r="E335" s="11">
        <f t="shared" si="410"/>
        <v>5.9437371316734321E-9</v>
      </c>
      <c r="F335" s="11">
        <f t="shared" si="411"/>
        <v>1.1915882619620719E-8</v>
      </c>
      <c r="G335" s="11">
        <f t="shared" si="412"/>
        <v>2.6308234394342123E-8</v>
      </c>
      <c r="H335" s="4">
        <f t="shared" si="430"/>
        <v>333292.50141698139</v>
      </c>
      <c r="I335" s="4">
        <f t="shared" si="431"/>
        <v>350744.08103184984</v>
      </c>
      <c r="J335" s="4">
        <f t="shared" si="432"/>
        <v>62460.232259531404</v>
      </c>
      <c r="K335" s="4">
        <f t="shared" si="400"/>
        <v>259062.16353009772</v>
      </c>
      <c r="L335" s="4">
        <f t="shared" si="401"/>
        <v>98175.877032033939</v>
      </c>
      <c r="M335" s="4">
        <f t="shared" si="402"/>
        <v>9172.3297170032474</v>
      </c>
      <c r="N335" s="11">
        <f t="shared" si="413"/>
        <v>1.401280429129903E-3</v>
      </c>
      <c r="O335" s="11">
        <f t="shared" si="414"/>
        <v>2.1765375912659035E-3</v>
      </c>
      <c r="P335" s="11">
        <f t="shared" si="415"/>
        <v>1.5749181925983624E-3</v>
      </c>
      <c r="Q335" s="4">
        <f t="shared" si="416"/>
        <v>1420.9341854279032</v>
      </c>
      <c r="R335" s="4">
        <f t="shared" si="417"/>
        <v>4909.902235656481</v>
      </c>
      <c r="S335" s="4">
        <f t="shared" si="418"/>
        <v>1211.5946065364458</v>
      </c>
      <c r="T335" s="4">
        <f t="shared" si="433"/>
        <v>4.2633247954479963</v>
      </c>
      <c r="U335" s="4">
        <f t="shared" si="434"/>
        <v>13.998531981529377</v>
      </c>
      <c r="V335" s="4">
        <f t="shared" si="435"/>
        <v>19.397856247189296</v>
      </c>
      <c r="W335" s="11">
        <f t="shared" si="419"/>
        <v>-1.219247815263802E-2</v>
      </c>
      <c r="X335" s="11">
        <f t="shared" si="420"/>
        <v>-1.3228699347321071E-2</v>
      </c>
      <c r="Y335" s="11">
        <f t="shared" si="421"/>
        <v>-1.2203590333800474E-2</v>
      </c>
      <c r="Z335" s="4">
        <f t="shared" si="447"/>
        <v>866.73066657797233</v>
      </c>
      <c r="AA335" s="4">
        <f t="shared" si="436"/>
        <v>9656.8303937455403</v>
      </c>
      <c r="AB335" s="4">
        <f t="shared" si="437"/>
        <v>2425.7147941283506</v>
      </c>
      <c r="AC335" s="12">
        <f t="shared" si="438"/>
        <v>1.0892419976555794</v>
      </c>
      <c r="AD335" s="12">
        <f t="shared" si="439"/>
        <v>5.4630537393837324</v>
      </c>
      <c r="AE335" s="12">
        <f t="shared" si="440"/>
        <v>2.0870751904529103</v>
      </c>
      <c r="AF335" s="11">
        <f t="shared" si="422"/>
        <v>-2.9039671966837322E-3</v>
      </c>
      <c r="AG335" s="11">
        <f t="shared" si="423"/>
        <v>2.0567434751257441E-3</v>
      </c>
      <c r="AH335" s="11">
        <f t="shared" si="424"/>
        <v>8.257041531207765E-4</v>
      </c>
      <c r="AI335" s="1">
        <f t="shared" si="403"/>
        <v>656502.55666721356</v>
      </c>
      <c r="AJ335" s="1">
        <f t="shared" si="404"/>
        <v>685145.86214951647</v>
      </c>
      <c r="AK335" s="1">
        <f t="shared" si="405"/>
        <v>122800.87892823694</v>
      </c>
      <c r="AL335" s="17">
        <f t="shared" si="441"/>
        <v>74.540483900851342</v>
      </c>
      <c r="AM335" s="17">
        <f t="shared" si="441"/>
        <v>35.646880451217498</v>
      </c>
      <c r="AN335" s="17">
        <f t="shared" si="441"/>
        <v>5.1634553895494433</v>
      </c>
      <c r="AO335" s="7">
        <f t="shared" si="472"/>
        <v>1.1069124011707427E-3</v>
      </c>
      <c r="AP335" s="7">
        <f t="shared" si="472"/>
        <v>1.7045619171789342E-3</v>
      </c>
      <c r="AQ335" s="7">
        <f t="shared" si="472"/>
        <v>1.2338302477329112E-3</v>
      </c>
      <c r="AR335" s="1">
        <f t="shared" si="442"/>
        <v>333292.50141698139</v>
      </c>
      <c r="AS335" s="1">
        <f t="shared" si="443"/>
        <v>350744.08103184984</v>
      </c>
      <c r="AT335" s="1">
        <f t="shared" si="444"/>
        <v>62460.232259531404</v>
      </c>
      <c r="AU335" s="1">
        <f t="shared" si="406"/>
        <v>66658.500283396279</v>
      </c>
      <c r="AV335" s="1">
        <f t="shared" si="407"/>
        <v>70148.816206369971</v>
      </c>
      <c r="AW335" s="1">
        <f t="shared" si="408"/>
        <v>12492.046451906281</v>
      </c>
      <c r="AX335" s="1">
        <f t="shared" si="456"/>
        <v>207249.7308240782</v>
      </c>
      <c r="AY335" s="1">
        <f t="shared" si="457"/>
        <v>78540.701625627145</v>
      </c>
      <c r="AZ335" s="1">
        <f t="shared" si="458"/>
        <v>7337.8637736025976</v>
      </c>
      <c r="BA335" s="1">
        <f t="shared" si="459"/>
        <v>12.241679774198523</v>
      </c>
      <c r="BB335" s="1">
        <f t="shared" si="460"/>
        <v>11.27137226144615</v>
      </c>
      <c r="BC335" s="1">
        <f t="shared" si="461"/>
        <v>8.9008030402297678</v>
      </c>
      <c r="BD335" s="1">
        <f t="shared" si="462"/>
        <v>41.07639690763623</v>
      </c>
      <c r="BE335">
        <f t="shared" si="448"/>
        <v>0.44605544733121549</v>
      </c>
      <c r="BF335">
        <f t="shared" si="449"/>
        <v>0.64396964061591089</v>
      </c>
      <c r="BG335">
        <f t="shared" si="450"/>
        <v>5.0936644772301656E-2</v>
      </c>
      <c r="BH335">
        <f t="shared" si="463"/>
        <v>0.5196331734503391</v>
      </c>
      <c r="BI335">
        <f t="shared" si="464"/>
        <v>1.989654620938508E-2</v>
      </c>
      <c r="BJ335">
        <f t="shared" si="464"/>
        <v>4.1469689803498549E-2</v>
      </c>
      <c r="BK335">
        <f t="shared" si="464"/>
        <v>2.5945417806596459E-4</v>
      </c>
      <c r="BL335">
        <f t="shared" si="453"/>
        <v>6631.3696556845125</v>
      </c>
      <c r="BM335">
        <f t="shared" si="454"/>
        <v>14545.248240803972</v>
      </c>
      <c r="BN335">
        <f t="shared" si="455"/>
        <v>16.205568222705967</v>
      </c>
      <c r="BO335">
        <f t="shared" si="426"/>
        <v>3282.8567238561559</v>
      </c>
      <c r="BP335">
        <f t="shared" si="445"/>
        <v>4677.9021811655102</v>
      </c>
      <c r="BQ335">
        <f t="shared" si="446"/>
        <v>262.3156416162638</v>
      </c>
      <c r="BR335" s="7">
        <f t="shared" si="471"/>
        <v>1.7799354157008729E-3</v>
      </c>
      <c r="BS335" s="7">
        <f t="shared" si="451"/>
        <v>3.5219773146129556E-4</v>
      </c>
      <c r="BT335" s="7">
        <f t="shared" si="452"/>
        <v>3.0103880353622127E-5</v>
      </c>
      <c r="BU335" s="8">
        <f>MAX((BU$3*climate!$I445+BU$4*climate!$I445^2+BU$5*climate!$I445^6)*(K335/K$66)^$BW$1,-99)</f>
        <v>1.8612670286728827</v>
      </c>
      <c r="BV335" s="8">
        <f>MAX((BV$3*climate!$I445+BV$4*climate!$I445^2+BV$5*climate!$I445^6)*(L335/L$66)^$BW$1,-99)</f>
        <v>0.40112640884836065</v>
      </c>
      <c r="BW335" s="8">
        <f>MAX((BW$3*climate!$I445+BW$4*climate!$I445^2+BW$5*climate!$I445^6)*(M335/M$66)^$BW$1,-99)</f>
        <v>-0.36002230808910846</v>
      </c>
      <c r="BX335" s="8">
        <f>MAX((BX$3*climate!$M445+BX$4*climate!$M445^2+BX$5*climate!$M445^6)*(K335/K$66)^$BW$1,-99)</f>
        <v>1.8612664591633123</v>
      </c>
      <c r="BY335" s="8">
        <f>MAX((BY$3*climate!$M445+BY$4*climate!$M445^2+BY$5*climate!$M445^6)*(L335/L$66)^$BW$1,-99)</f>
        <v>0.40112594823159642</v>
      </c>
      <c r="BZ335" s="8">
        <f>MAX((BZ$3*climate!$M445+BZ$4*climate!$M445^2+BZ$5*climate!$M445^6)*(M335/M$66)^$BW$1,-99)</f>
        <v>-0.36002286244112547</v>
      </c>
      <c r="CA335" s="8">
        <f t="shared" si="465"/>
        <v>2.2443822503290713E-3</v>
      </c>
      <c r="CB335" s="8">
        <f t="shared" si="466"/>
        <v>7.9046633709789653E-7</v>
      </c>
      <c r="CC335" s="8">
        <f t="shared" si="467"/>
        <v>6.7564614731699551E-8</v>
      </c>
      <c r="CD335" s="8">
        <f>MAX((CD$3*climate!$I445+CD$4*climate!$I445^2+CD$5*climate!$I445^6)*(K335/K$66)^$BW$1,-99)</f>
        <v>0.87924870854260129</v>
      </c>
      <c r="CE335" s="8">
        <f>MAX((CE$3*climate!$I445+CE$4*climate!$I445^2+CE$5*climate!$I445^6)*(L335/L$66)^$BW$1,-99)</f>
        <v>0.22039149931256613</v>
      </c>
      <c r="CF335" s="8">
        <f>MAX((CF$3*climate!$I445+CF$4*climate!$I445^2+CF$5*climate!$I445^6)*(M335/M$66)^$BW$1,-99)</f>
        <v>-8.9535008772502325E-2</v>
      </c>
      <c r="CG335" s="8">
        <f>MAX((CG$3*climate!$M445+CG$4*climate!$M445^2+CG$5*climate!$M445^6)*(K335/K$66)^$BW$1,-99)</f>
        <v>0.87924885265808239</v>
      </c>
      <c r="CH335" s="8">
        <f>MAX((CH$3*climate!$M445+CH$4*climate!$M445^2+CH$5*climate!$M445^6)*(L335/L$66)^$BW$1,-99)</f>
        <v>0.22039143780387083</v>
      </c>
      <c r="CI335" s="8">
        <f>MAX((CI$3*climate!$M445+CI$4*climate!$M445^2+CI$5*climate!$M445^6)*(M335/M$66)^$BW$1,-99)</f>
        <v>-8.9535216110327151E-2</v>
      </c>
      <c r="CJ335" s="8">
        <f t="shared" si="468"/>
        <v>4.6430776539260983E-7</v>
      </c>
      <c r="CK335" s="8">
        <f t="shared" si="469"/>
        <v>1.6352814167114062E-10</v>
      </c>
      <c r="CL335" s="8">
        <f t="shared" si="470"/>
        <v>1.3977465416636779E-11</v>
      </c>
    </row>
    <row r="336" spans="1:90">
      <c r="A336">
        <f t="shared" si="409"/>
        <v>2290</v>
      </c>
      <c r="B336" s="4">
        <f t="shared" si="427"/>
        <v>1286.534856180233</v>
      </c>
      <c r="C336" s="4">
        <f t="shared" si="428"/>
        <v>3572.6096430781986</v>
      </c>
      <c r="D336" s="4">
        <f t="shared" si="429"/>
        <v>6809.6367823327346</v>
      </c>
      <c r="E336" s="11">
        <f t="shared" si="410"/>
        <v>5.64655027508976E-9</v>
      </c>
      <c r="F336" s="11">
        <f t="shared" si="411"/>
        <v>1.1320088488639682E-8</v>
      </c>
      <c r="G336" s="11">
        <f t="shared" si="412"/>
        <v>2.4992822674625016E-8</v>
      </c>
      <c r="H336" s="4">
        <f t="shared" si="430"/>
        <v>333754.97755539534</v>
      </c>
      <c r="I336" s="4">
        <f t="shared" si="431"/>
        <v>351499.9601619945</v>
      </c>
      <c r="J336" s="4">
        <f t="shared" si="432"/>
        <v>62557.640279581821</v>
      </c>
      <c r="K336" s="4">
        <f t="shared" si="400"/>
        <v>259421.6363063225</v>
      </c>
      <c r="L336" s="4">
        <f t="shared" si="401"/>
        <v>98387.452108856305</v>
      </c>
      <c r="M336" s="4">
        <f t="shared" si="402"/>
        <v>9186.633924717471</v>
      </c>
      <c r="N336" s="11">
        <f t="shared" si="413"/>
        <v>1.3875927357605011E-3</v>
      </c>
      <c r="O336" s="11">
        <f t="shared" si="414"/>
        <v>2.155061744478548E-3</v>
      </c>
      <c r="P336" s="11">
        <f t="shared" si="415"/>
        <v>1.5594955867872518E-3</v>
      </c>
      <c r="Q336" s="4">
        <f t="shared" si="416"/>
        <v>1405.5571226656052</v>
      </c>
      <c r="R336" s="4">
        <f t="shared" si="417"/>
        <v>4855.3918378443186</v>
      </c>
      <c r="S336" s="4">
        <f t="shared" si="418"/>
        <v>1198.6752503113369</v>
      </c>
      <c r="T336" s="4">
        <f t="shared" si="433"/>
        <v>4.2113443010218967</v>
      </c>
      <c r="U336" s="4">
        <f t="shared" si="434"/>
        <v>13.813349610641867</v>
      </c>
      <c r="V336" s="4">
        <f t="shared" si="435"/>
        <v>19.161132756194647</v>
      </c>
      <c r="W336" s="11">
        <f t="shared" si="419"/>
        <v>-1.219247815263802E-2</v>
      </c>
      <c r="X336" s="11">
        <f t="shared" si="420"/>
        <v>-1.3228699347321071E-2</v>
      </c>
      <c r="Y336" s="11">
        <f t="shared" si="421"/>
        <v>-1.2203590333800474E-2</v>
      </c>
      <c r="Z336" s="4">
        <f t="shared" si="447"/>
        <v>854.8730480629273</v>
      </c>
      <c r="AA336" s="4">
        <f t="shared" si="436"/>
        <v>9569.4651465608677</v>
      </c>
      <c r="AB336" s="4">
        <f t="shared" si="437"/>
        <v>2401.8677045322092</v>
      </c>
      <c r="AC336" s="12">
        <f t="shared" si="438"/>
        <v>1.0860788746251373</v>
      </c>
      <c r="AD336" s="12">
        <f t="shared" si="439"/>
        <v>5.4742898395164712</v>
      </c>
      <c r="AE336" s="12">
        <f t="shared" si="440"/>
        <v>2.0887984971055427</v>
      </c>
      <c r="AF336" s="11">
        <f t="shared" si="422"/>
        <v>-2.9039671966837322E-3</v>
      </c>
      <c r="AG336" s="11">
        <f t="shared" si="423"/>
        <v>2.0567434751257441E-3</v>
      </c>
      <c r="AH336" s="11">
        <f t="shared" si="424"/>
        <v>8.257041531207765E-4</v>
      </c>
      <c r="AI336" s="1">
        <f t="shared" si="403"/>
        <v>657510.80128388852</v>
      </c>
      <c r="AJ336" s="1">
        <f t="shared" si="404"/>
        <v>686780.0921409349</v>
      </c>
      <c r="AK336" s="1">
        <f t="shared" si="405"/>
        <v>123012.83748731953</v>
      </c>
      <c r="AL336" s="17">
        <f t="shared" si="441"/>
        <v>74.622168589010272</v>
      </c>
      <c r="AM336" s="17">
        <f t="shared" si="441"/>
        <v>35.707035142952044</v>
      </c>
      <c r="AN336" s="17">
        <f t="shared" si="441"/>
        <v>5.1697625087174641</v>
      </c>
      <c r="AO336" s="7">
        <f t="shared" si="472"/>
        <v>1.0958432771590353E-3</v>
      </c>
      <c r="AP336" s="7">
        <f t="shared" si="472"/>
        <v>1.6875162980071448E-3</v>
      </c>
      <c r="AQ336" s="7">
        <f t="shared" si="472"/>
        <v>1.221491945255582E-3</v>
      </c>
      <c r="AR336" s="1">
        <f t="shared" si="442"/>
        <v>333754.97755539534</v>
      </c>
      <c r="AS336" s="1">
        <f t="shared" si="443"/>
        <v>351499.9601619945</v>
      </c>
      <c r="AT336" s="1">
        <f t="shared" si="444"/>
        <v>62557.640279581821</v>
      </c>
      <c r="AU336" s="1">
        <f t="shared" si="406"/>
        <v>66750.995511079076</v>
      </c>
      <c r="AV336" s="1">
        <f t="shared" si="407"/>
        <v>70299.992032398906</v>
      </c>
      <c r="AW336" s="1">
        <f t="shared" si="408"/>
        <v>12511.528055916366</v>
      </c>
      <c r="AX336" s="1">
        <f t="shared" si="456"/>
        <v>207537.30904505798</v>
      </c>
      <c r="AY336" s="1">
        <f t="shared" si="457"/>
        <v>78709.961687085059</v>
      </c>
      <c r="AZ336" s="1">
        <f t="shared" si="458"/>
        <v>7349.3071397739768</v>
      </c>
      <c r="BA336" s="1">
        <f t="shared" si="459"/>
        <v>12.243066405117121</v>
      </c>
      <c r="BB336" s="1">
        <f t="shared" si="460"/>
        <v>11.273525004375928</v>
      </c>
      <c r="BC336" s="1">
        <f t="shared" si="461"/>
        <v>8.9023613210660795</v>
      </c>
      <c r="BD336" s="1">
        <f t="shared" si="462"/>
        <v>39.886865963156296</v>
      </c>
      <c r="BE336">
        <f t="shared" si="448"/>
        <v>0.44605544733121549</v>
      </c>
      <c r="BF336">
        <f t="shared" si="449"/>
        <v>0.64396964061591089</v>
      </c>
      <c r="BG336">
        <f t="shared" si="450"/>
        <v>5.0936644772301656E-2</v>
      </c>
      <c r="BH336">
        <f t="shared" si="463"/>
        <v>0.5197257042066401</v>
      </c>
      <c r="BI336">
        <f t="shared" si="464"/>
        <v>1.989654620938508E-2</v>
      </c>
      <c r="BJ336">
        <f t="shared" si="464"/>
        <v>4.1469689803498549E-2</v>
      </c>
      <c r="BK336">
        <f t="shared" si="464"/>
        <v>2.5945417806596459E-4</v>
      </c>
      <c r="BL336">
        <f t="shared" si="453"/>
        <v>6640.5713335432038</v>
      </c>
      <c r="BM336">
        <f t="shared" si="454"/>
        <v>14576.594313860011</v>
      </c>
      <c r="BN336">
        <f t="shared" si="455"/>
        <v>16.230841140485179</v>
      </c>
      <c r="BO336">
        <f t="shared" si="426"/>
        <v>3288.6999968036193</v>
      </c>
      <c r="BP336">
        <f t="shared" si="445"/>
        <v>4730.7827460634107</v>
      </c>
      <c r="BQ336">
        <f t="shared" si="446"/>
        <v>265.33320671257297</v>
      </c>
      <c r="BR336" s="7">
        <f t="shared" si="471"/>
        <v>1.762583928938577E-3</v>
      </c>
      <c r="BS336" s="7">
        <f t="shared" si="451"/>
        <v>3.4193954510805394E-4</v>
      </c>
      <c r="BT336" s="7">
        <f t="shared" si="452"/>
        <v>2.9176648353307402E-5</v>
      </c>
      <c r="BU336" s="8">
        <f>MAX((BU$3*climate!$I446+BU$4*climate!$I446^2+BU$5*climate!$I446^6)*(K336/K$66)^$BW$1,-99)</f>
        <v>1.8597572836335885</v>
      </c>
      <c r="BV336" s="8">
        <f>MAX((BV$3*climate!$I446+BV$4*climate!$I446^2+BV$5*climate!$I446^6)*(L336/L$66)^$BW$1,-99)</f>
        <v>0.40021150890873142</v>
      </c>
      <c r="BW336" s="8">
        <f>MAX((BW$3*climate!$I446+BW$4*climate!$I446^2+BW$5*climate!$I446^6)*(M336/M$66)^$BW$1,-99)</f>
        <v>-0.3607234688999551</v>
      </c>
      <c r="BX336" s="8">
        <f>MAX((BX$3*climate!$M446+BX$4*climate!$M446^2+BX$5*climate!$M446^6)*(K336/K$66)^$BW$1,-99)</f>
        <v>1.8597567145162612</v>
      </c>
      <c r="BY336" s="8">
        <f>MAX((BY$3*climate!$M446+BY$4*climate!$M446^2+BY$5*climate!$M446^6)*(L336/L$66)^$BW$1,-99)</f>
        <v>0.40021104883013758</v>
      </c>
      <c r="BZ336" s="8">
        <f>MAX((BZ$3*climate!$M446+BZ$4*climate!$M446^2+BZ$5*climate!$M446^6)*(M336/M$66)^$BW$1,-99)</f>
        <v>-0.36072402258522862</v>
      </c>
      <c r="CA336" s="8">
        <f t="shared" si="465"/>
        <v>2.2458298495655511E-3</v>
      </c>
      <c r="CB336" s="8">
        <f t="shared" si="466"/>
        <v>7.6793803715053375E-7</v>
      </c>
      <c r="CC336" s="8">
        <f t="shared" si="467"/>
        <v>6.5525787782135343E-8</v>
      </c>
      <c r="CD336" s="8">
        <f>MAX((CD$3*climate!$I446+CD$4*climate!$I446^2+CD$5*climate!$I446^6)*(K336/K$66)^$BW$1,-99)</f>
        <v>0.87916240053123818</v>
      </c>
      <c r="CE336" s="8">
        <f>MAX((CE$3*climate!$I446+CE$4*climate!$I446^2+CE$5*climate!$I446^6)*(L336/L$66)^$BW$1,-99)</f>
        <v>0.22017938152161584</v>
      </c>
      <c r="CF336" s="8">
        <f>MAX((CF$3*climate!$I446+CF$4*climate!$I446^2+CF$5*climate!$I446^6)*(M336/M$66)^$BW$1,-99)</f>
        <v>-8.9815030763492218E-2</v>
      </c>
      <c r="CG336" s="8">
        <f>MAX((CG$3*climate!$M446+CG$4*climate!$M446^2+CG$5*climate!$M446^6)*(K336/K$66)^$BW$1,-99)</f>
        <v>0.87916254407361139</v>
      </c>
      <c r="CH336" s="8">
        <f>MAX((CH$3*climate!$M446+CH$4*climate!$M446^2+CH$5*climate!$M446^6)*(L336/L$66)^$BW$1,-99)</f>
        <v>0.22017931983920358</v>
      </c>
      <c r="CI336" s="8">
        <f>MAX((CI$3*climate!$M446+CI$4*climate!$M446^2+CI$5*climate!$M446^6)*(M336/M$66)^$BW$1,-99)</f>
        <v>-8.9815238116696908E-2</v>
      </c>
      <c r="CJ336" s="8">
        <f t="shared" si="468"/>
        <v>4.6792149464882538E-7</v>
      </c>
      <c r="CK336" s="8">
        <f t="shared" si="469"/>
        <v>1.6000086302650005E-10</v>
      </c>
      <c r="CL336" s="8">
        <f t="shared" si="470"/>
        <v>1.365238090632279E-11</v>
      </c>
    </row>
    <row r="337" spans="1:90">
      <c r="A337">
        <f t="shared" si="409"/>
        <v>2291</v>
      </c>
      <c r="B337" s="4">
        <f t="shared" si="427"/>
        <v>1286.5348630814926</v>
      </c>
      <c r="C337" s="4">
        <f t="shared" si="428"/>
        <v>3572.609681498343</v>
      </c>
      <c r="D337" s="4">
        <f t="shared" si="429"/>
        <v>6809.6369440151775</v>
      </c>
      <c r="E337" s="11">
        <f t="shared" si="410"/>
        <v>5.364222761335272E-9</v>
      </c>
      <c r="F337" s="11">
        <f t="shared" si="411"/>
        <v>1.0754084064207697E-8</v>
      </c>
      <c r="G337" s="11">
        <f t="shared" si="412"/>
        <v>2.3743181540893764E-8</v>
      </c>
      <c r="H337" s="4">
        <f t="shared" si="430"/>
        <v>334213.57290746557</v>
      </c>
      <c r="I337" s="4">
        <f t="shared" si="431"/>
        <v>352249.99474341265</v>
      </c>
      <c r="J337" s="4">
        <f t="shared" si="432"/>
        <v>62654.24497629176</v>
      </c>
      <c r="K337" s="4">
        <f t="shared" si="400"/>
        <v>259778.09268764104</v>
      </c>
      <c r="L337" s="4">
        <f t="shared" si="401"/>
        <v>98597.391304073259</v>
      </c>
      <c r="M337" s="4">
        <f t="shared" si="402"/>
        <v>9200.820174614013</v>
      </c>
      <c r="N337" s="11">
        <f t="shared" si="413"/>
        <v>1.374042606444803E-3</v>
      </c>
      <c r="O337" s="11">
        <f t="shared" si="414"/>
        <v>2.1338005072504274E-3</v>
      </c>
      <c r="P337" s="11">
        <f t="shared" si="415"/>
        <v>1.5442271905896643E-3</v>
      </c>
      <c r="Q337" s="4">
        <f t="shared" si="416"/>
        <v>1390.3276537089484</v>
      </c>
      <c r="R337" s="4">
        <f t="shared" si="417"/>
        <v>4801.3847530953508</v>
      </c>
      <c r="S337" s="4">
        <f t="shared" si="418"/>
        <v>1185.8755745097897</v>
      </c>
      <c r="T337" s="4">
        <f t="shared" si="433"/>
        <v>4.1599975776384506</v>
      </c>
      <c r="U337" s="4">
        <f t="shared" si="434"/>
        <v>13.63061696166325</v>
      </c>
      <c r="V337" s="4">
        <f t="shared" si="435"/>
        <v>18.927298141706483</v>
      </c>
      <c r="W337" s="11">
        <f t="shared" si="419"/>
        <v>-1.219247815263802E-2</v>
      </c>
      <c r="X337" s="11">
        <f t="shared" si="420"/>
        <v>-1.3228699347321071E-2</v>
      </c>
      <c r="Y337" s="11">
        <f t="shared" si="421"/>
        <v>-1.2203590333800474E-2</v>
      </c>
      <c r="Z337" s="4">
        <f t="shared" si="447"/>
        <v>843.16612667602783</v>
      </c>
      <c r="AA337" s="4">
        <f t="shared" si="436"/>
        <v>9482.6870754336251</v>
      </c>
      <c r="AB337" s="4">
        <f t="shared" si="437"/>
        <v>2378.2184302243199</v>
      </c>
      <c r="AC337" s="12">
        <f t="shared" si="438"/>
        <v>1.0829249372002148</v>
      </c>
      <c r="AD337" s="12">
        <f t="shared" si="439"/>
        <v>5.4855490494248436</v>
      </c>
      <c r="AE337" s="12">
        <f t="shared" si="440"/>
        <v>2.0905232266996352</v>
      </c>
      <c r="AF337" s="11">
        <f t="shared" si="422"/>
        <v>-2.9039671966837322E-3</v>
      </c>
      <c r="AG337" s="11">
        <f t="shared" si="423"/>
        <v>2.0567434751257441E-3</v>
      </c>
      <c r="AH337" s="11">
        <f t="shared" si="424"/>
        <v>8.257041531207765E-4</v>
      </c>
      <c r="AI337" s="1">
        <f t="shared" si="403"/>
        <v>658510.71666657878</v>
      </c>
      <c r="AJ337" s="1">
        <f t="shared" si="404"/>
        <v>688402.07495924039</v>
      </c>
      <c r="AK337" s="1">
        <f t="shared" si="405"/>
        <v>123223.08179450395</v>
      </c>
      <c r="AL337" s="17">
        <f t="shared" si="441"/>
        <v>74.703125048767816</v>
      </c>
      <c r="AM337" s="17">
        <f t="shared" si="441"/>
        <v>35.766688784671722</v>
      </c>
      <c r="AN337" s="17">
        <f t="shared" si="441"/>
        <v>5.176014183748114</v>
      </c>
      <c r="AO337" s="7">
        <f t="shared" si="472"/>
        <v>1.0848848443874449E-3</v>
      </c>
      <c r="AP337" s="7">
        <f t="shared" si="472"/>
        <v>1.6706411350270733E-3</v>
      </c>
      <c r="AQ337" s="7">
        <f t="shared" si="472"/>
        <v>1.2092770258030263E-3</v>
      </c>
      <c r="AR337" s="1">
        <f t="shared" si="442"/>
        <v>334213.57290746557</v>
      </c>
      <c r="AS337" s="1">
        <f t="shared" si="443"/>
        <v>352249.99474341265</v>
      </c>
      <c r="AT337" s="1">
        <f t="shared" si="444"/>
        <v>62654.24497629176</v>
      </c>
      <c r="AU337" s="1">
        <f t="shared" si="406"/>
        <v>66842.714581493114</v>
      </c>
      <c r="AV337" s="1">
        <f t="shared" si="407"/>
        <v>70449.998948682536</v>
      </c>
      <c r="AW337" s="1">
        <f t="shared" si="408"/>
        <v>12530.848995258353</v>
      </c>
      <c r="AX337" s="1">
        <f t="shared" si="456"/>
        <v>207822.47415011283</v>
      </c>
      <c r="AY337" s="1">
        <f t="shared" si="457"/>
        <v>78877.91304325861</v>
      </c>
      <c r="AZ337" s="1">
        <f t="shared" si="458"/>
        <v>7360.6561396912102</v>
      </c>
      <c r="BA337" s="1">
        <f t="shared" si="459"/>
        <v>12.244439504590861</v>
      </c>
      <c r="BB337" s="1">
        <f t="shared" si="460"/>
        <v>11.275656531564175</v>
      </c>
      <c r="BC337" s="1">
        <f t="shared" si="461"/>
        <v>8.9039043571639152</v>
      </c>
      <c r="BD337" s="1">
        <f t="shared" si="462"/>
        <v>38.731716044934529</v>
      </c>
      <c r="BE337">
        <f t="shared" si="448"/>
        <v>0.44605544733121549</v>
      </c>
      <c r="BF337">
        <f t="shared" si="449"/>
        <v>0.64396964061591089</v>
      </c>
      <c r="BG337">
        <f t="shared" si="450"/>
        <v>5.0936644772301656E-2</v>
      </c>
      <c r="BH337">
        <f t="shared" si="463"/>
        <v>0.51981759000891081</v>
      </c>
      <c r="BI337">
        <f t="shared" si="464"/>
        <v>1.989654620938508E-2</v>
      </c>
      <c r="BJ337">
        <f t="shared" si="464"/>
        <v>4.1469689803498549E-2</v>
      </c>
      <c r="BK337">
        <f t="shared" si="464"/>
        <v>2.5945417806596459E-4</v>
      </c>
      <c r="BL337">
        <f t="shared" si="453"/>
        <v>6649.6957971570782</v>
      </c>
      <c r="BM337">
        <f t="shared" si="454"/>
        <v>14607.698015293317</v>
      </c>
      <c r="BN337">
        <f t="shared" si="455"/>
        <v>16.255905632667371</v>
      </c>
      <c r="BO337">
        <f t="shared" si="426"/>
        <v>3294.4966065650856</v>
      </c>
      <c r="BP337">
        <f t="shared" si="445"/>
        <v>4784.2621129939389</v>
      </c>
      <c r="BQ337">
        <f t="shared" si="446"/>
        <v>268.3855258436559</v>
      </c>
      <c r="BR337" s="7">
        <f t="shared" si="471"/>
        <v>1.745403418720981E-3</v>
      </c>
      <c r="BS337" s="7">
        <f t="shared" si="451"/>
        <v>3.3198014088160575E-4</v>
      </c>
      <c r="BT337" s="7">
        <f t="shared" si="452"/>
        <v>2.8278451659104657E-5</v>
      </c>
      <c r="BU337" s="8">
        <f>MAX((BU$3*climate!$I447+BU$4*climate!$I447^2+BU$5*climate!$I447^6)*(K337/K$66)^$BW$1,-99)</f>
        <v>1.8582886297208649</v>
      </c>
      <c r="BV337" s="8">
        <f>MAX((BV$3*climate!$I447+BV$4*climate!$I447^2+BV$5*climate!$I447^6)*(L337/L$66)^$BW$1,-99)</f>
        <v>0.39932725483475379</v>
      </c>
      <c r="BW337" s="8">
        <f>MAX((BW$3*climate!$I447+BW$4*climate!$I447^2+BW$5*climate!$I447^6)*(M337/M$66)^$BW$1,-99)</f>
        <v>-0.36139196643948757</v>
      </c>
      <c r="BX337" s="8">
        <f>MAX((BX$3*climate!$M447+BX$4*climate!$M447^2+BX$5*climate!$M447^6)*(K337/K$66)^$BW$1,-99)</f>
        <v>1.8582880610087078</v>
      </c>
      <c r="BY337" s="8">
        <f>MAX((BY$3*climate!$M447+BY$4*climate!$M447^2+BY$5*climate!$M447^6)*(L337/L$66)^$BW$1,-99)</f>
        <v>0.39932679529793325</v>
      </c>
      <c r="BZ337" s="8">
        <f>MAX((BZ$3*climate!$M447+BZ$4*climate!$M447^2+BZ$5*climate!$M447^6)*(M337/M$66)^$BW$1,-99)</f>
        <v>-0.36139251945709561</v>
      </c>
      <c r="CA337" s="8">
        <f t="shared" si="465"/>
        <v>2.2472022268576011E-3</v>
      </c>
      <c r="CB337" s="8">
        <f t="shared" si="466"/>
        <v>7.4602651186164454E-7</v>
      </c>
      <c r="CC337" s="8">
        <f t="shared" si="467"/>
        <v>6.3547399540425005E-8</v>
      </c>
      <c r="CD337" s="8">
        <f>MAX((CD$3*climate!$I447+CD$4*climate!$I447^2+CD$5*climate!$I447^6)*(K337/K$66)^$BW$1,-99)</f>
        <v>0.87906975828657452</v>
      </c>
      <c r="CE337" s="8">
        <f>MAX((CE$3*climate!$I447+CE$4*climate!$I447^2+CE$5*climate!$I447^6)*(L337/L$66)^$BW$1,-99)</f>
        <v>0.21997194477858262</v>
      </c>
      <c r="CF337" s="8">
        <f>MAX((CF$3*climate!$I447+CF$4*climate!$I447^2+CF$5*climate!$I447^6)*(M337/M$66)^$BW$1,-99)</f>
        <v>-9.0083027813803382E-2</v>
      </c>
      <c r="CG337" s="8">
        <f>MAX((CG$3*climate!$M447+CG$4*climate!$M447^2+CG$5*climate!$M447^6)*(K337/K$66)^$BW$1,-99)</f>
        <v>0.87906990127266083</v>
      </c>
      <c r="CH337" s="8">
        <f>MAX((CH$3*climate!$M447+CH$4*climate!$M447^2+CH$5*climate!$M447^6)*(L337/L$66)^$BW$1,-99)</f>
        <v>0.2199718829333295</v>
      </c>
      <c r="CI337" s="8">
        <f>MAX((CI$3*climate!$M447+CI$4*climate!$M447^2+CI$5*climate!$M447^6)*(M337/M$66)^$BW$1,-99)</f>
        <v>-9.0083235170939996E-2</v>
      </c>
      <c r="CJ337" s="8">
        <f t="shared" si="468"/>
        <v>4.7102253626126189E-7</v>
      </c>
      <c r="CK337" s="8">
        <f t="shared" si="469"/>
        <v>1.5637012794642498E-10</v>
      </c>
      <c r="CL337" s="8">
        <f t="shared" si="470"/>
        <v>1.3319788022012965E-11</v>
      </c>
    </row>
    <row r="338" spans="1:90">
      <c r="A338">
        <f t="shared" si="409"/>
        <v>2292</v>
      </c>
      <c r="B338" s="4">
        <f t="shared" si="427"/>
        <v>1286.5348696376893</v>
      </c>
      <c r="C338" s="4">
        <f t="shared" si="428"/>
        <v>3572.6097179974809</v>
      </c>
      <c r="D338" s="4">
        <f t="shared" si="429"/>
        <v>6809.6370976135013</v>
      </c>
      <c r="E338" s="11">
        <f t="shared" si="410"/>
        <v>5.0960116232685081E-9</v>
      </c>
      <c r="F338" s="11">
        <f t="shared" si="411"/>
        <v>1.0216379860997311E-8</v>
      </c>
      <c r="G338" s="11">
        <f t="shared" si="412"/>
        <v>2.2556022463849076E-8</v>
      </c>
      <c r="H338" s="4">
        <f t="shared" si="430"/>
        <v>334668.31515679217</v>
      </c>
      <c r="I338" s="4">
        <f t="shared" si="431"/>
        <v>352994.21512366307</v>
      </c>
      <c r="J338" s="4">
        <f t="shared" si="432"/>
        <v>62750.051713279718</v>
      </c>
      <c r="K338" s="4">
        <f t="shared" si="400"/>
        <v>260131.55418868718</v>
      </c>
      <c r="L338" s="4">
        <f t="shared" si="401"/>
        <v>98805.703109804948</v>
      </c>
      <c r="M338" s="4">
        <f t="shared" si="402"/>
        <v>9214.8892538298478</v>
      </c>
      <c r="N338" s="11">
        <f t="shared" si="413"/>
        <v>1.3606285941560881E-3</v>
      </c>
      <c r="O338" s="11">
        <f t="shared" si="414"/>
        <v>2.1127516963330706E-3</v>
      </c>
      <c r="P338" s="11">
        <f t="shared" si="415"/>
        <v>1.5291114214635027E-3</v>
      </c>
      <c r="Q338" s="4">
        <f t="shared" si="416"/>
        <v>1375.2447759858223</v>
      </c>
      <c r="R338" s="4">
        <f t="shared" si="417"/>
        <v>4747.8786663378842</v>
      </c>
      <c r="S338" s="4">
        <f t="shared" si="418"/>
        <v>1173.1948679513555</v>
      </c>
      <c r="T338" s="4">
        <f t="shared" si="433"/>
        <v>4.1092768980580665</v>
      </c>
      <c r="U338" s="4">
        <f t="shared" si="434"/>
        <v>13.450301627958913</v>
      </c>
      <c r="V338" s="4">
        <f t="shared" si="435"/>
        <v>18.696317149059393</v>
      </c>
      <c r="W338" s="11">
        <f t="shared" si="419"/>
        <v>-1.219247815263802E-2</v>
      </c>
      <c r="X338" s="11">
        <f t="shared" si="420"/>
        <v>-1.3228699347321071E-2</v>
      </c>
      <c r="Y338" s="11">
        <f t="shared" si="421"/>
        <v>-1.2203590333800474E-2</v>
      </c>
      <c r="Z338" s="4">
        <f t="shared" si="447"/>
        <v>831.60827066775278</v>
      </c>
      <c r="AA338" s="4">
        <f t="shared" si="436"/>
        <v>9396.4965663776456</v>
      </c>
      <c r="AB338" s="4">
        <f t="shared" si="437"/>
        <v>2354.7661104357685</v>
      </c>
      <c r="AC338" s="12">
        <f t="shared" si="438"/>
        <v>1.0797801587061147</v>
      </c>
      <c r="AD338" s="12">
        <f t="shared" si="439"/>
        <v>5.4968314166397301</v>
      </c>
      <c r="AE338" s="12">
        <f t="shared" si="440"/>
        <v>2.0922493804101165</v>
      </c>
      <c r="AF338" s="11">
        <f t="shared" si="422"/>
        <v>-2.9039671966837322E-3</v>
      </c>
      <c r="AG338" s="11">
        <f t="shared" si="423"/>
        <v>2.0567434751257441E-3</v>
      </c>
      <c r="AH338" s="11">
        <f t="shared" si="424"/>
        <v>8.257041531207765E-4</v>
      </c>
      <c r="AI338" s="1">
        <f t="shared" si="403"/>
        <v>659502.35958141414</v>
      </c>
      <c r="AJ338" s="1">
        <f t="shared" si="404"/>
        <v>690011.86641199898</v>
      </c>
      <c r="AK338" s="1">
        <f t="shared" si="405"/>
        <v>123431.6226103119</v>
      </c>
      <c r="AL338" s="17">
        <f t="shared" si="441"/>
        <v>74.783358894079669</v>
      </c>
      <c r="AM338" s="17">
        <f t="shared" si="441"/>
        <v>35.82584455320363</v>
      </c>
      <c r="AN338" s="17">
        <f t="shared" si="441"/>
        <v>5.1822108264353748</v>
      </c>
      <c r="AO338" s="7">
        <f t="shared" si="472"/>
        <v>1.0740359959435703E-3</v>
      </c>
      <c r="AP338" s="7">
        <f t="shared" si="472"/>
        <v>1.6539347236768026E-3</v>
      </c>
      <c r="AQ338" s="7">
        <f t="shared" si="472"/>
        <v>1.197184255544996E-3</v>
      </c>
      <c r="AR338" s="1">
        <f t="shared" si="442"/>
        <v>334668.31515679217</v>
      </c>
      <c r="AS338" s="1">
        <f t="shared" si="443"/>
        <v>352994.21512366307</v>
      </c>
      <c r="AT338" s="1">
        <f t="shared" si="444"/>
        <v>62750.051713279718</v>
      </c>
      <c r="AU338" s="1">
        <f t="shared" si="406"/>
        <v>66933.663031358432</v>
      </c>
      <c r="AV338" s="1">
        <f t="shared" si="407"/>
        <v>70598.843024732618</v>
      </c>
      <c r="AW338" s="1">
        <f t="shared" si="408"/>
        <v>12550.010342655944</v>
      </c>
      <c r="AX338" s="1">
        <f t="shared" si="456"/>
        <v>208105.24335094972</v>
      </c>
      <c r="AY338" s="1">
        <f t="shared" si="457"/>
        <v>79044.562487843956</v>
      </c>
      <c r="AZ338" s="1">
        <f t="shared" si="458"/>
        <v>7371.9114030638775</v>
      </c>
      <c r="BA338" s="1">
        <f t="shared" si="459"/>
        <v>12.245799208368723</v>
      </c>
      <c r="BB338" s="1">
        <f t="shared" si="460"/>
        <v>11.277767054539247</v>
      </c>
      <c r="BC338" s="1">
        <f t="shared" si="461"/>
        <v>8.9054323006849252</v>
      </c>
      <c r="BD338" s="1">
        <f t="shared" si="462"/>
        <v>37.609956038509232</v>
      </c>
      <c r="BE338">
        <f t="shared" si="448"/>
        <v>0.44605544733121549</v>
      </c>
      <c r="BF338">
        <f t="shared" si="449"/>
        <v>0.64396964061591089</v>
      </c>
      <c r="BG338">
        <f t="shared" si="450"/>
        <v>5.0936644772301656E-2</v>
      </c>
      <c r="BH338">
        <f t="shared" si="463"/>
        <v>0.51990883704283564</v>
      </c>
      <c r="BI338">
        <f t="shared" si="464"/>
        <v>1.989654620938508E-2</v>
      </c>
      <c r="BJ338">
        <f t="shared" si="464"/>
        <v>4.1469689803498549E-2</v>
      </c>
      <c r="BK338">
        <f t="shared" si="464"/>
        <v>2.5945417806596459E-4</v>
      </c>
      <c r="BL338">
        <f t="shared" si="453"/>
        <v>6658.7435973341644</v>
      </c>
      <c r="BM338">
        <f t="shared" si="454"/>
        <v>14638.560603607744</v>
      </c>
      <c r="BN338">
        <f t="shared" si="455"/>
        <v>16.280763090865761</v>
      </c>
      <c r="BO338">
        <f t="shared" si="426"/>
        <v>3300.2468322051491</v>
      </c>
      <c r="BP338">
        <f t="shared" si="445"/>
        <v>4838.3470636505945</v>
      </c>
      <c r="BQ338">
        <f t="shared" si="446"/>
        <v>271.47299932657779</v>
      </c>
      <c r="BR338" s="7">
        <f t="shared" si="471"/>
        <v>1.7283921764243981E-3</v>
      </c>
      <c r="BS338" s="7">
        <f t="shared" si="451"/>
        <v>3.223108163899085E-4</v>
      </c>
      <c r="BT338" s="7">
        <f t="shared" si="452"/>
        <v>2.7408362145741684E-5</v>
      </c>
      <c r="BU338" s="8">
        <f>MAX((BU$3*climate!$I448+BU$4*climate!$I448^2+BU$5*climate!$I448^6)*(K338/K$66)^$BW$1,-99)</f>
        <v>1.8568606885204144</v>
      </c>
      <c r="BV338" s="8">
        <f>MAX((BV$3*climate!$I448+BV$4*climate!$I448^2+BV$5*climate!$I448^6)*(L338/L$66)^$BW$1,-99)</f>
        <v>0.3984733291923106</v>
      </c>
      <c r="BW338" s="8">
        <f>MAX((BW$3*climate!$I448+BW$4*climate!$I448^2+BW$5*climate!$I448^6)*(M338/M$66)^$BW$1,-99)</f>
        <v>-0.3620281371531589</v>
      </c>
      <c r="BX338" s="8">
        <f>MAX((BX$3*climate!$M448+BX$4*climate!$M448^2+BX$5*climate!$M448^6)*(K338/K$66)^$BW$1,-99)</f>
        <v>1.8568601202261321</v>
      </c>
      <c r="BY338" s="8">
        <f>MAX((BY$3*climate!$M448+BY$4*climate!$M448^2+BY$5*climate!$M448^6)*(L338/L$66)^$BW$1,-99)</f>
        <v>0.39847287020078537</v>
      </c>
      <c r="BZ338" s="8">
        <f>MAX((BZ$3*climate!$M448+BZ$4*climate!$M448^2+BZ$5*climate!$M448^6)*(M338/M$66)^$BW$1,-99)</f>
        <v>-0.36202868950221156</v>
      </c>
      <c r="CA338" s="8">
        <f t="shared" si="465"/>
        <v>2.2485002158871472E-3</v>
      </c>
      <c r="CB338" s="8">
        <f t="shared" si="466"/>
        <v>7.2471594023547191E-7</v>
      </c>
      <c r="CC338" s="8">
        <f t="shared" si="467"/>
        <v>6.162770820181329E-8</v>
      </c>
      <c r="CD338" s="8">
        <f>MAX((CD$3*climate!$I448+CD$4*climate!$I448^2+CD$5*climate!$I448^6)*(K338/K$66)^$BW$1,-99)</f>
        <v>0.87897090959063517</v>
      </c>
      <c r="CE338" s="8">
        <f>MAX((CE$3*climate!$I448+CE$4*climate!$I448^2+CE$5*climate!$I448^6)*(L338/L$66)^$BW$1,-99)</f>
        <v>0.21976917927384756</v>
      </c>
      <c r="CF338" s="8">
        <f>MAX((CF$3*climate!$I448+CF$4*climate!$I448^2+CF$5*climate!$I448^6)*(M338/M$66)^$BW$1,-99)</f>
        <v>-9.0339081688894957E-2</v>
      </c>
      <c r="CG338" s="8">
        <f>MAX((CG$3*climate!$M448+CG$4*climate!$M448^2+CG$5*climate!$M448^6)*(K338/K$66)^$BW$1,-99)</f>
        <v>0.87897105203705617</v>
      </c>
      <c r="CH338" s="8">
        <f>MAX((CH$3*climate!$M448+CH$4*climate!$M448^2+CH$5*climate!$M448^6)*(L338/L$66)^$BW$1,-99)</f>
        <v>0.21976911727649373</v>
      </c>
      <c r="CI338" s="8">
        <f>MAX((CI$3*climate!$M448+CI$4*climate!$M448^2+CI$5*climate!$M448^6)*(M338/M$66)^$BW$1,-99)</f>
        <v>-9.0339289038653986E-2</v>
      </c>
      <c r="CJ338" s="8">
        <f t="shared" si="468"/>
        <v>4.7362976837022062E-7</v>
      </c>
      <c r="CK338" s="8">
        <f t="shared" si="469"/>
        <v>1.5265599730996908E-10</v>
      </c>
      <c r="CL338" s="8">
        <f t="shared" si="470"/>
        <v>1.2981416214494757E-11</v>
      </c>
    </row>
    <row r="339" spans="1:90">
      <c r="A339">
        <f t="shared" si="409"/>
        <v>2293</v>
      </c>
      <c r="B339" s="4">
        <f t="shared" si="427"/>
        <v>1286.5348758660762</v>
      </c>
      <c r="C339" s="4">
        <f t="shared" si="428"/>
        <v>3572.6097526716617</v>
      </c>
      <c r="D339" s="4">
        <f t="shared" si="429"/>
        <v>6809.6372435319126</v>
      </c>
      <c r="E339" s="11">
        <f t="shared" si="410"/>
        <v>4.8412110421050826E-9</v>
      </c>
      <c r="F339" s="11">
        <f t="shared" si="411"/>
        <v>9.7055608679474461E-9</v>
      </c>
      <c r="G339" s="11">
        <f t="shared" si="412"/>
        <v>2.1428221340656623E-8</v>
      </c>
      <c r="H339" s="4">
        <f t="shared" si="430"/>
        <v>335119.23188862798</v>
      </c>
      <c r="I339" s="4">
        <f t="shared" si="431"/>
        <v>353732.65179778362</v>
      </c>
      <c r="J339" s="4">
        <f t="shared" si="432"/>
        <v>62845.065844524659</v>
      </c>
      <c r="K339" s="4">
        <f t="shared" si="400"/>
        <v>260482.04224780976</v>
      </c>
      <c r="L339" s="4">
        <f t="shared" si="401"/>
        <v>99012.396059562903</v>
      </c>
      <c r="M339" s="4">
        <f t="shared" si="402"/>
        <v>9228.841948110763</v>
      </c>
      <c r="N339" s="11">
        <f t="shared" si="413"/>
        <v>1.3473492680105004E-3</v>
      </c>
      <c r="O339" s="11">
        <f t="shared" si="414"/>
        <v>2.0919131512910916E-3</v>
      </c>
      <c r="P339" s="11">
        <f t="shared" si="415"/>
        <v>1.5141467137129716E-3</v>
      </c>
      <c r="Q339" s="4">
        <f t="shared" si="416"/>
        <v>1360.3074838578602</v>
      </c>
      <c r="R339" s="4">
        <f t="shared" si="417"/>
        <v>4694.8712128886655</v>
      </c>
      <c r="S339" s="4">
        <f t="shared" si="418"/>
        <v>1160.632414099794</v>
      </c>
      <c r="T339" s="4">
        <f t="shared" si="433"/>
        <v>4.0591746292553532</v>
      </c>
      <c r="U339" s="4">
        <f t="shared" si="434"/>
        <v>13.272371631591861</v>
      </c>
      <c r="V339" s="4">
        <f t="shared" si="435"/>
        <v>18.468154953821465</v>
      </c>
      <c r="W339" s="11">
        <f t="shared" si="419"/>
        <v>-1.219247815263802E-2</v>
      </c>
      <c r="X339" s="11">
        <f t="shared" si="420"/>
        <v>-1.3228699347321071E-2</v>
      </c>
      <c r="Y339" s="11">
        <f t="shared" si="421"/>
        <v>-1.2203590333800474E-2</v>
      </c>
      <c r="Z339" s="4">
        <f t="shared" si="447"/>
        <v>820.19785869893678</v>
      </c>
      <c r="AA339" s="4">
        <f t="shared" si="436"/>
        <v>9310.8938893051163</v>
      </c>
      <c r="AB339" s="4">
        <f t="shared" si="437"/>
        <v>2331.509869427668</v>
      </c>
      <c r="AC339" s="12">
        <f t="shared" si="438"/>
        <v>1.0766445125456021</v>
      </c>
      <c r="AD339" s="12">
        <f t="shared" si="439"/>
        <v>5.5081369887897704</v>
      </c>
      <c r="AE339" s="12">
        <f t="shared" si="440"/>
        <v>2.0939769594128856</v>
      </c>
      <c r="AF339" s="11">
        <f t="shared" si="422"/>
        <v>-2.9039671966837322E-3</v>
      </c>
      <c r="AG339" s="11">
        <f t="shared" si="423"/>
        <v>2.0567434751257441E-3</v>
      </c>
      <c r="AH339" s="11">
        <f t="shared" si="424"/>
        <v>8.257041531207765E-4</v>
      </c>
      <c r="AI339" s="1">
        <f t="shared" si="403"/>
        <v>660485.78665463114</v>
      </c>
      <c r="AJ339" s="1">
        <f t="shared" si="404"/>
        <v>691609.52279553178</v>
      </c>
      <c r="AK339" s="1">
        <f t="shared" si="405"/>
        <v>123638.47069193664</v>
      </c>
      <c r="AL339" s="17">
        <f t="shared" ref="AL339:AN347" si="473">AL338*(1+AO339)</f>
        <v>74.862875713235979</v>
      </c>
      <c r="AM339" s="17">
        <f t="shared" si="473"/>
        <v>35.884505625432112</v>
      </c>
      <c r="AN339" s="17">
        <f t="shared" si="473"/>
        <v>5.1883528470335953</v>
      </c>
      <c r="AO339" s="7">
        <f t="shared" si="472"/>
        <v>1.0632956359841346E-3</v>
      </c>
      <c r="AP339" s="7">
        <f t="shared" si="472"/>
        <v>1.6373953764400346E-3</v>
      </c>
      <c r="AQ339" s="7">
        <f t="shared" si="472"/>
        <v>1.1852124129895459E-3</v>
      </c>
      <c r="AR339" s="1">
        <f t="shared" si="442"/>
        <v>335119.23188862798</v>
      </c>
      <c r="AS339" s="1">
        <f t="shared" si="443"/>
        <v>353732.65179778362</v>
      </c>
      <c r="AT339" s="1">
        <f t="shared" si="444"/>
        <v>62845.065844524659</v>
      </c>
      <c r="AU339" s="1">
        <f t="shared" si="406"/>
        <v>67023.846377725597</v>
      </c>
      <c r="AV339" s="1">
        <f t="shared" si="407"/>
        <v>70746.530359556724</v>
      </c>
      <c r="AW339" s="1">
        <f t="shared" si="408"/>
        <v>12569.013168904932</v>
      </c>
      <c r="AX339" s="1">
        <f t="shared" si="456"/>
        <v>208385.63379824781</v>
      </c>
      <c r="AY339" s="1">
        <f t="shared" si="457"/>
        <v>79209.916847650326</v>
      </c>
      <c r="AZ339" s="1">
        <f t="shared" si="458"/>
        <v>7383.0735584886106</v>
      </c>
      <c r="BA339" s="1">
        <f t="shared" si="459"/>
        <v>12.24714565077619</v>
      </c>
      <c r="BB339" s="1">
        <f t="shared" si="460"/>
        <v>11.279856782686917</v>
      </c>
      <c r="BC339" s="1">
        <f t="shared" si="461"/>
        <v>8.9069453022343215</v>
      </c>
      <c r="BD339" s="1">
        <f t="shared" si="462"/>
        <v>36.520623298672227</v>
      </c>
      <c r="BE339">
        <f t="shared" si="448"/>
        <v>0.44605544733121549</v>
      </c>
      <c r="BF339">
        <f t="shared" si="449"/>
        <v>0.64396964061591089</v>
      </c>
      <c r="BG339">
        <f t="shared" si="450"/>
        <v>5.0936644772301656E-2</v>
      </c>
      <c r="BH339">
        <f t="shared" si="463"/>
        <v>0.5199994514314269</v>
      </c>
      <c r="BI339">
        <f t="shared" si="464"/>
        <v>1.989654620938508E-2</v>
      </c>
      <c r="BJ339">
        <f t="shared" si="464"/>
        <v>4.1469689803498549E-2</v>
      </c>
      <c r="BK339">
        <f t="shared" si="464"/>
        <v>2.5945417806596459E-4</v>
      </c>
      <c r="BL339">
        <f t="shared" si="453"/>
        <v>6667.7152829257202</v>
      </c>
      <c r="BM339">
        <f t="shared" si="454"/>
        <v>14669.18334342305</v>
      </c>
      <c r="BN339">
        <f t="shared" si="455"/>
        <v>16.30541490419257</v>
      </c>
      <c r="BO339">
        <f t="shared" si="426"/>
        <v>3305.9509530102018</v>
      </c>
      <c r="BP339">
        <f t="shared" si="445"/>
        <v>4893.0444565367579</v>
      </c>
      <c r="BQ339">
        <f t="shared" si="446"/>
        <v>274.59603208973431</v>
      </c>
      <c r="BR339" s="7">
        <f t="shared" si="471"/>
        <v>1.7115485108059048E-3</v>
      </c>
      <c r="BS339" s="7">
        <f t="shared" si="451"/>
        <v>3.1292312270864901E-4</v>
      </c>
      <c r="BT339" s="7">
        <f t="shared" si="452"/>
        <v>2.6565482110969071E-5</v>
      </c>
      <c r="BU339" s="8">
        <f>MAX((BU$3*climate!$I449+BU$4*climate!$I449^2+BU$5*climate!$I449^6)*(K339/K$66)^$BW$1,-99)</f>
        <v>1.8554730802421617</v>
      </c>
      <c r="BV339" s="8">
        <f>MAX((BV$3*climate!$I449+BV$4*climate!$I449^2+BV$5*climate!$I449^6)*(L339/L$66)^$BW$1,-99)</f>
        <v>0.39764941496669171</v>
      </c>
      <c r="BW339" s="8">
        <f>MAX((BW$3*climate!$I449+BW$4*climate!$I449^2+BW$5*climate!$I449^6)*(M339/M$66)^$BW$1,-99)</f>
        <v>-0.36263231705706805</v>
      </c>
      <c r="BX339" s="8">
        <f>MAX((BX$3*climate!$M449+BX$4*climate!$M449^2+BX$5*climate!$M449^6)*(K339/K$66)^$BW$1,-99)</f>
        <v>1.8554725123782478</v>
      </c>
      <c r="BY339" s="8">
        <f>MAX((BY$3*climate!$M449+BY$4*climate!$M449^2+BY$5*climate!$M449^6)*(L339/L$66)^$BW$1,-99)</f>
        <v>0.39764895652390869</v>
      </c>
      <c r="BZ339" s="8">
        <f>MAX((BZ$3*climate!$M449+BZ$4*climate!$M449^2+BZ$5*climate!$M449^6)*(M339/M$66)^$BW$1,-99)</f>
        <v>-0.36263286873670914</v>
      </c>
      <c r="CA339" s="8">
        <f t="shared" si="465"/>
        <v>2.2497246200948577E-3</v>
      </c>
      <c r="CB339" s="8">
        <f t="shared" si="466"/>
        <v>7.0399085335461195E-7</v>
      </c>
      <c r="CC339" s="8">
        <f t="shared" si="467"/>
        <v>5.9765019149736627E-8</v>
      </c>
      <c r="CD339" s="8">
        <f>MAX((CD$3*climate!$I449+CD$4*climate!$I449^2+CD$5*climate!$I449^6)*(K339/K$66)^$BW$1,-99)</f>
        <v>0.87886597865516447</v>
      </c>
      <c r="CE339" s="8">
        <f>MAX((CE$3*climate!$I449+CE$4*climate!$I449^2+CE$5*climate!$I449^6)*(L339/L$66)^$BW$1,-99)</f>
        <v>0.21957107304129014</v>
      </c>
      <c r="CF339" s="8">
        <f>MAX((CF$3*climate!$I449+CF$4*climate!$I449^2+CF$5*climate!$I449^6)*(M339/M$66)^$BW$1,-99)</f>
        <v>-9.0583276451608963E-2</v>
      </c>
      <c r="CG339" s="8">
        <f>MAX((CG$3*climate!$M449+CG$4*climate!$M449^2+CG$5*climate!$M449^6)*(K339/K$66)^$BW$1,-99)</f>
        <v>0.87886612057834224</v>
      </c>
      <c r="CH339" s="8">
        <f>MAX((CH$3*climate!$M449+CH$4*climate!$M449^2+CH$5*climate!$M449^6)*(L339/L$66)^$BW$1,-99)</f>
        <v>0.21957101090243961</v>
      </c>
      <c r="CI339" s="8">
        <f>MAX((CI$3*climate!$M449+CI$4*climate!$M449^2+CI$5*climate!$M449^6)*(M339/M$66)^$BW$1,-99)</f>
        <v>-9.058348378281951E-2</v>
      </c>
      <c r="CJ339" s="8">
        <f t="shared" si="468"/>
        <v>4.7576162568275862E-7</v>
      </c>
      <c r="CK339" s="8">
        <f t="shared" si="469"/>
        <v>1.4887681357359221E-10</v>
      </c>
      <c r="CL339" s="8">
        <f t="shared" si="470"/>
        <v>1.2638836956160887E-11</v>
      </c>
    </row>
    <row r="340" spans="1:90">
      <c r="A340">
        <f t="shared" si="409"/>
        <v>2294</v>
      </c>
      <c r="B340" s="4">
        <f t="shared" si="427"/>
        <v>1286.5348817830436</v>
      </c>
      <c r="C340" s="4">
        <f t="shared" si="428"/>
        <v>3572.6097856121337</v>
      </c>
      <c r="D340" s="4">
        <f t="shared" si="429"/>
        <v>6809.6373821544057</v>
      </c>
      <c r="E340" s="11">
        <f t="shared" si="410"/>
        <v>4.5991504899998285E-9</v>
      </c>
      <c r="F340" s="11">
        <f t="shared" si="411"/>
        <v>9.2202828245500737E-9</v>
      </c>
      <c r="G340" s="11">
        <f t="shared" si="412"/>
        <v>2.035681027362379E-8</v>
      </c>
      <c r="H340" s="4">
        <f t="shared" si="430"/>
        <v>335566.35058790154</v>
      </c>
      <c r="I340" s="4">
        <f t="shared" si="431"/>
        <v>354465.33540025976</v>
      </c>
      <c r="J340" s="4">
        <f t="shared" si="432"/>
        <v>62939.292713757786</v>
      </c>
      <c r="K340" s="4">
        <f t="shared" si="400"/>
        <v>260829.57822552856</v>
      </c>
      <c r="L340" s="4">
        <f t="shared" si="401"/>
        <v>99217.478725996771</v>
      </c>
      <c r="M340" s="4">
        <f t="shared" si="402"/>
        <v>9242.6790417209122</v>
      </c>
      <c r="N340" s="11">
        <f t="shared" si="413"/>
        <v>1.334203213088081E-3</v>
      </c>
      <c r="O340" s="11">
        <f t="shared" si="414"/>
        <v>2.0712827342395101E-3</v>
      </c>
      <c r="P340" s="11">
        <f t="shared" si="415"/>
        <v>1.4993315182931788E-3</v>
      </c>
      <c r="Q340" s="4">
        <f t="shared" si="416"/>
        <v>1345.5147689309181</v>
      </c>
      <c r="R340" s="4">
        <f t="shared" si="417"/>
        <v>4642.3599803864654</v>
      </c>
      <c r="S340" s="4">
        <f t="shared" si="418"/>
        <v>1148.1874913675692</v>
      </c>
      <c r="T340" s="4">
        <f t="shared" si="433"/>
        <v>4.0096832312704151</v>
      </c>
      <c r="U340" s="4">
        <f t="shared" si="434"/>
        <v>13.096795417651618</v>
      </c>
      <c r="V340" s="4">
        <f t="shared" si="435"/>
        <v>18.24277715654388</v>
      </c>
      <c r="W340" s="11">
        <f t="shared" si="419"/>
        <v>-1.219247815263802E-2</v>
      </c>
      <c r="X340" s="11">
        <f t="shared" si="420"/>
        <v>-1.3228699347321071E-2</v>
      </c>
      <c r="Y340" s="11">
        <f t="shared" si="421"/>
        <v>-1.2203590333800474E-2</v>
      </c>
      <c r="Z340" s="4">
        <f t="shared" si="447"/>
        <v>808.93327998381494</v>
      </c>
      <c r="AA340" s="4">
        <f t="shared" si="436"/>
        <v>9225.8792007529592</v>
      </c>
      <c r="AB340" s="4">
        <f t="shared" si="437"/>
        <v>2308.4488170562236</v>
      </c>
      <c r="AC340" s="12">
        <f t="shared" si="438"/>
        <v>1.0735179721986801</v>
      </c>
      <c r="AD340" s="12">
        <f t="shared" si="439"/>
        <v>5.5194658136015624</v>
      </c>
      <c r="AE340" s="12">
        <f t="shared" si="440"/>
        <v>2.0957059648848122</v>
      </c>
      <c r="AF340" s="11">
        <f t="shared" si="422"/>
        <v>-2.9039671966837322E-3</v>
      </c>
      <c r="AG340" s="11">
        <f t="shared" si="423"/>
        <v>2.0567434751257441E-3</v>
      </c>
      <c r="AH340" s="11">
        <f t="shared" si="424"/>
        <v>8.257041531207765E-4</v>
      </c>
      <c r="AI340" s="1">
        <f t="shared" si="403"/>
        <v>661461.0543668936</v>
      </c>
      <c r="AJ340" s="1">
        <f t="shared" si="404"/>
        <v>693195.10087553528</v>
      </c>
      <c r="AK340" s="1">
        <f t="shared" si="405"/>
        <v>123843.63679164791</v>
      </c>
      <c r="AL340" s="17">
        <f t="shared" si="473"/>
        <v>74.941681068588665</v>
      </c>
      <c r="AM340" s="17">
        <f t="shared" si="473"/>
        <v>35.942675177793063</v>
      </c>
      <c r="AN340" s="17">
        <f t="shared" si="473"/>
        <v>5.194440654228897</v>
      </c>
      <c r="AO340" s="7">
        <f t="shared" si="472"/>
        <v>1.0526626796242933E-3</v>
      </c>
      <c r="AP340" s="7">
        <f t="shared" si="472"/>
        <v>1.6210214226756341E-3</v>
      </c>
      <c r="AQ340" s="7">
        <f t="shared" si="472"/>
        <v>1.1733602888596504E-3</v>
      </c>
      <c r="AR340" s="1">
        <f t="shared" si="442"/>
        <v>335566.35058790154</v>
      </c>
      <c r="AS340" s="1">
        <f t="shared" si="443"/>
        <v>354465.33540025976</v>
      </c>
      <c r="AT340" s="1">
        <f t="shared" si="444"/>
        <v>62939.292713757786</v>
      </c>
      <c r="AU340" s="1">
        <f t="shared" si="406"/>
        <v>67113.270117580309</v>
      </c>
      <c r="AV340" s="1">
        <f t="shared" si="407"/>
        <v>70893.067080051958</v>
      </c>
      <c r="AW340" s="1">
        <f t="shared" si="408"/>
        <v>12587.858542751557</v>
      </c>
      <c r="AX340" s="1">
        <f t="shared" si="456"/>
        <v>208663.66258042288</v>
      </c>
      <c r="AY340" s="1">
        <f t="shared" si="457"/>
        <v>79373.982980797417</v>
      </c>
      <c r="AZ340" s="1">
        <f t="shared" si="458"/>
        <v>7394.1432333767298</v>
      </c>
      <c r="BA340" s="1">
        <f t="shared" si="459"/>
        <v>12.248478964731051</v>
      </c>
      <c r="BB340" s="1">
        <f t="shared" si="460"/>
        <v>11.28192592327256</v>
      </c>
      <c r="BC340" s="1">
        <f t="shared" si="461"/>
        <v>8.9084435108773476</v>
      </c>
      <c r="BD340" s="1">
        <f t="shared" si="462"/>
        <v>35.462782835722614</v>
      </c>
      <c r="BE340">
        <f t="shared" si="448"/>
        <v>0.44605544733121549</v>
      </c>
      <c r="BF340">
        <f t="shared" si="449"/>
        <v>0.64396964061591089</v>
      </c>
      <c r="BG340">
        <f t="shared" si="450"/>
        <v>5.0936644772301656E-2</v>
      </c>
      <c r="BH340">
        <f t="shared" si="463"/>
        <v>0.52008943923566209</v>
      </c>
      <c r="BI340">
        <f t="shared" si="464"/>
        <v>1.989654620938508E-2</v>
      </c>
      <c r="BJ340">
        <f t="shared" si="464"/>
        <v>4.1469689803498549E-2</v>
      </c>
      <c r="BK340">
        <f t="shared" si="464"/>
        <v>2.5945417806596459E-4</v>
      </c>
      <c r="BL340">
        <f t="shared" si="453"/>
        <v>6676.6114007868973</v>
      </c>
      <c r="BM340">
        <f t="shared" si="454"/>
        <v>14699.567505141846</v>
      </c>
      <c r="BN340">
        <f t="shared" si="455"/>
        <v>16.329862459101179</v>
      </c>
      <c r="BO340">
        <f t="shared" si="426"/>
        <v>3311.609248440624</v>
      </c>
      <c r="BP340">
        <f t="shared" si="445"/>
        <v>4948.3612278355877</v>
      </c>
      <c r="BQ340">
        <f t="shared" si="446"/>
        <v>277.75503372596654</v>
      </c>
      <c r="BR340" s="7">
        <f t="shared" si="471"/>
        <v>1.6948707478163794E-3</v>
      </c>
      <c r="BS340" s="7">
        <f t="shared" si="451"/>
        <v>3.0380885699868835E-4</v>
      </c>
      <c r="BT340" s="7">
        <f t="shared" si="452"/>
        <v>2.5748943248056344E-5</v>
      </c>
      <c r="BU340" s="8">
        <f>MAX((BU$3*climate!$I450+BU$4*climate!$I450^2+BU$5*climate!$I450^6)*(K340/K$66)^$BW$1,-99)</f>
        <v>1.8541254238612741</v>
      </c>
      <c r="BV340" s="8">
        <f>MAX((BV$3*climate!$I450+BV$4*climate!$I450^2+BV$5*climate!$I450^6)*(L340/L$66)^$BW$1,-99)</f>
        <v>0.39685519563149857</v>
      </c>
      <c r="BW340" s="8">
        <f>MAX((BW$3*climate!$I450+BW$4*climate!$I450^2+BW$5*climate!$I450^6)*(M340/M$66)^$BW$1,-99)</f>
        <v>-0.3632048416671948</v>
      </c>
      <c r="BX340" s="8">
        <f>MAX((BX$3*climate!$M450+BX$4*climate!$M450^2+BX$5*climate!$M450^6)*(K340/K$66)^$BW$1,-99)</f>
        <v>1.8541248564400052</v>
      </c>
      <c r="BY340" s="8">
        <f>MAX((BY$3*climate!$M450+BY$4*climate!$M450^2+BY$5*climate!$M450^6)*(L340/L$66)^$BW$1,-99)</f>
        <v>0.39685473774082974</v>
      </c>
      <c r="BZ340" s="8">
        <f>MAX((BZ$3*climate!$M450+BZ$4*climate!$M450^2+BZ$5*climate!$M450^6)*(M340/M$66)^$BW$1,-99)</f>
        <v>-0.36320539267660013</v>
      </c>
      <c r="CA340" s="8">
        <f t="shared" si="465"/>
        <v>2.250876266871009E-3</v>
      </c>
      <c r="CB340" s="8">
        <f t="shared" si="466"/>
        <v>6.838361458835558E-7</v>
      </c>
      <c r="CC340" s="8">
        <f t="shared" si="467"/>
        <v>5.7957685254058537E-8</v>
      </c>
      <c r="CD340" s="8">
        <f>MAX((CD$3*climate!$I450+CD$4*climate!$I450^2+CD$5*climate!$I450^6)*(K340/K$66)^$BW$1,-99)</f>
        <v>0.8787550861948622</v>
      </c>
      <c r="CE340" s="8">
        <f>MAX((CE$3*climate!$I450+CE$4*climate!$I450^2+CE$5*climate!$I450^6)*(L340/L$66)^$BW$1,-99)</f>
        <v>0.21937761202483183</v>
      </c>
      <c r="CF340" s="8">
        <f>MAX((CF$3*climate!$I450+CF$4*climate!$I450^2+CF$5*climate!$I450^6)*(M340/M$66)^$BW$1,-99)</f>
        <v>-9.0815698375954157E-2</v>
      </c>
      <c r="CG340" s="8">
        <f>MAX((CG$3*climate!$M450+CG$4*climate!$M450^2+CG$5*climate!$M450^6)*(K340/K$66)^$BW$1,-99)</f>
        <v>0.87875522761101998</v>
      </c>
      <c r="CH340" s="8">
        <f>MAX((CH$3*climate!$M450+CH$4*climate!$M450^2+CH$5*climate!$M450^6)*(L340/L$66)^$BW$1,-99)</f>
        <v>0.21937754975495308</v>
      </c>
      <c r="CI340" s="8">
        <f>MAX((CI$3*climate!$M450+CI$4*climate!$M450^2+CI$5*climate!$M450^6)*(M340/M$66)^$BW$1,-99)</f>
        <v>-9.0815905677584075E-2</v>
      </c>
      <c r="CJ340" s="8">
        <f t="shared" si="468"/>
        <v>4.7743609547666074E-7</v>
      </c>
      <c r="CK340" s="8">
        <f t="shared" si="469"/>
        <v>1.4504931445668095E-10</v>
      </c>
      <c r="CL340" s="8">
        <f t="shared" si="470"/>
        <v>1.2293474927002148E-11</v>
      </c>
    </row>
    <row r="341" spans="1:90">
      <c r="A341">
        <f t="shared" si="409"/>
        <v>2295</v>
      </c>
      <c r="B341" s="4">
        <f t="shared" si="427"/>
        <v>1286.5348874041629</v>
      </c>
      <c r="C341" s="4">
        <f t="shared" si="428"/>
        <v>3572.6098169055826</v>
      </c>
      <c r="D341" s="4">
        <f t="shared" si="429"/>
        <v>6809.637513845777</v>
      </c>
      <c r="E341" s="11">
        <f t="shared" si="410"/>
        <v>4.3691929654998365E-9</v>
      </c>
      <c r="F341" s="11">
        <f t="shared" si="411"/>
        <v>8.7592686833225703E-9</v>
      </c>
      <c r="G341" s="11">
        <f t="shared" si="412"/>
        <v>1.93389697599426E-8</v>
      </c>
      <c r="H341" s="4">
        <f t="shared" si="430"/>
        <v>336009.6986373096</v>
      </c>
      <c r="I341" s="4">
        <f t="shared" si="431"/>
        <v>355192.29669714929</v>
      </c>
      <c r="J341" s="4">
        <f t="shared" si="432"/>
        <v>63032.73765387103</v>
      </c>
      <c r="K341" s="4">
        <f t="shared" si="400"/>
        <v>261174.18340304415</v>
      </c>
      <c r="L341" s="4">
        <f t="shared" si="401"/>
        <v>99420.959718685204</v>
      </c>
      <c r="M341" s="4">
        <f t="shared" si="402"/>
        <v>9256.4013173548465</v>
      </c>
      <c r="N341" s="11">
        <f t="shared" si="413"/>
        <v>1.3211890302473606E-3</v>
      </c>
      <c r="O341" s="11">
        <f t="shared" si="414"/>
        <v>2.0508583296132699E-3</v>
      </c>
      <c r="P341" s="11">
        <f t="shared" si="415"/>
        <v>1.4846643026327211E-3</v>
      </c>
      <c r="Q341" s="4">
        <f t="shared" si="416"/>
        <v>1330.8656203575611</v>
      </c>
      <c r="R341" s="4">
        <f t="shared" si="417"/>
        <v>4590.3425106866043</v>
      </c>
      <c r="S341" s="4">
        <f t="shared" si="418"/>
        <v>1135.8593734133226</v>
      </c>
      <c r="T341" s="4">
        <f t="shared" si="433"/>
        <v>3.9607952560741517</v>
      </c>
      <c r="U341" s="4">
        <f t="shared" si="434"/>
        <v>12.923541848658132</v>
      </c>
      <c r="V341" s="4">
        <f t="shared" si="435"/>
        <v>18.020149777574606</v>
      </c>
      <c r="W341" s="11">
        <f t="shared" si="419"/>
        <v>-1.219247815263802E-2</v>
      </c>
      <c r="X341" s="11">
        <f t="shared" si="420"/>
        <v>-1.3228699347321071E-2</v>
      </c>
      <c r="Y341" s="11">
        <f t="shared" si="421"/>
        <v>-1.2203590333800474E-2</v>
      </c>
      <c r="Z341" s="4">
        <f t="shared" si="447"/>
        <v>797.812934425094</v>
      </c>
      <c r="AA341" s="4">
        <f t="shared" si="436"/>
        <v>9141.45254657224</v>
      </c>
      <c r="AB341" s="4">
        <f t="shared" si="437"/>
        <v>2285.5820493265323</v>
      </c>
      <c r="AC341" s="12">
        <f t="shared" si="438"/>
        <v>1.0704005112223647</v>
      </c>
      <c r="AD341" s="12">
        <f t="shared" si="439"/>
        <v>5.5308179388998671</v>
      </c>
      <c r="AE341" s="12">
        <f t="shared" si="440"/>
        <v>2.0974363980037376</v>
      </c>
      <c r="AF341" s="11">
        <f t="shared" si="422"/>
        <v>-2.9039671966837322E-3</v>
      </c>
      <c r="AG341" s="11">
        <f t="shared" si="423"/>
        <v>2.0567434751257441E-3</v>
      </c>
      <c r="AH341" s="11">
        <f t="shared" si="424"/>
        <v>8.257041531207765E-4</v>
      </c>
      <c r="AI341" s="1">
        <f t="shared" si="403"/>
        <v>662428.21904778457</v>
      </c>
      <c r="AJ341" s="1">
        <f t="shared" si="404"/>
        <v>694768.65786803374</v>
      </c>
      <c r="AK341" s="1">
        <f t="shared" si="405"/>
        <v>124047.13165523467</v>
      </c>
      <c r="AL341" s="17">
        <f t="shared" si="473"/>
        <v>75.019780496289783</v>
      </c>
      <c r="AM341" s="17">
        <f t="shared" si="473"/>
        <v>36.000356385780023</v>
      </c>
      <c r="AN341" s="17">
        <f t="shared" si="473"/>
        <v>5.2004746551115426</v>
      </c>
      <c r="AO341" s="7">
        <f t="shared" si="472"/>
        <v>1.0421360528280502E-3</v>
      </c>
      <c r="AP341" s="7">
        <f t="shared" si="472"/>
        <v>1.6048112084488778E-3</v>
      </c>
      <c r="AQ341" s="7">
        <f t="shared" si="472"/>
        <v>1.1616266859710539E-3</v>
      </c>
      <c r="AR341" s="1">
        <f t="shared" si="442"/>
        <v>336009.6986373096</v>
      </c>
      <c r="AS341" s="1">
        <f t="shared" si="443"/>
        <v>355192.29669714929</v>
      </c>
      <c r="AT341" s="1">
        <f t="shared" si="444"/>
        <v>63032.73765387103</v>
      </c>
      <c r="AU341" s="1">
        <f t="shared" si="406"/>
        <v>67201.939727461926</v>
      </c>
      <c r="AV341" s="1">
        <f t="shared" si="407"/>
        <v>71038.459339429857</v>
      </c>
      <c r="AW341" s="1">
        <f t="shared" si="408"/>
        <v>12606.547530774207</v>
      </c>
      <c r="AX341" s="1">
        <f t="shared" si="456"/>
        <v>208939.34672243535</v>
      </c>
      <c r="AY341" s="1">
        <f t="shared" si="457"/>
        <v>79536.767774948181</v>
      </c>
      <c r="AZ341" s="1">
        <f t="shared" si="458"/>
        <v>7405.1210538838759</v>
      </c>
      <c r="BA341" s="1">
        <f t="shared" si="459"/>
        <v>12.24979928175904</v>
      </c>
      <c r="BB341" s="1">
        <f t="shared" si="460"/>
        <v>11.283974681463132</v>
      </c>
      <c r="BC341" s="1">
        <f t="shared" si="461"/>
        <v>8.9099270741555685</v>
      </c>
      <c r="BD341" s="1">
        <f t="shared" si="462"/>
        <v>34.435526524820617</v>
      </c>
      <c r="BE341">
        <f t="shared" si="448"/>
        <v>0.44605544733121549</v>
      </c>
      <c r="BF341">
        <f t="shared" si="449"/>
        <v>0.64396964061591089</v>
      </c>
      <c r="BG341">
        <f t="shared" si="450"/>
        <v>5.0936644772301656E-2</v>
      </c>
      <c r="BH341">
        <f t="shared" si="463"/>
        <v>0.52017880645511583</v>
      </c>
      <c r="BI341">
        <f t="shared" si="464"/>
        <v>1.989654620938508E-2</v>
      </c>
      <c r="BJ341">
        <f t="shared" si="464"/>
        <v>4.1469689803498549E-2</v>
      </c>
      <c r="BK341">
        <f t="shared" si="464"/>
        <v>2.5945417806596459E-4</v>
      </c>
      <c r="BL341">
        <f t="shared" si="453"/>
        <v>6685.4324957387853</v>
      </c>
      <c r="BM341">
        <f t="shared" si="454"/>
        <v>14729.714364623003</v>
      </c>
      <c r="BN341">
        <f t="shared" si="455"/>
        <v>16.354107139232685</v>
      </c>
      <c r="BO341">
        <f t="shared" si="426"/>
        <v>3317.2219980840041</v>
      </c>
      <c r="BP341">
        <f t="shared" si="445"/>
        <v>5004.3043922898441</v>
      </c>
      <c r="BQ341">
        <f t="shared" si="446"/>
        <v>280.95041854629261</v>
      </c>
      <c r="BR341" s="7">
        <f t="shared" si="471"/>
        <v>1.6783572304333028E-3</v>
      </c>
      <c r="BS341" s="7">
        <f t="shared" si="451"/>
        <v>2.9496005533853235E-4</v>
      </c>
      <c r="BT341" s="7">
        <f t="shared" si="452"/>
        <v>2.4957905654209963E-5</v>
      </c>
      <c r="BU341" s="8">
        <f>MAX((BU$3*climate!$I451+BU$4*climate!$I451^2+BU$5*climate!$I451^6)*(K341/K$66)^$BW$1,-99)</f>
        <v>1.8528173372557577</v>
      </c>
      <c r="BV341" s="8">
        <f>MAX((BV$3*climate!$I451+BV$4*climate!$I451^2+BV$5*climate!$I451^6)*(L341/L$66)^$BW$1,-99)</f>
        <v>0.3960903552156092</v>
      </c>
      <c r="BW341" s="8">
        <f>MAX((BW$3*climate!$I451+BW$4*climate!$I451^2+BW$5*climate!$I451^6)*(M341/M$66)^$BW$1,-99)</f>
        <v>-0.36374604593057019</v>
      </c>
      <c r="BX341" s="8">
        <f>MAX((BX$3*climate!$M451+BX$4*climate!$M451^2+BX$5*climate!$M451^6)*(K341/K$66)^$BW$1,-99)</f>
        <v>1.8528167702892047</v>
      </c>
      <c r="BY341" s="8">
        <f>MAX((BY$3*climate!$M451+BY$4*climate!$M451^2+BY$5*climate!$M451^6)*(L341/L$66)^$BW$1,-99)</f>
        <v>0.39608989788035298</v>
      </c>
      <c r="BZ341" s="8">
        <f>MAX((BZ$3*climate!$M451+BZ$4*climate!$M451^2+BZ$5*climate!$M451^6)*(M341/M$66)^$BW$1,-99)</f>
        <v>-0.36374659626894529</v>
      </c>
      <c r="CA341" s="8">
        <f t="shared" si="465"/>
        <v>2.2519559504236312E-3</v>
      </c>
      <c r="CB341" s="8">
        <f t="shared" si="466"/>
        <v>6.6423705175689146E-7</v>
      </c>
      <c r="CC341" s="8">
        <f t="shared" si="467"/>
        <v>5.6204104148109718E-8</v>
      </c>
      <c r="CD341" s="8">
        <f>MAX((CD$3*climate!$I451+CD$4*climate!$I451^2+CD$5*climate!$I451^6)*(K341/K$66)^$BW$1,-99)</f>
        <v>0.87863834950040043</v>
      </c>
      <c r="CE341" s="8">
        <f>MAX((CE$3*climate!$I451+CE$4*climate!$I451^2+CE$5*climate!$I451^6)*(L341/L$66)^$BW$1,-99)</f>
        <v>0.21918878014431045</v>
      </c>
      <c r="CF341" s="8">
        <f>MAX((CF$3*climate!$I451+CF$4*climate!$I451^2+CF$5*climate!$I451^6)*(M341/M$66)^$BW$1,-99)</f>
        <v>-9.1036435861877998E-2</v>
      </c>
      <c r="CG341" s="8">
        <f>MAX((CG$3*climate!$M451+CG$4*climate!$M451^2+CG$5*climate!$M451^6)*(K341/K$66)^$BW$1,-99)</f>
        <v>0.87863849042556275</v>
      </c>
      <c r="CH341" s="8">
        <f>MAX((CH$3*climate!$M451+CH$4*climate!$M451^2+CH$5*climate!$M451^6)*(L341/L$66)^$BW$1,-99)</f>
        <v>0.21918871775373694</v>
      </c>
      <c r="CI341" s="8">
        <f>MAX((CI$3*climate!$M451+CI$4*climate!$M451^2+CI$5*climate!$M451^6)*(M341/M$66)^$BW$1,-99)</f>
        <v>-9.1036643123033154E-2</v>
      </c>
      <c r="CJ341" s="8">
        <f t="shared" si="468"/>
        <v>4.7867072255817127E-7</v>
      </c>
      <c r="CK341" s="8">
        <f t="shared" si="469"/>
        <v>1.4118874281469346E-10</v>
      </c>
      <c r="CL341" s="8">
        <f t="shared" si="470"/>
        <v>1.1946618733039351E-11</v>
      </c>
    </row>
    <row r="342" spans="1:90">
      <c r="A342">
        <f t="shared" si="409"/>
        <v>2296</v>
      </c>
      <c r="B342" s="4">
        <f t="shared" si="427"/>
        <v>1286.534892744226</v>
      </c>
      <c r="C342" s="4">
        <f t="shared" si="428"/>
        <v>3572.6098466343592</v>
      </c>
      <c r="D342" s="4">
        <f t="shared" si="429"/>
        <v>6809.6376389525822</v>
      </c>
      <c r="E342" s="11">
        <f t="shared" si="410"/>
        <v>4.1507333172248447E-9</v>
      </c>
      <c r="F342" s="11">
        <f t="shared" si="411"/>
        <v>8.3213052491564406E-9</v>
      </c>
      <c r="G342" s="11">
        <f t="shared" si="412"/>
        <v>1.8372021271945471E-8</v>
      </c>
      <c r="H342" s="4">
        <f t="shared" si="430"/>
        <v>336449.30331547622</v>
      </c>
      <c r="I342" s="4">
        <f t="shared" si="431"/>
        <v>355913.56657836033</v>
      </c>
      <c r="J342" s="4">
        <f t="shared" si="432"/>
        <v>63125.405986340993</v>
      </c>
      <c r="K342" s="4">
        <f t="shared" si="400"/>
        <v>261515.87898080054</v>
      </c>
      <c r="L342" s="4">
        <f t="shared" si="401"/>
        <v>99622.847681969812</v>
      </c>
      <c r="M342" s="4">
        <f t="shared" si="402"/>
        <v>9270.0095560518803</v>
      </c>
      <c r="N342" s="11">
        <f t="shared" si="413"/>
        <v>1.3083053359415064E-3</v>
      </c>
      <c r="O342" s="11">
        <f t="shared" si="414"/>
        <v>2.0306378439300943E-3</v>
      </c>
      <c r="P342" s="11">
        <f t="shared" si="415"/>
        <v>1.4701435504442806E-3</v>
      </c>
      <c r="Q342" s="4">
        <f t="shared" si="416"/>
        <v>1316.3590251316955</v>
      </c>
      <c r="R342" s="4">
        <f t="shared" si="417"/>
        <v>4538.8163017168008</v>
      </c>
      <c r="S342" s="4">
        <f t="shared" si="418"/>
        <v>1123.6473294324223</v>
      </c>
      <c r="T342" s="4">
        <f t="shared" si="433"/>
        <v>3.9125033464473953</v>
      </c>
      <c r="U342" s="4">
        <f t="shared" si="434"/>
        <v>12.752580199039713</v>
      </c>
      <c r="V342" s="4">
        <f t="shared" si="435"/>
        <v>17.800239251935359</v>
      </c>
      <c r="W342" s="11">
        <f t="shared" si="419"/>
        <v>-1.219247815263802E-2</v>
      </c>
      <c r="X342" s="11">
        <f t="shared" si="420"/>
        <v>-1.3228699347321071E-2</v>
      </c>
      <c r="Y342" s="11">
        <f t="shared" si="421"/>
        <v>-1.2203590333800474E-2</v>
      </c>
      <c r="Z342" s="4">
        <f t="shared" si="447"/>
        <v>786.83523274125969</v>
      </c>
      <c r="AA342" s="4">
        <f t="shared" si="436"/>
        <v>9057.6138645807314</v>
      </c>
      <c r="AB342" s="4">
        <f t="shared" si="437"/>
        <v>2262.9086489352599</v>
      </c>
      <c r="AC342" s="12">
        <f t="shared" si="438"/>
        <v>1.0672921032504614</v>
      </c>
      <c r="AD342" s="12">
        <f t="shared" si="439"/>
        <v>5.5421934126078076</v>
      </c>
      <c r="AE342" s="12">
        <f t="shared" si="440"/>
        <v>2.0991682599484758</v>
      </c>
      <c r="AF342" s="11">
        <f t="shared" si="422"/>
        <v>-2.9039671966837322E-3</v>
      </c>
      <c r="AG342" s="11">
        <f t="shared" si="423"/>
        <v>2.0567434751257441E-3</v>
      </c>
      <c r="AH342" s="11">
        <f t="shared" si="424"/>
        <v>8.257041531207765E-4</v>
      </c>
      <c r="AI342" s="1">
        <f t="shared" si="403"/>
        <v>663387.33687046799</v>
      </c>
      <c r="AJ342" s="1">
        <f t="shared" si="404"/>
        <v>696330.25142066029</v>
      </c>
      <c r="AK342" s="1">
        <f t="shared" si="405"/>
        <v>124248.9660204854</v>
      </c>
      <c r="AL342" s="17">
        <f t="shared" si="473"/>
        <v>75.097179506040916</v>
      </c>
      <c r="AM342" s="17">
        <f t="shared" si="473"/>
        <v>36.057552423461722</v>
      </c>
      <c r="AN342" s="17">
        <f t="shared" si="473"/>
        <v>5.2064552551492449</v>
      </c>
      <c r="AO342" s="7">
        <f t="shared" si="472"/>
        <v>1.0317146922997698E-3</v>
      </c>
      <c r="AP342" s="7">
        <f t="shared" si="472"/>
        <v>1.5887630963643889E-3</v>
      </c>
      <c r="AQ342" s="7">
        <f t="shared" si="472"/>
        <v>1.1500104191113432E-3</v>
      </c>
      <c r="AR342" s="1">
        <f t="shared" si="442"/>
        <v>336449.30331547622</v>
      </c>
      <c r="AS342" s="1">
        <f t="shared" si="443"/>
        <v>355913.56657836033</v>
      </c>
      <c r="AT342" s="1">
        <f t="shared" si="444"/>
        <v>63125.405986340993</v>
      </c>
      <c r="AU342" s="1">
        <f t="shared" si="406"/>
        <v>67289.860663095242</v>
      </c>
      <c r="AV342" s="1">
        <f t="shared" si="407"/>
        <v>71182.713315672067</v>
      </c>
      <c r="AW342" s="1">
        <f t="shared" si="408"/>
        <v>12625.081197268199</v>
      </c>
      <c r="AX342" s="1">
        <f t="shared" si="456"/>
        <v>209212.70318464041</v>
      </c>
      <c r="AY342" s="1">
        <f t="shared" si="457"/>
        <v>79698.278145575852</v>
      </c>
      <c r="AZ342" s="1">
        <f t="shared" si="458"/>
        <v>7416.007644841503</v>
      </c>
      <c r="BA342" s="1">
        <f t="shared" si="459"/>
        <v>12.251106732009283</v>
      </c>
      <c r="BB342" s="1">
        <f t="shared" si="460"/>
        <v>11.286003260348895</v>
      </c>
      <c r="BC342" s="1">
        <f t="shared" si="461"/>
        <v>8.9113961381029672</v>
      </c>
      <c r="BD342" s="1">
        <f t="shared" si="462"/>
        <v>33.437972337792033</v>
      </c>
      <c r="BE342">
        <f t="shared" si="448"/>
        <v>0.44605544733121549</v>
      </c>
      <c r="BF342">
        <f t="shared" si="449"/>
        <v>0.64396964061591089</v>
      </c>
      <c r="BG342">
        <f t="shared" si="450"/>
        <v>5.0936644772301656E-2</v>
      </c>
      <c r="BH342">
        <f t="shared" si="463"/>
        <v>0.52026755902858535</v>
      </c>
      <c r="BI342">
        <f t="shared" si="464"/>
        <v>1.989654620938508E-2</v>
      </c>
      <c r="BJ342">
        <f t="shared" si="464"/>
        <v>4.1469689803498549E-2</v>
      </c>
      <c r="BK342">
        <f t="shared" si="464"/>
        <v>2.5945417806596459E-4</v>
      </c>
      <c r="BL342">
        <f t="shared" si="453"/>
        <v>6694.1791105317898</v>
      </c>
      <c r="BM342">
        <f t="shared" si="454"/>
        <v>14759.625202861431</v>
      </c>
      <c r="BN342">
        <f t="shared" si="455"/>
        <v>16.378150325266422</v>
      </c>
      <c r="BO342">
        <f t="shared" si="426"/>
        <v>3322.7894816094408</v>
      </c>
      <c r="BP342">
        <f t="shared" si="445"/>
        <v>5060.8810440916968</v>
      </c>
      <c r="BQ342">
        <f t="shared" si="446"/>
        <v>284.18260563425565</v>
      </c>
      <c r="BR342" s="7">
        <f t="shared" si="471"/>
        <v>1.6620063184851208E-3</v>
      </c>
      <c r="BS342" s="7">
        <f t="shared" si="451"/>
        <v>2.8636898576556537E-4</v>
      </c>
      <c r="BT342" s="7">
        <f t="shared" si="452"/>
        <v>2.4191556873607481E-5</v>
      </c>
      <c r="BU342" s="8">
        <f>MAX((BU$3*climate!$I452+BU$4*climate!$I452^2+BU$5*climate!$I452^6)*(K342/K$66)^$BW$1,-99)</f>
        <v>1.8515484373407201</v>
      </c>
      <c r="BV342" s="8">
        <f>MAX((BV$3*climate!$I452+BV$4*climate!$I452^2+BV$5*climate!$I452^6)*(L342/L$66)^$BW$1,-99)</f>
        <v>0.39535457836823557</v>
      </c>
      <c r="BW342" s="8">
        <f>MAX((BW$3*climate!$I452+BW$4*climate!$I452^2+BW$5*climate!$I452^6)*(M342/M$66)^$BW$1,-99)</f>
        <v>-0.36425626415834994</v>
      </c>
      <c r="BX342" s="8">
        <f>MAX((BX$3*climate!$M452+BX$4*climate!$M452^2+BX$5*climate!$M452^6)*(K342/K$66)^$BW$1,-99)</f>
        <v>1.8515478708407473</v>
      </c>
      <c r="BY342" s="8">
        <f>MAX((BY$3*climate!$M452+BY$4*climate!$M452^2+BY$5*climate!$M452^6)*(L342/L$66)^$BW$1,-99)</f>
        <v>0.3953541215916177</v>
      </c>
      <c r="BZ342" s="8">
        <f>MAX((BZ$3*climate!$M452+BZ$4*climate!$M452^2+BZ$5*climate!$M452^6)*(M342/M$66)^$BW$1,-99)</f>
        <v>-0.36425681382493164</v>
      </c>
      <c r="CA342" s="8">
        <f t="shared" si="465"/>
        <v>2.2529644727298155E-3</v>
      </c>
      <c r="CB342" s="8">
        <f t="shared" si="466"/>
        <v>6.4517915102148907E-7</v>
      </c>
      <c r="CC342" s="8">
        <f t="shared" si="467"/>
        <v>5.4502718176260421E-8</v>
      </c>
      <c r="CD342" s="8">
        <f>MAX((CD$3*climate!$I452+CD$4*climate!$I452^2+CD$5*climate!$I452^6)*(K342/K$66)^$BW$1,-99)</f>
        <v>0.87851588251116752</v>
      </c>
      <c r="CE342" s="8">
        <f>MAX((CE$3*climate!$I452+CE$4*climate!$I452^2+CE$5*climate!$I452^6)*(L342/L$66)^$BW$1,-99)</f>
        <v>0.21900455936065691</v>
      </c>
      <c r="CF342" s="8">
        <f>MAX((CF$3*climate!$I452+CF$4*climate!$I452^2+CF$5*climate!$I452^6)*(M342/M$66)^$BW$1,-99)</f>
        <v>-9.1245579351056164E-2</v>
      </c>
      <c r="CG342" s="8">
        <f>MAX((CG$3*climate!$M452+CG$4*climate!$M452^2+CG$5*climate!$M452^6)*(K342/K$66)^$BW$1,-99)</f>
        <v>0.87851602296116094</v>
      </c>
      <c r="CH342" s="8">
        <f>MAX((CH$3*climate!$M452+CH$4*climate!$M452^2+CH$5*climate!$M452^6)*(L342/L$66)^$BW$1,-99)</f>
        <v>0.21900449685958709</v>
      </c>
      <c r="CI342" s="8">
        <f>MAX((CI$3*climate!$M452+CI$4*climate!$M452^2+CI$5*climate!$M452^6)*(M342/M$66)^$BW$1,-99)</f>
        <v>-9.1245786560981049E-2</v>
      </c>
      <c r="CJ342" s="8">
        <f t="shared" si="468"/>
        <v>4.7948262319845017E-7</v>
      </c>
      <c r="CK342" s="8">
        <f t="shared" si="469"/>
        <v>1.3730895249755292E-10</v>
      </c>
      <c r="CL342" s="8">
        <f t="shared" si="470"/>
        <v>1.1599431149011813E-11</v>
      </c>
    </row>
    <row r="343" spans="1:90">
      <c r="A343">
        <f t="shared" si="409"/>
        <v>2297</v>
      </c>
      <c r="B343" s="4">
        <f t="shared" si="427"/>
        <v>1286.534897817286</v>
      </c>
      <c r="C343" s="4">
        <f t="shared" si="428"/>
        <v>3572.6098748766976</v>
      </c>
      <c r="D343" s="4">
        <f t="shared" si="429"/>
        <v>6809.6377578040501</v>
      </c>
      <c r="E343" s="11">
        <f t="shared" si="410"/>
        <v>3.9431966513636022E-9</v>
      </c>
      <c r="F343" s="11">
        <f t="shared" si="411"/>
        <v>7.9052399866986188E-9</v>
      </c>
      <c r="G343" s="11">
        <f t="shared" si="412"/>
        <v>1.7453420208348197E-8</v>
      </c>
      <c r="H343" s="4">
        <f t="shared" si="430"/>
        <v>336885.19179517933</v>
      </c>
      <c r="I343" s="4">
        <f t="shared" si="431"/>
        <v>356629.17605007737</v>
      </c>
      <c r="J343" s="4">
        <f t="shared" si="432"/>
        <v>63217.303020669271</v>
      </c>
      <c r="K343" s="4">
        <f t="shared" si="400"/>
        <v>261854.68607709999</v>
      </c>
      <c r="L343" s="4">
        <f t="shared" si="401"/>
        <v>99823.151292830647</v>
      </c>
      <c r="M343" s="4">
        <f t="shared" si="402"/>
        <v>9283.5045371129072</v>
      </c>
      <c r="N343" s="11">
        <f t="shared" si="413"/>
        <v>1.2955507620411311E-3</v>
      </c>
      <c r="O343" s="11">
        <f t="shared" si="414"/>
        <v>2.0106192055489025E-3</v>
      </c>
      <c r="P343" s="11">
        <f t="shared" si="415"/>
        <v>1.4557677615572029E-3</v>
      </c>
      <c r="Q343" s="4">
        <f t="shared" si="416"/>
        <v>1301.9939683754847</v>
      </c>
      <c r="R343" s="4">
        <f t="shared" si="417"/>
        <v>4487.7788092947349</v>
      </c>
      <c r="S343" s="4">
        <f t="shared" si="418"/>
        <v>1111.550624440707</v>
      </c>
      <c r="T343" s="4">
        <f t="shared" si="433"/>
        <v>3.8648002348737123</v>
      </c>
      <c r="U343" s="4">
        <f t="shared" si="434"/>
        <v>12.583880149684017</v>
      </c>
      <c r="V343" s="4">
        <f t="shared" si="435"/>
        <v>17.583012424261106</v>
      </c>
      <c r="W343" s="11">
        <f t="shared" si="419"/>
        <v>-1.219247815263802E-2</v>
      </c>
      <c r="X343" s="11">
        <f t="shared" si="420"/>
        <v>-1.3228699347321071E-2</v>
      </c>
      <c r="Y343" s="11">
        <f t="shared" si="421"/>
        <v>-1.2203590333800474E-2</v>
      </c>
      <c r="Z343" s="4">
        <f t="shared" si="447"/>
        <v>775.99859658632863</v>
      </c>
      <c r="AA343" s="4">
        <f t="shared" si="436"/>
        <v>8974.3629871786361</v>
      </c>
      <c r="AB343" s="4">
        <f t="shared" si="437"/>
        <v>2240.4276858023422</v>
      </c>
      <c r="AC343" s="12">
        <f t="shared" si="438"/>
        <v>1.0641927219933425</v>
      </c>
      <c r="AD343" s="12">
        <f t="shared" si="439"/>
        <v>5.5535922827470738</v>
      </c>
      <c r="AE343" s="12">
        <f t="shared" si="440"/>
        <v>2.1009015518988146</v>
      </c>
      <c r="AF343" s="11">
        <f t="shared" si="422"/>
        <v>-2.9039671966837322E-3</v>
      </c>
      <c r="AG343" s="11">
        <f t="shared" si="423"/>
        <v>2.0567434751257441E-3</v>
      </c>
      <c r="AH343" s="11">
        <f t="shared" si="424"/>
        <v>8.257041531207765E-4</v>
      </c>
      <c r="AI343" s="1">
        <f t="shared" si="403"/>
        <v>664338.46384651645</v>
      </c>
      <c r="AJ343" s="1">
        <f t="shared" si="404"/>
        <v>697879.93959426624</v>
      </c>
      <c r="AK343" s="1">
        <f t="shared" si="405"/>
        <v>124449.15061570506</v>
      </c>
      <c r="AL343" s="17">
        <f t="shared" si="473"/>
        <v>75.173883580853101</v>
      </c>
      <c r="AM343" s="17">
        <f t="shared" si="473"/>
        <v>36.114266463010985</v>
      </c>
      <c r="AN343" s="17">
        <f t="shared" si="473"/>
        <v>5.2123828581614031</v>
      </c>
      <c r="AO343" s="7">
        <f t="shared" si="472"/>
        <v>1.021397545376772E-3</v>
      </c>
      <c r="AP343" s="7">
        <f t="shared" si="472"/>
        <v>1.5728754654007449E-3</v>
      </c>
      <c r="AQ343" s="7">
        <f t="shared" si="472"/>
        <v>1.1385103149202298E-3</v>
      </c>
      <c r="AR343" s="1">
        <f t="shared" si="442"/>
        <v>336885.19179517933</v>
      </c>
      <c r="AS343" s="1">
        <f t="shared" si="443"/>
        <v>356629.17605007737</v>
      </c>
      <c r="AT343" s="1">
        <f t="shared" si="444"/>
        <v>63217.303020669271</v>
      </c>
      <c r="AU343" s="1">
        <f t="shared" si="406"/>
        <v>67377.038359035869</v>
      </c>
      <c r="AV343" s="1">
        <f t="shared" si="407"/>
        <v>71325.835210015473</v>
      </c>
      <c r="AW343" s="1">
        <f t="shared" si="408"/>
        <v>12643.460604133856</v>
      </c>
      <c r="AX343" s="1">
        <f t="shared" si="456"/>
        <v>209483.74886168001</v>
      </c>
      <c r="AY343" s="1">
        <f t="shared" si="457"/>
        <v>79858.52103426453</v>
      </c>
      <c r="AZ343" s="1">
        <f t="shared" si="458"/>
        <v>7426.8036296903265</v>
      </c>
      <c r="BA343" s="1">
        <f t="shared" si="459"/>
        <v>12.252401444269573</v>
      </c>
      <c r="BB343" s="1">
        <f t="shared" si="460"/>
        <v>11.288011860964939</v>
      </c>
      <c r="BC343" s="1">
        <f t="shared" si="461"/>
        <v>8.9128508472618986</v>
      </c>
      <c r="BD343" s="1">
        <f t="shared" si="462"/>
        <v>32.469263596752327</v>
      </c>
      <c r="BE343">
        <f t="shared" si="448"/>
        <v>0.44605544733121549</v>
      </c>
      <c r="BF343">
        <f t="shared" si="449"/>
        <v>0.64396964061591089</v>
      </c>
      <c r="BG343">
        <f t="shared" si="450"/>
        <v>5.0936644772301656E-2</v>
      </c>
      <c r="BH343">
        <f t="shared" si="463"/>
        <v>0.52035570283471144</v>
      </c>
      <c r="BI343">
        <f t="shared" si="464"/>
        <v>1.989654620938508E-2</v>
      </c>
      <c r="BJ343">
        <f t="shared" si="464"/>
        <v>4.1469689803498549E-2</v>
      </c>
      <c r="BK343">
        <f t="shared" si="464"/>
        <v>2.5945417806596459E-4</v>
      </c>
      <c r="BL343">
        <f t="shared" si="453"/>
        <v>6702.8517858103405</v>
      </c>
      <c r="BM343">
        <f t="shared" si="454"/>
        <v>14789.301305673982</v>
      </c>
      <c r="BN343">
        <f t="shared" si="455"/>
        <v>16.401993394774767</v>
      </c>
      <c r="BO343">
        <f t="shared" si="426"/>
        <v>3328.3119787228716</v>
      </c>
      <c r="BP343">
        <f t="shared" si="445"/>
        <v>5118.0983577825355</v>
      </c>
      <c r="BQ343">
        <f t="shared" si="446"/>
        <v>287.45201890090095</v>
      </c>
      <c r="BR343" s="7">
        <f t="shared" si="471"/>
        <v>1.6458163884804922E-3</v>
      </c>
      <c r="BS343" s="7">
        <f t="shared" si="451"/>
        <v>2.7802814151996636E-4</v>
      </c>
      <c r="BT343" s="7">
        <f t="shared" si="452"/>
        <v>2.3449110973792406E-5</v>
      </c>
      <c r="BU343" s="8">
        <f>MAX((BU$3*climate!$I453+BU$4*climate!$I453^2+BU$5*climate!$I453^6)*(K343/K$66)^$BW$1,-99)</f>
        <v>1.8503183401993279</v>
      </c>
      <c r="BV343" s="8">
        <f>MAX((BV$3*climate!$I453+BV$4*climate!$I453^2+BV$5*climate!$I453^6)*(L343/L$66)^$BW$1,-99)</f>
        <v>0.39464755042210786</v>
      </c>
      <c r="BW343" s="8">
        <f>MAX((BW$3*climate!$I453+BW$4*climate!$I453^2+BW$5*climate!$I453^6)*(M343/M$66)^$BW$1,-99)</f>
        <v>-0.3647358299607647</v>
      </c>
      <c r="BX343" s="8">
        <f>MAX((BX$3*climate!$M453+BX$4*climate!$M453^2+BX$5*climate!$M453^6)*(K343/K$66)^$BW$1,-99)</f>
        <v>1.8503177741776016</v>
      </c>
      <c r="BY343" s="8">
        <f>MAX((BY$3*climate!$M453+BY$4*climate!$M453^2+BY$5*climate!$M453^6)*(L343/L$66)^$BW$1,-99)</f>
        <v>0.39464709420728472</v>
      </c>
      <c r="BZ343" s="8">
        <f>MAX((BZ$3*climate!$M453+BZ$4*climate!$M453^2+BZ$5*climate!$M453^6)*(M343/M$66)^$BW$1,-99)</f>
        <v>-0.36473637895481886</v>
      </c>
      <c r="CA343" s="8">
        <f t="shared" si="465"/>
        <v>2.2539026132959187E-3</v>
      </c>
      <c r="CB343" s="8">
        <f t="shared" si="466"/>
        <v>6.2664835474165975E-7</v>
      </c>
      <c r="CC343" s="8">
        <f t="shared" si="467"/>
        <v>5.2852012503296713E-8</v>
      </c>
      <c r="CD343" s="8">
        <f>MAX((CD$3*climate!$I453+CD$4*climate!$I453^2+CD$5*climate!$I453^6)*(K343/K$66)^$BW$1,-99)</f>
        <v>0.87838779588769067</v>
      </c>
      <c r="CE343" s="8">
        <f>MAX((CE$3*climate!$I453+CE$4*climate!$I453^2+CE$5*climate!$I453^6)*(L343/L$66)^$BW$1,-99)</f>
        <v>0.21882492974034801</v>
      </c>
      <c r="CF343" s="8">
        <f>MAX((CF$3*climate!$I453+CF$4*climate!$I453^2+CF$5*climate!$I453^6)*(M343/M$66)^$BW$1,-99)</f>
        <v>-9.1443221243731193E-2</v>
      </c>
      <c r="CG343" s="8">
        <f>MAX((CG$3*climate!$M453+CG$4*climate!$M453^2+CG$5*climate!$M453^6)*(K343/K$66)^$BW$1,-99)</f>
        <v>0.87838793587814412</v>
      </c>
      <c r="CH343" s="8">
        <f>MAX((CH$3*climate!$M453+CH$4*climate!$M453^2+CH$5*climate!$M453^6)*(L343/L$66)^$BW$1,-99)</f>
        <v>0.21882486713884625</v>
      </c>
      <c r="CI343" s="8">
        <f>MAX((CI$3*climate!$M453+CI$4*climate!$M453^2+CI$5*climate!$M453^6)*(M343/M$66)^$BW$1,-99)</f>
        <v>-9.1443428391808038E-2</v>
      </c>
      <c r="CJ343" s="8">
        <f t="shared" si="468"/>
        <v>4.7988848144101913E-7</v>
      </c>
      <c r="CK343" s="8">
        <f t="shared" si="469"/>
        <v>1.3342250263188542E-10</v>
      </c>
      <c r="CL343" s="8">
        <f t="shared" si="470"/>
        <v>1.1252958256355175E-11</v>
      </c>
    </row>
    <row r="344" spans="1:90">
      <c r="A344">
        <f t="shared" si="409"/>
        <v>2298</v>
      </c>
      <c r="B344" s="4">
        <f t="shared" si="427"/>
        <v>1286.5349026366932</v>
      </c>
      <c r="C344" s="4">
        <f t="shared" si="428"/>
        <v>3572.6099017069191</v>
      </c>
      <c r="D344" s="4">
        <f t="shared" si="429"/>
        <v>6809.6378707129461</v>
      </c>
      <c r="E344" s="11">
        <f t="shared" si="410"/>
        <v>3.7460368187954223E-9</v>
      </c>
      <c r="F344" s="11">
        <f t="shared" si="411"/>
        <v>7.5099779873636882E-9</v>
      </c>
      <c r="G344" s="11">
        <f t="shared" si="412"/>
        <v>1.6580749197930785E-8</v>
      </c>
      <c r="H344" s="4">
        <f t="shared" si="430"/>
        <v>337317.391141642</v>
      </c>
      <c r="I344" s="4">
        <f t="shared" si="431"/>
        <v>357339.15622733434</v>
      </c>
      <c r="J344" s="4">
        <f t="shared" si="432"/>
        <v>63308.434053837635</v>
      </c>
      <c r="K344" s="4">
        <f t="shared" si="400"/>
        <v>262190.62572676863</v>
      </c>
      <c r="L344" s="4">
        <f t="shared" si="401"/>
        <v>100021.87925880322</v>
      </c>
      <c r="M344" s="4">
        <f t="shared" si="402"/>
        <v>9296.8870380194621</v>
      </c>
      <c r="N344" s="11">
        <f t="shared" si="413"/>
        <v>1.2829239556542138E-3</v>
      </c>
      <c r="O344" s="11">
        <f t="shared" si="414"/>
        <v>1.9908003644326655E-3</v>
      </c>
      <c r="P344" s="11">
        <f t="shared" si="415"/>
        <v>1.4415354517312018E-3</v>
      </c>
      <c r="Q344" s="4">
        <f t="shared" si="416"/>
        <v>1287.7694336186896</v>
      </c>
      <c r="R344" s="4">
        <f t="shared" si="417"/>
        <v>4437.2274489077518</v>
      </c>
      <c r="S344" s="4">
        <f t="shared" si="418"/>
        <v>1099.5685195515082</v>
      </c>
      <c r="T344" s="4">
        <f t="shared" si="433"/>
        <v>3.8176787424457044</v>
      </c>
      <c r="U344" s="4">
        <f t="shared" si="434"/>
        <v>12.417411782561125</v>
      </c>
      <c r="V344" s="4">
        <f t="shared" si="435"/>
        <v>17.368436543801298</v>
      </c>
      <c r="W344" s="11">
        <f t="shared" si="419"/>
        <v>-1.219247815263802E-2</v>
      </c>
      <c r="X344" s="11">
        <f t="shared" si="420"/>
        <v>-1.3228699347321071E-2</v>
      </c>
      <c r="Y344" s="11">
        <f t="shared" si="421"/>
        <v>-1.2203590333800474E-2</v>
      </c>
      <c r="Z344" s="4">
        <f t="shared" si="447"/>
        <v>765.30145866225268</v>
      </c>
      <c r="AA344" s="4">
        <f t="shared" si="436"/>
        <v>8891.6996439273917</v>
      </c>
      <c r="AB344" s="4">
        <f t="shared" si="437"/>
        <v>2218.1382175918534</v>
      </c>
      <c r="AC344" s="12">
        <f t="shared" si="438"/>
        <v>1.0611023412377243</v>
      </c>
      <c r="AD344" s="12">
        <f t="shared" si="439"/>
        <v>5.5650145974381227</v>
      </c>
      <c r="AE344" s="12">
        <f t="shared" si="440"/>
        <v>2.1026362750355152</v>
      </c>
      <c r="AF344" s="11">
        <f t="shared" si="422"/>
        <v>-2.9039671966837322E-3</v>
      </c>
      <c r="AG344" s="11">
        <f t="shared" si="423"/>
        <v>2.0567434751257441E-3</v>
      </c>
      <c r="AH344" s="11">
        <f t="shared" si="424"/>
        <v>8.257041531207765E-4</v>
      </c>
      <c r="AI344" s="1">
        <f t="shared" si="403"/>
        <v>665281.65582090069</v>
      </c>
      <c r="AJ344" s="1">
        <f t="shared" si="404"/>
        <v>699417.78084485512</v>
      </c>
      <c r="AK344" s="1">
        <f t="shared" si="405"/>
        <v>124647.69615826842</v>
      </c>
      <c r="AL344" s="17">
        <f t="shared" si="473"/>
        <v>75.249898176817354</v>
      </c>
      <c r="AM344" s="17">
        <f t="shared" si="473"/>
        <v>36.170501674244889</v>
      </c>
      <c r="AN344" s="17">
        <f t="shared" si="473"/>
        <v>5.2182578662942403</v>
      </c>
      <c r="AO344" s="7">
        <f t="shared" si="472"/>
        <v>1.0111835699230043E-3</v>
      </c>
      <c r="AP344" s="7">
        <f t="shared" si="472"/>
        <v>1.5571467107467374E-3</v>
      </c>
      <c r="AQ344" s="7">
        <f t="shared" si="472"/>
        <v>1.1271252117710275E-3</v>
      </c>
      <c r="AR344" s="1">
        <f t="shared" si="442"/>
        <v>337317.391141642</v>
      </c>
      <c r="AS344" s="1">
        <f t="shared" si="443"/>
        <v>357339.15622733434</v>
      </c>
      <c r="AT344" s="1">
        <f t="shared" si="444"/>
        <v>63308.434053837635</v>
      </c>
      <c r="AU344" s="1">
        <f t="shared" si="406"/>
        <v>67463.4782283284</v>
      </c>
      <c r="AV344" s="1">
        <f t="shared" si="407"/>
        <v>71467.831245466878</v>
      </c>
      <c r="AW344" s="1">
        <f t="shared" si="408"/>
        <v>12661.686810767527</v>
      </c>
      <c r="AX344" s="1">
        <f t="shared" si="456"/>
        <v>209752.50058141493</v>
      </c>
      <c r="AY344" s="1">
        <f t="shared" si="457"/>
        <v>80017.503407042575</v>
      </c>
      <c r="AZ344" s="1">
        <f t="shared" si="458"/>
        <v>7437.5096304155695</v>
      </c>
      <c r="BA344" s="1">
        <f t="shared" si="459"/>
        <v>12.253683545981465</v>
      </c>
      <c r="BB344" s="1">
        <f t="shared" si="460"/>
        <v>11.290000682312444</v>
      </c>
      <c r="BC344" s="1">
        <f t="shared" si="461"/>
        <v>8.914291344698837</v>
      </c>
      <c r="BD344" s="1">
        <f t="shared" si="462"/>
        <v>31.528568248936004</v>
      </c>
      <c r="BE344">
        <f t="shared" si="448"/>
        <v>0.44605544733121549</v>
      </c>
      <c r="BF344">
        <f t="shared" si="449"/>
        <v>0.64396964061591089</v>
      </c>
      <c r="BG344">
        <f t="shared" si="450"/>
        <v>5.0936644772301656E-2</v>
      </c>
      <c r="BH344">
        <f t="shared" si="463"/>
        <v>0.52044324369259287</v>
      </c>
      <c r="BI344">
        <f t="shared" si="464"/>
        <v>1.989654620938508E-2</v>
      </c>
      <c r="BJ344">
        <f t="shared" si="464"/>
        <v>4.1469689803498549E-2</v>
      </c>
      <c r="BK344">
        <f t="shared" si="464"/>
        <v>2.5945417806596459E-4</v>
      </c>
      <c r="BL344">
        <f t="shared" si="453"/>
        <v>6711.4510600789017</v>
      </c>
      <c r="BM344">
        <f t="shared" si="454"/>
        <v>14818.743963391462</v>
      </c>
      <c r="BN344">
        <f t="shared" si="455"/>
        <v>16.425637722081767</v>
      </c>
      <c r="BO344">
        <f t="shared" si="426"/>
        <v>3333.7897691234298</v>
      </c>
      <c r="BP344">
        <f t="shared" si="445"/>
        <v>5175.9635891630087</v>
      </c>
      <c r="BQ344">
        <f t="shared" si="446"/>
        <v>290.75908714038263</v>
      </c>
      <c r="BR344" s="7">
        <f t="shared" si="471"/>
        <v>1.6297858334337612E-3</v>
      </c>
      <c r="BS344" s="7">
        <f t="shared" si="451"/>
        <v>2.6993023448540422E-4</v>
      </c>
      <c r="BT344" s="7">
        <f t="shared" si="452"/>
        <v>2.2729807654221434E-5</v>
      </c>
      <c r="BU344" s="8">
        <f>MAX((BU$3*climate!$I454+BU$4*climate!$I454^2+BU$5*climate!$I454^6)*(K344/K$66)^$BW$1,-99)</f>
        <v>1.8491266612105004</v>
      </c>
      <c r="BV344" s="8">
        <f>MAX((BV$3*climate!$I454+BV$4*climate!$I454^2+BV$5*climate!$I454^6)*(L344/L$66)^$BW$1,-99)</f>
        <v>0.3939689574548107</v>
      </c>
      <c r="BW344" s="8">
        <f>MAX((BW$3*climate!$I454+BW$4*climate!$I454^2+BW$5*climate!$I454^6)*(M344/M$66)^$BW$1,-99)</f>
        <v>-0.36518507618392126</v>
      </c>
      <c r="BX344" s="8">
        <f>MAX((BX$3*climate!$M454+BX$4*climate!$M454^2+BX$5*climate!$M454^6)*(K344/K$66)^$BW$1,-99)</f>
        <v>1.8491260956784843</v>
      </c>
      <c r="BY344" s="8">
        <f>MAX((BY$3*climate!$M454+BY$4*climate!$M454^2+BY$5*climate!$M454^6)*(L344/L$66)^$BW$1,-99)</f>
        <v>0.39396850180486848</v>
      </c>
      <c r="BZ344" s="8">
        <f>MAX((BZ$3*climate!$M454+BZ$4*climate!$M454^2+BZ$5*climate!$M454^6)*(M344/M$66)^$BW$1,-99)</f>
        <v>-0.36518562450474196</v>
      </c>
      <c r="CA344" s="8">
        <f t="shared" si="465"/>
        <v>2.2547711679702315E-3</v>
      </c>
      <c r="CB344" s="8">
        <f t="shared" si="466"/>
        <v>6.0863091008113335E-7</v>
      </c>
      <c r="CC344" s="8">
        <f t="shared" si="467"/>
        <v>5.1250514952247572E-8</v>
      </c>
      <c r="CD344" s="8">
        <f>MAX((CD$3*climate!$I454+CD$4*climate!$I454^2+CD$5*climate!$I454^6)*(K344/K$66)^$BW$1,-99)</f>
        <v>0.87825419708368357</v>
      </c>
      <c r="CE344" s="8">
        <f>MAX((CE$3*climate!$I454+CE$4*climate!$I454^2+CE$5*climate!$I454^6)*(L344/L$66)^$BW$1,-99)</f>
        <v>0.21864986951910972</v>
      </c>
      <c r="CF344" s="8">
        <f>MAX((CF$3*climate!$I454+CF$4*climate!$I454^2+CF$5*climate!$I454^6)*(M344/M$66)^$BW$1,-99)</f>
        <v>-9.1629455816626112E-2</v>
      </c>
      <c r="CG344" s="8">
        <f>MAX((CG$3*climate!$M454+CG$4*climate!$M454^2+CG$5*climate!$M454^6)*(K344/K$66)^$BW$1,-99)</f>
        <v>0.87825433663002905</v>
      </c>
      <c r="CH344" s="8">
        <f>MAX((CH$3*climate!$M454+CH$4*climate!$M454^2+CH$5*climate!$M454^6)*(L344/L$66)^$BW$1,-99)</f>
        <v>0.2186498068271065</v>
      </c>
      <c r="CI344" s="8">
        <f>MAX((CI$3*climate!$M454+CI$4*climate!$M454^2+CI$5*climate!$M454^6)*(M344/M$66)^$BW$1,-99)</f>
        <v>-9.1629662892375036E-2</v>
      </c>
      <c r="CJ344" s="8">
        <f t="shared" si="468"/>
        <v>4.7990456397373138E-7</v>
      </c>
      <c r="CK344" s="8">
        <f t="shared" si="469"/>
        <v>1.2954075148404498E-10</v>
      </c>
      <c r="CL344" s="8">
        <f t="shared" si="470"/>
        <v>1.0908138431505919E-11</v>
      </c>
    </row>
    <row r="345" spans="1:90">
      <c r="A345">
        <f t="shared" si="409"/>
        <v>2299</v>
      </c>
      <c r="B345" s="4">
        <f t="shared" si="427"/>
        <v>1286.53490721513</v>
      </c>
      <c r="C345" s="4">
        <f t="shared" si="428"/>
        <v>3572.6099271956296</v>
      </c>
      <c r="D345" s="4">
        <f t="shared" si="429"/>
        <v>6809.6379779763984</v>
      </c>
      <c r="E345" s="11">
        <f t="shared" si="410"/>
        <v>3.5587349778556509E-9</v>
      </c>
      <c r="F345" s="11">
        <f t="shared" si="411"/>
        <v>7.1344790879955034E-9</v>
      </c>
      <c r="G345" s="11">
        <f t="shared" si="412"/>
        <v>1.5751711738034244E-8</v>
      </c>
      <c r="H345" s="4">
        <f t="shared" si="430"/>
        <v>337745.92831088696</v>
      </c>
      <c r="I345" s="4">
        <f t="shared" si="431"/>
        <v>358043.53832674044</v>
      </c>
      <c r="J345" s="4">
        <f t="shared" si="432"/>
        <v>63398.804369778707</v>
      </c>
      <c r="K345" s="4">
        <f t="shared" si="400"/>
        <v>262523.718879872</v>
      </c>
      <c r="L345" s="4">
        <f t="shared" si="401"/>
        <v>100219.04031593837</v>
      </c>
      <c r="M345" s="4">
        <f t="shared" si="402"/>
        <v>9310.1578343550573</v>
      </c>
      <c r="N345" s="11">
        <f t="shared" si="413"/>
        <v>1.2704235789515739E-3</v>
      </c>
      <c r="O345" s="11">
        <f t="shared" si="414"/>
        <v>1.9711792919328008E-3</v>
      </c>
      <c r="P345" s="11">
        <f t="shared" si="415"/>
        <v>1.4274451524820542E-3</v>
      </c>
      <c r="Q345" s="4">
        <f t="shared" si="416"/>
        <v>1273.6844030705602</v>
      </c>
      <c r="R345" s="4">
        <f t="shared" si="417"/>
        <v>4387.159597455212</v>
      </c>
      <c r="S345" s="4">
        <f t="shared" si="418"/>
        <v>1087.7002722460738</v>
      </c>
      <c r="T345" s="4">
        <f t="shared" si="433"/>
        <v>3.7711317777846447</v>
      </c>
      <c r="U345" s="4">
        <f t="shared" si="434"/>
        <v>12.253145575417742</v>
      </c>
      <c r="V345" s="4">
        <f t="shared" si="435"/>
        <v>17.156479259482136</v>
      </c>
      <c r="W345" s="11">
        <f t="shared" si="419"/>
        <v>-1.219247815263802E-2</v>
      </c>
      <c r="X345" s="11">
        <f t="shared" si="420"/>
        <v>-1.3228699347321071E-2</v>
      </c>
      <c r="Y345" s="11">
        <f t="shared" si="421"/>
        <v>-1.2203590333800474E-2</v>
      </c>
      <c r="Z345" s="4">
        <f t="shared" si="447"/>
        <v>754.7422628241776</v>
      </c>
      <c r="AA345" s="4">
        <f t="shared" si="436"/>
        <v>8809.6234640916755</v>
      </c>
      <c r="AB345" s="4">
        <f t="shared" si="437"/>
        <v>2196.0392902221606</v>
      </c>
      <c r="AC345" s="12">
        <f t="shared" si="438"/>
        <v>1.0580209348464455</v>
      </c>
      <c r="AD345" s="12">
        <f t="shared" si="439"/>
        <v>5.5764604049003834</v>
      </c>
      <c r="AE345" s="12">
        <f t="shared" si="440"/>
        <v>2.1043724305403146</v>
      </c>
      <c r="AF345" s="11">
        <f t="shared" si="422"/>
        <v>-2.9039671966837322E-3</v>
      </c>
      <c r="AG345" s="11">
        <f t="shared" si="423"/>
        <v>2.0567434751257441E-3</v>
      </c>
      <c r="AH345" s="11">
        <f t="shared" si="424"/>
        <v>8.257041531207765E-4</v>
      </c>
      <c r="AI345" s="1">
        <f t="shared" si="403"/>
        <v>666216.96846713906</v>
      </c>
      <c r="AJ345" s="1">
        <f t="shared" si="404"/>
        <v>700943.83400583651</v>
      </c>
      <c r="AK345" s="1">
        <f t="shared" si="405"/>
        <v>124844.6133532091</v>
      </c>
      <c r="AL345" s="17">
        <f t="shared" si="473"/>
        <v>75.32522872288537</v>
      </c>
      <c r="AM345" s="17">
        <f t="shared" si="473"/>
        <v>36.226261224175914</v>
      </c>
      <c r="AN345" s="17">
        <f t="shared" si="473"/>
        <v>5.2240806799968373</v>
      </c>
      <c r="AO345" s="7">
        <f t="shared" si="472"/>
        <v>1.0010717342237743E-3</v>
      </c>
      <c r="AP345" s="7">
        <f t="shared" si="472"/>
        <v>1.5415752436392701E-3</v>
      </c>
      <c r="AQ345" s="7">
        <f t="shared" si="472"/>
        <v>1.1158539596533171E-3</v>
      </c>
      <c r="AR345" s="1">
        <f t="shared" si="442"/>
        <v>337745.92831088696</v>
      </c>
      <c r="AS345" s="1">
        <f t="shared" si="443"/>
        <v>358043.53832674044</v>
      </c>
      <c r="AT345" s="1">
        <f t="shared" si="444"/>
        <v>63398.804369778707</v>
      </c>
      <c r="AU345" s="1">
        <f t="shared" si="406"/>
        <v>67549.185662177391</v>
      </c>
      <c r="AV345" s="1">
        <f t="shared" si="407"/>
        <v>71608.707665348091</v>
      </c>
      <c r="AW345" s="1">
        <f t="shared" si="408"/>
        <v>12679.760873955742</v>
      </c>
      <c r="AX345" s="1">
        <f t="shared" si="456"/>
        <v>210018.97510389757</v>
      </c>
      <c r="AY345" s="1">
        <f t="shared" si="457"/>
        <v>80175.232252750706</v>
      </c>
      <c r="AZ345" s="1">
        <f t="shared" si="458"/>
        <v>7448.1262674840473</v>
      </c>
      <c r="BA345" s="1">
        <f t="shared" si="459"/>
        <v>12.254953163255207</v>
      </c>
      <c r="BB345" s="1">
        <f t="shared" si="460"/>
        <v>11.291969921379744</v>
      </c>
      <c r="BC345" s="1">
        <f t="shared" si="461"/>
        <v>8.9157177720199723</v>
      </c>
      <c r="BD345" s="1">
        <f t="shared" si="462"/>
        <v>30.615078162134818</v>
      </c>
      <c r="BE345">
        <f t="shared" si="448"/>
        <v>0.44605544733121549</v>
      </c>
      <c r="BF345">
        <f t="shared" si="449"/>
        <v>0.64396964061591089</v>
      </c>
      <c r="BG345">
        <f t="shared" si="450"/>
        <v>5.0936644772301656E-2</v>
      </c>
      <c r="BH345">
        <f t="shared" si="463"/>
        <v>0.52053018736239398</v>
      </c>
      <c r="BI345">
        <f t="shared" si="464"/>
        <v>1.989654620938508E-2</v>
      </c>
      <c r="BJ345">
        <f t="shared" si="464"/>
        <v>4.1469689803498549E-2</v>
      </c>
      <c r="BK345">
        <f t="shared" si="464"/>
        <v>2.5945417806596459E-4</v>
      </c>
      <c r="BL345">
        <f t="shared" si="453"/>
        <v>6719.977469669223</v>
      </c>
      <c r="BM345">
        <f t="shared" si="454"/>
        <v>14847.95447055697</v>
      </c>
      <c r="BN345">
        <f t="shared" si="455"/>
        <v>16.449084678125818</v>
      </c>
      <c r="BO345">
        <f t="shared" si="426"/>
        <v>3339.2231324607937</v>
      </c>
      <c r="BP345">
        <f t="shared" si="445"/>
        <v>5234.4840762134263</v>
      </c>
      <c r="BQ345">
        <f t="shared" si="446"/>
        <v>294.10424408621327</v>
      </c>
      <c r="BR345" s="7">
        <f t="shared" si="471"/>
        <v>1.6139130627061959E-3</v>
      </c>
      <c r="BS345" s="7">
        <f t="shared" si="451"/>
        <v>2.620681888207808E-4</v>
      </c>
      <c r="BT345" s="7">
        <f t="shared" si="452"/>
        <v>2.2032911385801509E-5</v>
      </c>
      <c r="BU345" s="8">
        <f>MAX((BU$3*climate!$I455+BU$4*climate!$I455^2+BU$5*climate!$I455^6)*(K345/K$66)^$BW$1,-99)</f>
        <v>1.8479730151733855</v>
      </c>
      <c r="BV345" s="8">
        <f>MAX((BV$3*climate!$I455+BV$4*climate!$I455^2+BV$5*climate!$I455^6)*(L345/L$66)^$BW$1,-99)</f>
        <v>0.39331848634830779</v>
      </c>
      <c r="BW345" s="8">
        <f>MAX((BW$3*climate!$I455+BW$4*climate!$I455^2+BW$5*climate!$I455^6)*(M345/M$66)^$BW$1,-99)</f>
        <v>-0.36560433484841531</v>
      </c>
      <c r="BX345" s="8">
        <f>MAX((BX$3*climate!$M455+BX$4*climate!$M455^2+BX$5*climate!$M455^6)*(K345/K$66)^$BW$1,-99)</f>
        <v>1.8479724501423511</v>
      </c>
      <c r="BY345" s="8">
        <f>MAX((BY$3*climate!$M455+BY$4*climate!$M455^2+BY$5*climate!$M455^6)*(L345/L$66)^$BW$1,-99)</f>
        <v>0.3933180312662653</v>
      </c>
      <c r="BZ345" s="8">
        <f>MAX((BZ$3*climate!$M455+BZ$4*climate!$M455^2+BZ$5*climate!$M455^6)*(M345/M$66)^$BW$1,-99)</f>
        <v>-0.36560488249532636</v>
      </c>
      <c r="CA345" s="8">
        <f t="shared" si="465"/>
        <v>2.2555709061651756E-3</v>
      </c>
      <c r="CB345" s="8">
        <f t="shared" si="466"/>
        <v>5.9111338213555491E-7</v>
      </c>
      <c r="CC345" s="8">
        <f t="shared" si="467"/>
        <v>4.9696793899929323E-8</v>
      </c>
      <c r="CD345" s="8">
        <f>MAX((CD$3*climate!$I455+CD$4*climate!$I455^2+CD$5*climate!$I455^6)*(K345/K$66)^$BW$1,-99)</f>
        <v>0.87811519041767361</v>
      </c>
      <c r="CE345" s="8">
        <f>MAX((CE$3*climate!$I455+CE$4*climate!$I455^2+CE$5*climate!$I455^6)*(L345/L$66)^$BW$1,-99)</f>
        <v>0.21847935516484757</v>
      </c>
      <c r="CF345" s="8">
        <f>MAX((CF$3*climate!$I455+CF$4*climate!$I455^2+CF$5*climate!$I455^6)*(M345/M$66)^$BW$1,-99)</f>
        <v>-9.1804379141959283E-2</v>
      </c>
      <c r="CG345" s="8">
        <f>MAX((CG$3*climate!$M455+CG$4*climate!$M455^2+CG$5*climate!$M455^6)*(K345/K$66)^$BW$1,-99)</f>
        <v>0.87811532953514715</v>
      </c>
      <c r="CH345" s="8">
        <f>MAX((CH$3*climate!$M455+CH$4*climate!$M455^2+CH$5*climate!$M455^6)*(L345/L$66)^$BW$1,-99)</f>
        <v>0.21847929239213987</v>
      </c>
      <c r="CI345" s="8">
        <f>MAX((CI$3*climate!$M455+CI$4*climate!$M455^2+CI$5*climate!$M455^6)*(M345/M$66)^$BW$1,-99)</f>
        <v>-9.1804586135038113E-2</v>
      </c>
      <c r="CJ345" s="8">
        <f t="shared" si="468"/>
        <v>4.7954671952789538E-7</v>
      </c>
      <c r="CK345" s="8">
        <f t="shared" si="469"/>
        <v>1.256739402416225E-10</v>
      </c>
      <c r="CL345" s="8">
        <f t="shared" si="470"/>
        <v>1.0565810376709929E-11</v>
      </c>
    </row>
    <row r="346" spans="1:90">
      <c r="A346">
        <f t="shared" si="409"/>
        <v>2300</v>
      </c>
      <c r="B346" s="4">
        <f t="shared" si="427"/>
        <v>1286.534911564645</v>
      </c>
      <c r="C346" s="4">
        <f t="shared" si="428"/>
        <v>3572.6099514099046</v>
      </c>
      <c r="D346" s="4">
        <f t="shared" si="429"/>
        <v>6809.6380798766804</v>
      </c>
      <c r="E346" s="11">
        <f t="shared" si="410"/>
        <v>3.380798228962868E-9</v>
      </c>
      <c r="F346" s="11">
        <f t="shared" si="411"/>
        <v>6.7777551335957281E-9</v>
      </c>
      <c r="G346" s="11">
        <f t="shared" si="412"/>
        <v>1.496412615113253E-8</v>
      </c>
      <c r="H346" s="4">
        <f t="shared" si="430"/>
        <v>338170.83014815376</v>
      </c>
      <c r="I346" s="4">
        <f t="shared" si="431"/>
        <v>358742.35365934233</v>
      </c>
      <c r="J346" s="4">
        <f t="shared" si="432"/>
        <v>63488.419238861279</v>
      </c>
      <c r="K346" s="4">
        <f t="shared" si="400"/>
        <v>262853.98640047834</v>
      </c>
      <c r="L346" s="4">
        <f t="shared" si="401"/>
        <v>100414.64322680041</v>
      </c>
      <c r="M346" s="4">
        <f t="shared" si="402"/>
        <v>9323.3176997287683</v>
      </c>
      <c r="N346" s="11">
        <f t="shared" si="413"/>
        <v>1.2580483089890127E-3</v>
      </c>
      <c r="O346" s="11">
        <f t="shared" si="414"/>
        <v>1.9517539805351536E-3</v>
      </c>
      <c r="P346" s="11">
        <f t="shared" si="415"/>
        <v>1.4134954109101816E-3</v>
      </c>
      <c r="Q346" s="4">
        <f t="shared" si="416"/>
        <v>1259.7378578844205</v>
      </c>
      <c r="R346" s="4">
        <f t="shared" si="417"/>
        <v>4337.57259495376</v>
      </c>
      <c r="S346" s="4">
        <f t="shared" si="418"/>
        <v>1075.9451366374835</v>
      </c>
      <c r="T346" s="4">
        <f t="shared" si="433"/>
        <v>3.7251523359732865</v>
      </c>
      <c r="U346" s="4">
        <f t="shared" si="434"/>
        <v>12.091052396541583</v>
      </c>
      <c r="V346" s="4">
        <f t="shared" si="435"/>
        <v>16.947108615029073</v>
      </c>
      <c r="W346" s="11">
        <f t="shared" si="419"/>
        <v>-1.219247815263802E-2</v>
      </c>
      <c r="X346" s="11">
        <f t="shared" si="420"/>
        <v>-1.3228699347321071E-2</v>
      </c>
      <c r="Y346" s="11">
        <f t="shared" si="421"/>
        <v>-1.2203590333800474E-2</v>
      </c>
      <c r="Z346" s="4">
        <f t="shared" si="447"/>
        <v>744.31946417875463</v>
      </c>
      <c r="AA346" s="4">
        <f t="shared" si="436"/>
        <v>8728.1339791447244</v>
      </c>
      <c r="AB346" s="4">
        <f t="shared" si="437"/>
        <v>2174.1299383655214</v>
      </c>
      <c r="AC346" s="12">
        <f t="shared" si="438"/>
        <v>1.0549484767582469</v>
      </c>
      <c r="AD346" s="12">
        <f t="shared" si="439"/>
        <v>5.5879297534524595</v>
      </c>
      <c r="AE346" s="12">
        <f t="shared" si="440"/>
        <v>2.1061100195959246</v>
      </c>
      <c r="AF346" s="11">
        <f t="shared" si="422"/>
        <v>-2.9039671966837322E-3</v>
      </c>
      <c r="AG346" s="11">
        <f t="shared" si="423"/>
        <v>2.0567434751257441E-3</v>
      </c>
      <c r="AH346" s="11">
        <f t="shared" si="424"/>
        <v>8.257041531207765E-4</v>
      </c>
      <c r="AI346" s="1">
        <f t="shared" si="403"/>
        <v>667144.45728260255</v>
      </c>
      <c r="AJ346" s="1">
        <f t="shared" si="404"/>
        <v>702458.15827060095</v>
      </c>
      <c r="AK346" s="1">
        <f t="shared" si="405"/>
        <v>125039.91289184394</v>
      </c>
      <c r="AL346" s="17">
        <f t="shared" si="473"/>
        <v>75.399880620660312</v>
      </c>
      <c r="AM346" s="17">
        <f t="shared" si="473"/>
        <v>36.281548276573986</v>
      </c>
      <c r="AN346" s="17">
        <f t="shared" si="473"/>
        <v>5.2298516979980372</v>
      </c>
      <c r="AO346" s="7">
        <f t="shared" ref="AO346:AQ347" si="474">AO$5*AO345</f>
        <v>9.9106101688153665E-4</v>
      </c>
      <c r="AP346" s="7">
        <f t="shared" si="474"/>
        <v>1.5261594912028774E-3</v>
      </c>
      <c r="AQ346" s="7">
        <f t="shared" si="474"/>
        <v>1.104695420056784E-3</v>
      </c>
      <c r="AR346" s="1">
        <f t="shared" si="442"/>
        <v>338170.83014815376</v>
      </c>
      <c r="AS346" s="1">
        <f t="shared" si="443"/>
        <v>358742.35365934233</v>
      </c>
      <c r="AT346" s="1">
        <f t="shared" si="444"/>
        <v>63488.419238861279</v>
      </c>
      <c r="AU346" s="1">
        <f t="shared" si="406"/>
        <v>67634.166029630753</v>
      </c>
      <c r="AV346" s="1">
        <f t="shared" si="407"/>
        <v>71748.470731868467</v>
      </c>
      <c r="AW346" s="1">
        <f t="shared" si="408"/>
        <v>12697.683847772256</v>
      </c>
      <c r="AX346" s="1">
        <f t="shared" si="456"/>
        <v>210283.18912038265</v>
      </c>
      <c r="AY346" s="1">
        <f t="shared" si="457"/>
        <v>80331.714581440334</v>
      </c>
      <c r="AZ346" s="1">
        <f t="shared" si="458"/>
        <v>7458.6541597830146</v>
      </c>
      <c r="BA346" s="1">
        <f t="shared" si="459"/>
        <v>12.256210420884496</v>
      </c>
      <c r="BB346" s="1">
        <f t="shared" si="460"/>
        <v>11.293919773163157</v>
      </c>
      <c r="BC346" s="1">
        <f t="shared" si="461"/>
        <v>8.9171302693866199</v>
      </c>
      <c r="BD346" s="1">
        <f t="shared" si="462"/>
        <v>29.728008440164331</v>
      </c>
      <c r="BE346">
        <f t="shared" si="448"/>
        <v>0.44605544733121549</v>
      </c>
      <c r="BF346">
        <f t="shared" si="449"/>
        <v>0.64396964061591089</v>
      </c>
      <c r="BG346">
        <f t="shared" si="450"/>
        <v>5.0936644772301656E-2</v>
      </c>
      <c r="BH346">
        <f t="shared" si="463"/>
        <v>0.520616539545949</v>
      </c>
      <c r="BI346">
        <f t="shared" si="464"/>
        <v>1.989654620938508E-2</v>
      </c>
      <c r="BJ346">
        <f t="shared" si="464"/>
        <v>4.1469689803498549E-2</v>
      </c>
      <c r="BK346">
        <f t="shared" si="464"/>
        <v>2.5945417806596459E-4</v>
      </c>
      <c r="BL346">
        <f t="shared" si="453"/>
        <v>6728.4315487088543</v>
      </c>
      <c r="BM346">
        <f t="shared" si="454"/>
        <v>14876.934125629899</v>
      </c>
      <c r="BN346">
        <f t="shared" si="455"/>
        <v>16.472335630326125</v>
      </c>
      <c r="BO346">
        <f t="shared" si="426"/>
        <v>3344.6123482935627</v>
      </c>
      <c r="BP346">
        <f t="shared" si="445"/>
        <v>5293.6672400244352</v>
      </c>
      <c r="BQ346">
        <f t="shared" si="446"/>
        <v>297.48792846816025</v>
      </c>
      <c r="BR346" s="7">
        <f t="shared" si="471"/>
        <v>1.5981965018259103E-3</v>
      </c>
      <c r="BS346" s="7">
        <f t="shared" si="451"/>
        <v>2.5443513477745706E-4</v>
      </c>
      <c r="BT346" s="7">
        <f t="shared" si="452"/>
        <v>2.135771058029754E-5</v>
      </c>
      <c r="BU346" s="8">
        <f>MAX((BU$3*climate!$I456+BU$4*climate!$I456^2+BU$5*climate!$I456^6)*(K346/K$66)^$BW$1,-99)</f>
        <v>1.8468570164286735</v>
      </c>
      <c r="BV346" s="8">
        <f>MAX((BV$3*climate!$I456+BV$4*climate!$I456^2+BV$5*climate!$I456^6)*(L346/L$66)^$BW$1,-99)</f>
        <v>0.39269582484668125</v>
      </c>
      <c r="BW346" s="8">
        <f>MAX((BW$3*climate!$I456+BW$4*climate!$I456^2+BW$5*climate!$I456^6)*(M346/M$66)^$BW$1,-99)</f>
        <v>-0.36599393708974365</v>
      </c>
      <c r="BX346" s="8">
        <f>MAX((BX$3*climate!$M456+BX$4*climate!$M456^2+BX$5*climate!$M456^6)*(K346/K$66)^$BW$1,-99)</f>
        <v>1.8468564519096997</v>
      </c>
      <c r="BY346" s="8">
        <f>MAX((BY$3*climate!$M456+BY$4*climate!$M456^2+BY$5*climate!$M456^6)*(L346/L$66)^$BW$1,-99)</f>
        <v>0.3926953703354904</v>
      </c>
      <c r="BZ346" s="8">
        <f>MAX((BZ$3*climate!$M456+BZ$4*climate!$M456^2+BZ$5*climate!$M456^6)*(M346/M$66)^$BW$1,-99)</f>
        <v>-0.36599448406209517</v>
      </c>
      <c r="CA346" s="8">
        <f t="shared" si="465"/>
        <v>2.2563025996617607E-3</v>
      </c>
      <c r="CB346" s="8">
        <f t="shared" si="466"/>
        <v>5.7408265604366679E-7</v>
      </c>
      <c r="CC346" s="8">
        <f t="shared" si="467"/>
        <v>4.818945790514883E-8</v>
      </c>
      <c r="CD346" s="8">
        <f>MAX((CD$3*climate!$I456+CD$4*climate!$I456^2+CD$5*climate!$I456^6)*(K346/K$66)^$BW$1,-99)</f>
        <v>0.877970877144163</v>
      </c>
      <c r="CE346" s="8">
        <f>MAX((CE$3*climate!$I456+CE$4*climate!$I456^2+CE$5*climate!$I456^6)*(L346/L$66)^$BW$1,-99)</f>
        <v>0.21831336143978289</v>
      </c>
      <c r="CF346" s="8">
        <f>MAX((CF$3*climate!$I456+CF$4*climate!$I456^2+CF$5*climate!$I456^6)*(M346/M$66)^$BW$1,-99)</f>
        <v>-9.1968089007583562E-2</v>
      </c>
      <c r="CG346" s="8">
        <f>MAX((CG$3*climate!$M456+CG$4*climate!$M456^2+CG$5*climate!$M456^6)*(K346/K$66)^$BW$1,-99)</f>
        <v>0.87797101584780457</v>
      </c>
      <c r="CH346" s="8">
        <f>MAX((CH$3*climate!$M456+CH$4*climate!$M456^2+CH$5*climate!$M456^6)*(L346/L$66)^$BW$1,-99)</f>
        <v>0.21831329859603496</v>
      </c>
      <c r="CI346" s="8">
        <f>MAX((CI$3*climate!$M456+CI$4*climate!$M456^2+CI$5*climate!$M456^6)*(M346/M$66)^$BW$1,-99)</f>
        <v>-9.1968295907787725E-2</v>
      </c>
      <c r="CJ346" s="8">
        <f t="shared" si="468"/>
        <v>4.7883040124276243E-7</v>
      </c>
      <c r="CK346" s="8">
        <f t="shared" si="469"/>
        <v>1.2183127767574609E-10</v>
      </c>
      <c r="CL346" s="8">
        <f t="shared" si="470"/>
        <v>1.0226721126790663E-11</v>
      </c>
    </row>
    <row r="347" spans="1:90">
      <c r="B347" s="4"/>
      <c r="C347" s="4"/>
      <c r="D347" s="4"/>
      <c r="E347" s="11"/>
      <c r="F347" s="11"/>
      <c r="G347" s="11"/>
      <c r="H347" s="4"/>
      <c r="I347" s="4"/>
      <c r="J347" s="4"/>
      <c r="K347" s="4"/>
      <c r="L347" s="4"/>
      <c r="M347" s="4"/>
      <c r="N347" s="11"/>
      <c r="O347" s="11"/>
      <c r="P347" s="11"/>
      <c r="Q347" s="4"/>
      <c r="R347" s="4"/>
      <c r="S347" s="4"/>
      <c r="T347" s="4"/>
      <c r="U347" s="4"/>
      <c r="V347" s="4"/>
      <c r="W347" s="11"/>
      <c r="X347" s="11"/>
      <c r="Y347" s="11"/>
      <c r="Z347" s="4"/>
      <c r="AA347" s="4"/>
      <c r="AB347" s="4"/>
      <c r="AC347" s="12"/>
      <c r="AD347" s="12"/>
      <c r="AE347" s="12"/>
      <c r="AF347" s="11"/>
      <c r="AG347" s="11"/>
      <c r="AH347" s="11"/>
      <c r="AI347" s="1"/>
      <c r="AJ347" s="1"/>
      <c r="AK347" s="1"/>
      <c r="AL347" s="17">
        <f t="shared" si="473"/>
        <v>75.473859244197371</v>
      </c>
      <c r="AM347" s="17">
        <f t="shared" si="473"/>
        <v>36.336365991539232</v>
      </c>
      <c r="AN347" s="17">
        <f t="shared" si="473"/>
        <v>5.235571317284208</v>
      </c>
      <c r="AO347" s="7">
        <f t="shared" si="474"/>
        <v>9.811504067127213E-4</v>
      </c>
      <c r="AP347" s="7">
        <f t="shared" si="474"/>
        <v>1.5108978962908486E-3</v>
      </c>
      <c r="AQ347" s="7">
        <f t="shared" si="474"/>
        <v>1.0936484658562162E-3</v>
      </c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</row>
    <row r="348" spans="1:90">
      <c r="B348" s="4"/>
      <c r="C348" s="4"/>
      <c r="D348" s="4"/>
      <c r="H348" s="4"/>
      <c r="I348" s="4"/>
      <c r="J348" s="4"/>
      <c r="K348" s="4"/>
      <c r="L348" s="4"/>
      <c r="M348" s="4"/>
      <c r="T348" s="4"/>
      <c r="U348" s="4"/>
      <c r="V348" s="4"/>
      <c r="AC348" s="12"/>
      <c r="AD348" s="12"/>
      <c r="AE348" s="12"/>
      <c r="AR348" s="1">
        <f t="shared" ref="AR348" si="475">AL348*AI348^$AR$5*B348^(1-$AR$5)*(1-BI347+0.01*BU347)</f>
        <v>0</v>
      </c>
      <c r="AS348" s="1">
        <f t="shared" ref="AS348" si="476">AM348*AJ348^$AR$5*C348^(1-$AR$5)*(1-BJ347+0.01*BV347)</f>
        <v>0</v>
      </c>
      <c r="AT348" s="1">
        <f t="shared" ref="AT348" si="477">AN348*AK348^$AR$5*D348^(1-$AR$5)*(1-BK347+0.01*BW347)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78FF-62CF-4ADD-B8EF-A106D61A0EF9}">
  <dimension ref="A1:AO318"/>
  <sheetViews>
    <sheetView tabSelected="1" workbookViewId="0">
      <pane xSplit="7" ySplit="3" topLeftCell="H17" activePane="bottomRight" state="frozen"/>
      <selection pane="topRight" activeCell="F1" sqref="F1"/>
      <selection pane="bottomLeft" activeCell="A4" sqref="A4"/>
      <selection pane="bottomRight" activeCell="B37" sqref="B37"/>
    </sheetView>
  </sheetViews>
  <sheetFormatPr defaultRowHeight="14.5"/>
  <sheetData>
    <row r="1" spans="1:41">
      <c r="H1" t="s">
        <v>64</v>
      </c>
      <c r="M1" t="s">
        <v>75</v>
      </c>
      <c r="R1" t="s">
        <v>83</v>
      </c>
      <c r="W1" t="s">
        <v>84</v>
      </c>
      <c r="AB1" t="s">
        <v>85</v>
      </c>
      <c r="AG1" t="s">
        <v>82</v>
      </c>
    </row>
    <row r="2" spans="1:41">
      <c r="H2" t="s">
        <v>79</v>
      </c>
      <c r="I2" t="s">
        <v>80</v>
      </c>
      <c r="J2" t="s">
        <v>81</v>
      </c>
      <c r="M2" t="s">
        <v>79</v>
      </c>
      <c r="N2" t="s">
        <v>80</v>
      </c>
      <c r="O2" t="s">
        <v>81</v>
      </c>
      <c r="R2" t="s">
        <v>79</v>
      </c>
      <c r="S2" t="s">
        <v>80</v>
      </c>
      <c r="T2" t="s">
        <v>81</v>
      </c>
      <c r="W2" t="s">
        <v>79</v>
      </c>
      <c r="X2" t="s">
        <v>80</v>
      </c>
      <c r="Y2" t="s">
        <v>81</v>
      </c>
      <c r="AB2" t="s">
        <v>79</v>
      </c>
      <c r="AC2" t="s">
        <v>80</v>
      </c>
      <c r="AD2" t="s">
        <v>81</v>
      </c>
      <c r="AG2" t="s">
        <v>79</v>
      </c>
      <c r="AH2" t="s">
        <v>80</v>
      </c>
      <c r="AI2" t="s">
        <v>81</v>
      </c>
    </row>
    <row r="3" spans="1:41">
      <c r="I3" s="8"/>
      <c r="J3" s="8" t="s">
        <v>25</v>
      </c>
      <c r="K3" s="8" t="s">
        <v>26</v>
      </c>
      <c r="L3" t="s">
        <v>27</v>
      </c>
      <c r="N3" s="8"/>
      <c r="O3" s="8" t="s">
        <v>25</v>
      </c>
      <c r="P3" s="8" t="s">
        <v>26</v>
      </c>
      <c r="Q3" t="s">
        <v>27</v>
      </c>
      <c r="S3" s="8"/>
      <c r="T3" s="8" t="s">
        <v>25</v>
      </c>
      <c r="U3" s="8" t="s">
        <v>26</v>
      </c>
      <c r="V3" t="s">
        <v>27</v>
      </c>
      <c r="X3" s="8"/>
      <c r="Y3" s="8" t="s">
        <v>25</v>
      </c>
      <c r="Z3" s="8" t="s">
        <v>26</v>
      </c>
      <c r="AA3" t="s">
        <v>27</v>
      </c>
      <c r="AC3" s="8"/>
      <c r="AD3" s="8" t="s">
        <v>25</v>
      </c>
      <c r="AE3" s="8" t="s">
        <v>26</v>
      </c>
      <c r="AF3" t="s">
        <v>27</v>
      </c>
      <c r="AH3" s="8"/>
      <c r="AI3" s="8" t="s">
        <v>25</v>
      </c>
      <c r="AJ3" s="8" t="s">
        <v>26</v>
      </c>
      <c r="AK3" t="s">
        <v>27</v>
      </c>
      <c r="AM3" s="8"/>
      <c r="AN3" s="8"/>
      <c r="AO3" s="8"/>
    </row>
    <row r="4" spans="1:41">
      <c r="A4" t="s">
        <v>64</v>
      </c>
      <c r="B4" s="8" t="s">
        <v>25</v>
      </c>
      <c r="C4" s="8" t="s">
        <v>26</v>
      </c>
      <c r="D4" t="s">
        <v>27</v>
      </c>
      <c r="G4">
        <f>economy!A66</f>
        <v>2020</v>
      </c>
      <c r="H4" s="8">
        <f>carboncycle!L276</f>
        <v>407.96009088259655</v>
      </c>
      <c r="I4" s="8">
        <f>climate!I156</f>
        <v>0.25445257561958429</v>
      </c>
      <c r="J4" s="8">
        <f>economy!K66</f>
        <v>36543.191316417455</v>
      </c>
      <c r="K4" s="8">
        <f>economy!L66</f>
        <v>5078.3081882974202</v>
      </c>
      <c r="L4" s="8">
        <f>economy!M66</f>
        <v>1006.4544999464935</v>
      </c>
      <c r="M4" s="8">
        <v>407.96009088259655</v>
      </c>
      <c r="N4" s="8">
        <v>0.72273813616516913</v>
      </c>
      <c r="O4">
        <v>36543.191316417455</v>
      </c>
      <c r="P4">
        <v>5078.3081882974202</v>
      </c>
      <c r="Q4">
        <v>1006.4544999464935</v>
      </c>
      <c r="R4">
        <v>407.96009088259655</v>
      </c>
      <c r="S4">
        <v>0.76335772685875258</v>
      </c>
      <c r="T4">
        <v>36543.191316417455</v>
      </c>
      <c r="U4">
        <v>5078.3081882974202</v>
      </c>
      <c r="V4">
        <v>1006.4544999464935</v>
      </c>
      <c r="W4">
        <v>407.96009088259655</v>
      </c>
      <c r="X4">
        <v>0.72273813616516913</v>
      </c>
      <c r="Y4">
        <v>36543.191316417455</v>
      </c>
      <c r="Z4">
        <v>5078.3081882974202</v>
      </c>
      <c r="AA4">
        <v>1006.4544999464935</v>
      </c>
      <c r="AB4">
        <v>407.96009088259655</v>
      </c>
      <c r="AC4">
        <v>0.50890515123916857</v>
      </c>
      <c r="AD4">
        <v>36543.191316417455</v>
      </c>
      <c r="AE4">
        <v>5078.3081882974202</v>
      </c>
      <c r="AF4">
        <v>1006.4544999464935</v>
      </c>
      <c r="AG4">
        <v>407.96009088259655</v>
      </c>
      <c r="AH4">
        <v>0.25445257561958429</v>
      </c>
      <c r="AI4">
        <v>36543.191316417455</v>
      </c>
      <c r="AJ4">
        <v>5078.3081882974202</v>
      </c>
      <c r="AK4">
        <v>1006.4544999464935</v>
      </c>
    </row>
    <row r="5" spans="1:41">
      <c r="A5">
        <v>2020</v>
      </c>
      <c r="B5">
        <f>economy!BF1</f>
        <v>0.35894362898623039</v>
      </c>
      <c r="C5">
        <f>economy!BG1</f>
        <v>0.29278016365025561</v>
      </c>
      <c r="D5">
        <f>economy!BH1</f>
        <v>2.8826119303353857E-2</v>
      </c>
      <c r="G5">
        <f>economy!A67</f>
        <v>2021</v>
      </c>
      <c r="H5" s="8">
        <f>carboncycle!L277</f>
        <v>411.08190409238125</v>
      </c>
      <c r="I5" s="8">
        <f>climate!I157</f>
        <v>0.26095374496840801</v>
      </c>
      <c r="J5" s="8">
        <f>economy!K67</f>
        <v>37585.153934636932</v>
      </c>
      <c r="K5" s="8">
        <f>economy!L67</f>
        <v>5259.3057187741369</v>
      </c>
      <c r="L5" s="8">
        <f>economy!M67</f>
        <v>1035.9142773725832</v>
      </c>
      <c r="M5" s="8">
        <v>411.08190409238125</v>
      </c>
      <c r="N5" s="8">
        <v>0.74120382866846546</v>
      </c>
      <c r="O5">
        <v>38698.462663948099</v>
      </c>
      <c r="P5">
        <v>5339.4354070337495</v>
      </c>
      <c r="Q5">
        <v>1035.8222920114765</v>
      </c>
      <c r="R5">
        <v>411.08190409238125</v>
      </c>
      <c r="S5">
        <v>0.78286123490522375</v>
      </c>
      <c r="T5">
        <v>38227.470026839066</v>
      </c>
      <c r="U5">
        <v>5293.0800165337641</v>
      </c>
      <c r="V5">
        <v>1035.0738865158914</v>
      </c>
      <c r="W5">
        <v>411.08190409238125</v>
      </c>
      <c r="X5">
        <v>0.74120382866846546</v>
      </c>
      <c r="Y5">
        <v>38326.807017127532</v>
      </c>
      <c r="Z5">
        <v>5304.7426505839549</v>
      </c>
      <c r="AA5">
        <v>1035.7562958269807</v>
      </c>
      <c r="AB5">
        <v>411.08190409238125</v>
      </c>
      <c r="AC5">
        <v>0.52190748993681602</v>
      </c>
      <c r="AD5">
        <v>38474.724438044643</v>
      </c>
      <c r="AE5">
        <v>5330.5371620658771</v>
      </c>
      <c r="AF5">
        <v>1037.6963116828688</v>
      </c>
      <c r="AG5">
        <v>411.08190409238125</v>
      </c>
      <c r="AH5">
        <v>0.26095374496840801</v>
      </c>
      <c r="AI5">
        <v>38065.18082629775</v>
      </c>
      <c r="AJ5">
        <v>5303.9739357156022</v>
      </c>
      <c r="AK5">
        <v>1035.9582758937133</v>
      </c>
    </row>
    <row r="6" spans="1:41">
      <c r="A6">
        <v>2030</v>
      </c>
      <c r="B6">
        <f>economy!BF2</f>
        <v>0.4159876345033755</v>
      </c>
      <c r="C6">
        <f>economy!BG2</f>
        <v>0.38831785331357205</v>
      </c>
      <c r="D6">
        <f>economy!BH2</f>
        <v>3.6061931330612473E-2</v>
      </c>
      <c r="G6">
        <f>economy!A68</f>
        <v>2022</v>
      </c>
      <c r="H6" s="8">
        <f>carboncycle!L278</f>
        <v>412.62297122401088</v>
      </c>
      <c r="I6" s="8">
        <f>climate!I158</f>
        <v>0.26753468073323289</v>
      </c>
      <c r="J6" s="8">
        <f>economy!K68</f>
        <v>38386.6405457855</v>
      </c>
      <c r="K6" s="8">
        <f>economy!L68</f>
        <v>5429.267614305305</v>
      </c>
      <c r="L6" s="8">
        <f>economy!M68</f>
        <v>1060.2901268110572</v>
      </c>
      <c r="M6" s="8">
        <v>414.16485353422428</v>
      </c>
      <c r="N6" s="8">
        <v>0.75989608689108645</v>
      </c>
      <c r="O6">
        <v>39528.468537180466</v>
      </c>
      <c r="P6">
        <v>5511.8318403904805</v>
      </c>
      <c r="Q6">
        <v>1059.8107978525948</v>
      </c>
      <c r="R6">
        <v>412.62297122401088</v>
      </c>
      <c r="S6">
        <v>0.80260404219969861</v>
      </c>
      <c r="T6">
        <v>39036.360835918109</v>
      </c>
      <c r="U6">
        <v>5462.5943029912778</v>
      </c>
      <c r="V6">
        <v>1058.9817828518267</v>
      </c>
      <c r="W6">
        <v>412.80973208419329</v>
      </c>
      <c r="X6">
        <v>0.75989608689108645</v>
      </c>
      <c r="Y6">
        <v>39142.395470902324</v>
      </c>
      <c r="Z6">
        <v>5475.1619318118428</v>
      </c>
      <c r="AA6">
        <v>1059.7414147747008</v>
      </c>
      <c r="AB6">
        <v>413.63900706518757</v>
      </c>
      <c r="AC6">
        <v>0.53506936146646578</v>
      </c>
      <c r="AD6">
        <v>39308.112484638863</v>
      </c>
      <c r="AE6">
        <v>5503.8299494724433</v>
      </c>
      <c r="AF6">
        <v>1062.0190786722358</v>
      </c>
      <c r="AG6">
        <v>414.16485353422428</v>
      </c>
      <c r="AH6">
        <v>0.26753468073323289</v>
      </c>
      <c r="AI6">
        <v>38886.6798197389</v>
      </c>
      <c r="AJ6">
        <v>5476.4318469972677</v>
      </c>
      <c r="AK6">
        <v>1060.3192194714495</v>
      </c>
    </row>
    <row r="7" spans="1:41">
      <c r="A7">
        <v>2040</v>
      </c>
      <c r="B7">
        <f>economy!BF3</f>
        <v>0.44605544733121549</v>
      </c>
      <c r="C7">
        <f>economy!BG3</f>
        <v>0.64396964061591089</v>
      </c>
      <c r="D7">
        <f>economy!BH3</f>
        <v>5.0936644772301656E-2</v>
      </c>
      <c r="G7">
        <f>economy!A69</f>
        <v>2023</v>
      </c>
      <c r="H7" s="8">
        <f>carboncycle!L279</f>
        <v>414.33733192704221</v>
      </c>
      <c r="I7" s="8">
        <f>climate!I159</f>
        <v>0.27419221233416191</v>
      </c>
      <c r="J7" s="8">
        <f>economy!K69</f>
        <v>39199.096830864612</v>
      </c>
      <c r="K7" s="8">
        <f>economy!L69</f>
        <v>5603.402355455707</v>
      </c>
      <c r="L7" s="8">
        <f>economy!M69</f>
        <v>1085.1955875504875</v>
      </c>
      <c r="M7" s="8">
        <v>417.47568152955546</v>
      </c>
      <c r="N7" s="8">
        <v>0.77880590522953297</v>
      </c>
      <c r="O7">
        <v>40377.59867839278</v>
      </c>
      <c r="P7">
        <v>5688.6008056133369</v>
      </c>
      <c r="Q7">
        <v>1084.3079845513134</v>
      </c>
      <c r="R7">
        <v>414.37016353675892</v>
      </c>
      <c r="S7">
        <v>0.82257663700248562</v>
      </c>
      <c r="T7">
        <v>39860.163362775209</v>
      </c>
      <c r="U7">
        <v>5636.1442643162691</v>
      </c>
      <c r="V7">
        <v>1083.3773121917288</v>
      </c>
      <c r="W7">
        <v>414.74904028602941</v>
      </c>
      <c r="X7">
        <v>0.77880590522953297</v>
      </c>
      <c r="Y7">
        <v>39974.440639534048</v>
      </c>
      <c r="Z7">
        <v>5649.8490227498569</v>
      </c>
      <c r="AA7">
        <v>1084.2412705464321</v>
      </c>
      <c r="AB7">
        <v>416.41558521388401</v>
      </c>
      <c r="AC7">
        <v>0.54838442466832382</v>
      </c>
      <c r="AD7">
        <v>40159.015666279389</v>
      </c>
      <c r="AE7">
        <v>5681.6313273626947</v>
      </c>
      <c r="AF7">
        <v>1086.8818872906363</v>
      </c>
      <c r="AG7">
        <v>417.42541136729409</v>
      </c>
      <c r="AH7">
        <v>0.27419221233416191</v>
      </c>
      <c r="AI7">
        <v>39721.656625389798</v>
      </c>
      <c r="AJ7">
        <v>5653.3245098884709</v>
      </c>
      <c r="AK7">
        <v>1085.2336255877469</v>
      </c>
    </row>
    <row r="8" spans="1:41">
      <c r="B8" s="1">
        <f>economy!BD1</f>
        <v>2939697.1437160075</v>
      </c>
      <c r="C8">
        <f>climate!J5</f>
        <v>1.5</v>
      </c>
      <c r="G8">
        <f>economy!A70</f>
        <v>2024</v>
      </c>
      <c r="H8" s="8">
        <f>carboncycle!L280</f>
        <v>416.17818333295935</v>
      </c>
      <c r="I8" s="8">
        <f>climate!I160</f>
        <v>0.2809485404454139</v>
      </c>
      <c r="J8" s="8">
        <f>economy!K70</f>
        <v>40021.091575335129</v>
      </c>
      <c r="K8" s="8">
        <f>economy!L70</f>
        <v>5781.6573783413523</v>
      </c>
      <c r="L8" s="8">
        <f>economy!M70</f>
        <v>1110.5999512955898</v>
      </c>
      <c r="M8" s="8">
        <v>420.87975274822838</v>
      </c>
      <c r="N8" s="8">
        <v>0.79799634169713995</v>
      </c>
      <c r="O8">
        <v>41233.55750039273</v>
      </c>
      <c r="P8">
        <v>5869.2922822557894</v>
      </c>
      <c r="Q8">
        <v>1109.2784842996032</v>
      </c>
      <c r="R8">
        <v>416.24149630830414</v>
      </c>
      <c r="S8">
        <v>0.84284562133624152</v>
      </c>
      <c r="T8">
        <v>40690.590540843834</v>
      </c>
      <c r="U8">
        <v>5813.4900570106993</v>
      </c>
      <c r="V8">
        <v>1108.2295659864685</v>
      </c>
      <c r="W8">
        <v>416.80891755210087</v>
      </c>
      <c r="X8">
        <v>0.79799634169713995</v>
      </c>
      <c r="Y8">
        <v>40813.845847742865</v>
      </c>
      <c r="Z8">
        <v>5828.5064705556542</v>
      </c>
      <c r="AA8">
        <v>1109.2219686047722</v>
      </c>
      <c r="AB8">
        <v>419.29750640533757</v>
      </c>
      <c r="AC8">
        <v>0.56189708089082779</v>
      </c>
      <c r="AD8">
        <v>41018.453651966884</v>
      </c>
      <c r="AE8">
        <v>5863.5641656871676</v>
      </c>
      <c r="AF8">
        <v>1112.2462508328276</v>
      </c>
      <c r="AG8">
        <v>420.78231075148187</v>
      </c>
      <c r="AH8">
        <v>0.2809485404454139</v>
      </c>
      <c r="AI8">
        <v>40566.434166202547</v>
      </c>
      <c r="AJ8">
        <v>5834.4770118512133</v>
      </c>
      <c r="AK8">
        <v>1110.669265794181</v>
      </c>
    </row>
    <row r="9" spans="1:41">
      <c r="A9" s="8">
        <v>4.5</v>
      </c>
      <c r="B9" t="s">
        <v>25</v>
      </c>
      <c r="C9" t="s">
        <v>26</v>
      </c>
      <c r="D9" t="s">
        <v>27</v>
      </c>
      <c r="G9">
        <f>economy!A71</f>
        <v>2025</v>
      </c>
      <c r="H9" s="8">
        <f>carboncycle!L281</f>
        <v>418.12748454702444</v>
      </c>
      <c r="I9" s="8">
        <f>climate!I161</f>
        <v>0.28782115104406264</v>
      </c>
      <c r="J9" s="8">
        <f>economy!K71</f>
        <v>40852.453428679743</v>
      </c>
      <c r="K9" s="8">
        <f>economy!L71</f>
        <v>5964.025878663364</v>
      </c>
      <c r="L9" s="8">
        <f>economy!M71</f>
        <v>1136.4826986822829</v>
      </c>
      <c r="M9" s="8">
        <v>424.37520479302941</v>
      </c>
      <c r="N9" s="8">
        <v>0.8175170628474826</v>
      </c>
      <c r="O9">
        <v>42096.240872523813</v>
      </c>
      <c r="P9">
        <v>6053.8850734744856</v>
      </c>
      <c r="Q9">
        <v>1134.6978355962178</v>
      </c>
      <c r="R9">
        <v>418.21949703911673</v>
      </c>
      <c r="S9">
        <v>0.86346345313218775</v>
      </c>
      <c r="T9">
        <v>41527.549392063054</v>
      </c>
      <c r="U9">
        <v>5994.6166255263106</v>
      </c>
      <c r="V9">
        <v>1133.5164214633025</v>
      </c>
      <c r="W9">
        <v>418.97392429707054</v>
      </c>
      <c r="X9">
        <v>0.8175170628474826</v>
      </c>
      <c r="Y9">
        <v>41660.503503938628</v>
      </c>
      <c r="Z9">
        <v>6011.1163385309819</v>
      </c>
      <c r="AA9">
        <v>1134.660272889595</v>
      </c>
      <c r="AB9">
        <v>422.27760200037881</v>
      </c>
      <c r="AC9">
        <v>0.57564230208812528</v>
      </c>
      <c r="AD9">
        <v>41886.351652342746</v>
      </c>
      <c r="AE9">
        <v>6049.6205532182985</v>
      </c>
      <c r="AF9">
        <v>1138.0897987860724</v>
      </c>
      <c r="AG9">
        <v>424.23270600468516</v>
      </c>
      <c r="AH9">
        <v>0.28782115104406264</v>
      </c>
      <c r="AI9">
        <v>41420.871906161781</v>
      </c>
      <c r="AJ9">
        <v>6019.8835391208122</v>
      </c>
      <c r="AK9">
        <v>1136.6042703783444</v>
      </c>
    </row>
    <row r="10" spans="1:41">
      <c r="A10">
        <v>2020</v>
      </c>
      <c r="B10">
        <v>0.35894362898623039</v>
      </c>
      <c r="C10">
        <v>0.29278016365025561</v>
      </c>
      <c r="D10">
        <v>2.8826119303353857E-2</v>
      </c>
      <c r="G10">
        <f>economy!A72</f>
        <v>2026</v>
      </c>
      <c r="H10" s="8">
        <f>carboncycle!L282</f>
        <v>420.17351333435749</v>
      </c>
      <c r="I10" s="8">
        <f>climate!I162</f>
        <v>0.29482000527159152</v>
      </c>
      <c r="J10" s="8">
        <f>economy!K72</f>
        <v>41693.008844003554</v>
      </c>
      <c r="K10" s="8">
        <f>economy!L72</f>
        <v>6150.5020437929661</v>
      </c>
      <c r="L10" s="8">
        <f>economy!M72</f>
        <v>1162.825080544462</v>
      </c>
      <c r="M10" s="8">
        <v>427.95968878678514</v>
      </c>
      <c r="N10" s="8">
        <v>0.8373963619560848</v>
      </c>
      <c r="O10">
        <v>42965.424813891055</v>
      </c>
      <c r="P10">
        <v>6242.3555082749854</v>
      </c>
      <c r="Q10">
        <v>1160.5433093341492</v>
      </c>
      <c r="R10">
        <v>420.29252987179416</v>
      </c>
      <c r="S10">
        <v>0.8844600158147744</v>
      </c>
      <c r="T10">
        <v>42370.864803065582</v>
      </c>
      <c r="U10">
        <v>6179.507871799482</v>
      </c>
      <c r="V10">
        <v>1159.2174723586756</v>
      </c>
      <c r="W10">
        <v>421.23365721417645</v>
      </c>
      <c r="X10">
        <v>0.8373963619560848</v>
      </c>
      <c r="Y10">
        <v>42514.219589624598</v>
      </c>
      <c r="Z10">
        <v>6197.6598196562545</v>
      </c>
      <c r="AA10">
        <v>1160.534753554932</v>
      </c>
      <c r="AB10">
        <v>425.3504886958732</v>
      </c>
      <c r="AC10">
        <v>0.58964001054318305</v>
      </c>
      <c r="AD10">
        <v>42762.559988624787</v>
      </c>
      <c r="AE10">
        <v>6239.7914232753428</v>
      </c>
      <c r="AF10">
        <v>1164.3919500968286</v>
      </c>
      <c r="AG10">
        <v>427.7741342364896</v>
      </c>
      <c r="AH10">
        <v>0.29482000527159152</v>
      </c>
      <c r="AI10">
        <v>42284.815034074993</v>
      </c>
      <c r="AJ10">
        <v>6209.5390231841511</v>
      </c>
      <c r="AK10">
        <v>1163.018648048517</v>
      </c>
    </row>
    <row r="11" spans="1:41">
      <c r="A11">
        <v>2030</v>
      </c>
      <c r="B11">
        <v>0.4159876345033755</v>
      </c>
      <c r="C11">
        <v>0.38831785331357205</v>
      </c>
      <c r="D11">
        <v>3.6061931330612473E-2</v>
      </c>
      <c r="G11">
        <f>economy!A73</f>
        <v>2027</v>
      </c>
      <c r="H11" s="8">
        <f>carboncycle!L283</f>
        <v>422.30842327562414</v>
      </c>
      <c r="I11" s="8">
        <f>climate!I163</f>
        <v>0.30195135028878478</v>
      </c>
      <c r="J11" s="8">
        <f>economy!K73</f>
        <v>42542.588772687261</v>
      </c>
      <c r="K11" s="8">
        <f>economy!L73</f>
        <v>6341.0810159861594</v>
      </c>
      <c r="L11" s="8">
        <f>economy!M73</f>
        <v>1189.6099429499968</v>
      </c>
      <c r="M11" s="8">
        <v>431.63107892298717</v>
      </c>
      <c r="N11" s="8">
        <v>0.85765198323846703</v>
      </c>
      <c r="O11">
        <v>43840.873987138417</v>
      </c>
      <c r="P11">
        <v>6434.67912351633</v>
      </c>
      <c r="Q11">
        <v>1186.793725919063</v>
      </c>
      <c r="R11">
        <v>422.45272557162446</v>
      </c>
      <c r="S11">
        <v>0.90585405086635418</v>
      </c>
      <c r="T11">
        <v>43220.35457970624</v>
      </c>
      <c r="U11">
        <v>6368.1474312130676</v>
      </c>
      <c r="V11">
        <v>1185.3138312468059</v>
      </c>
      <c r="W11">
        <v>423.58103659577944</v>
      </c>
      <c r="X11">
        <v>0.85765198323846703</v>
      </c>
      <c r="Y11">
        <v>43374.795044856481</v>
      </c>
      <c r="Z11">
        <v>6388.1182561775377</v>
      </c>
      <c r="AA11">
        <v>1186.825593110204</v>
      </c>
      <c r="AB11">
        <v>428.51222690989744</v>
      </c>
      <c r="AC11">
        <v>0.60390270057756956</v>
      </c>
      <c r="AD11">
        <v>43646.924799878674</v>
      </c>
      <c r="AE11">
        <v>6434.0679422195717</v>
      </c>
      <c r="AF11">
        <v>1191.1337425918648</v>
      </c>
      <c r="AG11">
        <v>431.40452265201031</v>
      </c>
      <c r="AH11">
        <v>0.30195135028878478</v>
      </c>
      <c r="AI11">
        <v>43158.111465838934</v>
      </c>
      <c r="AJ11">
        <v>6403.439373646951</v>
      </c>
      <c r="AK11">
        <v>1189.8940996200849</v>
      </c>
    </row>
    <row r="12" spans="1:41">
      <c r="A12">
        <v>2040</v>
      </c>
      <c r="B12">
        <v>0.44605544733121549</v>
      </c>
      <c r="C12">
        <v>0.64396964061591089</v>
      </c>
      <c r="D12">
        <v>5.0936644772301656E-2</v>
      </c>
      <c r="G12">
        <f>economy!A74</f>
        <v>2028</v>
      </c>
      <c r="H12" s="8">
        <f>carboncycle!L284</f>
        <v>424.52672310223943</v>
      </c>
      <c r="I12" s="8">
        <f>climate!I164</f>
        <v>0.30921595071271907</v>
      </c>
      <c r="J12" s="8">
        <f>economy!K74</f>
        <v>43401.02858072619</v>
      </c>
      <c r="K12" s="8">
        <f>economy!L74</f>
        <v>6535.7587072825982</v>
      </c>
      <c r="L12" s="8">
        <f>economy!M74</f>
        <v>1216.8215532876757</v>
      </c>
      <c r="M12" s="8">
        <v>435.38736331376941</v>
      </c>
      <c r="N12" s="8">
        <v>0.87828609848605044</v>
      </c>
      <c r="O12">
        <v>44722.341024477377</v>
      </c>
      <c r="P12">
        <v>6630.8304283007265</v>
      </c>
      <c r="Q12">
        <v>1213.4292729727965</v>
      </c>
      <c r="R12">
        <v>424.69450309494869</v>
      </c>
      <c r="S12">
        <v>0.92764785213815693</v>
      </c>
      <c r="T12">
        <v>44075.829227330105</v>
      </c>
      <c r="U12">
        <v>6560.5184528664349</v>
      </c>
      <c r="V12">
        <v>1211.7879435021555</v>
      </c>
      <c r="W12">
        <v>426.01099767840174</v>
      </c>
      <c r="X12">
        <v>0.87828609848605044</v>
      </c>
      <c r="Y12">
        <v>44242.025312185193</v>
      </c>
      <c r="Z12">
        <v>6582.4728946183222</v>
      </c>
      <c r="AA12">
        <v>1213.5143975878516</v>
      </c>
      <c r="AB12">
        <v>431.75974154267675</v>
      </c>
      <c r="AC12">
        <v>0.61843190142543814</v>
      </c>
      <c r="AD12">
        <v>44539.28762905753</v>
      </c>
      <c r="AE12">
        <v>6632.4412874521749</v>
      </c>
      <c r="AF12">
        <v>1218.2976510249009</v>
      </c>
      <c r="AG12">
        <v>435.12201860181392</v>
      </c>
      <c r="AH12">
        <v>0.30921595071271907</v>
      </c>
      <c r="AI12">
        <v>44040.611259998055</v>
      </c>
      <c r="AJ12">
        <v>6601.5812373209992</v>
      </c>
      <c r="AK12">
        <v>1217.2138345581259</v>
      </c>
    </row>
    <row r="13" spans="1:41">
      <c r="E13" s="1"/>
      <c r="F13" s="1"/>
      <c r="G13">
        <f>economy!A75</f>
        <v>2029</v>
      </c>
      <c r="H13" s="8">
        <f>carboncycle!L285</f>
        <v>426.82435492684147</v>
      </c>
      <c r="I13" s="8">
        <f>climate!I165</f>
        <v>0.31661548864359973</v>
      </c>
      <c r="J13" s="8">
        <f>economy!K75</f>
        <v>44268.167773736983</v>
      </c>
      <c r="K13" s="8">
        <f>economy!L75</f>
        <v>6734.5316116107897</v>
      </c>
      <c r="L13" s="8">
        <f>economy!M75</f>
        <v>1244.4454408511506</v>
      </c>
      <c r="M13" s="8">
        <v>439.22658302832008</v>
      </c>
      <c r="N13" s="8">
        <v>0.89930348547702965</v>
      </c>
      <c r="O13">
        <v>45609.56681138026</v>
      </c>
      <c r="P13">
        <v>6830.7826994956322</v>
      </c>
      <c r="Q13">
        <v>1240.4313398008721</v>
      </c>
      <c r="R13">
        <v>427.01367473364803</v>
      </c>
      <c r="S13">
        <v>0.94984646593079902</v>
      </c>
      <c r="T13">
        <v>44937.092190464486</v>
      </c>
      <c r="U13">
        <v>6756.6034006175314</v>
      </c>
      <c r="V13">
        <v>1238.6234214404342</v>
      </c>
      <c r="W13">
        <v>428.51969933101623</v>
      </c>
      <c r="X13">
        <v>0.89930348547702965</v>
      </c>
      <c r="Y13">
        <v>45115.700412333092</v>
      </c>
      <c r="Z13">
        <v>6780.7046600867598</v>
      </c>
      <c r="AA13">
        <v>1240.5840260170162</v>
      </c>
      <c r="AB13">
        <v>435.09047407943513</v>
      </c>
      <c r="AC13">
        <v>0.63323097728719946</v>
      </c>
      <c r="AD13">
        <v>45439.485463438345</v>
      </c>
      <c r="AE13">
        <v>6834.9024440748899</v>
      </c>
      <c r="AF13">
        <v>1245.8674210190929</v>
      </c>
      <c r="AG13">
        <v>438.92488880926544</v>
      </c>
      <c r="AH13">
        <v>0.31661548864359973</v>
      </c>
      <c r="AI13">
        <v>44932.166148956698</v>
      </c>
      <c r="AJ13">
        <v>6803.9617751742462</v>
      </c>
      <c r="AK13">
        <v>1244.9624029897384</v>
      </c>
    </row>
    <row r="14" spans="1:41">
      <c r="A14" s="8">
        <v>4.26</v>
      </c>
      <c r="B14" t="s">
        <v>25</v>
      </c>
      <c r="C14" t="s">
        <v>26</v>
      </c>
      <c r="D14" t="s">
        <v>27</v>
      </c>
      <c r="G14">
        <f>economy!A76</f>
        <v>2030</v>
      </c>
      <c r="H14" s="8">
        <f>carboncycle!L286</f>
        <v>429.1981355398699</v>
      </c>
      <c r="I14" s="8">
        <f>climate!I166</f>
        <v>0.32416527045154081</v>
      </c>
      <c r="J14" s="8">
        <f>economy!K76</f>
        <v>45143.84960966662</v>
      </c>
      <c r="K14" s="8">
        <f>economy!L76</f>
        <v>6937.3966217465204</v>
      </c>
      <c r="L14" s="8">
        <f>economy!M76</f>
        <v>1272.4682522424898</v>
      </c>
      <c r="M14" s="8">
        <v>443.14679635846096</v>
      </c>
      <c r="N14" s="8">
        <v>0.92074761988611786</v>
      </c>
      <c r="O14">
        <v>46502.280772924831</v>
      </c>
      <c r="P14">
        <v>7034.5077991064363</v>
      </c>
      <c r="Q14">
        <v>1267.7823683319334</v>
      </c>
      <c r="R14">
        <v>429.4069035294591</v>
      </c>
      <c r="S14">
        <v>0.97249581135462226</v>
      </c>
      <c r="T14">
        <v>45803.939986627905</v>
      </c>
      <c r="U14">
        <v>6956.3838727607317</v>
      </c>
      <c r="V14">
        <v>1265.8048970717437</v>
      </c>
      <c r="W14">
        <v>431.10404450685314</v>
      </c>
      <c r="X14">
        <v>0.92074761988611786</v>
      </c>
      <c r="Y14">
        <v>45995.604926017484</v>
      </c>
      <c r="Z14">
        <v>6982.7939478546787</v>
      </c>
      <c r="AA14">
        <v>1268.0184374183525</v>
      </c>
      <c r="AB14">
        <v>438.50217255222537</v>
      </c>
      <c r="AC14">
        <v>0.64833054090308162</v>
      </c>
      <c r="AD14">
        <v>46347.350721717827</v>
      </c>
      <c r="AE14">
        <v>7041.4420159812853</v>
      </c>
      <c r="AF14">
        <v>1273.8279188363638</v>
      </c>
      <c r="AG14">
        <v>442.81145975723069</v>
      </c>
      <c r="AH14">
        <v>0.32416527045154081</v>
      </c>
      <c r="AI14">
        <v>45832.629106070533</v>
      </c>
      <c r="AJ14">
        <v>7010.5784563083507</v>
      </c>
      <c r="AK14">
        <v>1273.1255432215996</v>
      </c>
    </row>
    <row r="15" spans="1:41">
      <c r="A15">
        <v>2020</v>
      </c>
      <c r="B15">
        <v>0.31586445952276065</v>
      </c>
      <c r="C15">
        <v>0.25743216598522634</v>
      </c>
      <c r="D15">
        <v>2.5335158492666494E-2</v>
      </c>
      <c r="G15">
        <f>economy!A77</f>
        <v>2031</v>
      </c>
      <c r="H15" s="8">
        <f>carboncycle!L287</f>
        <v>431.64541789236284</v>
      </c>
      <c r="I15" s="8">
        <f>climate!I167</f>
        <v>0.33187453754535928</v>
      </c>
      <c r="J15" s="8">
        <f>economy!K77</f>
        <v>45826.37341978871</v>
      </c>
      <c r="K15" s="8">
        <f>economy!L77</f>
        <v>7098.0483616004649</v>
      </c>
      <c r="L15" s="8">
        <f>economy!M77</f>
        <v>1300.8169187791027</v>
      </c>
      <c r="M15" s="8">
        <v>447.14605836536066</v>
      </c>
      <c r="N15" s="8">
        <v>0.94264475068551623</v>
      </c>
      <c r="O15">
        <v>47400.201177251904</v>
      </c>
      <c r="P15">
        <v>7241.9760126511137</v>
      </c>
      <c r="Q15">
        <v>1295.4657198579171</v>
      </c>
      <c r="R15">
        <v>431.87137435571111</v>
      </c>
      <c r="S15">
        <v>0.99562361263607768</v>
      </c>
      <c r="T15">
        <v>46474.146824536889</v>
      </c>
      <c r="U15">
        <v>7113.5071555615386</v>
      </c>
      <c r="V15">
        <v>1293.2572226364127</v>
      </c>
      <c r="W15">
        <v>433.76138978368118</v>
      </c>
      <c r="X15">
        <v>0.94264475068551623</v>
      </c>
      <c r="Y15">
        <v>46711.324167879393</v>
      </c>
      <c r="Z15">
        <v>7150.7951270072153</v>
      </c>
      <c r="AA15">
        <v>1295.7536775307781</v>
      </c>
      <c r="AB15">
        <v>441.99276508191997</v>
      </c>
      <c r="AC15">
        <v>0.66374907509071857</v>
      </c>
      <c r="AD15">
        <v>47220.779714802971</v>
      </c>
      <c r="AE15">
        <v>7244.5326945120996</v>
      </c>
      <c r="AF15">
        <v>1302.1521583442125</v>
      </c>
      <c r="AG15">
        <v>446.78008295551979</v>
      </c>
      <c r="AH15">
        <v>0.33187453754535928</v>
      </c>
      <c r="AI15">
        <v>46741.680998607655</v>
      </c>
      <c r="AJ15">
        <v>7221.4019647879422</v>
      </c>
      <c r="AK15">
        <v>1301.6900090439824</v>
      </c>
    </row>
    <row r="16" spans="1:41">
      <c r="A16">
        <v>2030</v>
      </c>
      <c r="B16">
        <v>0.37007114893789095</v>
      </c>
      <c r="C16">
        <v>0.34556298404179264</v>
      </c>
      <c r="D16">
        <v>3.1932834111882663E-2</v>
      </c>
      <c r="G16">
        <f>economy!A78</f>
        <v>2032</v>
      </c>
      <c r="H16" s="8">
        <f>carboncycle!L288</f>
        <v>433.64458127478031</v>
      </c>
      <c r="I16" s="8">
        <f>climate!I168</f>
        <v>0.33974948887399703</v>
      </c>
      <c r="J16" s="8">
        <f>economy!K78</f>
        <v>46710.95207723909</v>
      </c>
      <c r="K16" s="8">
        <f>economy!L78</f>
        <v>7306.5931873980871</v>
      </c>
      <c r="L16" s="8">
        <f>economy!M78</f>
        <v>1329.5984033674547</v>
      </c>
      <c r="M16" s="8">
        <v>451.2224096436189</v>
      </c>
      <c r="N16" s="8">
        <v>0.96501248515152571</v>
      </c>
      <c r="O16">
        <v>48303.035459602463</v>
      </c>
      <c r="P16">
        <v>7453.155907528434</v>
      </c>
      <c r="Q16">
        <v>1323.4655566386573</v>
      </c>
      <c r="R16">
        <v>433.88269147383704</v>
      </c>
      <c r="S16">
        <v>1.019248466621991</v>
      </c>
      <c r="T16">
        <v>47344.310091743457</v>
      </c>
      <c r="U16">
        <v>7318.1362565321542</v>
      </c>
      <c r="V16">
        <v>1321.0850089342566</v>
      </c>
      <c r="W16">
        <v>436.00250708952808</v>
      </c>
      <c r="X16">
        <v>0.96501248515152571</v>
      </c>
      <c r="Y16">
        <v>47596.936230214982</v>
      </c>
      <c r="Z16">
        <v>7358.5069463824066</v>
      </c>
      <c r="AA16">
        <v>1323.8708388846612</v>
      </c>
      <c r="AB16">
        <v>445.30708713810088</v>
      </c>
      <c r="AC16">
        <v>0.67949897774799406</v>
      </c>
      <c r="AD16">
        <v>48141.939637246964</v>
      </c>
      <c r="AE16">
        <v>7458.7982532507103</v>
      </c>
      <c r="AF16">
        <v>1330.8519091085657</v>
      </c>
      <c r="AG16">
        <v>450.79077643307454</v>
      </c>
      <c r="AH16">
        <v>0.33974948887399703</v>
      </c>
      <c r="AI16">
        <v>47659.515344346852</v>
      </c>
      <c r="AJ16">
        <v>7436.4821813176359</v>
      </c>
      <c r="AK16">
        <v>1330.64358584038</v>
      </c>
    </row>
    <row r="17" spans="1:37">
      <c r="A17">
        <v>2040</v>
      </c>
      <c r="B17">
        <v>0.40285369096968898</v>
      </c>
      <c r="C17">
        <v>0.58876319858394599</v>
      </c>
      <c r="D17">
        <v>4.5633108136050114E-2</v>
      </c>
      <c r="G17">
        <f>economy!A79</f>
        <v>2033</v>
      </c>
      <c r="H17" s="8">
        <f>carboncycle!L289</f>
        <v>435.70978438156362</v>
      </c>
      <c r="I17" s="8">
        <f>climate!I169</f>
        <v>0.34779994847118317</v>
      </c>
      <c r="J17" s="8">
        <f>economy!K79</f>
        <v>47602.734482366133</v>
      </c>
      <c r="K17" s="8">
        <f>economy!L79</f>
        <v>7519.1210121415506</v>
      </c>
      <c r="L17" s="8">
        <f>economy!M79</f>
        <v>1358.7436940977541</v>
      </c>
      <c r="M17" s="8">
        <v>455.37387062577977</v>
      </c>
      <c r="N17" s="8">
        <v>0.98787872712363278</v>
      </c>
      <c r="O17">
        <v>49210.480568903979</v>
      </c>
      <c r="P17">
        <v>7668.014210325191</v>
      </c>
      <c r="Q17">
        <v>1351.766737287998</v>
      </c>
      <c r="R17">
        <v>435.95781906662808</v>
      </c>
      <c r="S17">
        <v>1.0433998454135491</v>
      </c>
      <c r="T17">
        <v>48218.192533348789</v>
      </c>
      <c r="U17">
        <v>7526.3147435327273</v>
      </c>
      <c r="V17">
        <v>1349.2226170582067</v>
      </c>
      <c r="W17">
        <v>438.31063533783038</v>
      </c>
      <c r="X17">
        <v>0.98787872712363278</v>
      </c>
      <c r="Y17">
        <v>48487.030109729312</v>
      </c>
      <c r="Z17">
        <v>7569.9323638539536</v>
      </c>
      <c r="AA17">
        <v>1352.3139367880999</v>
      </c>
      <c r="AB17">
        <v>448.70054363485264</v>
      </c>
      <c r="AC17">
        <v>0.69559989694236635</v>
      </c>
      <c r="AD17">
        <v>49069.940946190705</v>
      </c>
      <c r="AE17">
        <v>7677.0874370644005</v>
      </c>
      <c r="AF17">
        <v>1359.9029852765323</v>
      </c>
      <c r="AG17">
        <v>454.88167436045075</v>
      </c>
      <c r="AH17">
        <v>0.34779994847118317</v>
      </c>
      <c r="AI17">
        <v>48585.812548837101</v>
      </c>
      <c r="AJ17">
        <v>7655.790362614086</v>
      </c>
      <c r="AK17">
        <v>1359.9747371879669</v>
      </c>
    </row>
    <row r="18" spans="1:37">
      <c r="B18" s="1"/>
      <c r="D18" s="1"/>
      <c r="E18" s="1"/>
      <c r="F18" s="1"/>
      <c r="G18">
        <f>economy!A80</f>
        <v>2034</v>
      </c>
      <c r="H18" s="8">
        <f>carboncycle!L290</f>
        <v>437.85374734569757</v>
      </c>
      <c r="I18" s="8">
        <f>climate!I170</f>
        <v>0.35601512364073773</v>
      </c>
      <c r="J18" s="8">
        <f>economy!K80</f>
        <v>48502.624237067037</v>
      </c>
      <c r="K18" s="8">
        <f>economy!L80</f>
        <v>7735.7601194717181</v>
      </c>
      <c r="L18" s="8">
        <f>economy!M80</f>
        <v>1388.2428533804878</v>
      </c>
      <c r="M18" s="8">
        <v>459.59843919836936</v>
      </c>
      <c r="N18" s="8">
        <v>1.0112128214076337</v>
      </c>
      <c r="O18">
        <v>50122.223337852622</v>
      </c>
      <c r="P18">
        <v>7886.5157020063134</v>
      </c>
      <c r="Q18">
        <v>1380.3547247961617</v>
      </c>
      <c r="R18">
        <v>438.10930439736893</v>
      </c>
      <c r="S18">
        <v>1.0680453709222129</v>
      </c>
      <c r="T18">
        <v>49097.206947226863</v>
      </c>
      <c r="U18">
        <v>7738.1719939105133</v>
      </c>
      <c r="V18">
        <v>1377.6583150460608</v>
      </c>
      <c r="W18">
        <v>440.69627904971594</v>
      </c>
      <c r="X18">
        <v>1.0112128214076337</v>
      </c>
      <c r="Y18">
        <v>49382.771458958174</v>
      </c>
      <c r="Z18">
        <v>7785.1814384650525</v>
      </c>
      <c r="AA18">
        <v>1381.0707100946358</v>
      </c>
      <c r="AB18">
        <v>452.1729264465273</v>
      </c>
      <c r="AC18">
        <v>0.71203024728147546</v>
      </c>
      <c r="AD18">
        <v>50004.930376796183</v>
      </c>
      <c r="AE18">
        <v>7899.417837220788</v>
      </c>
      <c r="AF18">
        <v>1389.2936729054277</v>
      </c>
      <c r="AG18">
        <v>459.05056295204173</v>
      </c>
      <c r="AH18">
        <v>0.35601512364073773</v>
      </c>
      <c r="AI18">
        <v>49520.428432141467</v>
      </c>
      <c r="AJ18">
        <v>7879.3235930797837</v>
      </c>
      <c r="AK18">
        <v>1389.6727227261645</v>
      </c>
    </row>
    <row r="19" spans="1:37">
      <c r="A19" s="8">
        <v>3</v>
      </c>
      <c r="B19" t="s">
        <v>25</v>
      </c>
      <c r="C19" t="s">
        <v>26</v>
      </c>
      <c r="D19" t="s">
        <v>27</v>
      </c>
      <c r="G19">
        <f>economy!A81</f>
        <v>2035</v>
      </c>
      <c r="H19" s="8">
        <f>carboncycle!L291</f>
        <v>440.06944645426478</v>
      </c>
      <c r="I19" s="8">
        <f>climate!I171</f>
        <v>0.36437205143911577</v>
      </c>
      <c r="J19" s="8">
        <f>economy!K81</f>
        <v>49410.451206295831</v>
      </c>
      <c r="K19" s="8">
        <f>economy!L81</f>
        <v>7956.5008083480379</v>
      </c>
      <c r="L19" s="8">
        <f>economy!M81</f>
        <v>1418.0864677024688</v>
      </c>
      <c r="M19" s="8">
        <v>463.89409027930452</v>
      </c>
      <c r="N19" s="8">
        <v>1.0349495448672401</v>
      </c>
      <c r="O19">
        <v>51037.940876741079</v>
      </c>
      <c r="P19">
        <v>8108.6231299562514</v>
      </c>
      <c r="Q19">
        <v>1409.2155060384887</v>
      </c>
      <c r="R19">
        <v>440.32992702614536</v>
      </c>
      <c r="S19">
        <v>1.0931161543173469</v>
      </c>
      <c r="T19">
        <v>49981.111824443622</v>
      </c>
      <c r="U19">
        <v>7953.681058361446</v>
      </c>
      <c r="V19">
        <v>1406.380720031123</v>
      </c>
      <c r="W19">
        <v>443.15263035670915</v>
      </c>
      <c r="X19">
        <v>1.0349495448672401</v>
      </c>
      <c r="Y19">
        <v>50283.913401547754</v>
      </c>
      <c r="Z19">
        <v>8004.2277780883633</v>
      </c>
      <c r="AA19">
        <v>1410.129326128915</v>
      </c>
      <c r="AB19">
        <v>455.71994992949101</v>
      </c>
      <c r="AC19">
        <v>0.72874410287823155</v>
      </c>
      <c r="AD19">
        <v>50946.717656871544</v>
      </c>
      <c r="AE19">
        <v>8125.7756871388037</v>
      </c>
      <c r="AF19">
        <v>1419.0128152886639</v>
      </c>
      <c r="AG19">
        <v>463.29541371039988</v>
      </c>
      <c r="AH19">
        <v>0.36437205143911577</v>
      </c>
      <c r="AI19">
        <v>50463.217446698218</v>
      </c>
      <c r="AJ19">
        <v>8107.0783903160009</v>
      </c>
      <c r="AK19">
        <v>1419.7274349455993</v>
      </c>
    </row>
    <row r="20" spans="1:37">
      <c r="A20">
        <v>2020</v>
      </c>
      <c r="B20">
        <v>0.12169153966651407</v>
      </c>
      <c r="C20">
        <v>9.9667526759157715E-2</v>
      </c>
      <c r="D20">
        <v>9.9436600289281429E-3</v>
      </c>
      <c r="G20">
        <f>economy!A82</f>
        <v>2036</v>
      </c>
      <c r="H20" s="8">
        <f>carboncycle!L292</f>
        <v>442.35194472138653</v>
      </c>
      <c r="I20" s="8">
        <f>climate!I172</f>
        <v>0.37289843997197142</v>
      </c>
      <c r="J20" s="8">
        <f>economy!K82</f>
        <v>50326.054002359022</v>
      </c>
      <c r="K20" s="8">
        <f>economy!L82</f>
        <v>8181.3338469019091</v>
      </c>
      <c r="L20" s="8">
        <f>economy!M82</f>
        <v>1448.265644489552</v>
      </c>
      <c r="M20" s="8">
        <v>468.25877653983389</v>
      </c>
      <c r="N20" s="8">
        <v>1.0591675986301115</v>
      </c>
      <c r="O20">
        <v>51957.300990788448</v>
      </c>
      <c r="P20">
        <v>8334.297135878749</v>
      </c>
      <c r="Q20">
        <v>1438.3355216545406</v>
      </c>
      <c r="R20">
        <v>442.61458471711046</v>
      </c>
      <c r="S20">
        <v>1.1186953199159138</v>
      </c>
      <c r="T20">
        <v>50869.676069146219</v>
      </c>
      <c r="U20">
        <v>8172.8147572301514</v>
      </c>
      <c r="V20">
        <v>1435.3789253208968</v>
      </c>
      <c r="W20">
        <v>445.67484298864468</v>
      </c>
      <c r="X20">
        <v>1.0591675986301115</v>
      </c>
      <c r="Y20">
        <v>51190.217853526417</v>
      </c>
      <c r="Z20">
        <v>8227.0447471217703</v>
      </c>
      <c r="AA20">
        <v>1439.4784664253787</v>
      </c>
      <c r="AB20">
        <v>459.33828828173307</v>
      </c>
      <c r="AC20">
        <v>0.74579687994394284</v>
      </c>
      <c r="AD20">
        <v>51895.111034399131</v>
      </c>
      <c r="AE20">
        <v>8356.1462855682621</v>
      </c>
      <c r="AF20">
        <v>1449.0497675445113</v>
      </c>
      <c r="AG20">
        <v>467.61432091535607</v>
      </c>
      <c r="AH20">
        <v>0.37289843997197142</v>
      </c>
      <c r="AI20">
        <v>51414.033475988021</v>
      </c>
      <c r="AJ20">
        <v>8339.050674813654</v>
      </c>
      <c r="AK20">
        <v>1450.1293229356438</v>
      </c>
    </row>
    <row r="21" spans="1:37">
      <c r="A21">
        <v>2030</v>
      </c>
      <c r="B21">
        <v>0.15346820685337598</v>
      </c>
      <c r="C21">
        <v>0.14427656507843134</v>
      </c>
      <c r="D21">
        <v>1.3347021446647827E-2</v>
      </c>
      <c r="G21">
        <f>economy!A83</f>
        <v>2037</v>
      </c>
      <c r="H21" s="8">
        <f>carboncycle!L293</f>
        <v>444.69753225709769</v>
      </c>
      <c r="I21" s="8">
        <f>climate!I173</f>
        <v>0.38160003835354761</v>
      </c>
      <c r="J21" s="8">
        <f>economy!K83</f>
        <v>51249.273851118596</v>
      </c>
      <c r="K21" s="8">
        <f>economy!L83</f>
        <v>8410.2499184979151</v>
      </c>
      <c r="L21" s="8">
        <f>economy!M83</f>
        <v>1478.7719508221883</v>
      </c>
      <c r="M21" s="8">
        <v>472.69042977788018</v>
      </c>
      <c r="N21" s="8">
        <v>1.0838833122779092</v>
      </c>
      <c r="O21">
        <v>52879.962620358725</v>
      </c>
      <c r="P21">
        <v>8563.4961986083108</v>
      </c>
      <c r="Q21">
        <v>1467.7016052393976</v>
      </c>
      <c r="R21">
        <v>444.95940844596373</v>
      </c>
      <c r="S21">
        <v>1.1448001150606422</v>
      </c>
      <c r="T21">
        <v>51762.665157439442</v>
      </c>
      <c r="U21">
        <v>8395.5449912623753</v>
      </c>
      <c r="V21">
        <v>1464.642429873016</v>
      </c>
      <c r="W21">
        <v>448.2592108104061</v>
      </c>
      <c r="X21">
        <v>1.0838833122779092</v>
      </c>
      <c r="Y21">
        <v>52101.443537924359</v>
      </c>
      <c r="Z21">
        <v>8453.6048143661192</v>
      </c>
      <c r="AA21">
        <v>1469.107253831691</v>
      </c>
      <c r="AB21">
        <v>463.02518160118052</v>
      </c>
      <c r="AC21">
        <v>0.76320007670709522</v>
      </c>
      <c r="AD21">
        <v>52849.914724217022</v>
      </c>
      <c r="AE21">
        <v>8590.5137793476952</v>
      </c>
      <c r="AF21">
        <v>1479.3943310651728</v>
      </c>
      <c r="AG21">
        <v>472.00544929570708</v>
      </c>
      <c r="AH21">
        <v>0.38160003835354761</v>
      </c>
      <c r="AI21">
        <v>52372.729677912728</v>
      </c>
      <c r="AJ21">
        <v>8575.2356681237943</v>
      </c>
      <c r="AK21">
        <v>1480.8693249307066</v>
      </c>
    </row>
    <row r="22" spans="1:37">
      <c r="A22">
        <v>2040</v>
      </c>
      <c r="B22">
        <v>0.18629155181380669</v>
      </c>
      <c r="C22">
        <v>0.28326881629404183</v>
      </c>
      <c r="D22">
        <v>2.0750916441892371E-2</v>
      </c>
      <c r="G22">
        <f>economy!A84</f>
        <v>2038</v>
      </c>
      <c r="H22" s="8">
        <f>carboncycle!L294</f>
        <v>447.10325573179023</v>
      </c>
      <c r="I22" s="8">
        <f>climate!I174</f>
        <v>0.39046960337886283</v>
      </c>
      <c r="J22" s="8">
        <f>economy!K84</f>
        <v>52179.95441525284</v>
      </c>
      <c r="K22" s="8">
        <f>economy!L84</f>
        <v>8643.2395090436548</v>
      </c>
      <c r="L22" s="8">
        <f>economy!M84</f>
        <v>1509.5973588199333</v>
      </c>
      <c r="M22" s="8">
        <v>477.18696264611992</v>
      </c>
      <c r="N22" s="8">
        <v>1.1090761124662472</v>
      </c>
      <c r="O22">
        <v>53805.576303168782</v>
      </c>
      <c r="P22">
        <v>8796.1765909345522</v>
      </c>
      <c r="Q22">
        <v>1497.3009308607659</v>
      </c>
      <c r="R22">
        <v>447.36128973322536</v>
      </c>
      <c r="S22">
        <v>1.1714088101365878</v>
      </c>
      <c r="T22">
        <v>52659.841184923738</v>
      </c>
      <c r="U22">
        <v>8621.8426158819893</v>
      </c>
      <c r="V22">
        <v>1494.1610801853806</v>
      </c>
      <c r="W22">
        <v>450.90272926371529</v>
      </c>
      <c r="X22">
        <v>1.1090761124662472</v>
      </c>
      <c r="Y22">
        <v>53017.346024516904</v>
      </c>
      <c r="Z22">
        <v>8683.8794255518224</v>
      </c>
      <c r="AA22">
        <v>1499.0051913927723</v>
      </c>
      <c r="AB22">
        <v>466.778215420322</v>
      </c>
      <c r="AC22">
        <v>0.78093920675772566</v>
      </c>
      <c r="AD22">
        <v>53810.929055257082</v>
      </c>
      <c r="AE22">
        <v>8828.86108371724</v>
      </c>
      <c r="AF22">
        <v>1510.0366962575463</v>
      </c>
      <c r="AG22">
        <v>476.46700319127535</v>
      </c>
      <c r="AH22">
        <v>0.39046960337886283</v>
      </c>
      <c r="AI22">
        <v>53339.158351526712</v>
      </c>
      <c r="AJ22">
        <v>8815.6278015294047</v>
      </c>
      <c r="AK22">
        <v>1511.9388088344276</v>
      </c>
    </row>
    <row r="23" spans="1:37">
      <c r="E23" s="1"/>
      <c r="F23" s="1"/>
      <c r="G23">
        <f>economy!A85</f>
        <v>2039</v>
      </c>
      <c r="H23" s="8">
        <f>carboncycle!L295</f>
        <v>449.56663266365155</v>
      </c>
      <c r="I23" s="8">
        <f>climate!I175</f>
        <v>0.39950471780582381</v>
      </c>
      <c r="J23" s="8">
        <f>economy!K85</f>
        <v>53117.941535573431</v>
      </c>
      <c r="K23" s="8">
        <f>economy!L85</f>
        <v>8880.2927982391993</v>
      </c>
      <c r="L23" s="8">
        <f>economy!M85</f>
        <v>1540.7341972033639</v>
      </c>
      <c r="M23" s="8">
        <v>481.74627055737187</v>
      </c>
      <c r="N23" s="8">
        <v>1.1347391333457979</v>
      </c>
      <c r="O23">
        <v>54733.784657357632</v>
      </c>
      <c r="P23">
        <v>9032.2923495883097</v>
      </c>
      <c r="Q23">
        <v>1527.1209679937676</v>
      </c>
      <c r="R23">
        <v>449.81759343226361</v>
      </c>
      <c r="S23">
        <v>1.198514153417471</v>
      </c>
      <c r="T23">
        <v>53560.96283822933</v>
      </c>
      <c r="U23">
        <v>8851.677335233393</v>
      </c>
      <c r="V23">
        <v>1523.9250214180067</v>
      </c>
      <c r="W23">
        <v>453.60282900394179</v>
      </c>
      <c r="X23">
        <v>1.1347391333457979</v>
      </c>
      <c r="Y23">
        <v>53937.677691180077</v>
      </c>
      <c r="Z23">
        <v>8917.8388931686823</v>
      </c>
      <c r="AA23">
        <v>1529.1621103027887</v>
      </c>
      <c r="AB23">
        <v>470.59518729010767</v>
      </c>
      <c r="AC23">
        <v>0.79900943561164761</v>
      </c>
      <c r="AD23">
        <v>54777.950577281634</v>
      </c>
      <c r="AE23">
        <v>9071.1698112609429</v>
      </c>
      <c r="AF23">
        <v>1540.9673925562649</v>
      </c>
      <c r="AG23">
        <v>480.99720862614686</v>
      </c>
      <c r="AH23">
        <v>0.39950471780582381</v>
      </c>
      <c r="AI23">
        <v>54313.170823542932</v>
      </c>
      <c r="AJ23">
        <v>9060.220634417019</v>
      </c>
      <c r="AK23">
        <v>1543.3295198638161</v>
      </c>
    </row>
    <row r="24" spans="1:37">
      <c r="A24" s="8">
        <v>1.5</v>
      </c>
      <c r="B24" t="s">
        <v>25</v>
      </c>
      <c r="C24" t="s">
        <v>26</v>
      </c>
      <c r="D24" t="s">
        <v>27</v>
      </c>
      <c r="G24">
        <f>economy!A86</f>
        <v>2040</v>
      </c>
      <c r="H24" s="8">
        <f>carboncycle!L296</f>
        <v>452.08547799293285</v>
      </c>
      <c r="I24" s="8">
        <f>climate!I176</f>
        <v>0.40869017575404076</v>
      </c>
      <c r="J24" s="8">
        <f>economy!K86</f>
        <v>54063.082957852639</v>
      </c>
      <c r="K24" s="8">
        <f>economy!L86</f>
        <v>9121.3995581255567</v>
      </c>
      <c r="L24" s="8">
        <f>economy!M86</f>
        <v>1572.1751084816883</v>
      </c>
      <c r="M24" s="8">
        <v>486.3662336621868</v>
      </c>
      <c r="N24" s="8">
        <v>1.1608291846693219</v>
      </c>
      <c r="O24">
        <v>55664.22288410394</v>
      </c>
      <c r="P24">
        <v>9271.7952575840645</v>
      </c>
      <c r="Q24">
        <v>1557.1494430452331</v>
      </c>
      <c r="R24">
        <v>452.32598334128727</v>
      </c>
      <c r="S24">
        <v>1.226070527262122</v>
      </c>
      <c r="T24">
        <v>54465.785405865638</v>
      </c>
      <c r="U24">
        <v>9085.0176144150573</v>
      </c>
      <c r="V24">
        <v>1553.9246560887893</v>
      </c>
      <c r="W24">
        <v>456.35721429663238</v>
      </c>
      <c r="X24">
        <v>1.1608291846693219</v>
      </c>
      <c r="Y24">
        <v>54862.187715599313</v>
      </c>
      <c r="Z24">
        <v>9155.452303118429</v>
      </c>
      <c r="AA24">
        <v>1559.5681254583819</v>
      </c>
      <c r="AB24">
        <v>474.47402623266805</v>
      </c>
      <c r="AC24">
        <v>0.81738035150808153</v>
      </c>
      <c r="AD24">
        <v>55750.772165580398</v>
      </c>
      <c r="AE24">
        <v>9317.4202101510746</v>
      </c>
      <c r="AF24">
        <v>1572.1772448747192</v>
      </c>
      <c r="AG24">
        <v>485.59430315189036</v>
      </c>
      <c r="AH24">
        <v>0.40869017575404076</v>
      </c>
      <c r="AI24">
        <v>55294.61735495289</v>
      </c>
      <c r="AJ24">
        <v>9309.0067817377439</v>
      </c>
      <c r="AK24">
        <v>1575.0335345229398</v>
      </c>
    </row>
    <row r="25" spans="1:37">
      <c r="A25">
        <v>2020</v>
      </c>
      <c r="B25">
        <v>0</v>
      </c>
      <c r="C25">
        <v>0</v>
      </c>
      <c r="D25">
        <v>0</v>
      </c>
      <c r="G25">
        <f>economy!A87</f>
        <v>2041</v>
      </c>
      <c r="H25" s="8">
        <f>carboncycle!L297</f>
        <v>454.6577987482658</v>
      </c>
      <c r="I25" s="8">
        <f>climate!I177</f>
        <v>0.4180088547013488</v>
      </c>
      <c r="J25" s="8">
        <f>economy!K87</f>
        <v>54873.606975088122</v>
      </c>
      <c r="K25" s="8">
        <f>economy!L87</f>
        <v>9118.8727781304133</v>
      </c>
      <c r="L25" s="8">
        <f>economy!M87</f>
        <v>1603.7067521175538</v>
      </c>
      <c r="M25" s="8">
        <v>491.04471883735482</v>
      </c>
      <c r="N25" s="8">
        <v>1.18729763222777</v>
      </c>
      <c r="O25">
        <v>56596.519288325217</v>
      </c>
      <c r="P25">
        <v>9514.6348381551998</v>
      </c>
      <c r="Q25">
        <v>1587.3743067176247</v>
      </c>
      <c r="R25">
        <v>454.88431624389813</v>
      </c>
      <c r="S25">
        <v>1.254026564104046</v>
      </c>
      <c r="T25">
        <v>55232.139370205972</v>
      </c>
      <c r="U25">
        <v>9074.1724819805313</v>
      </c>
      <c r="V25">
        <v>1583.9446715488639</v>
      </c>
      <c r="W25">
        <v>459.16376494339698</v>
      </c>
      <c r="X25">
        <v>1.18729763222777</v>
      </c>
      <c r="Y25">
        <v>55646.780545640053</v>
      </c>
      <c r="Z25">
        <v>9179.4224177297183</v>
      </c>
      <c r="AA25">
        <v>1590.0416463181862</v>
      </c>
      <c r="AB25">
        <v>478.41274422879451</v>
      </c>
      <c r="AC25">
        <v>0.8360177094026976</v>
      </c>
      <c r="AD25">
        <v>56650.823000334902</v>
      </c>
      <c r="AE25">
        <v>9510.3110617218463</v>
      </c>
      <c r="AF25">
        <v>1603.6226410769818</v>
      </c>
      <c r="AG25">
        <v>490.2565303460276</v>
      </c>
      <c r="AH25">
        <v>0.4180088547013488</v>
      </c>
      <c r="AI25">
        <v>56280.36435167578</v>
      </c>
      <c r="AJ25">
        <v>9560.588681973386</v>
      </c>
      <c r="AK25">
        <v>1607.0419305055834</v>
      </c>
    </row>
    <row r="26" spans="1:37">
      <c r="A26">
        <v>2030</v>
      </c>
      <c r="B26">
        <v>6.3407800818316247E-3</v>
      </c>
      <c r="C26">
        <v>6.155380616679724E-3</v>
      </c>
      <c r="D26">
        <v>5.8632965596821618E-4</v>
      </c>
      <c r="G26">
        <f>economy!A88</f>
        <v>2042</v>
      </c>
      <c r="H26" s="8">
        <f>carboncycle!L298</f>
        <v>455.84658763727055</v>
      </c>
      <c r="I26" s="8">
        <f>climate!I178</f>
        <v>0.42724164414458399</v>
      </c>
      <c r="J26" s="8">
        <f>economy!K88</f>
        <v>55827.602235391329</v>
      </c>
      <c r="K26" s="8">
        <f>economy!L88</f>
        <v>9355.880188189125</v>
      </c>
      <c r="L26" s="8">
        <f>economy!M88</f>
        <v>1635.7255591673145</v>
      </c>
      <c r="M26" s="8">
        <v>495.77958165055122</v>
      </c>
      <c r="N26" s="8">
        <v>1.2141090268935155</v>
      </c>
      <c r="O26">
        <v>57530.29581586874</v>
      </c>
      <c r="P26">
        <v>9760.7583595579254</v>
      </c>
      <c r="Q26">
        <v>1617.7837065372562</v>
      </c>
      <c r="R26">
        <v>456.06060656132001</v>
      </c>
      <c r="S26">
        <v>1.2817249324337516</v>
      </c>
      <c r="T26">
        <v>56138.754272545993</v>
      </c>
      <c r="U26">
        <v>9301.9654369515556</v>
      </c>
      <c r="V26">
        <v>1614.3779761492783</v>
      </c>
      <c r="W26">
        <v>460.62351844363343</v>
      </c>
      <c r="X26">
        <v>1.2135933278517173</v>
      </c>
      <c r="Y26">
        <v>56573.980974768303</v>
      </c>
      <c r="Z26">
        <v>9413.3351757474193</v>
      </c>
      <c r="AA26">
        <v>1620.9090313516772</v>
      </c>
      <c r="AB26">
        <v>481.55172033038093</v>
      </c>
      <c r="AC26">
        <v>0.85475578247060824</v>
      </c>
      <c r="AD26">
        <v>57631.985122998201</v>
      </c>
      <c r="AE26">
        <v>9761.5471191912602</v>
      </c>
      <c r="AF26">
        <v>1635.3627011233159</v>
      </c>
      <c r="AG26">
        <v>494.76691040825119</v>
      </c>
      <c r="AH26">
        <v>0.42744827416363251</v>
      </c>
      <c r="AI26">
        <v>57276.118985004228</v>
      </c>
      <c r="AJ26">
        <v>9817.665492492808</v>
      </c>
      <c r="AK26">
        <v>1639.3498519818277</v>
      </c>
    </row>
    <row r="27" spans="1:37">
      <c r="A27">
        <v>2040</v>
      </c>
      <c r="B27">
        <v>2.3941497453936846E-2</v>
      </c>
      <c r="C27">
        <v>3.8835005541206988E-2</v>
      </c>
      <c r="D27">
        <v>2.8494503463477525E-3</v>
      </c>
      <c r="G27">
        <f>economy!A89</f>
        <v>2043</v>
      </c>
      <c r="H27" s="8">
        <f>carboncycle!L299</f>
        <v>457.08807523275402</v>
      </c>
      <c r="I27" s="8">
        <f>climate!I179</f>
        <v>0.4364140895089263</v>
      </c>
      <c r="J27" s="8">
        <f>economy!K89</f>
        <v>56787.422000844243</v>
      </c>
      <c r="K27" s="8">
        <f>economy!L89</f>
        <v>9596.3508055708608</v>
      </c>
      <c r="L27" s="8">
        <f>economy!M89</f>
        <v>1668.0268501232383</v>
      </c>
      <c r="M27" s="8">
        <v>500.568668282305</v>
      </c>
      <c r="N27" s="8">
        <v>1.2413301356595676</v>
      </c>
      <c r="O27">
        <v>58465.168605504936</v>
      </c>
      <c r="P27">
        <v>10010.110850054636</v>
      </c>
      <c r="Q27">
        <v>1648.3659639411344</v>
      </c>
      <c r="R27">
        <v>457.28672200682348</v>
      </c>
      <c r="S27">
        <v>1.30925543737898</v>
      </c>
      <c r="T27">
        <v>57048.240016641554</v>
      </c>
      <c r="U27">
        <v>9533.0237036244143</v>
      </c>
      <c r="V27">
        <v>1645.0402808987178</v>
      </c>
      <c r="W27">
        <v>462.13320859770425</v>
      </c>
      <c r="X27">
        <v>1.2398003490417324</v>
      </c>
      <c r="Y27">
        <v>57504.30279547879</v>
      </c>
      <c r="Z27">
        <v>9650.5888455688091</v>
      </c>
      <c r="AA27">
        <v>1652.0147462451912</v>
      </c>
      <c r="AB27">
        <v>484.75547610602717</v>
      </c>
      <c r="AC27">
        <v>0.87364604809710189</v>
      </c>
      <c r="AD27">
        <v>58617.805804504605</v>
      </c>
      <c r="AE27">
        <v>10016.520847807489</v>
      </c>
      <c r="AF27">
        <v>1667.3594443378754</v>
      </c>
      <c r="AG27">
        <v>499.34691586571574</v>
      </c>
      <c r="AH27">
        <v>0.43702526931775137</v>
      </c>
      <c r="AI27">
        <v>58278.803084622887</v>
      </c>
      <c r="AJ27">
        <v>10078.901570057144</v>
      </c>
      <c r="AK27">
        <v>1671.9487987349942</v>
      </c>
    </row>
    <row r="28" spans="1:37">
      <c r="E28" s="1"/>
      <c r="F28" s="1"/>
      <c r="G28">
        <f>economy!A90</f>
        <v>2044</v>
      </c>
      <c r="H28" s="8">
        <f>carboncycle!L300</f>
        <v>458.41386615796876</v>
      </c>
      <c r="I28" s="8">
        <f>climate!I180</f>
        <v>0.4455443777668911</v>
      </c>
      <c r="J28" s="8">
        <f>economy!K90</f>
        <v>57753.727965811653</v>
      </c>
      <c r="K28" s="8">
        <f>economy!L90</f>
        <v>9841.0291344519646</v>
      </c>
      <c r="L28" s="8">
        <f>economy!M90</f>
        <v>1700.6046134144278</v>
      </c>
      <c r="M28" s="8">
        <v>505.40981739603285</v>
      </c>
      <c r="N28" s="8">
        <v>1.2689733045917577</v>
      </c>
      <c r="O28">
        <v>59400.748553955797</v>
      </c>
      <c r="P28">
        <v>10262.635122419724</v>
      </c>
      <c r="Q28">
        <v>1679.1095553808927</v>
      </c>
      <c r="R28">
        <v>458.5941455293073</v>
      </c>
      <c r="S28">
        <v>1.3366711496096357</v>
      </c>
      <c r="T28">
        <v>57961.395011941859</v>
      </c>
      <c r="U28">
        <v>9767.8023289643661</v>
      </c>
      <c r="V28">
        <v>1675.9245951650423</v>
      </c>
      <c r="W28">
        <v>463.72536969105124</v>
      </c>
      <c r="X28">
        <v>1.2659645730492204</v>
      </c>
      <c r="Y28">
        <v>58438.589508624762</v>
      </c>
      <c r="Z28">
        <v>9891.6627537826043</v>
      </c>
      <c r="AA28">
        <v>1683.3514784882752</v>
      </c>
      <c r="AB28">
        <v>488.03562390526304</v>
      </c>
      <c r="AC28">
        <v>0.892707022317485</v>
      </c>
      <c r="AD28">
        <v>59608.70230829846</v>
      </c>
      <c r="AE28">
        <v>10275.413909538147</v>
      </c>
      <c r="AF28">
        <v>1699.6051147240439</v>
      </c>
      <c r="AG28">
        <v>503.9924164448181</v>
      </c>
      <c r="AH28">
        <v>0.44674492188440895</v>
      </c>
      <c r="AI28">
        <v>59288.282426459489</v>
      </c>
      <c r="AJ28">
        <v>10344.289658489144</v>
      </c>
      <c r="AK28">
        <v>1704.831852544653</v>
      </c>
    </row>
    <row r="29" spans="1:37">
      <c r="A29" t="s">
        <v>86</v>
      </c>
      <c r="B29" t="s">
        <v>75</v>
      </c>
      <c r="C29" t="s">
        <v>87</v>
      </c>
      <c r="D29" t="s">
        <v>88</v>
      </c>
      <c r="E29" t="s">
        <v>89</v>
      </c>
      <c r="F29" t="s">
        <v>90</v>
      </c>
      <c r="G29">
        <f>economy!A91</f>
        <v>2045</v>
      </c>
      <c r="H29" s="8">
        <f>carboncycle!L301</f>
        <v>459.80809756008739</v>
      </c>
      <c r="I29" s="8">
        <f>climate!I181</f>
        <v>0.45464748684731027</v>
      </c>
      <c r="J29" s="8">
        <f>economy!K91</f>
        <v>58726.366067628485</v>
      </c>
      <c r="K29" s="8">
        <f>economy!L91</f>
        <v>10089.872731981224</v>
      </c>
      <c r="L29" s="8">
        <f>economy!M91</f>
        <v>1733.4527220984776</v>
      </c>
      <c r="M29" s="8">
        <v>510.30086195252818</v>
      </c>
      <c r="N29" s="8">
        <v>1.2970491100136909</v>
      </c>
      <c r="O29">
        <v>60336.641892131927</v>
      </c>
      <c r="P29">
        <v>10518.271807338991</v>
      </c>
      <c r="Q29">
        <v>1710.0030969606237</v>
      </c>
      <c r="R29">
        <v>459.96704845352951</v>
      </c>
      <c r="S29">
        <v>1.3640157929812684</v>
      </c>
      <c r="T29">
        <v>58878.028058737953</v>
      </c>
      <c r="U29">
        <v>10006.248053431411</v>
      </c>
      <c r="V29">
        <v>1707.0236981045275</v>
      </c>
      <c r="W29">
        <v>465.38443273631913</v>
      </c>
      <c r="X29">
        <v>1.2921239171122665</v>
      </c>
      <c r="Y29">
        <v>59376.635703858097</v>
      </c>
      <c r="Z29">
        <v>10136.505725580841</v>
      </c>
      <c r="AA29">
        <v>1714.9116701296641</v>
      </c>
      <c r="AB29">
        <v>491.38191215702432</v>
      </c>
      <c r="AC29">
        <v>0.91195422727540332</v>
      </c>
      <c r="AD29">
        <v>60604.468062564025</v>
      </c>
      <c r="AE29">
        <v>10538.195402448371</v>
      </c>
      <c r="AF29">
        <v>1732.0920052944998</v>
      </c>
      <c r="AG29">
        <v>508.69963462551738</v>
      </c>
      <c r="AH29">
        <v>0.4566115293232339</v>
      </c>
      <c r="AI29">
        <v>60304.403477618958</v>
      </c>
      <c r="AJ29">
        <v>10613.816908533745</v>
      </c>
      <c r="AK29">
        <v>1737.9922652433108</v>
      </c>
    </row>
    <row r="30" spans="1:37">
      <c r="A30">
        <v>4.5</v>
      </c>
      <c r="B30">
        <v>2924847.6068525603</v>
      </c>
      <c r="C30">
        <v>2931263.949281502</v>
      </c>
      <c r="D30" s="1">
        <f>C30-B30</f>
        <v>6416.3424289417453</v>
      </c>
      <c r="E30">
        <v>2925511.9000596879</v>
      </c>
      <c r="F30" s="1">
        <f>E30-C30</f>
        <v>-5752.0492218141444</v>
      </c>
      <c r="G30">
        <f>economy!A92</f>
        <v>2046</v>
      </c>
      <c r="H30" s="8">
        <f>carboncycle!L302</f>
        <v>461.2605147169275</v>
      </c>
      <c r="I30" s="8">
        <f>climate!I182</f>
        <v>0.46373616113243366</v>
      </c>
      <c r="J30" s="8">
        <f>economy!K92</f>
        <v>59705.187079600211</v>
      </c>
      <c r="K30" s="8">
        <f>economy!L92</f>
        <v>10342.843008778143</v>
      </c>
      <c r="L30" s="8">
        <f>economy!M92</f>
        <v>1766.5651908296281</v>
      </c>
      <c r="M30" s="8">
        <v>515.23963096857051</v>
      </c>
      <c r="N30" s="8">
        <v>1.3255662622846898</v>
      </c>
      <c r="O30">
        <v>61272.450770715834</v>
      </c>
      <c r="P30">
        <v>10776.959395100163</v>
      </c>
      <c r="Q30">
        <v>1741.0353321782427</v>
      </c>
      <c r="R30">
        <v>461.39514315044971</v>
      </c>
      <c r="S30">
        <v>1.3913264694706815</v>
      </c>
      <c r="T30">
        <v>59797.956344192338</v>
      </c>
      <c r="U30">
        <v>10248.310208477817</v>
      </c>
      <c r="V30">
        <v>1738.3305930392078</v>
      </c>
      <c r="W30">
        <v>467.10027323016078</v>
      </c>
      <c r="X30">
        <v>1.3183105837203073</v>
      </c>
      <c r="Y30">
        <v>60318.24460238008</v>
      </c>
      <c r="Z30">
        <v>10385.069073416878</v>
      </c>
      <c r="AA30">
        <v>1746.6879851561876</v>
      </c>
      <c r="AB30">
        <v>494.78740529748103</v>
      </c>
      <c r="AC30">
        <v>0.93140080407667947</v>
      </c>
      <c r="AD30">
        <v>61604.899221333304</v>
      </c>
      <c r="AE30">
        <v>10804.834429461001</v>
      </c>
      <c r="AF30">
        <v>1764.812564632251</v>
      </c>
      <c r="AG30">
        <v>513.46557118316446</v>
      </c>
      <c r="AH30">
        <v>0.46662869260852341</v>
      </c>
      <c r="AI30">
        <v>61327.011342407139</v>
      </c>
      <c r="AJ30">
        <v>10887.469268096704</v>
      </c>
      <c r="AK30">
        <v>1771.423440608527</v>
      </c>
    </row>
    <row r="31" spans="1:37">
      <c r="A31">
        <v>3</v>
      </c>
      <c r="B31">
        <v>2939217.5130833196</v>
      </c>
      <c r="C31">
        <v>2940089.7604593234</v>
      </c>
      <c r="D31" s="1">
        <f>C31-B31</f>
        <v>872.2473760037683</v>
      </c>
      <c r="G31">
        <f>economy!A93</f>
        <v>2047</v>
      </c>
      <c r="H31" s="8">
        <f>carboncycle!L303</f>
        <v>462.76417093058728</v>
      </c>
      <c r="I31" s="8">
        <f>climate!I183</f>
        <v>0.47282151826618468</v>
      </c>
      <c r="J31" s="8">
        <f>economy!K93</f>
        <v>60690.042447250678</v>
      </c>
      <c r="K31" s="8">
        <f>economy!L93</f>
        <v>10599.902441036626</v>
      </c>
      <c r="L31" s="8">
        <f>economy!M93</f>
        <v>1799.9361628146069</v>
      </c>
      <c r="M31" s="8">
        <v>520.22395122114165</v>
      </c>
      <c r="N31" s="8">
        <v>1.354531780283039</v>
      </c>
      <c r="O31">
        <v>62207.773853201026</v>
      </c>
      <c r="P31">
        <v>11038.634284994601</v>
      </c>
      <c r="Q31">
        <v>1772.1951223873434</v>
      </c>
      <c r="R31">
        <v>462.87144583362482</v>
      </c>
      <c r="S31">
        <v>1.4186354350182511</v>
      </c>
      <c r="T31">
        <v>60720.997405995797</v>
      </c>
      <c r="U31">
        <v>10493.939266742811</v>
      </c>
      <c r="V31">
        <v>1769.8384449815426</v>
      </c>
      <c r="W31">
        <v>468.86599488336668</v>
      </c>
      <c r="X31">
        <v>1.3445525547961934</v>
      </c>
      <c r="Y31">
        <v>61263.219570717374</v>
      </c>
      <c r="Z31">
        <v>10637.304936308135</v>
      </c>
      <c r="AA31">
        <v>1778.6732529460335</v>
      </c>
      <c r="AB31">
        <v>498.24712339290858</v>
      </c>
      <c r="AC31">
        <v>0.95105800289390097</v>
      </c>
      <c r="AD31">
        <v>62609.789984296069</v>
      </c>
      <c r="AE31">
        <v>11075.299215875619</v>
      </c>
      <c r="AF31">
        <v>1797.7593731702354</v>
      </c>
      <c r="AG31">
        <v>518.28770137710501</v>
      </c>
      <c r="AH31">
        <v>0.47679940054329273</v>
      </c>
      <c r="AI31">
        <v>62355.949796604727</v>
      </c>
      <c r="AJ31">
        <v>11165.231450944451</v>
      </c>
      <c r="AK31">
        <v>1805.1189167423706</v>
      </c>
    </row>
    <row r="32" spans="1:37">
      <c r="A32">
        <v>1.5</v>
      </c>
      <c r="B32">
        <v>2944086.7081181007</v>
      </c>
      <c r="C32">
        <v>2944099.9832062107</v>
      </c>
      <c r="D32" s="1">
        <f>C32-B32</f>
        <v>13.275088110007346</v>
      </c>
      <c r="E32">
        <v>2939697.1437160075</v>
      </c>
      <c r="F32" s="1">
        <f>E32-C32</f>
        <v>-4402.8394902031869</v>
      </c>
      <c r="G32">
        <f>economy!A94</f>
        <v>2048</v>
      </c>
      <c r="H32" s="8">
        <f>carboncycle!L304</f>
        <v>464.31414983922218</v>
      </c>
      <c r="I32" s="8">
        <f>climate!I184</f>
        <v>0.4819134270898599</v>
      </c>
      <c r="J32" s="8">
        <f>economy!K94</f>
        <v>61680.784667191569</v>
      </c>
      <c r="K32" s="8">
        <f>economy!L94</f>
        <v>10861.014450765299</v>
      </c>
      <c r="L32" s="8">
        <f>economy!M94</f>
        <v>1833.5598970488638</v>
      </c>
      <c r="M32" s="8">
        <v>525.25164889967709</v>
      </c>
      <c r="N32" s="8">
        <v>1.3839511183488939</v>
      </c>
      <c r="O32">
        <v>63142.206914493887</v>
      </c>
      <c r="P32">
        <v>11303.230841871975</v>
      </c>
      <c r="Q32">
        <v>1803.4714396388529</v>
      </c>
      <c r="R32">
        <v>464.39100117776377</v>
      </c>
      <c r="S32">
        <v>1.4459712073914703</v>
      </c>
      <c r="T32">
        <v>61646.968457916329</v>
      </c>
      <c r="U32">
        <v>10743.086530984872</v>
      </c>
      <c r="V32">
        <v>1801.5405392136286</v>
      </c>
      <c r="W32">
        <v>470.67668251267082</v>
      </c>
      <c r="X32">
        <v>1.3708745247588721</v>
      </c>
      <c r="Y32">
        <v>62211.36365577481</v>
      </c>
      <c r="Z32">
        <v>10893.166011030924</v>
      </c>
      <c r="AA32">
        <v>1810.8604301695627</v>
      </c>
      <c r="AB32">
        <v>501.75728656262152</v>
      </c>
      <c r="AC32">
        <v>0.97093549624966846</v>
      </c>
      <c r="AD32">
        <v>63618.932874995298</v>
      </c>
      <c r="AE32">
        <v>11349.557051655043</v>
      </c>
      <c r="AF32">
        <v>1830.9251247387256</v>
      </c>
      <c r="AG32">
        <v>523.1637929162174</v>
      </c>
      <c r="AH32">
        <v>0.48712608798240314</v>
      </c>
      <c r="AI32">
        <v>63391.061386423477</v>
      </c>
      <c r="AJ32">
        <v>11447.0869206875</v>
      </c>
      <c r="AK32">
        <v>1839.0723504908588</v>
      </c>
    </row>
    <row r="33" spans="7:37">
      <c r="G33">
        <f>economy!A95</f>
        <v>2049</v>
      </c>
      <c r="H33" s="8">
        <f>carboncycle!L305</f>
        <v>465.90678914819784</v>
      </c>
      <c r="I33" s="8">
        <f>climate!I185</f>
        <v>0.49102074695591846</v>
      </c>
      <c r="J33" s="8">
        <f>economy!K95</f>
        <v>62677.267419447693</v>
      </c>
      <c r="K33" s="8">
        <f>economy!L95</f>
        <v>11126.143267643809</v>
      </c>
      <c r="L33" s="8">
        <f>economy!M95</f>
        <v>1867.4307561963653</v>
      </c>
      <c r="M33" s="8">
        <v>530.3205512091921</v>
      </c>
      <c r="N33" s="8">
        <v>1.4138282663544455</v>
      </c>
      <c r="O33">
        <v>64075.3434431883</v>
      </c>
      <c r="P33">
        <v>11570.681459307778</v>
      </c>
      <c r="Q33">
        <v>1834.8533615994784</v>
      </c>
      <c r="R33">
        <v>465.95010756912029</v>
      </c>
      <c r="S33">
        <v>1.4733592699847156</v>
      </c>
      <c r="T33">
        <v>62575.685953245709</v>
      </c>
      <c r="U33">
        <v>10995.703889311051</v>
      </c>
      <c r="V33">
        <v>1833.4302530819323</v>
      </c>
      <c r="W33">
        <v>472.52864447389629</v>
      </c>
      <c r="X33">
        <v>1.3972984946629783</v>
      </c>
      <c r="Y33">
        <v>63162.479262442837</v>
      </c>
      <c r="Z33">
        <v>11152.605336370349</v>
      </c>
      <c r="AA33">
        <v>1843.2425741273903</v>
      </c>
      <c r="AB33">
        <v>505.31485610034622</v>
      </c>
      <c r="AC33">
        <v>0.99104158629378414</v>
      </c>
      <c r="AD33">
        <v>64632.118912975129</v>
      </c>
      <c r="AE33">
        <v>11627.574239799642</v>
      </c>
      <c r="AF33">
        <v>1864.3026117187226</v>
      </c>
      <c r="AG33">
        <v>528.09179573586994</v>
      </c>
      <c r="AH33">
        <v>0.49761067857678037</v>
      </c>
      <c r="AI33">
        <v>64432.187504437548</v>
      </c>
      <c r="AJ33">
        <v>11733.017876714197</v>
      </c>
      <c r="AK33">
        <v>1873.277503744574</v>
      </c>
    </row>
    <row r="34" spans="7:37">
      <c r="G34">
        <f>economy!A96</f>
        <v>2050</v>
      </c>
      <c r="H34" s="8">
        <f>carboncycle!L306</f>
        <v>467.53920894319407</v>
      </c>
      <c r="I34" s="8">
        <f>climate!I186</f>
        <v>0.50015148304378154</v>
      </c>
      <c r="J34" s="8">
        <f>economy!K96</f>
        <v>63679.345577868553</v>
      </c>
      <c r="K34" s="8">
        <f>economy!L96</f>
        <v>11395.253789962582</v>
      </c>
      <c r="L34" s="8">
        <f>economy!M96</f>
        <v>1901.5431954131968</v>
      </c>
      <c r="M34" s="8">
        <v>535.42848792720474</v>
      </c>
      <c r="N34" s="8">
        <v>1.4441658337248928</v>
      </c>
      <c r="O34">
        <v>65006.775245644167</v>
      </c>
      <c r="P34">
        <v>11840.916628862306</v>
      </c>
      <c r="Q34">
        <v>1866.3300682774639</v>
      </c>
      <c r="R34">
        <v>467.54584627268844</v>
      </c>
      <c r="S34">
        <v>1.5008225306464265</v>
      </c>
      <c r="T34">
        <v>63506.965345471224</v>
      </c>
      <c r="U34">
        <v>11251.743619483545</v>
      </c>
      <c r="V34">
        <v>1865.5010366335346</v>
      </c>
      <c r="W34">
        <v>474.41895235815878</v>
      </c>
      <c r="X34">
        <v>1.4238441610641086</v>
      </c>
      <c r="Y34">
        <v>64116.367974450011</v>
      </c>
      <c r="Z34">
        <v>11415.576118666591</v>
      </c>
      <c r="AA34">
        <v>1875.8128238655506</v>
      </c>
      <c r="AB34">
        <v>508.91725586994403</v>
      </c>
      <c r="AC34">
        <v>1.011383348105122</v>
      </c>
      <c r="AD34">
        <v>65649.137756300945</v>
      </c>
      <c r="AE34">
        <v>11909.316053814828</v>
      </c>
      <c r="AF34">
        <v>1897.8847130269278</v>
      </c>
      <c r="AG34">
        <v>533.06977531656003</v>
      </c>
      <c r="AH34">
        <v>0.50825461829613972</v>
      </c>
      <c r="AI34">
        <v>65479.168455339146</v>
      </c>
      <c r="AJ34">
        <v>12023.005242830408</v>
      </c>
      <c r="AK34">
        <v>1907.7282314459471</v>
      </c>
    </row>
    <row r="35" spans="7:37">
      <c r="G35">
        <f>economy!A97</f>
        <v>2051</v>
      </c>
      <c r="H35" s="8">
        <f>carboncycle!L307</f>
        <v>469.20902476973106</v>
      </c>
      <c r="I35" s="8">
        <f>climate!I187</f>
        <v>0.50931289072185781</v>
      </c>
      <c r="J35" s="8">
        <f>economy!K97</f>
        <v>64686.87515510001</v>
      </c>
      <c r="K35" s="8">
        <f>economy!L97</f>
        <v>11668.311449505738</v>
      </c>
      <c r="L35" s="8">
        <f>economy!M97</f>
        <v>1935.8917522257543</v>
      </c>
      <c r="M35" s="8">
        <v>540.57329291727865</v>
      </c>
      <c r="N35" s="8">
        <v>1.4749651238463568</v>
      </c>
      <c r="O35">
        <v>65936.093050030351</v>
      </c>
      <c r="P35">
        <v>12113.865014924981</v>
      </c>
      <c r="Q35">
        <v>1897.8908403158698</v>
      </c>
      <c r="R35">
        <v>469.17579497240672</v>
      </c>
      <c r="S35">
        <v>1.5283816317772159</v>
      </c>
      <c r="T35">
        <v>64440.620983767389</v>
      </c>
      <c r="U35">
        <v>11511.158229343931</v>
      </c>
      <c r="V35">
        <v>1897.746399220297</v>
      </c>
      <c r="W35">
        <v>476.34516101824903</v>
      </c>
      <c r="X35">
        <v>1.4505291804040592</v>
      </c>
      <c r="Y35">
        <v>65072.830477032614</v>
      </c>
      <c r="Z35">
        <v>11682.031588475764</v>
      </c>
      <c r="AA35">
        <v>1908.5643866423925</v>
      </c>
      <c r="AB35">
        <v>512.56220304629778</v>
      </c>
      <c r="AC35">
        <v>1.0319667343282048</v>
      </c>
      <c r="AD35">
        <v>66669.777833073036</v>
      </c>
      <c r="AE35">
        <v>12194.746703756795</v>
      </c>
      <c r="AF35">
        <v>1931.6643843583652</v>
      </c>
      <c r="AG35">
        <v>538.09587239240182</v>
      </c>
      <c r="AH35">
        <v>0.51905890346168415</v>
      </c>
      <c r="AI35">
        <v>66531.843518471505</v>
      </c>
      <c r="AJ35">
        <v>12317.028658918905</v>
      </c>
      <c r="AK35">
        <v>1942.4184711289467</v>
      </c>
    </row>
    <row r="36" spans="7:37">
      <c r="G36">
        <f>economy!A98</f>
        <v>2052</v>
      </c>
      <c r="H36" s="8">
        <f>carboncycle!L308</f>
        <v>470.91417280851169</v>
      </c>
      <c r="I36" s="8">
        <f>climate!I188</f>
        <v>0.5184452457606612</v>
      </c>
      <c r="J36" s="8">
        <f>economy!K98</f>
        <v>65699.713215683048</v>
      </c>
      <c r="K36" s="8">
        <f>economy!L98</f>
        <v>11945.282083169204</v>
      </c>
      <c r="L36" s="8">
        <f>economy!M98</f>
        <v>1970.4710374703427</v>
      </c>
      <c r="M36" s="8">
        <v>545.75280560179476</v>
      </c>
      <c r="N36" s="8">
        <v>1.506226202646463</v>
      </c>
      <c r="O36">
        <v>66862.887108536539</v>
      </c>
      <c r="P36">
        <v>12389.453534653694</v>
      </c>
      <c r="Q36">
        <v>1929.5250586399059</v>
      </c>
      <c r="R36">
        <v>470.83785317707617</v>
      </c>
      <c r="S36">
        <v>1.5558553753851616</v>
      </c>
      <c r="T36">
        <v>65376.466100124017</v>
      </c>
      <c r="U36">
        <v>11773.90032458821</v>
      </c>
      <c r="V36">
        <v>1930.1599001822915</v>
      </c>
      <c r="W36">
        <v>478.30513800244523</v>
      </c>
      <c r="X36">
        <v>1.4771937454524231</v>
      </c>
      <c r="Y36">
        <v>66031.666551608796</v>
      </c>
      <c r="Z36">
        <v>11951.92488134061</v>
      </c>
      <c r="AA36">
        <v>1941.4905281378199</v>
      </c>
      <c r="AB36">
        <v>516.2476051834692</v>
      </c>
      <c r="AC36">
        <v>1.0527336751287708</v>
      </c>
      <c r="AD36">
        <v>67693.826471771885</v>
      </c>
      <c r="AE36">
        <v>12483.829310200599</v>
      </c>
      <c r="AF36">
        <v>1965.6346502580459</v>
      </c>
      <c r="AG36">
        <v>543.16827864853803</v>
      </c>
      <c r="AH36">
        <v>0.53001939409323395</v>
      </c>
      <c r="AI36">
        <v>67590.051010978103</v>
      </c>
      <c r="AJ36">
        <v>12615.066475704822</v>
      </c>
      <c r="AK36">
        <v>1977.3422338257719</v>
      </c>
    </row>
    <row r="37" spans="7:37">
      <c r="G37">
        <f>economy!A99</f>
        <v>2053</v>
      </c>
      <c r="H37" s="8">
        <f>carboncycle!L309</f>
        <v>472.65280306910518</v>
      </c>
      <c r="I37" s="8">
        <f>climate!I189</f>
        <v>0.52755701321039028</v>
      </c>
      <c r="J37" s="8">
        <f>economy!K99</f>
        <v>66717.717776916514</v>
      </c>
      <c r="K37" s="8">
        <f>economy!L99</f>
        <v>12226.131812807005</v>
      </c>
      <c r="L37" s="8">
        <f>economy!M99</f>
        <v>2005.2757272467577</v>
      </c>
      <c r="M37" s="8">
        <v>550.96487239629187</v>
      </c>
      <c r="N37" s="8">
        <v>1.5379479635426792</v>
      </c>
      <c r="O37">
        <v>67786.747796003619</v>
      </c>
      <c r="P37">
        <v>12667.607442533163</v>
      </c>
      <c r="Q37">
        <v>1961.2222052681218</v>
      </c>
      <c r="R37">
        <v>472.53013551283948</v>
      </c>
      <c r="S37">
        <v>1.5832681968309399</v>
      </c>
      <c r="T37">
        <v>66314.312858458405</v>
      </c>
      <c r="U37">
        <v>12039.922497918722</v>
      </c>
      <c r="V37">
        <v>1962.7351423642062</v>
      </c>
      <c r="W37">
        <v>480.29695937817991</v>
      </c>
      <c r="X37">
        <v>1.5038592741540044</v>
      </c>
      <c r="Y37">
        <v>66992.675121234322</v>
      </c>
      <c r="Z37">
        <v>12225.208937809733</v>
      </c>
      <c r="AA37">
        <v>1974.5845653305375</v>
      </c>
      <c r="AB37">
        <v>519.97149751937786</v>
      </c>
      <c r="AC37">
        <v>1.0736921875960554</v>
      </c>
      <c r="AD37">
        <v>68721.070035207376</v>
      </c>
      <c r="AE37">
        <v>12776.525885449833</v>
      </c>
      <c r="AF37">
        <v>1999.7885976965349</v>
      </c>
      <c r="AG37">
        <v>548.28522210094729</v>
      </c>
      <c r="AH37">
        <v>0.54113667584061742</v>
      </c>
      <c r="AI37">
        <v>68653.628353556109</v>
      </c>
      <c r="AJ37">
        <v>12917.095752585064</v>
      </c>
      <c r="AK37">
        <v>2012.4935961879232</v>
      </c>
    </row>
    <row r="38" spans="7:37">
      <c r="G38">
        <f>economy!A100</f>
        <v>2054</v>
      </c>
      <c r="H38" s="8">
        <f>carboncycle!L310</f>
        <v>474.42321386706624</v>
      </c>
      <c r="I38" s="8">
        <f>climate!I190</f>
        <v>0.53665787746452709</v>
      </c>
      <c r="J38" s="8">
        <f>economy!K100</f>
        <v>67740.747708747949</v>
      </c>
      <c r="K38" s="8">
        <f>economy!L100</f>
        <v>12510.826933996406</v>
      </c>
      <c r="L38" s="8">
        <f>economy!M100</f>
        <v>2040.300555812835</v>
      </c>
      <c r="M38" s="8">
        <v>556.20734810741737</v>
      </c>
      <c r="N38" s="8">
        <v>1.5701281900017874</v>
      </c>
      <c r="O38">
        <v>68707.266203287305</v>
      </c>
      <c r="P38">
        <v>12948.250419090227</v>
      </c>
      <c r="Q38">
        <v>1992.9718651180426</v>
      </c>
      <c r="R38">
        <v>474.25090622625925</v>
      </c>
      <c r="S38">
        <v>1.6106481641408752</v>
      </c>
      <c r="T38">
        <v>67253.972445520441</v>
      </c>
      <c r="U38">
        <v>12309.177235446277</v>
      </c>
      <c r="V38">
        <v>1995.4657676370352</v>
      </c>
      <c r="W38">
        <v>482.31884585327487</v>
      </c>
      <c r="X38">
        <v>1.5305498875296222</v>
      </c>
      <c r="Y38">
        <v>67955.654331914673</v>
      </c>
      <c r="Z38">
        <v>12501.836419280533</v>
      </c>
      <c r="AA38">
        <v>2007.8398613197064</v>
      </c>
      <c r="AB38">
        <v>523.73200469286974</v>
      </c>
      <c r="AC38">
        <v>1.0948496275837514</v>
      </c>
      <c r="AD38">
        <v>69751.294060081287</v>
      </c>
      <c r="AE38">
        <v>13072.797321338923</v>
      </c>
      <c r="AF38">
        <v>2034.1193708985222</v>
      </c>
      <c r="AG38">
        <v>553.44495833532858</v>
      </c>
      <c r="AH38">
        <v>0.55241086818325291</v>
      </c>
      <c r="AI38">
        <v>69722.412139715118</v>
      </c>
      <c r="AJ38">
        <v>13223.092258408538</v>
      </c>
      <c r="AK38">
        <v>2047.8666936834688</v>
      </c>
    </row>
    <row r="39" spans="7:37">
      <c r="G39">
        <f>economy!A101</f>
        <v>2055</v>
      </c>
      <c r="H39" s="8">
        <f>carboncycle!L311</f>
        <v>476.22381136835349</v>
      </c>
      <c r="I39" s="8">
        <f>climate!I191</f>
        <v>0.54575618287445848</v>
      </c>
      <c r="J39" s="8">
        <f>economy!K101</f>
        <v>68768.66263892701</v>
      </c>
      <c r="K39" s="8">
        <f>economy!L101</f>
        <v>12799.333813917845</v>
      </c>
      <c r="L39" s="8">
        <f>economy!M101</f>
        <v>2075.5403093371792</v>
      </c>
      <c r="M39" s="8">
        <v>561.4780972962277</v>
      </c>
      <c r="N39" s="8">
        <v>1.6027636163873713</v>
      </c>
      <c r="O39">
        <v>69624.034723729259</v>
      </c>
      <c r="P39">
        <v>13231.304663317595</v>
      </c>
      <c r="Q39">
        <v>2024.7637286549209</v>
      </c>
      <c r="R39">
        <v>475.99853871696598</v>
      </c>
      <c r="S39">
        <v>1.6380192978360424</v>
      </c>
      <c r="T39">
        <v>68195.25518990033</v>
      </c>
      <c r="U39">
        <v>12581.616837434678</v>
      </c>
      <c r="V39">
        <v>2028.3454538696928</v>
      </c>
      <c r="W39">
        <v>484.36912336813737</v>
      </c>
      <c r="X39">
        <v>1.5572860875118928</v>
      </c>
      <c r="Y39">
        <v>68920.401659334661</v>
      </c>
      <c r="Z39">
        <v>12781.759637200435</v>
      </c>
      <c r="AA39">
        <v>2041.2498215971993</v>
      </c>
      <c r="AB39">
        <v>527.52731727590049</v>
      </c>
      <c r="AC39">
        <v>1.1162117231677444</v>
      </c>
      <c r="AD39">
        <v>70784.283402682617</v>
      </c>
      <c r="AE39">
        <v>13372.603383031224</v>
      </c>
      <c r="AF39">
        <v>2068.6201672268294</v>
      </c>
      <c r="AG39">
        <v>558.64576528772591</v>
      </c>
      <c r="AH39">
        <v>0.56384167399587348</v>
      </c>
      <c r="AI39">
        <v>70796.238208806579</v>
      </c>
      <c r="AJ39">
        <v>13533.030475058798</v>
      </c>
      <c r="AK39">
        <v>2083.4557147463765</v>
      </c>
    </row>
    <row r="40" spans="7:37">
      <c r="G40">
        <f>economy!A102</f>
        <v>2056</v>
      </c>
      <c r="H40" s="8">
        <f>carboncycle!L312</f>
        <v>478.05308436485603</v>
      </c>
      <c r="I40" s="8">
        <f>climate!I192</f>
        <v>0.55485925541011305</v>
      </c>
      <c r="J40" s="8">
        <f>economy!K102</f>
        <v>69801.322866672024</v>
      </c>
      <c r="K40" s="8">
        <f>economy!L102</f>
        <v>13091.618798243993</v>
      </c>
      <c r="L40" s="8">
        <f>economy!M102</f>
        <v>2110.9898204266847</v>
      </c>
      <c r="M40" s="8">
        <v>566.77499560827471</v>
      </c>
      <c r="N40" s="8">
        <v>1.6358499874377836</v>
      </c>
      <c r="O40">
        <v>70536.647631185842</v>
      </c>
      <c r="P40">
        <v>13516.690988370447</v>
      </c>
      <c r="Q40">
        <v>2056.5875952486986</v>
      </c>
      <c r="R40">
        <v>477.77149028438555</v>
      </c>
      <c r="S40">
        <v>1.6654025504055208</v>
      </c>
      <c r="T40">
        <v>69137.970699865342</v>
      </c>
      <c r="U40">
        <v>12857.193351281096</v>
      </c>
      <c r="V40">
        <v>2061.3679129732695</v>
      </c>
      <c r="W40">
        <v>486.44619855875453</v>
      </c>
      <c r="X40">
        <v>1.5840856194053603</v>
      </c>
      <c r="Y40">
        <v>69886.714033706041</v>
      </c>
      <c r="Z40">
        <v>13064.930493800557</v>
      </c>
      <c r="AA40">
        <v>2074.8078914281241</v>
      </c>
      <c r="AB40">
        <v>531.35567730020512</v>
      </c>
      <c r="AC40">
        <v>1.1377828944731376</v>
      </c>
      <c r="AD40">
        <v>71819.822390468747</v>
      </c>
      <c r="AE40">
        <v>13675.902708271891</v>
      </c>
      <c r="AF40">
        <v>2103.2842339634835</v>
      </c>
      <c r="AG40">
        <v>563.88594016284014</v>
      </c>
      <c r="AH40">
        <v>0.57542841912518561</v>
      </c>
      <c r="AI40">
        <v>71874.941722732969</v>
      </c>
      <c r="AJ40">
        <v>13846.88360367416</v>
      </c>
      <c r="AK40">
        <v>2119.2548957674808</v>
      </c>
    </row>
    <row r="41" spans="7:37">
      <c r="G41">
        <f>economy!A103</f>
        <v>2057</v>
      </c>
      <c r="H41" s="8">
        <f>carboncycle!L313</f>
        <v>479.90958831446591</v>
      </c>
      <c r="I41" s="8">
        <f>climate!I193</f>
        <v>0.56397360074854486</v>
      </c>
      <c r="J41" s="8">
        <f>economy!K103</f>
        <v>70838.589286326023</v>
      </c>
      <c r="K41" s="8">
        <f>economy!L103</f>
        <v>13387.648126752574</v>
      </c>
      <c r="L41" s="8">
        <f>economy!M103</f>
        <v>2146.6439633491364</v>
      </c>
      <c r="M41" s="8">
        <v>572.09593107163369</v>
      </c>
      <c r="N41" s="8">
        <v>1.6693821165223868</v>
      </c>
      <c r="O41">
        <v>71444.70164813874</v>
      </c>
      <c r="P41">
        <v>13804.328920113971</v>
      </c>
      <c r="Q41">
        <v>2088.4333771185861</v>
      </c>
      <c r="R41">
        <v>479.56828613397931</v>
      </c>
      <c r="S41">
        <v>1.6928164048834524</v>
      </c>
      <c r="T41">
        <v>70081.928013723606</v>
      </c>
      <c r="U41">
        <v>13135.858515156911</v>
      </c>
      <c r="V41">
        <v>2094.5268897571632</v>
      </c>
      <c r="W41">
        <v>488.54854326685586</v>
      </c>
      <c r="X41">
        <v>1.610964000023096</v>
      </c>
      <c r="Y41">
        <v>70854.387977597144</v>
      </c>
      <c r="Z41">
        <v>13351.300432965199</v>
      </c>
      <c r="AA41">
        <v>2108.5075540973608</v>
      </c>
      <c r="AB41">
        <v>535.21536924837744</v>
      </c>
      <c r="AC41">
        <v>1.1595664600313675</v>
      </c>
      <c r="AD41">
        <v>72857.694978903106</v>
      </c>
      <c r="AE41">
        <v>13982.652811607402</v>
      </c>
      <c r="AF41">
        <v>2138.1048658584127</v>
      </c>
      <c r="AG41">
        <v>569.16379763977659</v>
      </c>
      <c r="AH41">
        <v>0.58717008387989855</v>
      </c>
      <c r="AI41">
        <v>72958.357246045169</v>
      </c>
      <c r="AJ41">
        <v>14164.623573337325</v>
      </c>
      <c r="AK41">
        <v>2155.2585168290343</v>
      </c>
    </row>
    <row r="42" spans="7:37">
      <c r="G42">
        <f>economy!A104</f>
        <v>2058</v>
      </c>
      <c r="H42" s="8">
        <f>carboncycle!L314</f>
        <v>481.79193502616988</v>
      </c>
      <c r="I42" s="8">
        <f>climate!I194</f>
        <v>0.57310503406616342</v>
      </c>
      <c r="J42" s="8">
        <f>economy!K104</f>
        <v>71880.323321451549</v>
      </c>
      <c r="K42" s="8">
        <f>economy!L104</f>
        <v>13687.387857272706</v>
      </c>
      <c r="L42" s="8">
        <f>economy!M104</f>
        <v>2182.497649877158</v>
      </c>
      <c r="M42" s="8">
        <v>577.438805363754</v>
      </c>
      <c r="N42" s="8">
        <v>1.7033539427131987</v>
      </c>
      <c r="O42">
        <v>72347.7965024937</v>
      </c>
      <c r="P42">
        <v>14094.136798112235</v>
      </c>
      <c r="Q42">
        <v>2120.2911037574545</v>
      </c>
      <c r="R42">
        <v>481.38750903023595</v>
      </c>
      <c r="S42">
        <v>1.7202772675679159</v>
      </c>
      <c r="T42">
        <v>71026.935758403502</v>
      </c>
      <c r="U42">
        <v>13417.563711085328</v>
      </c>
      <c r="V42">
        <v>2127.8161614131864</v>
      </c>
      <c r="W42">
        <v>490.67468456419999</v>
      </c>
      <c r="X42">
        <v>1.6379348651829362</v>
      </c>
      <c r="Y42">
        <v>71823.219753092417</v>
      </c>
      <c r="Z42">
        <v>13640.820400129758</v>
      </c>
      <c r="AA42">
        <v>2142.3423298467142</v>
      </c>
      <c r="AB42">
        <v>539.10471436848013</v>
      </c>
      <c r="AC42">
        <v>1.1815647789126869</v>
      </c>
      <c r="AD42">
        <v>73897.68491275447</v>
      </c>
      <c r="AE42">
        <v>14292.810093129861</v>
      </c>
      <c r="AF42">
        <v>2173.0754033382486</v>
      </c>
      <c r="AG42">
        <v>574.47766885075043</v>
      </c>
      <c r="AH42">
        <v>0.59906532951491942</v>
      </c>
      <c r="AI42">
        <v>74046.318829037191</v>
      </c>
      <c r="AJ42">
        <v>14486.221052067587</v>
      </c>
      <c r="AK42">
        <v>2191.4608980960143</v>
      </c>
    </row>
    <row r="43" spans="7:37">
      <c r="G43">
        <f>economy!A105</f>
        <v>2059</v>
      </c>
      <c r="H43" s="8">
        <f>carboncycle!L315</f>
        <v>483.6987857941885</v>
      </c>
      <c r="I43" s="8">
        <f>climate!I195</f>
        <v>0.58225876822550904</v>
      </c>
      <c r="J43" s="8">
        <f>economy!K105</f>
        <v>72926.386869228154</v>
      </c>
      <c r="K43" s="8">
        <f>economy!L105</f>
        <v>13990.803797520546</v>
      </c>
      <c r="L43" s="8">
        <f>economy!M105</f>
        <v>2218.5458256865841</v>
      </c>
      <c r="M43" s="8">
        <v>582.80153504777059</v>
      </c>
      <c r="N43" s="8">
        <v>1.7377585866487948</v>
      </c>
      <c r="O43">
        <v>73245.535471758674</v>
      </c>
      <c r="P43">
        <v>14386.031878662474</v>
      </c>
      <c r="Q43">
        <v>2152.1509267397632</v>
      </c>
      <c r="R43">
        <v>483.22779240405816</v>
      </c>
      <c r="S43">
        <v>1.7477997352207328</v>
      </c>
      <c r="T43">
        <v>71972.802313264896</v>
      </c>
      <c r="U43">
        <v>13702.259926470862</v>
      </c>
      <c r="V43">
        <v>2161.2295374950286</v>
      </c>
      <c r="W43">
        <v>492.82319814725247</v>
      </c>
      <c r="X43">
        <v>1.6650102071251196</v>
      </c>
      <c r="Y43">
        <v>72793.005515641431</v>
      </c>
      <c r="Z43">
        <v>13933.44081029894</v>
      </c>
      <c r="AA43">
        <v>2176.3057753724611</v>
      </c>
      <c r="AB43">
        <v>543.02206701382011</v>
      </c>
      <c r="AC43">
        <v>1.203779353662688</v>
      </c>
      <c r="AD43">
        <v>74939.575891008106</v>
      </c>
      <c r="AE43">
        <v>14606.329851344655</v>
      </c>
      <c r="AF43">
        <v>2208.1892312846762</v>
      </c>
      <c r="AG43">
        <v>579.8259008218148</v>
      </c>
      <c r="AH43">
        <v>0.61111252153786744</v>
      </c>
      <c r="AI43">
        <v>75138.660093402636</v>
      </c>
      <c r="AJ43">
        <v>14811.645459955214</v>
      </c>
      <c r="AK43">
        <v>2227.8563967875284</v>
      </c>
    </row>
    <row r="44" spans="7:37">
      <c r="G44">
        <f>economy!A106</f>
        <v>2060</v>
      </c>
      <c r="H44" s="8">
        <f>carboncycle!L316</f>
        <v>485.62884664860576</v>
      </c>
      <c r="I44" s="8">
        <f>climate!I196</f>
        <v>0.59143947651730844</v>
      </c>
      <c r="J44" s="8">
        <f>economy!K106</f>
        <v>73976.642254691964</v>
      </c>
      <c r="K44" s="8">
        <f>economy!L106</f>
        <v>14297.861444354357</v>
      </c>
      <c r="L44" s="8">
        <f>economy!M106</f>
        <v>2254.7834672490221</v>
      </c>
      <c r="M44" s="8">
        <v>588.18205277868674</v>
      </c>
      <c r="N44" s="8">
        <v>1.7725884051371121</v>
      </c>
      <c r="O44">
        <v>74137.525913377423</v>
      </c>
      <c r="P44">
        <v>14679.930439491429</v>
      </c>
      <c r="Q44">
        <v>2184.0031248267487</v>
      </c>
      <c r="R44">
        <v>485.08781558373335</v>
      </c>
      <c r="S44">
        <v>1.7753967854507031</v>
      </c>
      <c r="T44">
        <v>72919.335977039678</v>
      </c>
      <c r="U44">
        <v>13989.897723258891</v>
      </c>
      <c r="V44">
        <v>2194.7608602947603</v>
      </c>
      <c r="W44">
        <v>494.99270380119196</v>
      </c>
      <c r="X44">
        <v>1.692200544599896</v>
      </c>
      <c r="Y44">
        <v>73763.54147264018</v>
      </c>
      <c r="Z44">
        <v>14229.111523416223</v>
      </c>
      <c r="AA44">
        <v>2210.3914837839097</v>
      </c>
      <c r="AB44">
        <v>546.96581222046325</v>
      </c>
      <c r="AC44">
        <v>1.226210909134493</v>
      </c>
      <c r="AD44">
        <v>75983.151734541505</v>
      </c>
      <c r="AE44">
        <v>14923.166299794568</v>
      </c>
      <c r="AF44">
        <v>2243.4397783049239</v>
      </c>
      <c r="AG44">
        <v>585.20685618801667</v>
      </c>
      <c r="AH44">
        <v>0.62330975092195129</v>
      </c>
      <c r="AI44">
        <v>76235.214320004845</v>
      </c>
      <c r="AJ44">
        <v>15140.864984284281</v>
      </c>
      <c r="AK44">
        <v>2264.4394046603811</v>
      </c>
    </row>
    <row r="45" spans="7:37">
      <c r="G45">
        <f>economy!A107</f>
        <v>2061</v>
      </c>
      <c r="H45" s="8">
        <f>carboncycle!L317</f>
        <v>487.58086491362383</v>
      </c>
      <c r="I45" s="8">
        <f>climate!I197</f>
        <v>0.60065133972392604</v>
      </c>
      <c r="J45" s="8">
        <f>economy!K107</f>
        <v>75030.952194196405</v>
      </c>
      <c r="K45" s="8">
        <f>economy!L107</f>
        <v>14608.525929975953</v>
      </c>
      <c r="L45" s="8">
        <f>economy!M107</f>
        <v>2291.2055791650382</v>
      </c>
      <c r="M45" s="8">
        <v>593.57830847963669</v>
      </c>
      <c r="N45" s="8">
        <v>1.8078350444314095</v>
      </c>
      <c r="O45">
        <v>75023.379780086369</v>
      </c>
      <c r="P45">
        <v>14975.747885744477</v>
      </c>
      <c r="Q45">
        <v>2215.8381092919353</v>
      </c>
      <c r="R45">
        <v>486.96630034125377</v>
      </c>
      <c r="S45">
        <v>1.8030799197158576</v>
      </c>
      <c r="T45">
        <v>73866.345136391363</v>
      </c>
      <c r="U45">
        <v>14280.427214020372</v>
      </c>
      <c r="V45">
        <v>2228.4040055418845</v>
      </c>
      <c r="W45">
        <v>497.18186214327977</v>
      </c>
      <c r="X45">
        <v>1.7195150514419149</v>
      </c>
      <c r="Y45">
        <v>74734.624045262215</v>
      </c>
      <c r="Z45">
        <v>14527.781826417198</v>
      </c>
      <c r="AA45">
        <v>2244.5930849453416</v>
      </c>
      <c r="AB45">
        <v>550.93436404489933</v>
      </c>
      <c r="AC45">
        <v>1.2488594562944657</v>
      </c>
      <c r="AD45">
        <v>77028.196555751347</v>
      </c>
      <c r="AE45">
        <v>15243.272587103833</v>
      </c>
      <c r="AF45">
        <v>2278.8205164278497</v>
      </c>
      <c r="AG45">
        <v>590.61891307010001</v>
      </c>
      <c r="AH45">
        <v>0.63565485386377307</v>
      </c>
      <c r="AI45">
        <v>77335.814538321734</v>
      </c>
      <c r="AJ45">
        <v>15473.846596498905</v>
      </c>
      <c r="AK45">
        <v>2301.2043459450279</v>
      </c>
    </row>
    <row r="46" spans="7:37">
      <c r="G46">
        <f>economy!A108</f>
        <v>2062</v>
      </c>
      <c r="H46" s="8">
        <f>carboncycle!L318</f>
        <v>489.55362658219792</v>
      </c>
      <c r="I46" s="8">
        <f>climate!I198</f>
        <v>0.60972394310445421</v>
      </c>
      <c r="J46" s="8">
        <f>economy!K108</f>
        <v>76089.179767399793</v>
      </c>
      <c r="K46" s="8">
        <f>economy!L108</f>
        <v>14922.761974611438</v>
      </c>
      <c r="L46" s="8">
        <f>economy!M108</f>
        <v>2327.8071918901542</v>
      </c>
      <c r="M46" s="8">
        <v>598.98827048825603</v>
      </c>
      <c r="N46" s="8">
        <v>1.8434894921116383</v>
      </c>
      <c r="O46">
        <v>75902.714119249998</v>
      </c>
      <c r="P46">
        <v>15273.398856910319</v>
      </c>
      <c r="Q46">
        <v>2247.6464293979884</v>
      </c>
      <c r="R46">
        <v>488.86200826273318</v>
      </c>
      <c r="S46">
        <v>1.8303389793051641</v>
      </c>
      <c r="T46">
        <v>74813.638434975073</v>
      </c>
      <c r="U46">
        <v>14573.798044340681</v>
      </c>
      <c r="V46">
        <v>2262.1528833666057</v>
      </c>
      <c r="W46">
        <v>499.38937216563465</v>
      </c>
      <c r="X46">
        <v>1.7464851629672471</v>
      </c>
      <c r="Y46">
        <v>75706.05003237554</v>
      </c>
      <c r="Z46">
        <v>14829.400421373564</v>
      </c>
      <c r="AA46">
        <v>2278.9042461389108</v>
      </c>
      <c r="AB46">
        <v>554.92616437213928</v>
      </c>
      <c r="AC46">
        <v>1.2715271790796134</v>
      </c>
      <c r="AD46">
        <v>78074.494929358625</v>
      </c>
      <c r="AE46">
        <v>15566.600820130236</v>
      </c>
      <c r="AF46">
        <v>2314.3249611675888</v>
      </c>
      <c r="AG46">
        <v>596.06046504508913</v>
      </c>
      <c r="AH46">
        <v>0.64812133657761639</v>
      </c>
      <c r="AI46">
        <v>78440.293617141244</v>
      </c>
      <c r="AJ46">
        <v>15810.556070874465</v>
      </c>
      <c r="AK46">
        <v>2338.1456756808102</v>
      </c>
    </row>
    <row r="47" spans="7:37">
      <c r="G47">
        <f>economy!A109</f>
        <v>2063</v>
      </c>
      <c r="H47" s="8">
        <f>carboncycle!L319</f>
        <v>491.54595420845794</v>
      </c>
      <c r="I47" s="8">
        <f>climate!I199</f>
        <v>0.61866816338002595</v>
      </c>
      <c r="J47" s="8">
        <f>economy!K109</f>
        <v>77151.188397070859</v>
      </c>
      <c r="K47" s="8">
        <f>economy!L109</f>
        <v>15240.533845220572</v>
      </c>
      <c r="L47" s="8">
        <f>economy!M109</f>
        <v>2364.5833598113586</v>
      </c>
      <c r="M47" s="8">
        <v>604.40992667303419</v>
      </c>
      <c r="N47" s="8">
        <v>1.8795421275074127</v>
      </c>
      <c r="O47">
        <v>76775.151555222648</v>
      </c>
      <c r="P47">
        <v>15572.797334339068</v>
      </c>
      <c r="Q47">
        <v>2279.418777963343</v>
      </c>
      <c r="R47">
        <v>490.77373864394514</v>
      </c>
      <c r="S47">
        <v>1.8572057755967784</v>
      </c>
      <c r="T47">
        <v>75761.024942148957</v>
      </c>
      <c r="U47">
        <v>14869.959380957029</v>
      </c>
      <c r="V47">
        <v>2296.0014394808272</v>
      </c>
      <c r="W47">
        <v>501.61396928548328</v>
      </c>
      <c r="X47">
        <v>1.773138482537262</v>
      </c>
      <c r="Y47">
        <v>76677.616775609917</v>
      </c>
      <c r="Z47">
        <v>15133.915419194218</v>
      </c>
      <c r="AA47">
        <v>2313.3186729974013</v>
      </c>
      <c r="AB47">
        <v>558.93968201841903</v>
      </c>
      <c r="AC47">
        <v>1.2942242581083718</v>
      </c>
      <c r="AD47">
        <v>79121.832063673632</v>
      </c>
      <c r="AE47">
        <v>15893.102089937182</v>
      </c>
      <c r="AF47">
        <v>2349.9466719040561</v>
      </c>
      <c r="AG47">
        <v>601.5299211704239</v>
      </c>
      <c r="AH47">
        <v>0.66070871408543086</v>
      </c>
      <c r="AI47">
        <v>79548.48435611077</v>
      </c>
      <c r="AJ47">
        <v>16150.958004764323</v>
      </c>
      <c r="AK47">
        <v>2375.2578784036382</v>
      </c>
    </row>
    <row r="48" spans="7:37">
      <c r="G48">
        <f>economy!A110</f>
        <v>2064</v>
      </c>
      <c r="H48" s="8">
        <f>carboncycle!L320</f>
        <v>493.55670513615962</v>
      </c>
      <c r="I48" s="8">
        <f>climate!I200</f>
        <v>0.62749828077931935</v>
      </c>
      <c r="J48" s="8">
        <f>economy!K110</f>
        <v>78216.841836013293</v>
      </c>
      <c r="K48" s="8">
        <f>economy!L110</f>
        <v>15561.805319803512</v>
      </c>
      <c r="L48" s="8">
        <f>economy!M110</f>
        <v>2401.5291596366906</v>
      </c>
      <c r="M48" s="8">
        <v>609.84128551938488</v>
      </c>
      <c r="N48" s="8">
        <v>1.9159827706058958</v>
      </c>
      <c r="O48">
        <v>77640.320753873937</v>
      </c>
      <c r="P48">
        <v>15873.8567490242</v>
      </c>
      <c r="Q48">
        <v>2311.1459969637253</v>
      </c>
      <c r="R48">
        <v>492.70032672865142</v>
      </c>
      <c r="S48">
        <v>1.8837223188632972</v>
      </c>
      <c r="T48">
        <v>76708.314320666599</v>
      </c>
      <c r="U48">
        <v>15168.859905140551</v>
      </c>
      <c r="V48">
        <v>2329.9436565389392</v>
      </c>
      <c r="W48">
        <v>503.85442372500324</v>
      </c>
      <c r="X48">
        <v>1.7995125680730246</v>
      </c>
      <c r="Y48">
        <v>77649.12232479408</v>
      </c>
      <c r="Z48">
        <v>15441.27433839683</v>
      </c>
      <c r="AA48">
        <v>2347.8301106642048</v>
      </c>
      <c r="AB48">
        <v>562.9734120217247</v>
      </c>
      <c r="AC48">
        <v>1.3169629404867051</v>
      </c>
      <c r="AD48">
        <v>80169.99397164624</v>
      </c>
      <c r="AE48">
        <v>16222.726500317041</v>
      </c>
      <c r="AF48">
        <v>2385.6792525357109</v>
      </c>
      <c r="AG48">
        <v>607.02570603781464</v>
      </c>
      <c r="AH48">
        <v>0.67341593840145997</v>
      </c>
      <c r="AI48">
        <v>80660.219577763623</v>
      </c>
      <c r="AJ48">
        <v>16495.015840299329</v>
      </c>
      <c r="AK48">
        <v>2412.5354671446489</v>
      </c>
    </row>
    <row r="49" spans="7:37">
      <c r="G49">
        <f>economy!A111</f>
        <v>2065</v>
      </c>
      <c r="H49" s="8">
        <f>carboncycle!L321</f>
        <v>495.5847699522734</v>
      </c>
      <c r="I49" s="8">
        <f>climate!I201</f>
        <v>0.63622610054637041</v>
      </c>
      <c r="J49" s="8">
        <f>economy!K111</f>
        <v>79286.00416044431</v>
      </c>
      <c r="K49" s="8">
        <f>economy!L111</f>
        <v>15886.539656895497</v>
      </c>
      <c r="L49" s="8">
        <f>economy!M111</f>
        <v>2438.6396890645328</v>
      </c>
      <c r="M49" s="8">
        <v>615.2803771850613</v>
      </c>
      <c r="N49" s="8">
        <v>1.9528007293966463</v>
      </c>
      <c r="O49">
        <v>78497.856868505813</v>
      </c>
      <c r="P49">
        <v>16176.490089333203</v>
      </c>
      <c r="Q49">
        <v>2342.819083119457</v>
      </c>
      <c r="R49">
        <v>494.64064217815553</v>
      </c>
      <c r="S49">
        <v>1.9099232487018194</v>
      </c>
      <c r="T49">
        <v>77655.316992807595</v>
      </c>
      <c r="U49">
        <v>15470.447810860716</v>
      </c>
      <c r="V49">
        <v>2363.9735556466348</v>
      </c>
      <c r="W49">
        <v>506.10953911205513</v>
      </c>
      <c r="X49">
        <v>1.8256381805420083</v>
      </c>
      <c r="Y49">
        <v>78620.365603101513</v>
      </c>
      <c r="Z49">
        <v>15751.424108502526</v>
      </c>
      <c r="AA49">
        <v>2382.4323451441642</v>
      </c>
      <c r="AB49">
        <v>567.02587505518227</v>
      </c>
      <c r="AC49">
        <v>1.3397524709869166</v>
      </c>
      <c r="AD49">
        <v>81218.767641080296</v>
      </c>
      <c r="AE49">
        <v>16555.423198614826</v>
      </c>
      <c r="AF49">
        <v>2421.5163523650408</v>
      </c>
      <c r="AG49">
        <v>612.5462598429101</v>
      </c>
      <c r="AH49">
        <v>0.6862414745654315</v>
      </c>
      <c r="AI49">
        <v>81775.332219677774</v>
      </c>
      <c r="AJ49">
        <v>16842.691887423891</v>
      </c>
      <c r="AK49">
        <v>2449.9729827029946</v>
      </c>
    </row>
    <row r="50" spans="7:37">
      <c r="G50">
        <f>economy!A112</f>
        <v>2066</v>
      </c>
      <c r="H50" s="8">
        <f>carboncycle!L322</f>
        <v>497.6290710978007</v>
      </c>
      <c r="I50" s="8">
        <f>climate!I202</f>
        <v>0.64486172858373303</v>
      </c>
      <c r="J50" s="8">
        <f>economy!K112</f>
        <v>80358.539769196315</v>
      </c>
      <c r="K50" s="8">
        <f>economy!L112</f>
        <v>16214.699569863975</v>
      </c>
      <c r="L50" s="8">
        <f>economy!M112</f>
        <v>2475.9100657032195</v>
      </c>
      <c r="M50" s="8">
        <v>620.72525452444461</v>
      </c>
      <c r="N50" s="8">
        <v>1.989984845614776</v>
      </c>
      <c r="O50">
        <v>79347.401966479578</v>
      </c>
      <c r="P50">
        <v>16480.610008385484</v>
      </c>
      <c r="Q50">
        <v>2374.4291934250323</v>
      </c>
      <c r="R50">
        <v>496.59358770345688</v>
      </c>
      <c r="S50">
        <v>1.9358381339599231</v>
      </c>
      <c r="T50">
        <v>78601.844304494603</v>
      </c>
      <c r="U50">
        <v>15774.670807306838</v>
      </c>
      <c r="V50">
        <v>2398.0851979910799</v>
      </c>
      <c r="W50">
        <v>508.3781512350655</v>
      </c>
      <c r="X50">
        <v>1.8515414111657036</v>
      </c>
      <c r="Y50">
        <v>79591.14657132818</v>
      </c>
      <c r="Z50">
        <v>16064.311077640965</v>
      </c>
      <c r="AA50">
        <v>2417.1192048141784</v>
      </c>
      <c r="AB50">
        <v>571.09561692368948</v>
      </c>
      <c r="AC50">
        <v>1.3625999980755044</v>
      </c>
      <c r="AD50">
        <v>82267.941203435388</v>
      </c>
      <c r="AE50">
        <v>16891.140408617364</v>
      </c>
      <c r="AF50">
        <v>2457.4516671818196</v>
      </c>
      <c r="AG50">
        <v>618.09003846282349</v>
      </c>
      <c r="AH50">
        <v>0.69918341807411222</v>
      </c>
      <c r="AI50">
        <v>82893.655426445184</v>
      </c>
      <c r="AJ50">
        <v>17193.947348159145</v>
      </c>
      <c r="AK50">
        <v>2487.5649931602006</v>
      </c>
    </row>
    <row r="51" spans="7:37">
      <c r="G51">
        <f>economy!A113</f>
        <v>2067</v>
      </c>
      <c r="H51" s="8">
        <f>carboncycle!L323</f>
        <v>499.68856159396967</v>
      </c>
      <c r="I51" s="8">
        <f>climate!I203</f>
        <v>0.65341403742427306</v>
      </c>
      <c r="J51" s="8">
        <f>economy!K113</f>
        <v>81434.3133881541</v>
      </c>
      <c r="K51" s="8">
        <f>economy!L113</f>
        <v>16546.247205645861</v>
      </c>
      <c r="L51" s="8">
        <f>economy!M113</f>
        <v>2513.3354262147059</v>
      </c>
      <c r="M51" s="8">
        <v>626.17399408116921</v>
      </c>
      <c r="N51" s="8">
        <v>2.0275235388530959</v>
      </c>
      <c r="O51">
        <v>80188.605435957041</v>
      </c>
      <c r="P51">
        <v>16786.128930790543</v>
      </c>
      <c r="Q51">
        <v>2405.9676505821526</v>
      </c>
      <c r="R51">
        <v>498.55809781744819</v>
      </c>
      <c r="S51">
        <v>1.9614928679341452</v>
      </c>
      <c r="T51">
        <v>79547.708687007107</v>
      </c>
      <c r="U51">
        <v>16081.476125372767</v>
      </c>
      <c r="V51">
        <v>2432.2726865693794</v>
      </c>
      <c r="W51">
        <v>510.6591269107804</v>
      </c>
      <c r="X51">
        <v>1.8772449656180392</v>
      </c>
      <c r="Y51">
        <v>80561.266390790217</v>
      </c>
      <c r="Z51">
        <v>16379.881023982478</v>
      </c>
      <c r="AA51">
        <v>2451.8845620663897</v>
      </c>
      <c r="AB51">
        <v>575.1812081195053</v>
      </c>
      <c r="AC51">
        <v>1.3855111225342833</v>
      </c>
      <c r="AD51">
        <v>83317.304100683352</v>
      </c>
      <c r="AE51">
        <v>17229.825465287977</v>
      </c>
      <c r="AF51">
        <v>2493.4789405129382</v>
      </c>
      <c r="AG51">
        <v>623.65551353710282</v>
      </c>
      <c r="AH51">
        <v>0.71223957180781694</v>
      </c>
      <c r="AI51">
        <v>84015.022641155461</v>
      </c>
      <c r="AJ51">
        <v>17548.742341989717</v>
      </c>
      <c r="AK51">
        <v>2525.3060936069837</v>
      </c>
    </row>
    <row r="52" spans="7:37">
      <c r="G52">
        <f>economy!A114</f>
        <v>2068</v>
      </c>
      <c r="H52" s="8">
        <f>carboncycle!L324</f>
        <v>501.76222385777612</v>
      </c>
      <c r="I52" s="8">
        <f>climate!I204</f>
        <v>0.66189095896274042</v>
      </c>
      <c r="J52" s="8">
        <f>economy!K114</f>
        <v>82513.190079379885</v>
      </c>
      <c r="K52" s="8">
        <f>economy!L114</f>
        <v>16881.144127586045</v>
      </c>
      <c r="L52" s="8">
        <f>economy!M114</f>
        <v>2550.9109256590095</v>
      </c>
      <c r="M52" s="8">
        <v>631.62469704848149</v>
      </c>
      <c r="N52" s="8">
        <v>2.0654048490229258</v>
      </c>
      <c r="O52">
        <v>81021.124372247214</v>
      </c>
      <c r="P52">
        <v>17092.959158473561</v>
      </c>
      <c r="Q52">
        <v>2437.4259483020028</v>
      </c>
      <c r="R52">
        <v>500.53313768042574</v>
      </c>
      <c r="S52">
        <v>1.9869105450299851</v>
      </c>
      <c r="T52">
        <v>80492.723815954101</v>
      </c>
      <c r="U52">
        <v>16390.810527739181</v>
      </c>
      <c r="V52">
        <v>2466.5301679954605</v>
      </c>
      <c r="W52">
        <v>512.95136293906</v>
      </c>
      <c r="X52">
        <v>1.9027689709953945</v>
      </c>
      <c r="Y52">
        <v>81530.527584383992</v>
      </c>
      <c r="Z52">
        <v>16698.079170641326</v>
      </c>
      <c r="AA52">
        <v>2486.7223350601939</v>
      </c>
      <c r="AB52">
        <v>579.28124342178273</v>
      </c>
      <c r="AC52">
        <v>1.4084902462190043</v>
      </c>
      <c r="AD52">
        <v>84366.647249730508</v>
      </c>
      <c r="AE52">
        <v>17571.424851139647</v>
      </c>
      <c r="AF52">
        <v>2529.5919650110391</v>
      </c>
      <c r="AG52">
        <v>629.24117254981888</v>
      </c>
      <c r="AH52">
        <v>0.72540749855098963</v>
      </c>
      <c r="AI52">
        <v>85139.267696123148</v>
      </c>
      <c r="AJ52">
        <v>17907.035932275536</v>
      </c>
      <c r="AK52">
        <v>2563.1909060568669</v>
      </c>
    </row>
    <row r="53" spans="7:37">
      <c r="G53">
        <f>economy!A115</f>
        <v>2069</v>
      </c>
      <c r="H53" s="8">
        <f>carboncycle!L325</f>
        <v>503.84906859042576</v>
      </c>
      <c r="I53" s="8">
        <f>climate!I205</f>
        <v>0.67029967177533256</v>
      </c>
      <c r="J53" s="8">
        <f>economy!K115</f>
        <v>83595.03525442064</v>
      </c>
      <c r="K53" s="8">
        <f>economy!L115</f>
        <v>17219.351302060393</v>
      </c>
      <c r="L53" s="8">
        <f>economy!M115</f>
        <v>2588.6317370186939</v>
      </c>
      <c r="M53" s="8">
        <v>637.07549019669921</v>
      </c>
      <c r="N53" s="8">
        <v>2.1036164771516952</v>
      </c>
      <c r="O53">
        <v>81844.623943335449</v>
      </c>
      <c r="P53">
        <v>17401.012975329384</v>
      </c>
      <c r="Q53">
        <v>2468.7957564464846</v>
      </c>
      <c r="R53">
        <v>502.51770202180501</v>
      </c>
      <c r="S53">
        <v>2.0121120219243256</v>
      </c>
      <c r="T53">
        <v>81436.704767204574</v>
      </c>
      <c r="U53">
        <v>16702.620322213428</v>
      </c>
      <c r="V53">
        <v>2500.8518343679539</v>
      </c>
      <c r="W53">
        <v>515.25378512826603</v>
      </c>
      <c r="X53">
        <v>1.9281314925653392</v>
      </c>
      <c r="Y53">
        <v>82498.734195395169</v>
      </c>
      <c r="Z53">
        <v>17018.850203718001</v>
      </c>
      <c r="AA53">
        <v>2521.626489562072</v>
      </c>
      <c r="AB53">
        <v>583.3943415306328</v>
      </c>
      <c r="AC53">
        <v>1.4315407994511862</v>
      </c>
      <c r="AD53">
        <v>85415.763203955401</v>
      </c>
      <c r="AE53">
        <v>17915.8842340519</v>
      </c>
      <c r="AF53">
        <v>2565.7845839571123</v>
      </c>
      <c r="AG53">
        <v>634.84551891165211</v>
      </c>
      <c r="AH53">
        <v>0.73868455855853343</v>
      </c>
      <c r="AI53">
        <v>86266.224902611546</v>
      </c>
      <c r="AJ53">
        <v>18268.786153595614</v>
      </c>
      <c r="AK53">
        <v>2601.2140795235237</v>
      </c>
    </row>
    <row r="54" spans="7:37">
      <c r="G54">
        <f>economy!A116</f>
        <v>2070</v>
      </c>
      <c r="H54" s="8">
        <f>carboncycle!L326</f>
        <v>505.94813372805334</v>
      </c>
      <c r="I54" s="8">
        <f>climate!I206</f>
        <v>0.67864672419250482</v>
      </c>
      <c r="J54" s="8">
        <f>economy!K116</f>
        <v>84679.714691328962</v>
      </c>
      <c r="K54" s="8">
        <f>economy!L116</f>
        <v>17560.829088588427</v>
      </c>
      <c r="L54" s="8">
        <f>economy!M116</f>
        <v>2626.4930508848183</v>
      </c>
      <c r="M54" s="8">
        <v>642.52452676711164</v>
      </c>
      <c r="N54" s="8">
        <v>2.1421458245133076</v>
      </c>
      <c r="O54">
        <v>82658.777734251009</v>
      </c>
      <c r="P54">
        <v>17710.202750461118</v>
      </c>
      <c r="Q54">
        <v>2500.068925981866</v>
      </c>
      <c r="R54">
        <v>504.51081412678946</v>
      </c>
      <c r="S54">
        <v>2.0371162863875409</v>
      </c>
      <c r="T54">
        <v>82379.468169507061</v>
      </c>
      <c r="U54">
        <v>17016.851378010735</v>
      </c>
      <c r="V54">
        <v>2535.2319251836602</v>
      </c>
      <c r="W54">
        <v>517.5653473804947</v>
      </c>
      <c r="X54">
        <v>1.9533488736828919</v>
      </c>
      <c r="Y54">
        <v>83465.691943677797</v>
      </c>
      <c r="Z54">
        <v>17342.138293171338</v>
      </c>
      <c r="AA54">
        <v>2556.5910408545656</v>
      </c>
      <c r="AB54">
        <v>587.51914472968565</v>
      </c>
      <c r="AC54">
        <v>1.4546653944839907</v>
      </c>
      <c r="AD54">
        <v>86464.446311451291</v>
      </c>
      <c r="AE54">
        <v>18263.14850634844</v>
      </c>
      <c r="AF54">
        <v>2602.0506928548389</v>
      </c>
      <c r="AG54">
        <v>640.46707204154495</v>
      </c>
      <c r="AH54">
        <v>0.75206793785528037</v>
      </c>
      <c r="AI54">
        <v>87395.729139326373</v>
      </c>
      <c r="AJ54">
        <v>18633.9500399354</v>
      </c>
      <c r="AK54">
        <v>2639.3702902414225</v>
      </c>
    </row>
    <row r="55" spans="7:37">
      <c r="G55">
        <f>economy!A117</f>
        <v>2071</v>
      </c>
      <c r="H55" s="8">
        <f>carboncycle!L327</f>
        <v>508.05848344762978</v>
      </c>
      <c r="I55" s="8">
        <f>climate!I207</f>
        <v>0.68693811806787641</v>
      </c>
      <c r="J55" s="8">
        <f>economy!K117</f>
        <v>85767.094554966781</v>
      </c>
      <c r="K55" s="8">
        <f>economy!L117</f>
        <v>17905.537233161052</v>
      </c>
      <c r="L55" s="8">
        <f>economy!M117</f>
        <v>2664.4900752878098</v>
      </c>
      <c r="M55" s="8">
        <v>647.96998733165083</v>
      </c>
      <c r="N55" s="8">
        <v>2.1809800300943878</v>
      </c>
      <c r="O55">
        <v>83463.268070010687</v>
      </c>
      <c r="P55">
        <v>18020.441039773286</v>
      </c>
      <c r="Q55">
        <v>2531.2374937217041</v>
      </c>
      <c r="R55">
        <v>506.51152488031505</v>
      </c>
      <c r="S55">
        <v>2.0619407083944248</v>
      </c>
      <c r="T55">
        <v>83320.8323535542</v>
      </c>
      <c r="U55">
        <v>17333.449144681737</v>
      </c>
      <c r="V55">
        <v>2569.6647292830398</v>
      </c>
      <c r="W55">
        <v>519.88503082937643</v>
      </c>
      <c r="X55">
        <v>1.9784359675401089</v>
      </c>
      <c r="Y55">
        <v>84431.208378859767</v>
      </c>
      <c r="Z55">
        <v>17667.887116231435</v>
      </c>
      <c r="AA55">
        <v>2591.6100556977794</v>
      </c>
      <c r="AB55">
        <v>591.65431857314525</v>
      </c>
      <c r="AC55">
        <v>1.4778659336677271</v>
      </c>
      <c r="AD55">
        <v>87512.49286959834</v>
      </c>
      <c r="AE55">
        <v>18613.161824962881</v>
      </c>
      <c r="AF55">
        <v>2638.3842410967522</v>
      </c>
      <c r="AG55">
        <v>646.10436744784965</v>
      </c>
      <c r="AH55">
        <v>0.76555467069213323</v>
      </c>
      <c r="AI55">
        <v>88527.615939475698</v>
      </c>
      <c r="AJ55">
        <v>19002.483653633604</v>
      </c>
      <c r="AK55">
        <v>2677.6542420114706</v>
      </c>
    </row>
    <row r="56" spans="7:37">
      <c r="G56">
        <f>economy!A118</f>
        <v>2072</v>
      </c>
      <c r="H56" s="8">
        <f>carboncycle!L328</f>
        <v>510.17920722311658</v>
      </c>
      <c r="I56" s="8">
        <f>climate!I208</f>
        <v>0.69517936835637251</v>
      </c>
      <c r="J56" s="8">
        <f>economy!K118</f>
        <v>86857.041420191483</v>
      </c>
      <c r="K56" s="8">
        <f>economy!L118</f>
        <v>18253.434864527302</v>
      </c>
      <c r="L56" s="8">
        <f>economy!M118</f>
        <v>2702.6180356583068</v>
      </c>
      <c r="M56" s="8">
        <v>653.41008061766843</v>
      </c>
      <c r="N56" s="8">
        <v>2.2201060064059961</v>
      </c>
      <c r="O56">
        <v>84257.786316949947</v>
      </c>
      <c r="P56">
        <v>18331.64068570366</v>
      </c>
      <c r="Q56">
        <v>2562.2936868388506</v>
      </c>
      <c r="R56">
        <v>508.51891186278215</v>
      </c>
      <c r="S56">
        <v>2.0866012187479388</v>
      </c>
      <c r="T56">
        <v>84260.617497271101</v>
      </c>
      <c r="U56">
        <v>17652.358673410901</v>
      </c>
      <c r="V56">
        <v>2604.1445868154774</v>
      </c>
      <c r="W56">
        <v>522.21184302528309</v>
      </c>
      <c r="X56">
        <v>2.0034063023325803</v>
      </c>
      <c r="Y56">
        <v>85395.093030257398</v>
      </c>
      <c r="Z56">
        <v>17996.039883082987</v>
      </c>
      <c r="AA56">
        <v>2626.6776543284041</v>
      </c>
      <c r="AB56">
        <v>595.79855159455406</v>
      </c>
      <c r="AC56">
        <v>1.5011436895919863</v>
      </c>
      <c r="AD56">
        <v>88559.701275624044</v>
      </c>
      <c r="AE56">
        <v>18965.86765252929</v>
      </c>
      <c r="AF56">
        <v>2674.7792336842967</v>
      </c>
      <c r="AG56">
        <v>651.75595680908555</v>
      </c>
      <c r="AH56">
        <v>0.77914165822192838</v>
      </c>
      <c r="AI56">
        <v>89661.72157621014</v>
      </c>
      <c r="AJ56">
        <v>19374.342115008345</v>
      </c>
      <c r="AK56">
        <v>2716.0606666552576</v>
      </c>
    </row>
    <row r="57" spans="7:37">
      <c r="G57">
        <f>economy!A119</f>
        <v>2073</v>
      </c>
      <c r="H57" s="8">
        <f>carboncycle!L329</f>
        <v>512.30941892823921</v>
      </c>
      <c r="I57" s="8">
        <f>climate!I209</f>
        <v>0.70337554766155852</v>
      </c>
      <c r="J57" s="8">
        <f>economy!K119</f>
        <v>87949.422297561236</v>
      </c>
      <c r="K57" s="8">
        <f>economy!L119</f>
        <v>18604.48049320334</v>
      </c>
      <c r="L57" s="8">
        <f>economy!M119</f>
        <v>2740.8721749047354</v>
      </c>
      <c r="M57" s="8">
        <v>658.84304429717167</v>
      </c>
      <c r="N57" s="8">
        <v>2.2595104736561775</v>
      </c>
      <c r="O57">
        <v>85042.033162329637</v>
      </c>
      <c r="P57">
        <v>18643.71491489308</v>
      </c>
      <c r="Q57">
        <v>2593.2299271294287</v>
      </c>
      <c r="R57">
        <v>510.53207849343585</v>
      </c>
      <c r="S57">
        <v>2.1111124426308256</v>
      </c>
      <c r="T57">
        <v>85198.645767127338</v>
      </c>
      <c r="U57">
        <v>17973.524640430023</v>
      </c>
      <c r="V57">
        <v>2638.6658912135913</v>
      </c>
      <c r="W57">
        <v>524.54481716408429</v>
      </c>
      <c r="X57">
        <v>2.0282722050345177</v>
      </c>
      <c r="Y57">
        <v>86357.157553211815</v>
      </c>
      <c r="Z57">
        <v>18326.539364567387</v>
      </c>
      <c r="AA57">
        <v>2661.7880124830026</v>
      </c>
      <c r="AB57">
        <v>599.95055503521758</v>
      </c>
      <c r="AC57">
        <v>1.5244993676386063</v>
      </c>
      <c r="AD57">
        <v>89605.872172847026</v>
      </c>
      <c r="AE57">
        <v>19321.208799244854</v>
      </c>
      <c r="AF57">
        <v>2711.2297329858757</v>
      </c>
      <c r="AG57">
        <v>657.42040805448664</v>
      </c>
      <c r="AH57">
        <v>0.79282568464076641</v>
      </c>
      <c r="AI57">
        <v>90797.883146278531</v>
      </c>
      <c r="AJ57">
        <v>19749.479632586856</v>
      </c>
      <c r="AK57">
        <v>2754.5843245633596</v>
      </c>
    </row>
    <row r="58" spans="7:37">
      <c r="G58">
        <f>economy!A120</f>
        <v>2074</v>
      </c>
      <c r="H58" s="8">
        <f>carboncycle!L330</f>
        <v>514.44825598305124</v>
      </c>
      <c r="I58" s="8">
        <f>climate!I210</f>
        <v>0.7115313213079747</v>
      </c>
      <c r="J58" s="8">
        <f>economy!K120</f>
        <v>89044.1046612192</v>
      </c>
      <c r="K58" s="8">
        <f>economy!L120</f>
        <v>18958.632012982234</v>
      </c>
      <c r="L58" s="8">
        <f>economy!M120</f>
        <v>2779.2477535953935</v>
      </c>
      <c r="M58" s="8">
        <v>664.26714573989102</v>
      </c>
      <c r="N58" s="8">
        <v>2.2991799923038436</v>
      </c>
      <c r="O58">
        <v>85815.718872172976</v>
      </c>
      <c r="P58">
        <v>18956.577433605784</v>
      </c>
      <c r="Q58">
        <v>2624.038835013976</v>
      </c>
      <c r="R58">
        <v>512.55015321809867</v>
      </c>
      <c r="S58">
        <v>2.1354878047179127</v>
      </c>
      <c r="T58">
        <v>86134.741455289623</v>
      </c>
      <c r="U58">
        <v>18296.891372306673</v>
      </c>
      <c r="V58">
        <v>2673.223091166667</v>
      </c>
      <c r="W58">
        <v>526.88301135639335</v>
      </c>
      <c r="X58">
        <v>2.0530448990560437</v>
      </c>
      <c r="Y58">
        <v>87317.215871580644</v>
      </c>
      <c r="Z58">
        <v>18659.327921666823</v>
      </c>
      <c r="AA58">
        <v>2696.9353634333088</v>
      </c>
      <c r="AB58">
        <v>604.10906259066633</v>
      </c>
      <c r="AC58">
        <v>1.5479331572548067</v>
      </c>
      <c r="AD58">
        <v>90650.808592326939</v>
      </c>
      <c r="AE58">
        <v>19679.127465359346</v>
      </c>
      <c r="AF58">
        <v>2747.7298605183146</v>
      </c>
      <c r="AG58">
        <v>663.09630544453307</v>
      </c>
      <c r="AH58">
        <v>0.80660343154977943</v>
      </c>
      <c r="AI58">
        <v>91935.938651749369</v>
      </c>
      <c r="AJ58">
        <v>20127.849533866232</v>
      </c>
      <c r="AK58">
        <v>2793.2200053244464</v>
      </c>
    </row>
    <row r="59" spans="7:37">
      <c r="G59">
        <f>economy!A121</f>
        <v>2075</v>
      </c>
      <c r="H59" s="8">
        <f>carboncycle!L331</f>
        <v>516.59487854196175</v>
      </c>
      <c r="I59" s="8">
        <f>climate!I211</f>
        <v>0.71965097631281738</v>
      </c>
      <c r="J59" s="8">
        <f>economy!K121</f>
        <v>90140.956478646796</v>
      </c>
      <c r="K59" s="8">
        <f>economy!L121</f>
        <v>19315.846704739459</v>
      </c>
      <c r="L59" s="8">
        <f>economy!M121</f>
        <v>2817.7400502342753</v>
      </c>
      <c r="M59" s="8">
        <v>669.68068272959601</v>
      </c>
      <c r="N59" s="8">
        <v>2.3391009940189811</v>
      </c>
      <c r="O59">
        <v>86578.563527356877</v>
      </c>
      <c r="P59">
        <v>19270.142520727153</v>
      </c>
      <c r="Q59">
        <v>2654.7132332635501</v>
      </c>
      <c r="R59">
        <v>514.57228873849249</v>
      </c>
      <c r="S59">
        <v>2.1597396159553974</v>
      </c>
      <c r="T59">
        <v>87068.731112448557</v>
      </c>
      <c r="U59">
        <v>18622.402872883857</v>
      </c>
      <c r="V59">
        <v>2707.8106925844918</v>
      </c>
      <c r="W59">
        <v>529.22550793475602</v>
      </c>
      <c r="X59">
        <v>2.0777345850566458</v>
      </c>
      <c r="Y59">
        <v>88275.084316145061</v>
      </c>
      <c r="Z59">
        <v>18994.347536549507</v>
      </c>
      <c r="AA59">
        <v>2732.1140000227324</v>
      </c>
      <c r="AB59">
        <v>608.27283017380478</v>
      </c>
      <c r="AC59">
        <v>1.5714447757698535</v>
      </c>
      <c r="AD59">
        <v>91694.316089674918</v>
      </c>
      <c r="AE59">
        <v>20039.565284154971</v>
      </c>
      <c r="AF59">
        <v>2784.2737987389205</v>
      </c>
      <c r="AG59">
        <v>668.78224965163031</v>
      </c>
      <c r="AH59">
        <v>0.82047149099775729</v>
      </c>
      <c r="AI59">
        <v>93075.727079665608</v>
      </c>
      <c r="AJ59">
        <v>20509.404296535708</v>
      </c>
      <c r="AK59">
        <v>2831.9625284234953</v>
      </c>
    </row>
    <row r="60" spans="7:37">
      <c r="G60">
        <f>economy!A122</f>
        <v>2076</v>
      </c>
      <c r="H60" s="8">
        <f>carboncycle!L332</f>
        <v>518.74846872120384</v>
      </c>
      <c r="I60" s="8">
        <f>climate!I212</f>
        <v>0.72773844631116069</v>
      </c>
      <c r="J60" s="8">
        <f>economy!K122</f>
        <v>91239.846242000684</v>
      </c>
      <c r="K60" s="8">
        <f>economy!L122</f>
        <v>19676.081242343767</v>
      </c>
      <c r="L60" s="8">
        <f>economy!M122</f>
        <v>2856.3443616207287</v>
      </c>
      <c r="M60" s="8">
        <v>675.08198414311346</v>
      </c>
      <c r="N60" s="8">
        <v>2.3792598110780987</v>
      </c>
      <c r="O60">
        <v>87330.297238043873</v>
      </c>
      <c r="P60">
        <v>19584.325118180383</v>
      </c>
      <c r="Q60">
        <v>2685.246150440742</v>
      </c>
      <c r="R60">
        <v>516.59766128073352</v>
      </c>
      <c r="S60">
        <v>2.1838791481633253</v>
      </c>
      <c r="T60">
        <v>88000.443676170777</v>
      </c>
      <c r="U60">
        <v>18950.002851662848</v>
      </c>
      <c r="V60">
        <v>2742.4232605436628</v>
      </c>
      <c r="W60">
        <v>531.57141279654979</v>
      </c>
      <c r="X60">
        <v>2.1023505105599072</v>
      </c>
      <c r="Y60">
        <v>89230.581758711924</v>
      </c>
      <c r="Z60">
        <v>19331.539844970026</v>
      </c>
      <c r="AA60">
        <v>2767.3182766941823</v>
      </c>
      <c r="AB60">
        <v>612.44063569353955</v>
      </c>
      <c r="AC60">
        <v>1.5950335070806057</v>
      </c>
      <c r="AD60">
        <v>92736.202876809955</v>
      </c>
      <c r="AE60">
        <v>20402.463365288393</v>
      </c>
      <c r="AF60">
        <v>2820.855792836503</v>
      </c>
      <c r="AG60">
        <v>674.47685784106068</v>
      </c>
      <c r="AH60">
        <v>0.83442637748838633</v>
      </c>
      <c r="AI60">
        <v>94217.088479517988</v>
      </c>
      <c r="AJ60">
        <v>20894.095580095702</v>
      </c>
      <c r="AK60">
        <v>2870.806743998503</v>
      </c>
    </row>
    <row r="61" spans="7:37">
      <c r="G61">
        <f>economy!A123</f>
        <v>2077</v>
      </c>
      <c r="H61" s="8">
        <f>carboncycle!L333</f>
        <v>520.90822986392834</v>
      </c>
      <c r="I61" s="8">
        <f>climate!I213</f>
        <v>0.73579733369006262</v>
      </c>
      <c r="J61" s="8">
        <f>economy!K123</f>
        <v>92340.643000769065</v>
      </c>
      <c r="K61" s="8">
        <f>economy!L123</f>
        <v>20039.291700495316</v>
      </c>
      <c r="L61" s="8">
        <f>economy!M123</f>
        <v>2895.0560032839421</v>
      </c>
      <c r="M61" s="8">
        <v>680.46941059155427</v>
      </c>
      <c r="N61" s="8">
        <v>2.4196427042271917</v>
      </c>
      <c r="O61">
        <v>88070.660336601388</v>
      </c>
      <c r="P61">
        <v>19899.040918615894</v>
      </c>
      <c r="Q61">
        <v>2715.6308240474764</v>
      </c>
      <c r="R61">
        <v>518.62546990081955</v>
      </c>
      <c r="S61">
        <v>2.2079167002268019</v>
      </c>
      <c r="T61">
        <v>88929.710594640506</v>
      </c>
      <c r="U61">
        <v>19279.634753432809</v>
      </c>
      <c r="V61">
        <v>2777.0554212090892</v>
      </c>
      <c r="W61">
        <v>533.91985478058132</v>
      </c>
      <c r="X61">
        <v>2.1269010318198656</v>
      </c>
      <c r="Y61">
        <v>90183.529741713006</v>
      </c>
      <c r="Z61">
        <v>19670.846169830085</v>
      </c>
      <c r="AA61">
        <v>2802.5426115002438</v>
      </c>
      <c r="AB61">
        <v>616.61127884778455</v>
      </c>
      <c r="AC61">
        <v>1.6186982366286988</v>
      </c>
      <c r="AD61">
        <v>93776.279948469295</v>
      </c>
      <c r="AE61">
        <v>20767.762338373184</v>
      </c>
      <c r="AF61">
        <v>2857.4701525109035</v>
      </c>
      <c r="AG61">
        <v>680.17876375227934</v>
      </c>
      <c r="AH61">
        <v>0.84846453912997399</v>
      </c>
      <c r="AI61">
        <v>95359.864038432192</v>
      </c>
      <c r="AJ61">
        <v>21281.874257809854</v>
      </c>
      <c r="AK61">
        <v>2909.747533646128</v>
      </c>
    </row>
    <row r="62" spans="7:37">
      <c r="G62">
        <f>economy!A124</f>
        <v>2078</v>
      </c>
      <c r="H62" s="8">
        <f>carboncycle!L334</f>
        <v>523.07338584123431</v>
      </c>
      <c r="I62" s="8">
        <f>climate!I214</f>
        <v>0.74383092970347509</v>
      </c>
      <c r="J62" s="8">
        <f>economy!K124</f>
        <v>93443.216395508105</v>
      </c>
      <c r="K62" s="8">
        <f>economy!L124</f>
        <v>20405.433564326817</v>
      </c>
      <c r="L62" s="8">
        <f>economy!M124</f>
        <v>2933.8703099841068</v>
      </c>
      <c r="M62" s="8">
        <v>685.84135502331435</v>
      </c>
      <c r="N62" s="8">
        <v>2.4602358890473495</v>
      </c>
      <c r="O62">
        <v>88799.403549212104</v>
      </c>
      <c r="P62">
        <v>20214.206450242214</v>
      </c>
      <c r="Q62">
        <v>2745.8607033734243</v>
      </c>
      <c r="R62">
        <v>520.65493582508941</v>
      </c>
      <c r="S62">
        <v>2.2318616581943802</v>
      </c>
      <c r="T62">
        <v>89856.36594567135</v>
      </c>
      <c r="U62">
        <v>19611.241788966036</v>
      </c>
      <c r="V62">
        <v>2811.7018637242327</v>
      </c>
      <c r="W62">
        <v>536.26998507551934</v>
      </c>
      <c r="X62">
        <v>2.1513936700617946</v>
      </c>
      <c r="Y62">
        <v>91133.752603122426</v>
      </c>
      <c r="Z62">
        <v>20012.2075557194</v>
      </c>
      <c r="AA62">
        <v>2837.7814880875917</v>
      </c>
      <c r="AB62">
        <v>620.78358092979522</v>
      </c>
      <c r="AC62">
        <v>1.6424374835482782</v>
      </c>
      <c r="AD62">
        <v>94814.361203312379</v>
      </c>
      <c r="AE62">
        <v>21135.402396688864</v>
      </c>
      <c r="AF62">
        <v>2894.1112537317099</v>
      </c>
      <c r="AG62">
        <v>685.88661778057588</v>
      </c>
      <c r="AH62">
        <v>0.86258236804212596</v>
      </c>
      <c r="AI62">
        <v>96503.89615398446</v>
      </c>
      <c r="AJ62">
        <v>21672.69044893108</v>
      </c>
      <c r="AK62">
        <v>2948.7798112676924</v>
      </c>
    </row>
    <row r="63" spans="7:37">
      <c r="G63">
        <f>economy!A125</f>
        <v>2079</v>
      </c>
      <c r="H63" s="8">
        <f>carboncycle!L335</f>
        <v>525.24318038754495</v>
      </c>
      <c r="I63" s="8">
        <f>climate!I215</f>
        <v>0.75184223304728415</v>
      </c>
      <c r="J63" s="8">
        <f>economy!K125</f>
        <v>94547.43669243269</v>
      </c>
      <c r="K63" s="8">
        <f>economy!L125</f>
        <v>20774.461740613846</v>
      </c>
      <c r="L63" s="8">
        <f>economy!M125</f>
        <v>2972.782636272811</v>
      </c>
      <c r="M63" s="8">
        <v>691.19624328847453</v>
      </c>
      <c r="N63" s="8">
        <v>2.5010255608605303</v>
      </c>
      <c r="O63">
        <v>89516.28814643003</v>
      </c>
      <c r="P63">
        <v>20529.739158679684</v>
      </c>
      <c r="Q63">
        <v>2775.929452040551</v>
      </c>
      <c r="R63">
        <v>522.68530182376674</v>
      </c>
      <c r="S63">
        <v>2.2557225507258685</v>
      </c>
      <c r="T63">
        <v>90780.246550879892</v>
      </c>
      <c r="U63">
        <v>19944.766966607851</v>
      </c>
      <c r="V63">
        <v>2846.3573420641342</v>
      </c>
      <c r="W63">
        <v>538.62097665840452</v>
      </c>
      <c r="X63">
        <v>2.1758351634169824</v>
      </c>
      <c r="Y63">
        <v>92081.077596532225</v>
      </c>
      <c r="Z63">
        <v>20355.564804266742</v>
      </c>
      <c r="AA63">
        <v>2873.0294576483375</v>
      </c>
      <c r="AB63">
        <v>624.95638464682543</v>
      </c>
      <c r="AC63">
        <v>1.6662494305354534</v>
      </c>
      <c r="AD63">
        <v>95850.263559477229</v>
      </c>
      <c r="AE63">
        <v>21505.323340909363</v>
      </c>
      <c r="AF63">
        <v>2930.7735404678042</v>
      </c>
      <c r="AG63">
        <v>691.59908705907264</v>
      </c>
      <c r="AH63">
        <v>0.87677621009591111</v>
      </c>
      <c r="AI63">
        <v>97649.028504566595</v>
      </c>
      <c r="AJ63">
        <v>22066.49355114458</v>
      </c>
      <c r="AK63">
        <v>2987.8985239477947</v>
      </c>
    </row>
    <row r="64" spans="7:37">
      <c r="G64">
        <f>economy!A126</f>
        <v>2080</v>
      </c>
      <c r="H64" s="8">
        <f>carboncycle!L336</f>
        <v>527.41687646880587</v>
      </c>
      <c r="I64" s="8">
        <f>climate!I216</f>
        <v>0.75983396719661966</v>
      </c>
      <c r="J64" s="8">
        <f>economy!K126</f>
        <v>95653.174818661326</v>
      </c>
      <c r="K64" s="8">
        <f>economy!L126</f>
        <v>21146.330570451399</v>
      </c>
      <c r="L64" s="8">
        <f>economy!M126</f>
        <v>3011.7883571058128</v>
      </c>
      <c r="M64" s="8">
        <v>696.53253466429214</v>
      </c>
      <c r="N64" s="8">
        <v>2.5419979182149728</v>
      </c>
      <c r="O64">
        <v>90221.086072990176</v>
      </c>
      <c r="P64">
        <v>20845.557485730918</v>
      </c>
      <c r="Q64">
        <v>2805.8309502409079</v>
      </c>
      <c r="R64">
        <v>524.71583161579099</v>
      </c>
      <c r="S64">
        <v>2.2795071008008851</v>
      </c>
      <c r="T64">
        <v>91701.192084930517</v>
      </c>
      <c r="U64">
        <v>20280.153124601824</v>
      </c>
      <c r="V64">
        <v>2881.0166768459276</v>
      </c>
      <c r="W64">
        <v>540.97202376157088</v>
      </c>
      <c r="X64">
        <v>2.2002315153848264</v>
      </c>
      <c r="Y64">
        <v>93025.335006245805</v>
      </c>
      <c r="Z64">
        <v>20700.85851014197</v>
      </c>
      <c r="AA64">
        <v>2908.2811408316375</v>
      </c>
      <c r="AB64">
        <v>629.12855395013207</v>
      </c>
      <c r="AC64">
        <v>1.6901319517930429</v>
      </c>
      <c r="AD64">
        <v>96883.807064477747</v>
      </c>
      <c r="AE64">
        <v>21877.464622749681</v>
      </c>
      <c r="AF64">
        <v>2967.4515263802969</v>
      </c>
      <c r="AG64">
        <v>697.31485554098515</v>
      </c>
      <c r="AH64">
        <v>0.89104237404136066</v>
      </c>
      <c r="AI64">
        <v>98795.106117240415</v>
      </c>
      <c r="AJ64">
        <v>22463.232273173217</v>
      </c>
      <c r="AK64">
        <v>3027.0986528585813</v>
      </c>
    </row>
    <row r="65" spans="7:37">
      <c r="G65">
        <f>economy!A127</f>
        <v>2081</v>
      </c>
      <c r="H65" s="8">
        <f>carboncycle!L337</f>
        <v>529.5937556820403</v>
      </c>
      <c r="I65" s="8">
        <f>climate!I217</f>
        <v>0.76780859670018287</v>
      </c>
      <c r="J65" s="8">
        <f>economy!K127</f>
        <v>96760.302397925654</v>
      </c>
      <c r="K65" s="8">
        <f>economy!L127</f>
        <v>21520.993843263826</v>
      </c>
      <c r="L65" s="8">
        <f>economy!M127</f>
        <v>3050.8828685019062</v>
      </c>
      <c r="M65" s="8">
        <v>701.84872234154557</v>
      </c>
      <c r="N65" s="8">
        <v>2.5831391849912886</v>
      </c>
      <c r="O65">
        <v>90913.580057221552</v>
      </c>
      <c r="P65">
        <v>21161.580944975805</v>
      </c>
      <c r="Q65">
        <v>2835.5592966661125</v>
      </c>
      <c r="R65">
        <v>526.74580930322691</v>
      </c>
      <c r="S65">
        <v>2.3032222742774207</v>
      </c>
      <c r="T65">
        <v>92619.045179768204</v>
      </c>
      <c r="U65">
        <v>20617.342964002357</v>
      </c>
      <c r="V65">
        <v>2915.6747570918828</v>
      </c>
      <c r="W65">
        <v>543.3223413663809</v>
      </c>
      <c r="X65">
        <v>2.2245880403608589</v>
      </c>
      <c r="Y65">
        <v>93966.358257265427</v>
      </c>
      <c r="Z65">
        <v>21048.029097561139</v>
      </c>
      <c r="AA65">
        <v>2943.5312296094849</v>
      </c>
      <c r="AB65">
        <v>633.29897387537517</v>
      </c>
      <c r="AC65">
        <v>1.7140826392848953</v>
      </c>
      <c r="AD65">
        <v>97914.814999346811</v>
      </c>
      <c r="AE65">
        <v>22251.76538843655</v>
      </c>
      <c r="AF65">
        <v>3004.1397964721405</v>
      </c>
      <c r="AG65">
        <v>703.03262408202795</v>
      </c>
      <c r="AH65">
        <v>0.90537714006258074</v>
      </c>
      <c r="AI65">
        <v>99941.975433026368</v>
      </c>
      <c r="AJ65">
        <v>22862.854667494252</v>
      </c>
      <c r="AK65">
        <v>3066.3752141832651</v>
      </c>
    </row>
    <row r="66" spans="7:37">
      <c r="G66">
        <f>economy!A128</f>
        <v>2082</v>
      </c>
      <c r="H66" s="8">
        <f>carboncycle!L338</f>
        <v>531.77311768484037</v>
      </c>
      <c r="I66" s="8">
        <f>climate!I218</f>
        <v>0.77576834256113814</v>
      </c>
      <c r="J66" s="8">
        <f>economy!K128</f>
        <v>97868.691786572977</v>
      </c>
      <c r="K66" s="8">
        <f>economy!L128</f>
        <v>21898.404812023815</v>
      </c>
      <c r="L66" s="8">
        <f>economy!M128</f>
        <v>3090.0615882421125</v>
      </c>
      <c r="M66" s="8">
        <v>707.14333387156512</v>
      </c>
      <c r="N66" s="8">
        <v>2.6244356311714792</v>
      </c>
      <c r="O66">
        <v>91593.563700457787</v>
      </c>
      <c r="P66">
        <v>21477.730194109536</v>
      </c>
      <c r="Q66">
        <v>2865.108810128449</v>
      </c>
      <c r="R66">
        <v>528.77453883361704</v>
      </c>
      <c r="S66">
        <v>2.3268743256938471</v>
      </c>
      <c r="T66">
        <v>93533.651523774577</v>
      </c>
      <c r="U66">
        <v>20956.27908203458</v>
      </c>
      <c r="V66">
        <v>2950.3265419406434</v>
      </c>
      <c r="W66">
        <v>545.67116472224359</v>
      </c>
      <c r="X66">
        <v>2.2489094065903465</v>
      </c>
      <c r="Y66">
        <v>94903.984020066651</v>
      </c>
      <c r="Z66">
        <v>21397.016857154544</v>
      </c>
      <c r="AA66">
        <v>2978.7744890912809</v>
      </c>
      <c r="AB66">
        <v>637.46655039249049</v>
      </c>
      <c r="AC66">
        <v>1.7380988274619376</v>
      </c>
      <c r="AD66">
        <v>98943.113976955137</v>
      </c>
      <c r="AE66">
        <v>22628.164521913775</v>
      </c>
      <c r="AF66">
        <v>3040.8330086885653</v>
      </c>
      <c r="AG66">
        <v>708.75111052281227</v>
      </c>
      <c r="AH66">
        <v>0.91977676779262019</v>
      </c>
      <c r="AI66">
        <v>101089.4843695858</v>
      </c>
      <c r="AJ66">
        <v>23265.308163117472</v>
      </c>
      <c r="AK66">
        <v>3105.7232600532625</v>
      </c>
    </row>
    <row r="67" spans="7:37">
      <c r="G67">
        <f>economy!A129</f>
        <v>2083</v>
      </c>
      <c r="H67" s="8">
        <f>carboncycle!L339</f>
        <v>533.95427965342333</v>
      </c>
      <c r="I67" s="8">
        <f>climate!I219</f>
        <v>0.78371519679441504</v>
      </c>
      <c r="J67" s="8">
        <f>economy!K129</f>
        <v>98978.216109706467</v>
      </c>
      <c r="K67" s="8">
        <f>economy!L129</f>
        <v>22278.516209564837</v>
      </c>
      <c r="L67" s="8">
        <f>economy!M129</f>
        <v>3129.3199566038797</v>
      </c>
      <c r="M67" s="8">
        <v>712.4149315738598</v>
      </c>
      <c r="N67" s="8">
        <v>2.665873592314016</v>
      </c>
      <c r="O67">
        <v>92260.841546879717</v>
      </c>
      <c r="P67">
        <v>21793.927103956066</v>
      </c>
      <c r="Q67">
        <v>2894.4740308746659</v>
      </c>
      <c r="R67">
        <v>530.80134348871002</v>
      </c>
      <c r="S67">
        <v>2.3504688415883734</v>
      </c>
      <c r="T67">
        <v>94444.859955789783</v>
      </c>
      <c r="U67">
        <v>21296.904005772962</v>
      </c>
      <c r="V67">
        <v>2984.9670623026509</v>
      </c>
      <c r="W67">
        <v>548.01774888944408</v>
      </c>
      <c r="X67">
        <v>2.2731996767980833</v>
      </c>
      <c r="Y67">
        <v>95838.05231007078</v>
      </c>
      <c r="Z67">
        <v>21747.761983068733</v>
      </c>
      <c r="AA67">
        <v>3014.0057592822236</v>
      </c>
      <c r="AB67">
        <v>641.63021026412798</v>
      </c>
      <c r="AC67">
        <v>1.762177616578287</v>
      </c>
      <c r="AD67">
        <v>99968.534034455457</v>
      </c>
      <c r="AE67">
        <v>23006.600687700069</v>
      </c>
      <c r="AF67">
        <v>3077.5258954630767</v>
      </c>
      <c r="AG67">
        <v>714.46904977105305</v>
      </c>
      <c r="AH67">
        <v>0.93423750381532134</v>
      </c>
      <c r="AI67">
        <v>102237.4823812644</v>
      </c>
      <c r="AJ67">
        <v>23670.539598378771</v>
      </c>
      <c r="AK67">
        <v>3145.1378794937459</v>
      </c>
    </row>
    <row r="68" spans="7:37">
      <c r="G68">
        <f>economy!A130</f>
        <v>2084</v>
      </c>
      <c r="H68" s="8">
        <f>carboncycle!L340</f>
        <v>536.13657576791854</v>
      </c>
      <c r="I68" s="8">
        <f>climate!I220</f>
        <v>0.7916509362259696</v>
      </c>
      <c r="J68" s="8">
        <f>economy!K130</f>
        <v>100088.74929731715</v>
      </c>
      <c r="K68" s="8">
        <f>economy!L130</f>
        <v>22661.280265879068</v>
      </c>
      <c r="L68" s="8">
        <f>economy!M130</f>
        <v>3168.6534371253788</v>
      </c>
      <c r="M68" s="8">
        <v>717.66211290432045</v>
      </c>
      <c r="N68" s="8">
        <v>2.7074394877787213</v>
      </c>
      <c r="O68">
        <v>92915.229134256879</v>
      </c>
      <c r="P68">
        <v>22110.094824099226</v>
      </c>
      <c r="Q68">
        <v>2923.6497215945992</v>
      </c>
      <c r="R68">
        <v>532.82556539806137</v>
      </c>
      <c r="S68">
        <v>2.3740107815366103</v>
      </c>
      <c r="T68">
        <v>95352.522553957417</v>
      </c>
      <c r="U68">
        <v>21639.160226016662</v>
      </c>
      <c r="V68">
        <v>3019.591422456183</v>
      </c>
      <c r="W68">
        <v>550.36136830436772</v>
      </c>
      <c r="X68">
        <v>2.2974623466781758</v>
      </c>
      <c r="Y68">
        <v>96768.406581739953</v>
      </c>
      <c r="Z68">
        <v>22100.20461017999</v>
      </c>
      <c r="AA68">
        <v>3049.219956781129</v>
      </c>
      <c r="AB68">
        <v>645.78890091178414</v>
      </c>
      <c r="AC68">
        <v>1.7863158946889826</v>
      </c>
      <c r="AD68">
        <v>100990.90871981847</v>
      </c>
      <c r="AE68">
        <v>23387.012373321264</v>
      </c>
      <c r="AF68">
        <v>3114.2132652044752</v>
      </c>
      <c r="AG68">
        <v>720.18519388336972</v>
      </c>
      <c r="AH68">
        <v>0.94875558867837717</v>
      </c>
      <c r="AI68">
        <v>103385.82051647364</v>
      </c>
      <c r="AJ68">
        <v>24078.49525370407</v>
      </c>
      <c r="AK68">
        <v>3184.6141993729675</v>
      </c>
    </row>
    <row r="69" spans="7:37">
      <c r="G69">
        <f>economy!A131</f>
        <v>2085</v>
      </c>
      <c r="H69" s="8">
        <f>carboncycle!L341</f>
        <v>538.31935672359123</v>
      </c>
      <c r="I69" s="8">
        <f>climate!I221</f>
        <v>0.79957713558456711</v>
      </c>
      <c r="J69" s="8">
        <f>economy!K131</f>
        <v>101200.16612027727</v>
      </c>
      <c r="K69" s="8">
        <f>economy!L131</f>
        <v>23046.648726299958</v>
      </c>
      <c r="L69" s="8">
        <f>economy!M131</f>
        <v>3208.0575173952702</v>
      </c>
      <c r="M69" s="8">
        <v>722.88351078405685</v>
      </c>
      <c r="N69" s="8">
        <v>2.7491198377455239</v>
      </c>
      <c r="O69">
        <v>93556.553026089576</v>
      </c>
      <c r="P69">
        <v>22426.157845086247</v>
      </c>
      <c r="Q69">
        <v>2952.6308681278897</v>
      </c>
      <c r="R69">
        <v>534.84656507606655</v>
      </c>
      <c r="S69">
        <v>2.3975045170624858</v>
      </c>
      <c r="T69">
        <v>96256.494719359936</v>
      </c>
      <c r="U69">
        <v>21982.99023124938</v>
      </c>
      <c r="V69">
        <v>3054.1948015807361</v>
      </c>
      <c r="W69">
        <v>552.70131636576184</v>
      </c>
      <c r="X69">
        <v>2.3217003813863104</v>
      </c>
      <c r="Y69">
        <v>97694.893817236021</v>
      </c>
      <c r="Z69">
        <v>22454.284851306304</v>
      </c>
      <c r="AA69">
        <v>3084.4120764136078</v>
      </c>
      <c r="AB69">
        <v>649.94159028877084</v>
      </c>
      <c r="AC69">
        <v>1.8105103584043181</v>
      </c>
      <c r="AD69">
        <v>102010.07517244683</v>
      </c>
      <c r="AE69">
        <v>23769.337931244987</v>
      </c>
      <c r="AF69">
        <v>3150.8900037207641</v>
      </c>
      <c r="AG69">
        <v>725.89831214645096</v>
      </c>
      <c r="AH69">
        <v>0.96332726343991881</v>
      </c>
      <c r="AI69">
        <v>104534.35147239559</v>
      </c>
      <c r="AJ69">
        <v>24489.120884301556</v>
      </c>
      <c r="AK69">
        <v>3224.1473853510588</v>
      </c>
    </row>
    <row r="70" spans="7:37">
      <c r="G70">
        <f>economy!A132</f>
        <v>2086</v>
      </c>
      <c r="H70" s="8">
        <f>carboncycle!L342</f>
        <v>540.5019892667533</v>
      </c>
      <c r="I70" s="8">
        <f>climate!I222</f>
        <v>0.80749517992727204</v>
      </c>
      <c r="J70" s="8">
        <f>economy!K132</f>
        <v>102312.34222607607</v>
      </c>
      <c r="K70" s="8">
        <f>economy!L132</f>
        <v>23434.5728704752</v>
      </c>
      <c r="L70" s="8">
        <f>economy!M132</f>
        <v>3247.5277098638239</v>
      </c>
      <c r="M70" s="8">
        <v>728.07779388900417</v>
      </c>
      <c r="N70" s="8">
        <v>2.790901279071285</v>
      </c>
      <c r="O70">
        <v>94184.650825682053</v>
      </c>
      <c r="P70">
        <v>22742.042057168812</v>
      </c>
      <c r="Q70">
        <v>2981.4126798728757</v>
      </c>
      <c r="R70">
        <v>536.86372098104584</v>
      </c>
      <c r="S70">
        <v>2.420953868549184</v>
      </c>
      <c r="T70">
        <v>97156.635254424385</v>
      </c>
      <c r="U70">
        <v>22328.336541577955</v>
      </c>
      <c r="V70">
        <v>3088.7724552249047</v>
      </c>
      <c r="W70">
        <v>555.03690504072495</v>
      </c>
      <c r="X70">
        <v>2.3459162501510642</v>
      </c>
      <c r="Y70">
        <v>98617.364609599783</v>
      </c>
      <c r="Z70">
        <v>22809.942834311751</v>
      </c>
      <c r="AA70">
        <v>3119.5771927971505</v>
      </c>
      <c r="AB70">
        <v>654.08726675920616</v>
      </c>
      <c r="AC70">
        <v>1.8347575324653047</v>
      </c>
      <c r="AD70">
        <v>103025.87419787029</v>
      </c>
      <c r="AE70">
        <v>24153.515620250859</v>
      </c>
      <c r="AF70">
        <v>3187.5510755765777</v>
      </c>
      <c r="AG70">
        <v>731.60719115733127</v>
      </c>
      <c r="AH70">
        <v>0.97794877576970707</v>
      </c>
      <c r="AI70">
        <v>105682.92964700474</v>
      </c>
      <c r="AJ70">
        <v>24902.361752742287</v>
      </c>
      <c r="AK70">
        <v>3263.7326428245487</v>
      </c>
    </row>
    <row r="71" spans="7:37">
      <c r="G71">
        <f>economy!A133</f>
        <v>2087</v>
      </c>
      <c r="H71" s="8">
        <f>carboncycle!L343</f>
        <v>542.68385575414368</v>
      </c>
      <c r="I71" s="8">
        <f>climate!I223</f>
        <v>0.81540627643385299</v>
      </c>
      <c r="J71" s="8">
        <f>economy!K133</f>
        <v>103425.15417418639</v>
      </c>
      <c r="K71" s="8">
        <f>economy!L133</f>
        <v>23825.00353204185</v>
      </c>
      <c r="L71" s="8">
        <f>economy!M133</f>
        <v>3287.0595526713892</v>
      </c>
      <c r="M71" s="8">
        <v>733.24366690050465</v>
      </c>
      <c r="N71" s="8">
        <v>2.8327705800287948</v>
      </c>
      <c r="O71">
        <v>94799.37117270079</v>
      </c>
      <c r="P71">
        <v>23057.67480555689</v>
      </c>
      <c r="Q71">
        <v>3009.9905899027212</v>
      </c>
      <c r="R71">
        <v>538.87642909505803</v>
      </c>
      <c r="S71">
        <v>2.444362140258391</v>
      </c>
      <c r="T71">
        <v>98052.806436086408</v>
      </c>
      <c r="U71">
        <v>22675.141742552041</v>
      </c>
      <c r="V71">
        <v>3123.3197167062026</v>
      </c>
      <c r="W71">
        <v>557.36746448917552</v>
      </c>
      <c r="X71">
        <v>2.3701119591041975</v>
      </c>
      <c r="Y71">
        <v>99535.673240417455</v>
      </c>
      <c r="Z71">
        <v>23167.118739004381</v>
      </c>
      <c r="AA71">
        <v>3154.7104618349417</v>
      </c>
      <c r="AB71">
        <v>658.2249389822266</v>
      </c>
      <c r="AC71">
        <v>1.8590537881979996</v>
      </c>
      <c r="AD71">
        <v>104038.15033653752</v>
      </c>
      <c r="AE71">
        <v>24539.483646173543</v>
      </c>
      <c r="AF71">
        <v>3224.191525381068</v>
      </c>
      <c r="AG71">
        <v>737.31063490251199</v>
      </c>
      <c r="AH71">
        <v>0.99261638562511112</v>
      </c>
      <c r="AI71">
        <v>106831.41118840573</v>
      </c>
      <c r="AJ71">
        <v>25318.162661390608</v>
      </c>
      <c r="AK71">
        <v>3303.3652178631369</v>
      </c>
    </row>
    <row r="72" spans="7:37">
      <c r="G72">
        <f>economy!A134</f>
        <v>2088</v>
      </c>
      <c r="H72" s="8">
        <f>carboncycle!L344</f>
        <v>544.86435373460859</v>
      </c>
      <c r="I72" s="8">
        <f>climate!I224</f>
        <v>0.82331146560136959</v>
      </c>
      <c r="J72" s="8">
        <f>economy!K134</f>
        <v>104538.47947096656</v>
      </c>
      <c r="K72" s="8">
        <f>economy!L134</f>
        <v>24217.89111892134</v>
      </c>
      <c r="L72" s="8">
        <f>economy!M134</f>
        <v>3326.6486104905498</v>
      </c>
      <c r="M72" s="8">
        <v>738.3798707171444</v>
      </c>
      <c r="N72" s="8">
        <v>2.8747146539717696</v>
      </c>
      <c r="O72">
        <v>95400.573722798741</v>
      </c>
      <c r="P72">
        <v>23372.984942171261</v>
      </c>
      <c r="Q72">
        <v>3038.3602547943915</v>
      </c>
      <c r="R72">
        <v>540.88410252318204</v>
      </c>
      <c r="S72">
        <v>2.4677321535539116</v>
      </c>
      <c r="T72">
        <v>98944.874083715025</v>
      </c>
      <c r="U72">
        <v>23023.34851877351</v>
      </c>
      <c r="V72">
        <v>3157.8319984404748</v>
      </c>
      <c r="W72">
        <v>559.6923427055948</v>
      </c>
      <c r="X72">
        <v>2.3942890824188261</v>
      </c>
      <c r="Y72">
        <v>100449.67775196013</v>
      </c>
      <c r="Z72">
        <v>23525.752833736198</v>
      </c>
      <c r="AA72">
        <v>3189.807122135549</v>
      </c>
      <c r="AB72">
        <v>662.35363580066451</v>
      </c>
      <c r="AC72">
        <v>1.8833953608998215</v>
      </c>
      <c r="AD72">
        <v>105046.75192674066</v>
      </c>
      <c r="AE72">
        <v>24927.180201961746</v>
      </c>
      <c r="AF72">
        <v>3260.806479003671</v>
      </c>
      <c r="AG72">
        <v>743.0074648356541</v>
      </c>
      <c r="AH72">
        <v>1.0073263705213673</v>
      </c>
      <c r="AI72">
        <v>107979.65404149648</v>
      </c>
      <c r="AJ72">
        <v>25736.467984648883</v>
      </c>
      <c r="AK72">
        <v>3343.0403981355157</v>
      </c>
    </row>
    <row r="73" spans="7:37">
      <c r="G73">
        <f>economy!A135</f>
        <v>2089</v>
      </c>
      <c r="H73" s="8">
        <f>carboncycle!L345</f>
        <v>547.04289555194111</v>
      </c>
      <c r="I73" s="8">
        <f>climate!I225</f>
        <v>0.83121163186750768</v>
      </c>
      <c r="J73" s="8">
        <f>economy!K135</f>
        <v>105652.19660400446</v>
      </c>
      <c r="K73" s="8">
        <f>economy!L135</f>
        <v>24613.185634157457</v>
      </c>
      <c r="L73" s="8">
        <f>economy!M135</f>
        <v>3366.2904753786561</v>
      </c>
      <c r="M73" s="8">
        <v>743.48518262820073</v>
      </c>
      <c r="N73" s="8">
        <v>2.9167205719692673</v>
      </c>
      <c r="O73">
        <v>95988.1291109023</v>
      </c>
      <c r="P73">
        <v>23687.9028738901</v>
      </c>
      <c r="Q73">
        <v>3066.5175541770373</v>
      </c>
      <c r="R73">
        <v>542.88617111105191</v>
      </c>
      <c r="S73">
        <v>2.4910662784172435</v>
      </c>
      <c r="T73">
        <v>99832.707621805981</v>
      </c>
      <c r="U73">
        <v>23372.899687211564</v>
      </c>
      <c r="V73">
        <v>3192.3047931990582</v>
      </c>
      <c r="W73">
        <v>562.01090517690022</v>
      </c>
      <c r="X73">
        <v>2.4184487918367461</v>
      </c>
      <c r="Y73">
        <v>101359.24001379062</v>
      </c>
      <c r="Z73">
        <v>23885.785511619881</v>
      </c>
      <c r="AA73">
        <v>3224.8624963561883</v>
      </c>
      <c r="AB73">
        <v>666.47240613345775</v>
      </c>
      <c r="AC73">
        <v>1.9077783662076551</v>
      </c>
      <c r="AD73">
        <v>106051.53116171625</v>
      </c>
      <c r="AE73">
        <v>25316.5435070001</v>
      </c>
      <c r="AF73">
        <v>3297.3911447157057</v>
      </c>
      <c r="AG73">
        <v>748.69651995355923</v>
      </c>
      <c r="AH73">
        <v>1.0220750304150243</v>
      </c>
      <c r="AI73">
        <v>109127.51799196831</v>
      </c>
      <c r="AJ73">
        <v>26157.221700982365</v>
      </c>
      <c r="AK73">
        <v>3382.7535138215235</v>
      </c>
    </row>
    <row r="74" spans="7:37">
      <c r="G74">
        <f>economy!A136</f>
        <v>2090</v>
      </c>
      <c r="H74" s="8">
        <f>carboncycle!L346</f>
        <v>549.21890796778916</v>
      </c>
      <c r="I74" s="8">
        <f>climate!I226</f>
        <v>0.83910751368926939</v>
      </c>
      <c r="J74" s="8">
        <f>economy!K136</f>
        <v>106766.1850758252</v>
      </c>
      <c r="K74" s="8">
        <f>economy!L136</f>
        <v>25010.836697224357</v>
      </c>
      <c r="L74" s="8">
        <f>economy!M136</f>
        <v>3405.9807676374598</v>
      </c>
      <c r="M74" s="8">
        <v>748.55841644911925</v>
      </c>
      <c r="N74" s="8">
        <v>2.9587755744523667</v>
      </c>
      <c r="O74">
        <v>96561.91889877725</v>
      </c>
      <c r="P74">
        <v>24002.360607293194</v>
      </c>
      <c r="Q74">
        <v>3094.4585900067364</v>
      </c>
      <c r="R74">
        <v>544.88208107949902</v>
      </c>
      <c r="S74">
        <v>2.5143664633364673</v>
      </c>
      <c r="T74">
        <v>100716.1801374652</v>
      </c>
      <c r="U74">
        <v>23723.738230144121</v>
      </c>
      <c r="V74">
        <v>3226.7336752918382</v>
      </c>
      <c r="W74">
        <v>564.32253455534828</v>
      </c>
      <c r="X74">
        <v>2.4425918846605881</v>
      </c>
      <c r="Y74">
        <v>102264.22578384566</v>
      </c>
      <c r="Z74">
        <v>24247.157326282635</v>
      </c>
      <c r="AA74">
        <v>3259.8719924673715</v>
      </c>
      <c r="AB74">
        <v>670.58031887109576</v>
      </c>
      <c r="AC74">
        <v>1.9321988154950067</v>
      </c>
      <c r="AD74">
        <v>107052.34414098332</v>
      </c>
      <c r="AE74">
        <v>25707.511845645051</v>
      </c>
      <c r="AF74">
        <v>3333.9408142560023</v>
      </c>
      <c r="AG74">
        <v>754.3766568701526</v>
      </c>
      <c r="AH74">
        <v>1.0368586922189427</v>
      </c>
      <c r="AI74">
        <v>110274.86470766213</v>
      </c>
      <c r="AJ74">
        <v>26580.367424691467</v>
      </c>
      <c r="AK74">
        <v>3422.4999385080214</v>
      </c>
    </row>
    <row r="75" spans="7:37">
      <c r="G75">
        <f>economy!A137</f>
        <v>2091</v>
      </c>
      <c r="H75" s="8">
        <f>carboncycle!L347</f>
        <v>551.39183180356963</v>
      </c>
      <c r="I75" s="8">
        <f>climate!I227</f>
        <v>0.84699971310211652</v>
      </c>
      <c r="J75" s="8">
        <f>economy!K137</f>
        <v>107880.32543688726</v>
      </c>
      <c r="K75" s="8">
        <f>economy!L137</f>
        <v>25410.793565737662</v>
      </c>
      <c r="L75" s="8">
        <f>economy!M137</f>
        <v>3445.7151366769776</v>
      </c>
      <c r="M75" s="8">
        <v>753.59842261951326</v>
      </c>
      <c r="N75" s="8">
        <v>3.0008670819152927</v>
      </c>
      <c r="O75">
        <v>97121.835507502285</v>
      </c>
      <c r="P75">
        <v>24316.291789917519</v>
      </c>
      <c r="Q75">
        <v>3122.1796855752295</v>
      </c>
      <c r="R75">
        <v>546.8712946751956</v>
      </c>
      <c r="S75">
        <v>2.5376342636449833</v>
      </c>
      <c r="T75">
        <v>101595.1684327102</v>
      </c>
      <c r="U75">
        <v>24075.807327654067</v>
      </c>
      <c r="V75">
        <v>3261.1143016748692</v>
      </c>
      <c r="W75">
        <v>566.62663034542265</v>
      </c>
      <c r="X75">
        <v>2.4667188102821367</v>
      </c>
      <c r="Y75">
        <v>103164.50476401307</v>
      </c>
      <c r="Z75">
        <v>24609.809027084877</v>
      </c>
      <c r="AA75">
        <v>3294.8311049372105</v>
      </c>
      <c r="AB75">
        <v>674.67646277344068</v>
      </c>
      <c r="AC75">
        <v>1.9566526303433709</v>
      </c>
      <c r="AD75">
        <v>108049.05091598806</v>
      </c>
      <c r="AE75">
        <v>26100.023604930997</v>
      </c>
      <c r="AF75">
        <v>3370.4508638191987</v>
      </c>
      <c r="AG75">
        <v>760.04674988818215</v>
      </c>
      <c r="AH75">
        <v>1.0516737139666978</v>
      </c>
      <c r="AI75">
        <v>111421.55777730601</v>
      </c>
      <c r="AJ75">
        <v>27005.848437401659</v>
      </c>
      <c r="AK75">
        <v>3462.2750900661999</v>
      </c>
    </row>
    <row r="76" spans="7:37">
      <c r="G76">
        <f>economy!A138</f>
        <v>2092</v>
      </c>
      <c r="H76" s="8">
        <f>carboncycle!L348</f>
        <v>553.56112160037355</v>
      </c>
      <c r="I76" s="8">
        <f>climate!I228</f>
        <v>0.85488870478343559</v>
      </c>
      <c r="J76" s="8">
        <f>economy!K138</f>
        <v>108994.49931780368</v>
      </c>
      <c r="K76" s="8">
        <f>economy!L138</f>
        <v>25813.005157504915</v>
      </c>
      <c r="L76" s="8">
        <f>economy!M138</f>
        <v>3485.4892618807876</v>
      </c>
      <c r="M76" s="8">
        <v>758.60408826423736</v>
      </c>
      <c r="N76" s="8">
        <v>3.042982704712395</v>
      </c>
      <c r="O76">
        <v>97667.782135493122</v>
      </c>
      <c r="P76">
        <v>24629.631748045245</v>
      </c>
      <c r="Q76">
        <v>3149.6773842607254</v>
      </c>
      <c r="R76">
        <v>548.85328983625777</v>
      </c>
      <c r="S76">
        <v>2.5608708683826467</v>
      </c>
      <c r="T76">
        <v>102469.55307162864</v>
      </c>
      <c r="U76">
        <v>24429.050389612759</v>
      </c>
      <c r="V76">
        <v>3295.442412981276</v>
      </c>
      <c r="W76">
        <v>568.92260860370993</v>
      </c>
      <c r="X76">
        <v>2.4908296953145794</v>
      </c>
      <c r="Y76">
        <v>104059.95065023644</v>
      </c>
      <c r="Z76">
        <v>24973.681593735924</v>
      </c>
      <c r="AA76">
        <v>3329.735415833909</v>
      </c>
      <c r="AB76">
        <v>678.75994636929261</v>
      </c>
      <c r="AC76">
        <v>1.9811356561311515</v>
      </c>
      <c r="AD76">
        <v>109041.51553013903</v>
      </c>
      <c r="AE76">
        <v>26494.017311406315</v>
      </c>
      <c r="AF76">
        <v>3406.9167549656863</v>
      </c>
      <c r="AG76">
        <v>765.70569106834694</v>
      </c>
      <c r="AH76">
        <v>1.0665164886437202</v>
      </c>
      <c r="AI76">
        <v>112567.46274666216</v>
      </c>
      <c r="AJ76">
        <v>27433.607719242216</v>
      </c>
      <c r="AK76">
        <v>3502.074431508313</v>
      </c>
    </row>
    <row r="77" spans="7:37">
      <c r="G77">
        <f>economy!A139</f>
        <v>2093</v>
      </c>
      <c r="H77" s="8">
        <f>carboncycle!L349</f>
        <v>555.72624529587938</v>
      </c>
      <c r="I77" s="8">
        <f>climate!I229</f>
        <v>0.86277484464312493</v>
      </c>
      <c r="J77" s="8">
        <f>economy!K139</f>
        <v>110108.58946072804</v>
      </c>
      <c r="K77" s="8">
        <f>economy!L139</f>
        <v>26217.420072855908</v>
      </c>
      <c r="L77" s="8">
        <f>economy!M139</f>
        <v>3525.298853470194</v>
      </c>
      <c r="M77" s="8">
        <v>763.57433721815539</v>
      </c>
      <c r="N77" s="8">
        <v>3.0851102519915274</v>
      </c>
      <c r="O77">
        <v>98199.672662725774</v>
      </c>
      <c r="P77">
        <v>24942.317521052941</v>
      </c>
      <c r="Q77">
        <v>3176.9484480292399</v>
      </c>
      <c r="R77">
        <v>550.82755987180849</v>
      </c>
      <c r="S77">
        <v>2.5840771257484128</v>
      </c>
      <c r="T77">
        <v>103339.21842243898</v>
      </c>
      <c r="U77">
        <v>24783.411087089287</v>
      </c>
      <c r="V77">
        <v>3329.7138344744853</v>
      </c>
      <c r="W77">
        <v>571.20990165081582</v>
      </c>
      <c r="X77">
        <v>2.5149243673933368</v>
      </c>
      <c r="Y77">
        <v>104950.44117718721</v>
      </c>
      <c r="Z77">
        <v>25338.716270244367</v>
      </c>
      <c r="AA77">
        <v>3364.5805958451992</v>
      </c>
      <c r="AB77">
        <v>682.82989785710811</v>
      </c>
      <c r="AC77">
        <v>2.0056436747818158</v>
      </c>
      <c r="AD77">
        <v>110029.60605332209</v>
      </c>
      <c r="AE77">
        <v>26889.431667062698</v>
      </c>
      <c r="AF77">
        <v>3443.3340354523953</v>
      </c>
      <c r="AG77">
        <v>771.3523902955742</v>
      </c>
      <c r="AH77">
        <v>1.0813834477019801</v>
      </c>
      <c r="AI77">
        <v>113712.44715211708</v>
      </c>
      <c r="AJ77">
        <v>27863.587979686679</v>
      </c>
      <c r="AK77">
        <v>3541.893471821913</v>
      </c>
    </row>
    <row r="78" spans="7:37">
      <c r="G78">
        <f>economy!A140</f>
        <v>2094</v>
      </c>
      <c r="H78" s="8">
        <f>carboncycle!L350</f>
        <v>557.88668391733074</v>
      </c>
      <c r="I78" s="8">
        <f>climate!I230</f>
        <v>0.87065837796314849</v>
      </c>
      <c r="J78" s="8">
        <f>economy!K140</f>
        <v>111222.47974985425</v>
      </c>
      <c r="K78" s="8">
        <f>economy!L140</f>
        <v>26623.986617197141</v>
      </c>
      <c r="L78" s="8">
        <f>economy!M140</f>
        <v>3565.1396533648808</v>
      </c>
      <c r="M78" s="8">
        <v>768.50813001527513</v>
      </c>
      <c r="N78" s="8">
        <v>3.1272377398034554</v>
      </c>
      <c r="O78">
        <v>98717.431541816419</v>
      </c>
      <c r="P78">
        <v>25254.287892358505</v>
      </c>
      <c r="Q78">
        <v>3203.9898556954122</v>
      </c>
      <c r="R78">
        <v>552.79361315455867</v>
      </c>
      <c r="S78">
        <v>2.6072535672105097</v>
      </c>
      <c r="T78">
        <v>104204.0526945099</v>
      </c>
      <c r="U78">
        <v>25138.833383129047</v>
      </c>
      <c r="V78">
        <v>3363.9244769230604</v>
      </c>
      <c r="W78">
        <v>573.4879577944198</v>
      </c>
      <c r="X78">
        <v>2.5390023777073329</v>
      </c>
      <c r="Y78">
        <v>105835.8581575565</v>
      </c>
      <c r="Z78">
        <v>25704.854598146783</v>
      </c>
      <c r="AA78">
        <v>3399.3624052138571</v>
      </c>
      <c r="AB78">
        <v>686.88546500631219</v>
      </c>
      <c r="AC78">
        <v>2.0301724167113955</v>
      </c>
      <c r="AD78">
        <v>111013.19461099889</v>
      </c>
      <c r="AE78">
        <v>27286.205584325529</v>
      </c>
      <c r="AF78">
        <v>3479.698339984081</v>
      </c>
      <c r="AG78">
        <v>776.98577534216679</v>
      </c>
      <c r="AH78">
        <v>1.0962710642745042</v>
      </c>
      <c r="AI78">
        <v>114856.38055175196</v>
      </c>
      <c r="AJ78">
        <v>28295.731688029973</v>
      </c>
      <c r="AK78">
        <v>3581.7277667800477</v>
      </c>
    </row>
    <row r="79" spans="7:37">
      <c r="G79">
        <f>economy!A141</f>
        <v>2095</v>
      </c>
      <c r="H79" s="8">
        <f>carboncycle!L351</f>
        <v>560.0419312896762</v>
      </c>
      <c r="I79" s="8">
        <f>climate!I231</f>
        <v>0.87853944710701004</v>
      </c>
      <c r="J79" s="8">
        <f>economy!K141</f>
        <v>112336.05524098361</v>
      </c>
      <c r="K79" s="8">
        <f>economy!L141</f>
        <v>27032.65282373827</v>
      </c>
      <c r="L79" s="8">
        <f>economy!M141</f>
        <v>3605.0074360378471</v>
      </c>
      <c r="M79" s="8">
        <v>773.40446384298252</v>
      </c>
      <c r="N79" s="8">
        <v>3.1693533984259412</v>
      </c>
      <c r="O79">
        <v>99220.993676619837</v>
      </c>
      <c r="P79">
        <v>25565.483417009076</v>
      </c>
      <c r="Q79">
        <v>3230.798800951954</v>
      </c>
      <c r="R79">
        <v>554.75097282550587</v>
      </c>
      <c r="S79">
        <v>2.6304004303372897</v>
      </c>
      <c r="T79">
        <v>105063.94797039786</v>
      </c>
      <c r="U79">
        <v>25495.261562849751</v>
      </c>
      <c r="V79">
        <v>3398.0703373966071</v>
      </c>
      <c r="W79">
        <v>575.75624106261807</v>
      </c>
      <c r="X79">
        <v>2.563063022319966</v>
      </c>
      <c r="Y79">
        <v>106716.08751602797</v>
      </c>
      <c r="Z79">
        <v>26072.038448962448</v>
      </c>
      <c r="AA79">
        <v>3434.0766945886212</v>
      </c>
      <c r="AB79">
        <v>690.92581505867929</v>
      </c>
      <c r="AC79">
        <v>2.0547175720139466</v>
      </c>
      <c r="AD79">
        <v>111992.15740799578</v>
      </c>
      <c r="AE79">
        <v>27684.278220076274</v>
      </c>
      <c r="AF79">
        <v>3516.0053908848495</v>
      </c>
      <c r="AG79">
        <v>782.60479192755338</v>
      </c>
      <c r="AH79">
        <v>1.1111758561054668</v>
      </c>
      <c r="AI79">
        <v>115999.13455393442</v>
      </c>
      <c r="AJ79">
        <v>28729.981103478436</v>
      </c>
      <c r="AK79">
        <v>3621.5729197258838</v>
      </c>
    </row>
    <row r="80" spans="7:37">
      <c r="G80">
        <f>economy!A142</f>
        <v>2096</v>
      </c>
      <c r="H80" s="8">
        <f>carboncycle!L352</f>
        <v>562.19149375799748</v>
      </c>
      <c r="I80" s="8">
        <f>climate!I232</f>
        <v>0.88641809881925948</v>
      </c>
      <c r="J80" s="8">
        <f>economy!K142</f>
        <v>113449.20219011932</v>
      </c>
      <c r="K80" s="8">
        <f>economy!L142</f>
        <v>27443.366476341493</v>
      </c>
      <c r="L80" s="8">
        <f>economy!M142</f>
        <v>3644.8980093624341</v>
      </c>
      <c r="M80" s="8">
        <v>778.26237246215965</v>
      </c>
      <c r="N80" s="8">
        <v>3.2114456789401169</v>
      </c>
      <c r="O80">
        <v>99710.304289008782</v>
      </c>
      <c r="P80">
        <v>25875.846445959749</v>
      </c>
      <c r="Q80">
        <v>3257.372690177167</v>
      </c>
      <c r="R80">
        <v>556.69917650990419</v>
      </c>
      <c r="S80">
        <v>2.653517680409216</v>
      </c>
      <c r="T80">
        <v>105918.80023297583</v>
      </c>
      <c r="U80">
        <v>25852.640262808196</v>
      </c>
      <c r="V80">
        <v>3432.1474999823599</v>
      </c>
      <c r="W80">
        <v>578.01423094674465</v>
      </c>
      <c r="X80">
        <v>2.5871053623365796</v>
      </c>
      <c r="Y80">
        <v>107591.01931800107</v>
      </c>
      <c r="Z80">
        <v>26440.210055827272</v>
      </c>
      <c r="AA80">
        <v>3468.7194057900224</v>
      </c>
      <c r="AB80">
        <v>694.95013462929739</v>
      </c>
      <c r="AC80">
        <v>2.0792748009221245</v>
      </c>
      <c r="AD80">
        <v>112966.3747471019</v>
      </c>
      <c r="AE80">
        <v>28083.589008681691</v>
      </c>
      <c r="AF80">
        <v>3552.2509986899863</v>
      </c>
      <c r="AG80">
        <v>788.20840377437935</v>
      </c>
      <c r="AH80">
        <v>1.1260943882110646</v>
      </c>
      <c r="AI80">
        <v>117140.58284347529</v>
      </c>
      <c r="AJ80">
        <v>29166.278304830841</v>
      </c>
      <c r="AK80">
        <v>3661.4245823304868</v>
      </c>
    </row>
    <row r="81" spans="7:37">
      <c r="G81">
        <f>economy!A143</f>
        <v>2097</v>
      </c>
      <c r="H81" s="8">
        <f>carboncycle!L353</f>
        <v>564.33488992339619</v>
      </c>
      <c r="I81" s="8">
        <f>climate!I233</f>
        <v>0.89429429113433567</v>
      </c>
      <c r="J81" s="8">
        <f>economy!K143</f>
        <v>114561.80808105413</v>
      </c>
      <c r="K81" s="8">
        <f>economy!L143</f>
        <v>27856.075132447888</v>
      </c>
      <c r="L81" s="8">
        <f>economy!M143</f>
        <v>3684.8072154496881</v>
      </c>
      <c r="M81" s="8">
        <v>783.08092609401729</v>
      </c>
      <c r="N81" s="8">
        <v>3.2535032590957149</v>
      </c>
      <c r="O81">
        <v>100185.31877449944</v>
      </c>
      <c r="P81">
        <v>26185.321147098392</v>
      </c>
      <c r="Q81">
        <v>3283.7091400302616</v>
      </c>
      <c r="R81">
        <v>558.63777604370011</v>
      </c>
      <c r="S81">
        <v>2.6766050308698799</v>
      </c>
      <c r="T81">
        <v>106768.50938772727</v>
      </c>
      <c r="U81">
        <v>26210.914499594448</v>
      </c>
      <c r="V81">
        <v>3466.1521364224068</v>
      </c>
      <c r="W81">
        <v>580.26142215291088</v>
      </c>
      <c r="X81">
        <v>2.6111282429728884</v>
      </c>
      <c r="Y81">
        <v>108460.54779314526</v>
      </c>
      <c r="Z81">
        <v>26809.312044263865</v>
      </c>
      <c r="AA81">
        <v>3503.2865724910221</v>
      </c>
      <c r="AB81">
        <v>698.95762960665616</v>
      </c>
      <c r="AC81">
        <v>2.1038397435786047</v>
      </c>
      <c r="AD81">
        <v>113935.73104259993</v>
      </c>
      <c r="AE81">
        <v>28484.07769400717</v>
      </c>
      <c r="AF81">
        <v>3588.4310626584447</v>
      </c>
      <c r="AG81">
        <v>793.79559266068941</v>
      </c>
      <c r="AH81">
        <v>1.1410232752858309</v>
      </c>
      <c r="AI81">
        <v>118280.60120539821</v>
      </c>
      <c r="AJ81">
        <v>29604.565219729779</v>
      </c>
      <c r="AK81">
        <v>3701.2784553226597</v>
      </c>
    </row>
    <row r="82" spans="7:37">
      <c r="G82">
        <f>economy!A144</f>
        <v>2098</v>
      </c>
      <c r="H82" s="8">
        <f>carboncycle!L354</f>
        <v>566.47165039154129</v>
      </c>
      <c r="I82" s="8">
        <f>climate!I234</f>
        <v>0.90216789991326918</v>
      </c>
      <c r="J82" s="8">
        <f>economy!K144</f>
        <v>115673.76165191934</v>
      </c>
      <c r="K82" s="8">
        <f>economy!L144</f>
        <v>28270.726146037548</v>
      </c>
      <c r="L82" s="8">
        <f>economy!M144</f>
        <v>3724.7309314740705</v>
      </c>
      <c r="M82" s="8">
        <v>787.85923127452236</v>
      </c>
      <c r="N82" s="8">
        <v>3.2955150485006222</v>
      </c>
      <c r="O82">
        <v>100646.00254738392</v>
      </c>
      <c r="P82">
        <v>26493.85352307816</v>
      </c>
      <c r="Q82">
        <v>3309.8059748443011</v>
      </c>
      <c r="R82">
        <v>560.56633720967739</v>
      </c>
      <c r="S82">
        <v>2.699661962671462</v>
      </c>
      <c r="T82">
        <v>107612.97928028919</v>
      </c>
      <c r="U82">
        <v>26570.029697615577</v>
      </c>
      <c r="V82">
        <v>3500.0805066715202</v>
      </c>
      <c r="W82">
        <v>582.49732436154204</v>
      </c>
      <c r="X82">
        <v>2.6351303115765456</v>
      </c>
      <c r="Y82">
        <v>109324.57135386863</v>
      </c>
      <c r="Z82">
        <v>27179.287462049753</v>
      </c>
      <c r="AA82">
        <v>3537.7743208124243</v>
      </c>
      <c r="AB82">
        <v>702.94752505144379</v>
      </c>
      <c r="AC82">
        <v>2.128408029152685</v>
      </c>
      <c r="AD82">
        <v>114900.11482885874</v>
      </c>
      <c r="AE82">
        <v>28885.684360395895</v>
      </c>
      <c r="AF82">
        <v>3624.5415712064218</v>
      </c>
      <c r="AG82">
        <v>799.36535846796085</v>
      </c>
      <c r="AH82">
        <v>1.1559591838685062</v>
      </c>
      <c r="AI82">
        <v>119419.06754637021</v>
      </c>
      <c r="AJ82">
        <v>30044.783653464063</v>
      </c>
      <c r="AK82">
        <v>3741.1302891898167</v>
      </c>
    </row>
    <row r="83" spans="7:37">
      <c r="G83">
        <f>economy!A145</f>
        <v>2099</v>
      </c>
      <c r="H83" s="8">
        <f>carboncycle!L355</f>
        <v>568.60131753311111</v>
      </c>
      <c r="I83" s="8">
        <f>climate!I235</f>
        <v>0.91003872502601357</v>
      </c>
      <c r="J83" s="8">
        <f>economy!K145</f>
        <v>116784.95292067116</v>
      </c>
      <c r="K83" s="8">
        <f>economy!L145</f>
        <v>28687.266690583252</v>
      </c>
      <c r="L83" s="8">
        <f>economy!M145</f>
        <v>3764.6650704859953</v>
      </c>
      <c r="M83" s="8">
        <v>792.59643067733509</v>
      </c>
      <c r="N83" s="8">
        <v>3.3374701931691293</v>
      </c>
      <c r="O83">
        <v>101092.33087602841</v>
      </c>
      <c r="P83">
        <v>26801.3914260237</v>
      </c>
      <c r="Q83">
        <v>3335.6612238267503</v>
      </c>
      <c r="R83">
        <v>562.48443948259228</v>
      </c>
      <c r="S83">
        <v>2.722687742567687</v>
      </c>
      <c r="T83">
        <v>108452.11770933379</v>
      </c>
      <c r="U83">
        <v>26929.931716034123</v>
      </c>
      <c r="V83">
        <v>3533.9289593758826</v>
      </c>
      <c r="W83">
        <v>584.72146199423526</v>
      </c>
      <c r="X83">
        <v>2.6591100346518592</v>
      </c>
      <c r="Y83">
        <v>110182.99260879662</v>
      </c>
      <c r="Z83">
        <v>27550.079808149334</v>
      </c>
      <c r="AA83">
        <v>3572.1788698332894</v>
      </c>
      <c r="AB83">
        <v>706.91906509366095</v>
      </c>
      <c r="AC83">
        <v>2.1529752843350467</v>
      </c>
      <c r="AD83">
        <v>115859.41876412445</v>
      </c>
      <c r="AE83">
        <v>29288.349462597504</v>
      </c>
      <c r="AF83">
        <v>3660.578602262779</v>
      </c>
      <c r="AG83">
        <v>804.91671922476007</v>
      </c>
      <c r="AH83">
        <v>1.1708988342810316</v>
      </c>
      <c r="AI83">
        <v>120555.86191384638</v>
      </c>
      <c r="AJ83">
        <v>30486.875317304704</v>
      </c>
      <c r="AK83">
        <v>3780.975884849056</v>
      </c>
    </row>
    <row r="84" spans="7:37">
      <c r="G84">
        <f>economy!A146</f>
        <v>2100</v>
      </c>
      <c r="H84" s="8">
        <f>carboncycle!L356</f>
        <v>570.7234452554062</v>
      </c>
      <c r="I84" s="8">
        <f>climate!I236</f>
        <v>0.91790649619643749</v>
      </c>
      <c r="J84" s="8">
        <f>economy!K146</f>
        <v>117895.27320949416</v>
      </c>
      <c r="K84" s="8">
        <f>economy!L146</f>
        <v>29105.643781960185</v>
      </c>
      <c r="L84" s="8">
        <f>economy!M146</f>
        <v>3804.6055822095823</v>
      </c>
      <c r="M84" s="8">
        <v>797.29170290621869</v>
      </c>
      <c r="N84" s="8">
        <v>3.3793580794621301</v>
      </c>
      <c r="O84">
        <v>101524.28870899173</v>
      </c>
      <c r="P84">
        <v>27107.884569182705</v>
      </c>
      <c r="Q84">
        <v>3361.2731180777787</v>
      </c>
      <c r="R84">
        <v>564.39167578262925</v>
      </c>
      <c r="S84">
        <v>2.7456814404050287</v>
      </c>
      <c r="T84">
        <v>109285.83643488317</v>
      </c>
      <c r="U84">
        <v>27290.56687483118</v>
      </c>
      <c r="V84">
        <v>3567.6939322730868</v>
      </c>
      <c r="W84">
        <v>586.93337398730455</v>
      </c>
      <c r="X84">
        <v>2.6830657139355454</v>
      </c>
      <c r="Y84">
        <v>111035.71837136197</v>
      </c>
      <c r="Z84">
        <v>27921.633060679982</v>
      </c>
      <c r="AA84">
        <v>3606.4965320168185</v>
      </c>
      <c r="AB84">
        <v>710.87151282770139</v>
      </c>
      <c r="AC84">
        <v>2.1775371412423037</v>
      </c>
      <c r="AD84">
        <v>116813.53962965003</v>
      </c>
      <c r="AE84">
        <v>29692.013854633809</v>
      </c>
      <c r="AF84">
        <v>3696.5383235471595</v>
      </c>
      <c r="AG84">
        <v>810.44871114580928</v>
      </c>
      <c r="AH84">
        <v>1.1858390023536922</v>
      </c>
      <c r="AI84">
        <v>121690.86651298172</v>
      </c>
      <c r="AJ84">
        <v>30930.781856358561</v>
      </c>
      <c r="AK84">
        <v>3820.8110942877552</v>
      </c>
    </row>
    <row r="85" spans="7:37">
      <c r="G85">
        <f>economy!A147</f>
        <v>2101</v>
      </c>
      <c r="H85" s="8">
        <f>carboncycle!L357</f>
        <v>572.83759878443027</v>
      </c>
      <c r="I85" s="8">
        <f>climate!I237</f>
        <v>0.92577087852629969</v>
      </c>
      <c r="J85" s="8">
        <f>economy!K147</f>
        <v>119004.61516810137</v>
      </c>
      <c r="K85" s="8">
        <f>economy!L147</f>
        <v>29525.804301275064</v>
      </c>
      <c r="L85" s="8">
        <f>economy!M147</f>
        <v>3844.5484538242081</v>
      </c>
      <c r="M85" s="8">
        <v>801.94426225790755</v>
      </c>
      <c r="N85" s="8">
        <v>3.4211683374514061</v>
      </c>
      <c r="O85">
        <v>101941.87049260843</v>
      </c>
      <c r="P85">
        <v>27413.284535596995</v>
      </c>
      <c r="Q85">
        <v>3386.6400874363858</v>
      </c>
      <c r="R85">
        <v>566.28765223653977</v>
      </c>
      <c r="S85">
        <v>2.7686419454606983</v>
      </c>
      <c r="T85">
        <v>110114.0511821571</v>
      </c>
      <c r="U85">
        <v>27651.8819799661</v>
      </c>
      <c r="V85">
        <v>3601.3719525139554</v>
      </c>
      <c r="W85">
        <v>589.13261357141448</v>
      </c>
      <c r="X85">
        <v>2.7069955015693576</v>
      </c>
      <c r="Y85">
        <v>111882.65966361001</v>
      </c>
      <c r="Z85">
        <v>28293.891703884521</v>
      </c>
      <c r="AA85">
        <v>3640.7237135522655</v>
      </c>
      <c r="AB85">
        <v>714.80415020507235</v>
      </c>
      <c r="AC85">
        <v>2.2020892447616784</v>
      </c>
      <c r="AD85">
        <v>117762.37832430605</v>
      </c>
      <c r="AE85">
        <v>30096.618817590333</v>
      </c>
      <c r="AF85">
        <v>3732.4169927718681</v>
      </c>
      <c r="AG85">
        <v>815.96038866625963</v>
      </c>
      <c r="AH85">
        <v>1.2007765209489016</v>
      </c>
      <c r="AI85">
        <v>122823.9657213646</v>
      </c>
      <c r="AJ85">
        <v>31376.444876923233</v>
      </c>
      <c r="AK85">
        <v>3860.6318211730018</v>
      </c>
    </row>
    <row r="86" spans="7:37">
      <c r="G86">
        <f>economy!A148</f>
        <v>2102</v>
      </c>
      <c r="H86" s="8">
        <f>carboncycle!L358</f>
        <v>574.94335445678257</v>
      </c>
      <c r="I86" s="8">
        <f>climate!I238</f>
        <v>0.93363147771383237</v>
      </c>
      <c r="J86" s="8">
        <f>economy!K148</f>
        <v>120112.87279592156</v>
      </c>
      <c r="K86" s="8">
        <f>economy!L148</f>
        <v>29947.695017583286</v>
      </c>
      <c r="L86" s="8">
        <f>economy!M148</f>
        <v>3884.4897107284924</v>
      </c>
      <c r="M86" s="8">
        <v>806.55335845646016</v>
      </c>
      <c r="N86" s="8">
        <v>3.4628908437390136</v>
      </c>
      <c r="O86">
        <v>102345.07998067694</v>
      </c>
      <c r="P86">
        <v>27717.544783873665</v>
      </c>
      <c r="Q86">
        <v>3411.7607571645353</v>
      </c>
      <c r="R86">
        <v>568.17198794587296</v>
      </c>
      <c r="S86">
        <v>2.791567981873821</v>
      </c>
      <c r="T86">
        <v>110936.68164105932</v>
      </c>
      <c r="U86">
        <v>28013.824347610967</v>
      </c>
      <c r="V86">
        <v>3634.9596369068786</v>
      </c>
      <c r="W86">
        <v>591.31874805674624</v>
      </c>
      <c r="X86">
        <v>2.7308974144134512</v>
      </c>
      <c r="Y86">
        <v>112723.73171533435</v>
      </c>
      <c r="Z86">
        <v>28666.800754089229</v>
      </c>
      <c r="AA86">
        <v>3674.8569146136615</v>
      </c>
      <c r="AB86">
        <v>718.71627792446975</v>
      </c>
      <c r="AC86">
        <v>2.2266272593648551</v>
      </c>
      <c r="AD86">
        <v>118705.83985482324</v>
      </c>
      <c r="AE86">
        <v>30502.106086327763</v>
      </c>
      <c r="AF86">
        <v>3768.210957768626</v>
      </c>
      <c r="AG86">
        <v>821.45082447098491</v>
      </c>
      <c r="AH86">
        <v>1.2157082812955879</v>
      </c>
      <c r="AI86">
        <v>123955.04610163142</v>
      </c>
      <c r="AJ86">
        <v>31823.805973331389</v>
      </c>
      <c r="AK86">
        <v>3900.4340214294079</v>
      </c>
    </row>
    <row r="87" spans="7:37">
      <c r="G87">
        <f>economy!A149</f>
        <v>2103</v>
      </c>
      <c r="H87" s="8">
        <f>carboncycle!L359</f>
        <v>577.04029952072267</v>
      </c>
      <c r="I87" s="8">
        <f>climate!I239</f>
        <v>0.94148784498189064</v>
      </c>
      <c r="J87" s="8">
        <f>economy!K149</f>
        <v>121219.94146316193</v>
      </c>
      <c r="K87" s="8">
        <f>economy!L149</f>
        <v>30371.262610461723</v>
      </c>
      <c r="L87" s="8">
        <f>economy!M149</f>
        <v>3924.4254172856708</v>
      </c>
      <c r="M87" s="8">
        <v>811.11827636014198</v>
      </c>
      <c r="N87" s="8">
        <v>3.5045157237616831</v>
      </c>
      <c r="O87">
        <v>102733.93003688178</v>
      </c>
      <c r="P87">
        <v>28020.620651137968</v>
      </c>
      <c r="Q87">
        <v>3436.6339444795476</v>
      </c>
      <c r="R87">
        <v>570.04431476173681</v>
      </c>
      <c r="S87">
        <v>2.8144581232141417</v>
      </c>
      <c r="T87">
        <v>111753.65146141253</v>
      </c>
      <c r="U87">
        <v>28376.341827438289</v>
      </c>
      <c r="V87">
        <v>3668.4536920856267</v>
      </c>
      <c r="W87">
        <v>593.49135862317667</v>
      </c>
      <c r="X87">
        <v>2.7547693475424255</v>
      </c>
      <c r="Y87">
        <v>113558.85395866154</v>
      </c>
      <c r="Z87">
        <v>29040.305784626391</v>
      </c>
      <c r="AA87">
        <v>3708.8927295363878</v>
      </c>
      <c r="AB87">
        <v>722.60721531893955</v>
      </c>
      <c r="AC87">
        <v>2.2511468754188289</v>
      </c>
      <c r="AD87">
        <v>119643.8333218163</v>
      </c>
      <c r="AE87">
        <v>30908.417875106654</v>
      </c>
      <c r="AF87">
        <v>3803.9166565417077</v>
      </c>
      <c r="AG87">
        <v>826.91910951872183</v>
      </c>
      <c r="AH87">
        <v>1.2306312341456267</v>
      </c>
      <c r="AI87">
        <v>125083.99641201776</v>
      </c>
      <c r="AJ87">
        <v>32272.806754270634</v>
      </c>
      <c r="AK87">
        <v>3940.2137037849898</v>
      </c>
    </row>
    <row r="88" spans="7:37">
      <c r="G88">
        <f>economy!A150</f>
        <v>2104</v>
      </c>
      <c r="H88" s="8">
        <f>carboncycle!L360</f>
        <v>579.12803194581045</v>
      </c>
      <c r="I88" s="8">
        <f>climate!I240</f>
        <v>0.94933948172997351</v>
      </c>
      <c r="J88" s="8">
        <f>economy!K150</f>
        <v>122325.71793073772</v>
      </c>
      <c r="K88" s="8">
        <f>economy!L150</f>
        <v>30796.453692408497</v>
      </c>
      <c r="L88" s="8">
        <f>economy!M150</f>
        <v>3964.3516775490198</v>
      </c>
      <c r="M88" s="8">
        <v>815.63833564191316</v>
      </c>
      <c r="N88" s="8">
        <v>3.5460333536090278</v>
      </c>
      <c r="O88">
        <v>103108.44243056538</v>
      </c>
      <c r="P88">
        <v>28322.469353254008</v>
      </c>
      <c r="Q88">
        <v>3461.2586549447328</v>
      </c>
      <c r="R88">
        <v>571.90427706557352</v>
      </c>
      <c r="S88">
        <v>2.8373108062306009</v>
      </c>
      <c r="T88">
        <v>112564.88824405347</v>
      </c>
      <c r="U88">
        <v>28739.382824945769</v>
      </c>
      <c r="V88">
        <v>3701.8509146014731</v>
      </c>
      <c r="W88">
        <v>595.65004011498377</v>
      </c>
      <c r="X88">
        <v>2.7786090869641287</v>
      </c>
      <c r="Y88">
        <v>114387.95001820249</v>
      </c>
      <c r="Z88">
        <v>29414.352949706328</v>
      </c>
      <c r="AA88">
        <v>3742.8278469125476</v>
      </c>
      <c r="AB88">
        <v>726.47630023990109</v>
      </c>
      <c r="AC88">
        <v>2.275643815020358</v>
      </c>
      <c r="AD88">
        <v>120576.27190174104</v>
      </c>
      <c r="AE88">
        <v>31315.496902123909</v>
      </c>
      <c r="AF88">
        <v>3839.5306172487008</v>
      </c>
      <c r="AG88">
        <v>832.36435306089891</v>
      </c>
      <c r="AH88">
        <v>1.2455423907632506</v>
      </c>
      <c r="AI88">
        <v>126210.70761490593</v>
      </c>
      <c r="AJ88">
        <v>32723.388868568058</v>
      </c>
      <c r="AK88">
        <v>3979.9669302846582</v>
      </c>
    </row>
    <row r="89" spans="7:37">
      <c r="G89">
        <f>economy!A151</f>
        <v>2105</v>
      </c>
      <c r="H89" s="8">
        <f>carboncycle!L361</f>
        <v>581.20616024054675</v>
      </c>
      <c r="I89" s="8">
        <f>climate!I241</f>
        <v>0.95718584392378847</v>
      </c>
      <c r="J89" s="8">
        <f>economy!K151</f>
        <v>123430.10036906875</v>
      </c>
      <c r="K89" s="8">
        <f>economy!L151</f>
        <v>31223.214831043457</v>
      </c>
      <c r="L89" s="8">
        <f>economy!M151</f>
        <v>4004.2646359665205</v>
      </c>
      <c r="M89" s="8">
        <v>820.11289044461046</v>
      </c>
      <c r="N89" s="8">
        <v>3.5874343613832864</v>
      </c>
      <c r="O89">
        <v>103468.64762645928</v>
      </c>
      <c r="P89">
        <v>28623.049982401972</v>
      </c>
      <c r="Q89">
        <v>3485.6340787284571</v>
      </c>
      <c r="R89">
        <v>573.75153155545786</v>
      </c>
      <c r="S89">
        <v>2.8601243438202171</v>
      </c>
      <c r="T89">
        <v>113370.32352790768</v>
      </c>
      <c r="U89">
        <v>29102.896322804521</v>
      </c>
      <c r="V89">
        <v>3735.1481909408781</v>
      </c>
      <c r="W89">
        <v>597.79440083962959</v>
      </c>
      <c r="X89">
        <v>2.8024143215995316</v>
      </c>
      <c r="Y89">
        <v>115210.9476969052</v>
      </c>
      <c r="Z89">
        <v>29788.889007225924</v>
      </c>
      <c r="AA89">
        <v>3776.6590496065278</v>
      </c>
      <c r="AB89">
        <v>730.32288893782402</v>
      </c>
      <c r="AC89">
        <v>2.3001138373794552</v>
      </c>
      <c r="AD89">
        <v>121503.072824943</v>
      </c>
      <c r="AE89">
        <v>31723.286412960497</v>
      </c>
      <c r="AF89">
        <v>3875.0494581106377</v>
      </c>
      <c r="AG89">
        <v>837.7856826550094</v>
      </c>
      <c r="AH89">
        <v>1.2604388237578747</v>
      </c>
      <c r="AI89">
        <v>127335.07288343005</v>
      </c>
      <c r="AJ89">
        <v>33175.4940304298</v>
      </c>
      <c r="AK89">
        <v>4019.689816771277</v>
      </c>
    </row>
    <row r="90" spans="7:37">
      <c r="G90">
        <f>economy!A152</f>
        <v>2106</v>
      </c>
      <c r="H90" s="8">
        <f>carboncycle!L362</f>
        <v>583.27430327747174</v>
      </c>
      <c r="I90" s="8">
        <f>climate!I242</f>
        <v>0.96502634623542816</v>
      </c>
      <c r="J90" s="8">
        <f>economy!K152</f>
        <v>124532.98837573885</v>
      </c>
      <c r="K90" s="8">
        <f>economy!L152</f>
        <v>31651.492571082934</v>
      </c>
      <c r="L90" s="8">
        <f>economy!M152</f>
        <v>4044.1604780637153</v>
      </c>
      <c r="M90" s="8">
        <v>824.54132901193418</v>
      </c>
      <c r="N90" s="8">
        <v>3.6287096281272317</v>
      </c>
      <c r="O90">
        <v>103814.58456896587</v>
      </c>
      <c r="P90">
        <v>28922.323502102136</v>
      </c>
      <c r="Q90">
        <v>3509.7595867415348</v>
      </c>
      <c r="R90">
        <v>575.5857470374674</v>
      </c>
      <c r="S90">
        <v>2.8828969372558602</v>
      </c>
      <c r="T90">
        <v>114169.89277316543</v>
      </c>
      <c r="U90">
        <v>29466.831901218837</v>
      </c>
      <c r="V90">
        <v>3768.3424974699087</v>
      </c>
      <c r="W90">
        <v>599.92406237020236</v>
      </c>
      <c r="X90">
        <v>2.8261826545602426</v>
      </c>
      <c r="Y90">
        <v>116027.77895773263</v>
      </c>
      <c r="Z90">
        <v>30163.86134050351</v>
      </c>
      <c r="AA90">
        <v>3810.3832146920458</v>
      </c>
      <c r="AB90">
        <v>734.14635593938374</v>
      </c>
      <c r="AC90">
        <v>2.3245527437762199</v>
      </c>
      <c r="AD90">
        <v>122424.15734995189</v>
      </c>
      <c r="AE90">
        <v>32131.730202941599</v>
      </c>
      <c r="AF90">
        <v>3910.4698872530835</v>
      </c>
      <c r="AG90">
        <v>843.18224417239878</v>
      </c>
      <c r="AH90">
        <v>1.2753176677702884</v>
      </c>
      <c r="AI90">
        <v>128456.98760619786</v>
      </c>
      <c r="AJ90">
        <v>33629.064044125545</v>
      </c>
      <c r="AK90">
        <v>4059.3785333340379</v>
      </c>
    </row>
    <row r="91" spans="7:37">
      <c r="G91">
        <f>economy!A153</f>
        <v>2107</v>
      </c>
      <c r="H91" s="8">
        <f>carboncycle!L363</f>
        <v>585.33209012520501</v>
      </c>
      <c r="I91" s="8">
        <f>climate!I243</f>
        <v>0.97286036594663439</v>
      </c>
      <c r="J91" s="8">
        <f>economy!K153</f>
        <v>125634.28299202086</v>
      </c>
      <c r="K91" s="8">
        <f>economy!L153</f>
        <v>32081.23345606638</v>
      </c>
      <c r="L91" s="8">
        <f>economy!M153</f>
        <v>4084.0354311040451</v>
      </c>
      <c r="M91" s="8">
        <v>828.92307329635742</v>
      </c>
      <c r="N91" s="8">
        <v>3.6698502883458448</v>
      </c>
      <c r="O91">
        <v>104146.3004615711</v>
      </c>
      <c r="P91">
        <v>29220.252739779193</v>
      </c>
      <c r="Q91">
        <v>3533.6347266628495</v>
      </c>
      <c r="R91">
        <v>577.40660422170276</v>
      </c>
      <c r="S91">
        <v>2.905626687709725</v>
      </c>
      <c r="T91">
        <v>114963.53534067825</v>
      </c>
      <c r="U91">
        <v>29831.139757290453</v>
      </c>
      <c r="V91">
        <v>3801.4309003068065</v>
      </c>
      <c r="W91">
        <v>602.03865935113424</v>
      </c>
      <c r="X91">
        <v>2.8499116137585809</v>
      </c>
      <c r="Y91">
        <v>116838.37990130426</v>
      </c>
      <c r="Z91">
        <v>30539.217978933659</v>
      </c>
      <c r="AA91">
        <v>3843.9973133121998</v>
      </c>
      <c r="AB91">
        <v>737.9460939209464</v>
      </c>
      <c r="AC91">
        <v>2.3489563821142139</v>
      </c>
      <c r="AD91">
        <v>123339.45073417983</v>
      </c>
      <c r="AE91">
        <v>32540.772638414048</v>
      </c>
      <c r="AF91">
        <v>3945.7887024799816</v>
      </c>
      <c r="AG91">
        <v>848.55320180035267</v>
      </c>
      <c r="AH91">
        <v>1.2901761200216901</v>
      </c>
      <c r="AI91">
        <v>129576.34939019005</v>
      </c>
      <c r="AJ91">
        <v>34084.040828111247</v>
      </c>
      <c r="AK91">
        <v>4099.0293047242212</v>
      </c>
    </row>
    <row r="92" spans="7:37">
      <c r="G92">
        <f>economy!A154</f>
        <v>2108</v>
      </c>
      <c r="H92" s="8">
        <f>carboncycle!L364</f>
        <v>587.37915988693885</v>
      </c>
      <c r="I92" s="8">
        <f>climate!I244</f>
        <v>0.98068724662705897</v>
      </c>
      <c r="J92" s="8">
        <f>economy!K154</f>
        <v>126733.88671827146</v>
      </c>
      <c r="K92" s="8">
        <f>economy!L154</f>
        <v>32512.384049812426</v>
      </c>
      <c r="L92" s="8">
        <f>economy!M154</f>
        <v>4123.8857647257983</v>
      </c>
      <c r="M92" s="8">
        <v>833.25757854509322</v>
      </c>
      <c r="N92" s="8">
        <v>3.7108477301463014</v>
      </c>
      <c r="O92">
        <v>104463.85054195351</v>
      </c>
      <c r="P92">
        <v>29516.802376960659</v>
      </c>
      <c r="Q92">
        <v>3557.2592188628942</v>
      </c>
      <c r="R92">
        <v>579.21379552256485</v>
      </c>
      <c r="S92">
        <v>2.9283116071076116</v>
      </c>
      <c r="T92">
        <v>115751.19446770821</v>
      </c>
      <c r="U92">
        <v>30195.77072338084</v>
      </c>
      <c r="V92">
        <v>3834.4105551240746</v>
      </c>
      <c r="W92">
        <v>604.13783930683576</v>
      </c>
      <c r="X92">
        <v>2.8735986618835296</v>
      </c>
      <c r="Y92">
        <v>117642.69073963727</v>
      </c>
      <c r="Z92">
        <v>30914.907617557095</v>
      </c>
      <c r="AA92">
        <v>3877.4984104641753</v>
      </c>
      <c r="AB92">
        <v>741.7215135782584</v>
      </c>
      <c r="AC92">
        <v>2.3733206510925191</v>
      </c>
      <c r="AD92">
        <v>124248.88220118245</v>
      </c>
      <c r="AE92">
        <v>32950.358676945929</v>
      </c>
      <c r="AF92">
        <v>3981.0027909820733</v>
      </c>
      <c r="AG92">
        <v>853.89773803838625</v>
      </c>
      <c r="AH92">
        <v>1.3050114407345936</v>
      </c>
      <c r="AI92">
        <v>130693.05806189934</v>
      </c>
      <c r="AJ92">
        <v>34540.366438582103</v>
      </c>
      <c r="AK92">
        <v>4138.6384107382328</v>
      </c>
    </row>
    <row r="93" spans="7:37">
      <c r="G93">
        <f>economy!A155</f>
        <v>2109</v>
      </c>
      <c r="H93" s="8">
        <f>carboncycle!L365</f>
        <v>589.41516154492274</v>
      </c>
      <c r="I93" s="8">
        <f>climate!I245</f>
        <v>0.98850630159888497</v>
      </c>
      <c r="J93" s="8">
        <f>economy!K155</f>
        <v>127831.70352820036</v>
      </c>
      <c r="K93" s="8">
        <f>economy!L155</f>
        <v>32944.890957584284</v>
      </c>
      <c r="L93" s="8">
        <f>economy!M155</f>
        <v>4163.7077915551654</v>
      </c>
      <c r="M93" s="8">
        <v>837.54433286525114</v>
      </c>
      <c r="N93" s="8">
        <v>3.7516935950198267</v>
      </c>
      <c r="O93">
        <v>104767.29785333843</v>
      </c>
      <c r="P93">
        <v>29811.938937205814</v>
      </c>
      <c r="Q93">
        <v>3580.6329522348556</v>
      </c>
      <c r="R93">
        <v>581.00702486292835</v>
      </c>
      <c r="S93">
        <v>2.950949628347479</v>
      </c>
      <c r="T93">
        <v>116532.8172401528</v>
      </c>
      <c r="U93">
        <v>30560.676284468791</v>
      </c>
      <c r="V93">
        <v>3867.2787068817615</v>
      </c>
      <c r="W93">
        <v>606.22126245292509</v>
      </c>
      <c r="X93">
        <v>2.8972412057743435</v>
      </c>
      <c r="Y93">
        <v>118440.65576612666</v>
      </c>
      <c r="Z93">
        <v>31290.879635544359</v>
      </c>
      <c r="AA93">
        <v>3910.883664710313</v>
      </c>
      <c r="AB93">
        <v>745.47204349223625</v>
      </c>
      <c r="AC93">
        <v>2.3976415040175949</v>
      </c>
      <c r="AD93">
        <v>125152.38490464039</v>
      </c>
      <c r="AE93">
        <v>33360.433886456391</v>
      </c>
      <c r="AF93">
        <v>4016.1091289818723</v>
      </c>
      <c r="AG93">
        <v>859.2150536886486</v>
      </c>
      <c r="AH93">
        <v>1.3198209534341778</v>
      </c>
      <c r="AI93">
        <v>131807.01566676979</v>
      </c>
      <c r="AJ93">
        <v>34997.983092450289</v>
      </c>
      <c r="AK93">
        <v>4178.2021865681736</v>
      </c>
    </row>
    <row r="94" spans="7:37">
      <c r="G94">
        <f>economy!A156</f>
        <v>2110</v>
      </c>
      <c r="H94" s="8">
        <f>carboncycle!L366</f>
        <v>591.43975381049938</v>
      </c>
      <c r="I94" s="8">
        <f>climate!I246</f>
        <v>0.99631681719864373</v>
      </c>
      <c r="J94" s="8">
        <f>economy!K156</f>
        <v>128927.63888202532</v>
      </c>
      <c r="K94" s="8">
        <f>economy!L156</f>
        <v>33378.700846946413</v>
      </c>
      <c r="L94" s="8">
        <f>economy!M156</f>
        <v>4203.4978677946283</v>
      </c>
      <c r="M94" s="8">
        <v>841.78285676932933</v>
      </c>
      <c r="N94" s="8">
        <v>3.7923797772879713</v>
      </c>
      <c r="O94">
        <v>105056.713012633</v>
      </c>
      <c r="P94">
        <v>30105.630771861968</v>
      </c>
      <c r="Q94">
        <v>3603.7559799425371</v>
      </c>
      <c r="R94">
        <v>582.78600748187637</v>
      </c>
      <c r="S94">
        <v>2.9735386149141685</v>
      </c>
      <c r="T94">
        <v>117308.35456138174</v>
      </c>
      <c r="U94">
        <v>30925.80859450292</v>
      </c>
      <c r="V94">
        <v>3900.032689493461</v>
      </c>
      <c r="W94">
        <v>608.28860150974924</v>
      </c>
      <c r="X94">
        <v>2.9208366052221284</v>
      </c>
      <c r="Y94">
        <v>119232.22332190744</v>
      </c>
      <c r="Z94">
        <v>31667.084113594545</v>
      </c>
      <c r="AA94">
        <v>3944.1503278173209</v>
      </c>
      <c r="AB94">
        <v>749.19712999078342</v>
      </c>
      <c r="AC94">
        <v>2.4219149522750598</v>
      </c>
      <c r="AD94">
        <v>126049.89588921935</v>
      </c>
      <c r="AE94">
        <v>33770.944463285188</v>
      </c>
      <c r="AF94">
        <v>4051.1047813170949</v>
      </c>
      <c r="AG94">
        <v>864.50436784037049</v>
      </c>
      <c r="AH94">
        <v>1.3346020451382368</v>
      </c>
      <c r="AI94">
        <v>132918.12646699828</v>
      </c>
      <c r="AJ94">
        <v>35456.833189742807</v>
      </c>
      <c r="AK94">
        <v>4217.7170231199016</v>
      </c>
    </row>
    <row r="95" spans="7:37">
      <c r="G95">
        <f>economy!A157</f>
        <v>2111</v>
      </c>
      <c r="H95" s="8">
        <f>carboncycle!L367</f>
        <v>593.4526049792812</v>
      </c>
      <c r="I95" s="8">
        <f>climate!I247</f>
        <v>1.0041180558465579</v>
      </c>
      <c r="J95" s="8">
        <f>economy!K157</f>
        <v>130021.5997385184</v>
      </c>
      <c r="K95" s="8">
        <f>economy!L157</f>
        <v>33813.760468293578</v>
      </c>
      <c r="L95" s="8">
        <f>economy!M157</f>
        <v>4243.2523937864335</v>
      </c>
      <c r="M95" s="8">
        <v>845.9727027021778</v>
      </c>
      <c r="N95" s="8">
        <v>3.8328984232349157</v>
      </c>
      <c r="O95">
        <v>105332.17397585633</v>
      </c>
      <c r="P95">
        <v>30397.848043745187</v>
      </c>
      <c r="Q95">
        <v>3626.6285150945023</v>
      </c>
      <c r="R95">
        <v>584.55046974568688</v>
      </c>
      <c r="S95">
        <v>2.9960763699206905</v>
      </c>
      <c r="T95">
        <v>118077.76111781118</v>
      </c>
      <c r="U95">
        <v>31291.120491749654</v>
      </c>
      <c r="V95">
        <v>3932.6699254269151</v>
      </c>
      <c r="W95">
        <v>610.33954151792955</v>
      </c>
      <c r="X95">
        <v>2.9443821812282716</v>
      </c>
      <c r="Y95">
        <v>120017.34575874083</v>
      </c>
      <c r="Z95">
        <v>32043.471850250669</v>
      </c>
      <c r="AA95">
        <v>3977.2957443256973</v>
      </c>
      <c r="AB95">
        <v>752.89623700657262</v>
      </c>
      <c r="AC95">
        <v>2.4461370684805797</v>
      </c>
      <c r="AD95">
        <v>126941.3560484655</v>
      </c>
      <c r="AE95">
        <v>34181.837249211792</v>
      </c>
      <c r="AF95">
        <v>4085.9869009647082</v>
      </c>
      <c r="AG95">
        <v>869.76491784830091</v>
      </c>
      <c r="AH95">
        <v>1.3493521664434638</v>
      </c>
      <c r="AI95">
        <v>134026.29693775764</v>
      </c>
      <c r="AJ95">
        <v>35916.859335414396</v>
      </c>
      <c r="AK95">
        <v>4257.1793672990379</v>
      </c>
    </row>
    <row r="96" spans="7:37">
      <c r="G96">
        <f>economy!A158</f>
        <v>2112</v>
      </c>
      <c r="H96" s="8">
        <f>carboncycle!L368</f>
        <v>595.45339279107452</v>
      </c>
      <c r="I96" s="8">
        <f>climate!I248</f>
        <v>1.0119092589332539</v>
      </c>
      <c r="J96" s="8">
        <f>economy!K158</f>
        <v>131113.49456595813</v>
      </c>
      <c r="K96" s="8">
        <f>economy!L158</f>
        <v>34250.016675038365</v>
      </c>
      <c r="L96" s="8">
        <f>economy!M158</f>
        <v>4282.9678145503958</v>
      </c>
      <c r="M96" s="8">
        <v>850.11345455057722</v>
      </c>
      <c r="N96" s="8">
        <v>3.8732419299464644</v>
      </c>
      <c r="O96">
        <v>105593.76580136879</v>
      </c>
      <c r="P96">
        <v>30688.562708844463</v>
      </c>
      <c r="Q96">
        <v>3649.2509263532088</v>
      </c>
      <c r="R96">
        <v>586.30014896178886</v>
      </c>
      <c r="S96">
        <v>3.0185606446050213</v>
      </c>
      <c r="T96">
        <v>118840.99534135475</v>
      </c>
      <c r="U96">
        <v>31656.565513141319</v>
      </c>
      <c r="V96">
        <v>3965.1879252408307</v>
      </c>
      <c r="W96">
        <v>612.37377965567907</v>
      </c>
      <c r="X96">
        <v>2.9678752237472681</v>
      </c>
      <c r="Y96">
        <v>120795.97939857087</v>
      </c>
      <c r="Z96">
        <v>32419.994377138904</v>
      </c>
      <c r="AA96">
        <v>4010.317351051121</v>
      </c>
      <c r="AB96">
        <v>756.56884593076074</v>
      </c>
      <c r="AC96">
        <v>2.4703039893281171</v>
      </c>
      <c r="AD96">
        <v>127826.71007989382</v>
      </c>
      <c r="AE96">
        <v>34593.05974743767</v>
      </c>
      <c r="AF96">
        <v>4120.7527285075021</v>
      </c>
      <c r="AG96">
        <v>874.99595930508781</v>
      </c>
      <c r="AH96">
        <v>1.3640688315154093</v>
      </c>
      <c r="AI96">
        <v>135131.43576190429</v>
      </c>
      <c r="AJ96">
        <v>36378.004360573395</v>
      </c>
      <c r="AK96">
        <v>4296.5857222648929</v>
      </c>
    </row>
    <row r="97" spans="7:37">
      <c r="G97">
        <f>economy!A159</f>
        <v>2113</v>
      </c>
      <c r="H97" s="8">
        <f>carboncycle!L369</f>
        <v>597.4418042941877</v>
      </c>
      <c r="I97" s="8">
        <f>climate!I249</f>
        <v>1.0196896495332222</v>
      </c>
      <c r="J97" s="8">
        <f>economy!K159</f>
        <v>132203.23335200286</v>
      </c>
      <c r="K97" s="8">
        <f>economy!L159</f>
        <v>34687.416443441092</v>
      </c>
      <c r="L97" s="8">
        <f>economy!M159</f>
        <v>4322.6406202960261</v>
      </c>
      <c r="M97" s="8">
        <v>854.20472713656238</v>
      </c>
      <c r="N97" s="8">
        <v>3.9134029438754898</v>
      </c>
      <c r="O97">
        <v>105841.5804113812</v>
      </c>
      <c r="P97">
        <v>30977.748496147084</v>
      </c>
      <c r="Q97">
        <v>3671.6237334881653</v>
      </c>
      <c r="R97">
        <v>588.03479319542748</v>
      </c>
      <c r="S97">
        <v>3.0409891463099865</v>
      </c>
      <c r="T97">
        <v>119598.019368882</v>
      </c>
      <c r="U97">
        <v>32022.097907629493</v>
      </c>
      <c r="V97">
        <v>3997.5842870600259</v>
      </c>
      <c r="W97">
        <v>614.39102505767335</v>
      </c>
      <c r="X97">
        <v>2.991312998940169</v>
      </c>
      <c r="Y97">
        <v>121568.08448989782</v>
      </c>
      <c r="Z97">
        <v>32796.603973137775</v>
      </c>
      <c r="AA97">
        <v>4043.2126765201401</v>
      </c>
      <c r="AB97">
        <v>760.21445546261759</v>
      </c>
      <c r="AC97">
        <v>2.4944119181529394</v>
      </c>
      <c r="AD97">
        <v>128705.90643742432</v>
      </c>
      <c r="AE97">
        <v>35004.560137544766</v>
      </c>
      <c r="AF97">
        <v>4155.3995915455216</v>
      </c>
      <c r="AG97">
        <v>880.19676600757191</v>
      </c>
      <c r="AH97">
        <v>1.3787496179890697</v>
      </c>
      <c r="AI97">
        <v>136233.45382323046</v>
      </c>
      <c r="AJ97">
        <v>36840.211343117575</v>
      </c>
      <c r="AK97">
        <v>4335.9326476529604</v>
      </c>
    </row>
    <row r="98" spans="7:37">
      <c r="G98">
        <f>economy!A160</f>
        <v>2114</v>
      </c>
      <c r="H98" s="8">
        <f>carboncycle!L370</f>
        <v>599.41753571377319</v>
      </c>
      <c r="I98" s="8">
        <f>climate!I250</f>
        <v>1.0274584349539539</v>
      </c>
      <c r="J98" s="8">
        <f>economy!K160</f>
        <v>133290.72761249324</v>
      </c>
      <c r="K98" s="8">
        <f>economy!L160</f>
        <v>35125.906892068633</v>
      </c>
      <c r="L98" s="8">
        <f>economy!M160</f>
        <v>4362.2673469083611</v>
      </c>
      <c r="M98" s="8">
        <v>858.24616569561863</v>
      </c>
      <c r="N98" s="8">
        <v>3.9533743591527033</v>
      </c>
      <c r="O98">
        <v>106075.71635220913</v>
      </c>
      <c r="P98">
        <v>31265.380885682895</v>
      </c>
      <c r="Q98">
        <v>3693.7476028814822</v>
      </c>
      <c r="R98">
        <v>589.75416108880358</v>
      </c>
      <c r="S98">
        <v>3.0633595459724705</v>
      </c>
      <c r="T98">
        <v>120348.79899881965</v>
      </c>
      <c r="U98">
        <v>32387.672648550422</v>
      </c>
      <c r="V98">
        <v>4029.8566959906043</v>
      </c>
      <c r="W98">
        <v>616.39099863527122</v>
      </c>
      <c r="X98">
        <v>3.0146927559636398</v>
      </c>
      <c r="Y98">
        <v>122333.62516111246</v>
      </c>
      <c r="Z98">
        <v>33173.253677486187</v>
      </c>
      <c r="AA98">
        <v>4075.9793403420799</v>
      </c>
      <c r="AB98">
        <v>763.83258145507057</v>
      </c>
      <c r="AC98">
        <v>2.5184571272259109</v>
      </c>
      <c r="AD98">
        <v>129578.89728131721</v>
      </c>
      <c r="AE98">
        <v>35416.287289444277</v>
      </c>
      <c r="AF98">
        <v>4189.9249040543473</v>
      </c>
      <c r="AG98">
        <v>885.36662991698006</v>
      </c>
      <c r="AH98">
        <v>1.3933921667866935</v>
      </c>
      <c r="AI98">
        <v>137332.26419831783</v>
      </c>
      <c r="AJ98">
        <v>37303.423627777825</v>
      </c>
      <c r="AK98">
        <v>4375.2167597660064</v>
      </c>
    </row>
    <row r="99" spans="7:37">
      <c r="G99">
        <f>economy!A161</f>
        <v>2115</v>
      </c>
      <c r="H99" s="8">
        <f>carboncycle!L371</f>
        <v>601.38029232388044</v>
      </c>
      <c r="I99" s="8">
        <f>climate!I251</f>
        <v>1.0352148091292543</v>
      </c>
      <c r="J99" s="8">
        <f>economy!K161</f>
        <v>134375.89039920786</v>
      </c>
      <c r="K99" s="8">
        <f>economy!L161</f>
        <v>35565.435300871592</v>
      </c>
      <c r="L99" s="8">
        <f>economy!M161</f>
        <v>4401.8445764074677</v>
      </c>
      <c r="M99" s="8">
        <v>862.2374453408695</v>
      </c>
      <c r="N99" s="8">
        <v>3.9931493156607791</v>
      </c>
      <c r="O99">
        <v>106296.27855372142</v>
      </c>
      <c r="P99">
        <v>31551.437084887431</v>
      </c>
      <c r="Q99">
        <v>3715.6233429942217</v>
      </c>
      <c r="R99">
        <v>591.45802168246883</v>
      </c>
      <c r="S99">
        <v>3.0856694851469517</v>
      </c>
      <c r="T99">
        <v>121093.30364503191</v>
      </c>
      <c r="U99">
        <v>32753.245445013385</v>
      </c>
      <c r="V99">
        <v>4062.0029234773324</v>
      </c>
      <c r="W99">
        <v>618.3734328979067</v>
      </c>
      <c r="X99">
        <v>3.0380117333184322</v>
      </c>
      <c r="Y99">
        <v>123092.56937094114</v>
      </c>
      <c r="Z99">
        <v>33549.89730184347</v>
      </c>
      <c r="AA99">
        <v>4108.6150525195008</v>
      </c>
      <c r="AB99">
        <v>767.42275675618316</v>
      </c>
      <c r="AC99">
        <v>2.5424359597948163</v>
      </c>
      <c r="AD99">
        <v>130445.63842576383</v>
      </c>
      <c r="AE99">
        <v>35828.190776334253</v>
      </c>
      <c r="AF99">
        <v>4224.3261656924651</v>
      </c>
      <c r="AG99">
        <v>890.50486111301177</v>
      </c>
      <c r="AH99">
        <v>1.4079941818590374</v>
      </c>
      <c r="AI99">
        <v>138427.78214705765</v>
      </c>
      <c r="AJ99">
        <v>37767.58484557068</v>
      </c>
      <c r="AK99">
        <v>4414.4347317344264</v>
      </c>
    </row>
    <row r="100" spans="7:37">
      <c r="G100">
        <f>economy!A162</f>
        <v>2116</v>
      </c>
      <c r="H100" s="8">
        <f>carboncycle!L372</f>
        <v>603.32978832291406</v>
      </c>
      <c r="I100" s="8">
        <f>climate!I252</f>
        <v>1.0429579548648233</v>
      </c>
      <c r="J100" s="8">
        <f>economy!K162</f>
        <v>135458.63630658286</v>
      </c>
      <c r="K100" s="8">
        <f>economy!L162</f>
        <v>36005.949129866509</v>
      </c>
      <c r="L100" s="8">
        <f>economy!M162</f>
        <v>4441.3689373813677</v>
      </c>
      <c r="M100" s="8">
        <v>866.1782705143554</v>
      </c>
      <c r="N100" s="8">
        <v>4.0327211968890238</v>
      </c>
      <c r="O100">
        <v>106503.37808841064</v>
      </c>
      <c r="P100">
        <v>31835.896003378755</v>
      </c>
      <c r="Q100">
        <v>3737.2518998016326</v>
      </c>
      <c r="R100">
        <v>593.14615423878445</v>
      </c>
      <c r="S100">
        <v>3.1079165825871375</v>
      </c>
      <c r="T100">
        <v>121831.50628811393</v>
      </c>
      <c r="U100">
        <v>33118.77275232094</v>
      </c>
      <c r="V100">
        <v>4094.0208266051891</v>
      </c>
      <c r="W100">
        <v>620.33807177549352</v>
      </c>
      <c r="X100">
        <v>3.0612671647799212</v>
      </c>
      <c r="Y100">
        <v>123844.88885614609</v>
      </c>
      <c r="Z100">
        <v>33926.489441311547</v>
      </c>
      <c r="AA100">
        <v>4141.1176126993714</v>
      </c>
      <c r="AB100">
        <v>770.98453104660325</v>
      </c>
      <c r="AC100">
        <v>2.5663448318876632</v>
      </c>
      <c r="AD100">
        <v>131306.08928427714</v>
      </c>
      <c r="AE100">
        <v>36240.220886680429</v>
      </c>
      <c r="AF100">
        <v>4258.6009610599549</v>
      </c>
      <c r="AG100">
        <v>895.6107877418267</v>
      </c>
      <c r="AH100">
        <v>1.4225534298559703</v>
      </c>
      <c r="AI100">
        <v>139519.92510188889</v>
      </c>
      <c r="AJ100">
        <v>38232.638932657333</v>
      </c>
      <c r="AK100">
        <v>4453.583293646152</v>
      </c>
    </row>
    <row r="101" spans="7:37">
      <c r="G101">
        <f>economy!A163</f>
        <v>2117</v>
      </c>
      <c r="H101" s="8">
        <f>carboncycle!L373</f>
        <v>605.26574671221056</v>
      </c>
      <c r="I101" s="8">
        <f>climate!I253</f>
        <v>1.0506870459438002</v>
      </c>
      <c r="J101" s="8">
        <f>economy!K163</f>
        <v>136538.88147741809</v>
      </c>
      <c r="K101" s="8">
        <f>economy!L163</f>
        <v>36447.396037414765</v>
      </c>
      <c r="L101" s="8">
        <f>economy!M163</f>
        <v>4480.8371053922747</v>
      </c>
      <c r="M101" s="8">
        <v>870.06837442649896</v>
      </c>
      <c r="N101" s="8">
        <v>4.0720836275850001</v>
      </c>
      <c r="O101">
        <v>106697.13193049807</v>
      </c>
      <c r="P101">
        <v>32118.73822624674</v>
      </c>
      <c r="Q101">
        <v>3758.6343522050329</v>
      </c>
      <c r="R101">
        <v>594.81834806726579</v>
      </c>
      <c r="S101">
        <v>3.1300984404083394</v>
      </c>
      <c r="T101">
        <v>122563.38342423399</v>
      </c>
      <c r="U101">
        <v>33484.211781434897</v>
      </c>
      <c r="V101">
        <v>4125.9083473471674</v>
      </c>
      <c r="W101">
        <v>622.28467044170111</v>
      </c>
      <c r="X101">
        <v>3.0844562849322785</v>
      </c>
      <c r="Y101">
        <v>124590.55907662986</v>
      </c>
      <c r="Z101">
        <v>34302.985484435492</v>
      </c>
      <c r="AA101">
        <v>4173.4849093673083</v>
      </c>
      <c r="AB101">
        <v>774.51747067302836</v>
      </c>
      <c r="AC101">
        <v>2.5901802338921902</v>
      </c>
      <c r="AD101">
        <v>132160.21281303387</v>
      </c>
      <c r="AE101">
        <v>36652.328635240308</v>
      </c>
      <c r="AF101">
        <v>4292.7469589106549</v>
      </c>
      <c r="AG101">
        <v>900.68375595795453</v>
      </c>
      <c r="AH101">
        <v>1.4370677397319933</v>
      </c>
      <c r="AI101">
        <v>140608.61265581925</v>
      </c>
      <c r="AJ101">
        <v>38698.530148611324</v>
      </c>
      <c r="AK101">
        <v>4492.6592326466798</v>
      </c>
    </row>
    <row r="102" spans="7:37">
      <c r="G102">
        <f>economy!A164</f>
        <v>2118</v>
      </c>
      <c r="H102" s="8">
        <f>carboncycle!L374</f>
        <v>607.18789917746585</v>
      </c>
      <c r="I102" s="8">
        <f>climate!I254</f>
        <v>1.0584012490995931</v>
      </c>
      <c r="J102" s="8">
        <f>economy!K164</f>
        <v>137616.54360758624</v>
      </c>
      <c r="K102" s="8">
        <f>economy!L164</f>
        <v>36889.723898088523</v>
      </c>
      <c r="L102" s="8">
        <f>economy!M164</f>
        <v>4520.245803356026</v>
      </c>
      <c r="M102" s="8">
        <v>873.90751848482626</v>
      </c>
      <c r="N102" s="8">
        <v>4.1112304712187235</v>
      </c>
      <c r="O102">
        <v>106877.66271546474</v>
      </c>
      <c r="P102">
        <v>32399.945985949835</v>
      </c>
      <c r="Q102">
        <v>3779.7719074278998</v>
      </c>
      <c r="R102">
        <v>596.47440235165504</v>
      </c>
      <c r="S102">
        <v>3.1522126498521139</v>
      </c>
      <c r="T102">
        <v>123288.91501165852</v>
      </c>
      <c r="U102">
        <v>33849.520507501096</v>
      </c>
      <c r="V102">
        <v>4157.6635117604474</v>
      </c>
      <c r="W102">
        <v>624.21299513798147</v>
      </c>
      <c r="X102">
        <v>3.1075763343268132</v>
      </c>
      <c r="Y102">
        <v>125329.55915808676</v>
      </c>
      <c r="Z102">
        <v>34679.341622197702</v>
      </c>
      <c r="AA102">
        <v>4205.7149189870925</v>
      </c>
      <c r="AB102">
        <v>778.02115847775224</v>
      </c>
      <c r="AC102">
        <v>2.6139387319250793</v>
      </c>
      <c r="AD102">
        <v>133007.97545231035</v>
      </c>
      <c r="AE102">
        <v>37064.46577314903</v>
      </c>
      <c r="AF102">
        <v>4326.7619113200044</v>
      </c>
      <c r="AG102">
        <v>905.72312986015777</v>
      </c>
      <c r="AH102">
        <v>1.4515350022919371</v>
      </c>
      <c r="AI102">
        <v>141693.76654928006</v>
      </c>
      <c r="AJ102">
        <v>39165.203094095879</v>
      </c>
      <c r="AK102">
        <v>4531.659393009626</v>
      </c>
    </row>
    <row r="103" spans="7:37">
      <c r="G103">
        <f>economy!A165</f>
        <v>2119</v>
      </c>
      <c r="H103" s="8">
        <f>carboncycle!L375</f>
        <v>609.09598597276397</v>
      </c>
      <c r="I103" s="8">
        <f>climate!I255</f>
        <v>1.066099725862955</v>
      </c>
      <c r="J103" s="8">
        <f>economy!K165</f>
        <v>138691.54194976683</v>
      </c>
      <c r="K103" s="8">
        <f>economy!L165</f>
        <v>37332.880820115744</v>
      </c>
      <c r="L103" s="8">
        <f>economy!M165</f>
        <v>4559.5918018948232</v>
      </c>
      <c r="M103" s="8">
        <v>877.69549171300264</v>
      </c>
      <c r="N103" s="8">
        <v>4.15015582727432</v>
      </c>
      <c r="O103">
        <v>107045.09850038438</v>
      </c>
      <c r="P103">
        <v>32679.503132913916</v>
      </c>
      <c r="Q103">
        <v>3800.6658964035091</v>
      </c>
      <c r="R103">
        <v>598.11412597858043</v>
      </c>
      <c r="S103">
        <v>3.1742567966736632</v>
      </c>
      <c r="T103">
        <v>124008.0844150937</v>
      </c>
      <c r="U103">
        <v>34214.657677448369</v>
      </c>
      <c r="V103">
        <v>4189.2844291331494</v>
      </c>
      <c r="W103">
        <v>626.12282299823971</v>
      </c>
      <c r="X103">
        <v>3.13062456428402</v>
      </c>
      <c r="Y103">
        <v>126061.87183234942</v>
      </c>
      <c r="Z103">
        <v>35055.514856022695</v>
      </c>
      <c r="AA103">
        <v>4237.8057050879606</v>
      </c>
      <c r="AB103">
        <v>781.49519362437115</v>
      </c>
      <c r="AC103">
        <v>2.6376169690037052</v>
      </c>
      <c r="AD103">
        <v>133849.34706615537</v>
      </c>
      <c r="AE103">
        <v>37476.584797086893</v>
      </c>
      <c r="AF103">
        <v>4360.6436528108761</v>
      </c>
      <c r="AG103">
        <v>910.72829142128796</v>
      </c>
      <c r="AH103">
        <v>1.4659531696818</v>
      </c>
      <c r="AI103">
        <v>142775.31065587504</v>
      </c>
      <c r="AJ103">
        <v>39632.602727952151</v>
      </c>
      <c r="AK103">
        <v>4570.5806761784734</v>
      </c>
    </row>
    <row r="104" spans="7:37">
      <c r="G104">
        <f>economy!A166</f>
        <v>2120</v>
      </c>
      <c r="H104" s="8">
        <f>carboncycle!L376</f>
        <v>610.98975580697072</v>
      </c>
      <c r="I104" s="8">
        <f>climate!I256</f>
        <v>1.0737816342899262</v>
      </c>
      <c r="J104" s="8">
        <f>economy!K166</f>
        <v>139763.79731622548</v>
      </c>
      <c r="K104" s="8">
        <f>economy!L166</f>
        <v>37776.815162397419</v>
      </c>
      <c r="L104" s="8">
        <f>economy!M166</f>
        <v>4598.87191966313</v>
      </c>
      <c r="M104" s="8">
        <v>881.43211016121859</v>
      </c>
      <c r="N104" s="8">
        <v>4.1888540283833118</v>
      </c>
      <c r="O104">
        <v>107199.57252541401</v>
      </c>
      <c r="P104">
        <v>32957.395104927098</v>
      </c>
      <c r="Q104">
        <v>3821.3177691610531</v>
      </c>
      <c r="R104">
        <v>599.73733736767872</v>
      </c>
      <c r="S104">
        <v>3.1962284661714802</v>
      </c>
      <c r="T104">
        <v>124720.8783479781</v>
      </c>
      <c r="U104">
        <v>34579.582816678245</v>
      </c>
      <c r="V104">
        <v>4220.7692910837259</v>
      </c>
      <c r="W104">
        <v>628.01394187406072</v>
      </c>
      <c r="X104">
        <v>3.1535982413579178</v>
      </c>
      <c r="Y104">
        <v>126787.48337557228</v>
      </c>
      <c r="Z104">
        <v>35431.463004811209</v>
      </c>
      <c r="AA104">
        <v>4269.755417301878</v>
      </c>
      <c r="AB104">
        <v>784.93919141973288</v>
      </c>
      <c r="AC104">
        <v>2.6612116660326004</v>
      </c>
      <c r="AD104">
        <v>134684.30088043926</v>
      </c>
      <c r="AE104">
        <v>37888.638957548967</v>
      </c>
      <c r="AF104">
        <v>4394.3900994394435</v>
      </c>
      <c r="AG104">
        <v>915.69864041219034</v>
      </c>
      <c r="AH104">
        <v>1.4803202548294065</v>
      </c>
      <c r="AI104">
        <v>143853.17096707644</v>
      </c>
      <c r="AJ104">
        <v>40100.674383701691</v>
      </c>
      <c r="AK104">
        <v>4609.420040779979</v>
      </c>
    </row>
    <row r="105" spans="7:37">
      <c r="G105">
        <f>economy!A167</f>
        <v>2121</v>
      </c>
      <c r="H105" s="8">
        <f>carboncycle!L377</f>
        <v>612.8689657322775</v>
      </c>
      <c r="I105" s="8">
        <f>climate!I257</f>
        <v>1.0814461305769325</v>
      </c>
      <c r="J105" s="8">
        <f>economy!K167</f>
        <v>140833.23208065817</v>
      </c>
      <c r="K105" s="8">
        <f>economy!L167</f>
        <v>38221.475551090269</v>
      </c>
      <c r="L105" s="8">
        <f>economy!M167</f>
        <v>4638.0830236469992</v>
      </c>
      <c r="M105" s="8">
        <v>885.11721630893976</v>
      </c>
      <c r="N105" s="8">
        <v>4.2273196373130055</v>
      </c>
      <c r="O105">
        <v>107341.22297678096</v>
      </c>
      <c r="P105">
        <v>33233.608895421792</v>
      </c>
      <c r="Q105">
        <v>3841.7290902170635</v>
      </c>
      <c r="R105">
        <v>601.34386430306779</v>
      </c>
      <c r="S105">
        <v>3.2181252478777678</v>
      </c>
      <c r="T105">
        <v>125427.28681285428</v>
      </c>
      <c r="U105">
        <v>34944.256234862158</v>
      </c>
      <c r="V105">
        <v>4252.1163706153329</v>
      </c>
      <c r="W105">
        <v>629.88615016041558</v>
      </c>
      <c r="X105">
        <v>3.1764946514803767</v>
      </c>
      <c r="Y105">
        <v>127506.38354439496</v>
      </c>
      <c r="Z105">
        <v>35807.144711022869</v>
      </c>
      <c r="AA105">
        <v>4301.5622903533604</v>
      </c>
      <c r="AB105">
        <v>788.35278313223273</v>
      </c>
      <c r="AC105">
        <v>2.6847196226162002</v>
      </c>
      <c r="AD105">
        <v>135512.81341941468</v>
      </c>
      <c r="AE105">
        <v>38300.582266238227</v>
      </c>
      <c r="AF105">
        <v>4427.9992478434633</v>
      </c>
      <c r="AG105">
        <v>920.63359431971537</v>
      </c>
      <c r="AH105">
        <v>1.4946343308392982</v>
      </c>
      <c r="AI105">
        <v>144927.27557592222</v>
      </c>
      <c r="AJ105">
        <v>40569.36378546535</v>
      </c>
      <c r="AK105">
        <v>4648.1745026098797</v>
      </c>
    </row>
    <row r="106" spans="7:37">
      <c r="G106">
        <f>economy!A168</f>
        <v>2122</v>
      </c>
      <c r="H106" s="8">
        <f>carboncycle!L378</f>
        <v>614.73338103469132</v>
      </c>
      <c r="I106" s="8">
        <f>climate!I258</f>
        <v>1.089092370569019</v>
      </c>
      <c r="J106" s="8">
        <f>economy!K168</f>
        <v>141899.77017912737</v>
      </c>
      <c r="K106" s="8">
        <f>economy!L168</f>
        <v>38666.810895751078</v>
      </c>
      <c r="L106" s="8">
        <f>economy!M168</f>
        <v>4677.2220294367689</v>
      </c>
      <c r="M106" s="8">
        <v>888.75067846101513</v>
      </c>
      <c r="N106" s="8">
        <v>4.2655474438227836</v>
      </c>
      <c r="O106">
        <v>107470.19275158648</v>
      </c>
      <c r="P106">
        <v>33508.133020735695</v>
      </c>
      <c r="Q106">
        <v>3861.9015339785064</v>
      </c>
      <c r="R106">
        <v>602.93354376607613</v>
      </c>
      <c r="S106">
        <v>3.2399447399272718</v>
      </c>
      <c r="T106">
        <v>126127.30303995463</v>
      </c>
      <c r="U106">
        <v>35308.639030866216</v>
      </c>
      <c r="V106">
        <v>4283.3240211272514</v>
      </c>
      <c r="W106">
        <v>631.73925662178749</v>
      </c>
      <c r="X106">
        <v>3.1993111038022515</v>
      </c>
      <c r="Y106">
        <v>128218.56551022726</v>
      </c>
      <c r="Z106">
        <v>36182.519445829217</v>
      </c>
      <c r="AA106">
        <v>4333.224643004035</v>
      </c>
      <c r="AB106">
        <v>791.73561580656144</v>
      </c>
      <c r="AC106">
        <v>2.7081377177088326</v>
      </c>
      <c r="AD106">
        <v>136334.86444092446</v>
      </c>
      <c r="AE106">
        <v>38712.369502604641</v>
      </c>
      <c r="AF106">
        <v>4461.4691742549912</v>
      </c>
      <c r="AG106">
        <v>925.53258825891203</v>
      </c>
      <c r="AH106">
        <v>1.5088935303460083</v>
      </c>
      <c r="AI106">
        <v>145997.55465976967</v>
      </c>
      <c r="AJ106">
        <v>41038.617063303696</v>
      </c>
      <c r="AK106">
        <v>4686.8411345915074</v>
      </c>
    </row>
    <row r="107" spans="7:37">
      <c r="G107">
        <f>economy!A169</f>
        <v>2123</v>
      </c>
      <c r="H107" s="8">
        <f>carboncycle!L379</f>
        <v>616.58277512628229</v>
      </c>
      <c r="I107" s="8">
        <f>climate!I259</f>
        <v>1.0967195111669001</v>
      </c>
      <c r="J107" s="8">
        <f>economy!K169</f>
        <v>142963.33711010552</v>
      </c>
      <c r="K107" s="8">
        <f>economy!L169</f>
        <v>39112.770405035983</v>
      </c>
      <c r="L107" s="8">
        <f>economy!M169</f>
        <v>4716.285901473434</v>
      </c>
      <c r="M107" s="8">
        <v>892.33239013810976</v>
      </c>
      <c r="N107" s="8">
        <v>4.3035324614004811</v>
      </c>
      <c r="O107">
        <v>107586.62922472777</v>
      </c>
      <c r="P107">
        <v>33780.957486438645</v>
      </c>
      <c r="Q107">
        <v>3881.8368801637926</v>
      </c>
      <c r="R107">
        <v>604.50622176914362</v>
      </c>
      <c r="S107">
        <v>3.2616845531212815</v>
      </c>
      <c r="T107">
        <v>126820.92342412451</v>
      </c>
      <c r="U107">
        <v>35672.693096821014</v>
      </c>
      <c r="V107">
        <v>4314.3906753856236</v>
      </c>
      <c r="W107">
        <v>633.57308021866857</v>
      </c>
      <c r="X107">
        <v>3.2220449342473305</v>
      </c>
      <c r="Y107">
        <v>128924.02579179173</v>
      </c>
      <c r="Z107">
        <v>36557.547513356527</v>
      </c>
      <c r="AA107">
        <v>4364.7408769545309</v>
      </c>
      <c r="AB107">
        <v>795.08735207502434</v>
      </c>
      <c r="AC107">
        <v>2.7314629101123602</v>
      </c>
      <c r="AD107">
        <v>137150.43687038161</v>
      </c>
      <c r="AE107">
        <v>39123.956219550862</v>
      </c>
      <c r="AF107">
        <v>4494.798033479804</v>
      </c>
      <c r="AG107">
        <v>930.39507487947924</v>
      </c>
      <c r="AH107">
        <v>1.523096044829628</v>
      </c>
      <c r="AI107">
        <v>147063.94046215323</v>
      </c>
      <c r="AJ107">
        <v>41508.380767980678</v>
      </c>
      <c r="AK107">
        <v>4725.4170667078906</v>
      </c>
    </row>
    <row r="108" spans="7:37">
      <c r="G108">
        <f>economy!A170</f>
        <v>2124</v>
      </c>
      <c r="H108" s="8">
        <f>carboncycle!L380</f>
        <v>618.4169294390166</v>
      </c>
      <c r="I108" s="8">
        <f>climate!I260</f>
        <v>1.104326711638222</v>
      </c>
      <c r="J108" s="8">
        <f>economy!K170</f>
        <v>144023.8599336578</v>
      </c>
      <c r="K108" s="8">
        <f>economy!L170</f>
        <v>39559.303601953085</v>
      </c>
      <c r="L108" s="8">
        <f>economy!M170</f>
        <v>4755.2716532687791</v>
      </c>
      <c r="M108" s="8">
        <v>895.86226946240629</v>
      </c>
      <c r="N108" s="8">
        <v>4.3412699238903816</v>
      </c>
      <c r="O108">
        <v>107690.68401822528</v>
      </c>
      <c r="P108">
        <v>34052.073752813943</v>
      </c>
      <c r="Q108">
        <v>3901.5370092475773</v>
      </c>
      <c r="R108">
        <v>606.06175319082445</v>
      </c>
      <c r="S108">
        <v>3.2833423147027423</v>
      </c>
      <c r="T108">
        <v>127508.14746021564</v>
      </c>
      <c r="U108">
        <v>36036.381121358652</v>
      </c>
      <c r="V108">
        <v>4345.3148444557419</v>
      </c>
      <c r="W108">
        <v>635.38744993439218</v>
      </c>
      <c r="X108">
        <v>3.2446935087943256</v>
      </c>
      <c r="Y108">
        <v>129622.76418606649</v>
      </c>
      <c r="Z108">
        <v>36932.190054043203</v>
      </c>
      <c r="AA108">
        <v>4396.1094757059554</v>
      </c>
      <c r="AB108">
        <v>798.40766996555885</v>
      </c>
      <c r="AC108">
        <v>2.7546922388313448</v>
      </c>
      <c r="AD108">
        <v>137959.51673365492</v>
      </c>
      <c r="AE108">
        <v>39535.298748329311</v>
      </c>
      <c r="AF108">
        <v>4527.9840578456042</v>
      </c>
      <c r="AG108">
        <v>935.22052426656762</v>
      </c>
      <c r="AH108">
        <v>1.5372401238973405</v>
      </c>
      <c r="AI108">
        <v>148126.3672738024</v>
      </c>
      <c r="AJ108">
        <v>41978.601885157601</v>
      </c>
      <c r="AK108">
        <v>4763.899485908074</v>
      </c>
    </row>
    <row r="109" spans="7:37">
      <c r="G109">
        <f>economy!A171</f>
        <v>2125</v>
      </c>
      <c r="H109" s="8">
        <f>carboncycle!L381</f>
        <v>620.23563332001208</v>
      </c>
      <c r="I109" s="8">
        <f>climate!I261</f>
        <v>1.1119131348381635</v>
      </c>
      <c r="J109" s="8">
        <f>economy!K171</f>
        <v>145081.26726977815</v>
      </c>
      <c r="K109" s="8">
        <f>economy!L171</f>
        <v>40006.360338664112</v>
      </c>
      <c r="L109" s="8">
        <f>economy!M171</f>
        <v>4794.1763475995986</v>
      </c>
      <c r="M109" s="8">
        <v>899.34025853949197</v>
      </c>
      <c r="N109" s="8">
        <v>4.3787552820238078</v>
      </c>
      <c r="O109">
        <v>107782.51277322073</v>
      </c>
      <c r="P109">
        <v>34321.474699577841</v>
      </c>
      <c r="Q109">
        <v>3921.003897934977</v>
      </c>
      <c r="R109">
        <v>607.6000016118312</v>
      </c>
      <c r="S109">
        <v>3.3049156718576413</v>
      </c>
      <c r="T109">
        <v>128188.97767706883</v>
      </c>
      <c r="U109">
        <v>36399.666592036905</v>
      </c>
      <c r="V109">
        <v>4376.0951165980587</v>
      </c>
      <c r="W109">
        <v>637.18220460227462</v>
      </c>
      <c r="X109">
        <v>3.2672542265013784</v>
      </c>
      <c r="Y109">
        <v>130314.78369775535</v>
      </c>
      <c r="Z109">
        <v>37306.409047133449</v>
      </c>
      <c r="AA109">
        <v>4427.3290033834519</v>
      </c>
      <c r="AB109">
        <v>801.69626270658148</v>
      </c>
      <c r="AC109">
        <v>2.7778228232950832</v>
      </c>
      <c r="AD109">
        <v>138762.09308897582</v>
      </c>
      <c r="AE109">
        <v>39946.354202652139</v>
      </c>
      <c r="AF109">
        <v>4561.0255561211625</v>
      </c>
      <c r="AG109">
        <v>940.00842383602378</v>
      </c>
      <c r="AH109">
        <v>1.5513240745343719</v>
      </c>
      <c r="AI109">
        <v>149184.77141286482</v>
      </c>
      <c r="AJ109">
        <v>42449.227849020885</v>
      </c>
      <c r="AK109">
        <v>4802.2856359882517</v>
      </c>
    </row>
    <row r="110" spans="7:37">
      <c r="G110">
        <f>economy!A172</f>
        <v>2126</v>
      </c>
      <c r="H110" s="8">
        <f>carboncycle!L382</f>
        <v>622.03868392806862</v>
      </c>
      <c r="I110" s="8">
        <f>climate!I262</f>
        <v>1.1194779483442412</v>
      </c>
      <c r="J110" s="8">
        <f>economy!K172</f>
        <v>146135.48929591136</v>
      </c>
      <c r="K110" s="8">
        <f>economy!L172</f>
        <v>40453.890810833247</v>
      </c>
      <c r="L110" s="8">
        <f>economy!M172</f>
        <v>4832.9970966762266</v>
      </c>
      <c r="M110" s="8">
        <v>902.76632283732101</v>
      </c>
      <c r="N110" s="8">
        <v>4.4159841998626908</v>
      </c>
      <c r="O110">
        <v>107862.27492489805</v>
      </c>
      <c r="P110">
        <v>34589.154589920669</v>
      </c>
      <c r="Q110">
        <v>3940.2396146705573</v>
      </c>
      <c r="R110">
        <v>609.12083915207177</v>
      </c>
      <c r="S110">
        <v>3.3264022949570737</v>
      </c>
      <c r="T110">
        <v>128863.41957021384</v>
      </c>
      <c r="U110">
        <v>36762.51379697294</v>
      </c>
      <c r="V110">
        <v>4406.7301561301638</v>
      </c>
      <c r="W110">
        <v>638.95719273305076</v>
      </c>
      <c r="X110">
        <v>3.2897245222868547</v>
      </c>
      <c r="Y110">
        <v>131000.09046742454</v>
      </c>
      <c r="Z110">
        <v>37680.167312331519</v>
      </c>
      <c r="AA110">
        <v>4458.3981035241522</v>
      </c>
      <c r="AB110">
        <v>804.95283852880368</v>
      </c>
      <c r="AC110">
        <v>2.8008518634553892</v>
      </c>
      <c r="AD110">
        <v>139558.15795799193</v>
      </c>
      <c r="AE110">
        <v>40357.080482038269</v>
      </c>
      <c r="AF110">
        <v>4593.9209124084573</v>
      </c>
      <c r="AG110">
        <v>944.75827822418387</v>
      </c>
      <c r="AH110">
        <v>1.565346260327604</v>
      </c>
      <c r="AI110">
        <v>150239.09120438632</v>
      </c>
      <c r="AJ110">
        <v>42920.20655534925</v>
      </c>
      <c r="AK110">
        <v>4840.5728174484402</v>
      </c>
    </row>
    <row r="111" spans="7:37">
      <c r="G111">
        <f>economy!A173</f>
        <v>2127</v>
      </c>
      <c r="H111" s="8">
        <f>carboncycle!L383</f>
        <v>623.82588613133839</v>
      </c>
      <c r="I111" s="8">
        <f>climate!I263</f>
        <v>1.127020325509946</v>
      </c>
      <c r="J111" s="8">
        <f>economy!K173</f>
        <v>147186.45774367778</v>
      </c>
      <c r="K111" s="8">
        <f>economy!L173</f>
        <v>40901.845571521953</v>
      </c>
      <c r="L111" s="8">
        <f>economy!M173</f>
        <v>4871.731062285633</v>
      </c>
      <c r="M111" s="8">
        <v>906.14045056311454</v>
      </c>
      <c r="N111" s="8">
        <v>4.4529525511659607</v>
      </c>
      <c r="O111">
        <v>107930.13348056062</v>
      </c>
      <c r="P111">
        <v>34855.109033950219</v>
      </c>
      <c r="Q111">
        <v>3959.2463151870952</v>
      </c>
      <c r="R111">
        <v>610.62414630863918</v>
      </c>
      <c r="S111">
        <v>3.3477998805536977</v>
      </c>
      <c r="T111">
        <v>129531.48153340384</v>
      </c>
      <c r="U111">
        <v>37124.887825708509</v>
      </c>
      <c r="V111">
        <v>4437.2187022568396</v>
      </c>
      <c r="W111">
        <v>640.71227234259868</v>
      </c>
      <c r="X111">
        <v>3.3121018694795241</v>
      </c>
      <c r="Y111">
        <v>131678.69369843154</v>
      </c>
      <c r="Z111">
        <v>38053.428510641417</v>
      </c>
      <c r="AA111">
        <v>4489.3154978318917</v>
      </c>
      <c r="AB111">
        <v>808.17712046416568</v>
      </c>
      <c r="AC111">
        <v>2.823776639768512</v>
      </c>
      <c r="AD111">
        <v>140347.70625607949</v>
      </c>
      <c r="AE111">
        <v>40767.436274420856</v>
      </c>
      <c r="AF111">
        <v>4626.6685850098338</v>
      </c>
      <c r="AG111">
        <v>949.46960917232377</v>
      </c>
      <c r="AH111">
        <v>1.5793051006648886</v>
      </c>
      <c r="AI111">
        <v>151289.26695909322</v>
      </c>
      <c r="AJ111">
        <v>43391.486374027016</v>
      </c>
      <c r="AK111">
        <v>4878.7583873252761</v>
      </c>
    </row>
    <row r="112" spans="7:37">
      <c r="G112">
        <f>economy!A174</f>
        <v>2128</v>
      </c>
      <c r="H112" s="8">
        <f>carboncycle!L384</f>
        <v>625.59705240600692</v>
      </c>
      <c r="I112" s="8">
        <f>climate!I264</f>
        <v>1.1345394464415941</v>
      </c>
      <c r="J112" s="8">
        <f>economy!K174</f>
        <v>148234.10589482999</v>
      </c>
      <c r="K112" s="8">
        <f>economy!L174</f>
        <v>41350.175544627855</v>
      </c>
      <c r="L112" s="8">
        <f>economy!M174</f>
        <v>4910.3754559095096</v>
      </c>
      <c r="M112" s="8">
        <v>909.46265203903204</v>
      </c>
      <c r="N112" s="8">
        <v>4.4896564156880849</v>
      </c>
      <c r="O112">
        <v>107986.25480108129</v>
      </c>
      <c r="P112">
        <v>35119.334951615878</v>
      </c>
      <c r="Q112">
        <v>3978.0262380989871</v>
      </c>
      <c r="R112">
        <v>612.10981179472333</v>
      </c>
      <c r="S112">
        <v>3.3691061541456033</v>
      </c>
      <c r="T112">
        <v>130193.17478910361</v>
      </c>
      <c r="U112">
        <v>37486.754569330114</v>
      </c>
      <c r="V112">
        <v>4467.5595678704694</v>
      </c>
      <c r="W112">
        <v>642.44731077995561</v>
      </c>
      <c r="X112">
        <v>3.33438378215057</v>
      </c>
      <c r="Y112">
        <v>132350.60558277316</v>
      </c>
      <c r="Z112">
        <v>38426.157144416538</v>
      </c>
      <c r="AA112">
        <v>4520.0799849010673</v>
      </c>
      <c r="AB112">
        <v>811.36884614203404</v>
      </c>
      <c r="AC112">
        <v>2.8465945130691561</v>
      </c>
      <c r="AD112">
        <v>141130.73572202705</v>
      </c>
      <c r="AE112">
        <v>41177.381058039049</v>
      </c>
      <c r="AF112">
        <v>4659.267105272258</v>
      </c>
      <c r="AG112">
        <v>954.141955405884</v>
      </c>
      <c r="AH112">
        <v>1.5931990699129144</v>
      </c>
      <c r="AI112">
        <v>152335.24095152321</v>
      </c>
      <c r="AJ112">
        <v>43863.016161008447</v>
      </c>
      <c r="AK112">
        <v>4916.8397590017776</v>
      </c>
    </row>
    <row r="113" spans="7:37">
      <c r="G113">
        <f>economy!A175</f>
        <v>2129</v>
      </c>
      <c r="H113" s="8">
        <f>carboncycle!L385</f>
        <v>627.35200273587589</v>
      </c>
      <c r="I113" s="8">
        <f>climate!I265</f>
        <v>1.1420344989025606</v>
      </c>
      <c r="J113" s="8">
        <f>economy!K175</f>
        <v>149278.36857646317</v>
      </c>
      <c r="K113" s="8">
        <f>economy!L175</f>
        <v>41798.83203786872</v>
      </c>
      <c r="L113" s="8">
        <f>economy!M175</f>
        <v>4948.9275388176648</v>
      </c>
      <c r="M113" s="8">
        <v>912.73295907741692</v>
      </c>
      <c r="N113" s="8">
        <v>4.5260920754185756</v>
      </c>
      <c r="O113">
        <v>108030.80838592949</v>
      </c>
      <c r="P113">
        <v>35381.830535189787</v>
      </c>
      <c r="Q113">
        <v>3996.5817005447748</v>
      </c>
      <c r="R113">
        <v>613.57773237942433</v>
      </c>
      <c r="S113">
        <v>3.3903188727199867</v>
      </c>
      <c r="T113">
        <v>130848.51331804862</v>
      </c>
      <c r="U113">
        <v>37848.080719867103</v>
      </c>
      <c r="V113">
        <v>4497.7516383239181</v>
      </c>
      <c r="W113">
        <v>644.16218455563546</v>
      </c>
      <c r="X113">
        <v>3.3565678172392763</v>
      </c>
      <c r="Y113">
        <v>133015.84122598093</v>
      </c>
      <c r="Z113">
        <v>38798.31855664499</v>
      </c>
      <c r="AA113">
        <v>4550.6904389119518</v>
      </c>
      <c r="AB113">
        <v>814.52776758281902</v>
      </c>
      <c r="AC113">
        <v>2.8693029243441344</v>
      </c>
      <c r="AD113">
        <v>141907.2468472021</v>
      </c>
      <c r="AE113">
        <v>41586.875102637852</v>
      </c>
      <c r="AF113">
        <v>4691.71507641061</v>
      </c>
      <c r="AG113">
        <v>958.77487250859201</v>
      </c>
      <c r="AH113">
        <v>1.6070266965762994</v>
      </c>
      <c r="AI113">
        <v>153376.95739755125</v>
      </c>
      <c r="AJ113">
        <v>44334.745269741026</v>
      </c>
      <c r="AK113">
        <v>4954.814401994664</v>
      </c>
    </row>
    <row r="114" spans="7:37">
      <c r="G114">
        <f>economy!A176</f>
        <v>2130</v>
      </c>
      <c r="H114" s="8">
        <f>carboncycle!L386</f>
        <v>629.09056451273887</v>
      </c>
      <c r="I114" s="8">
        <f>climate!I266</f>
        <v>1.1495046791488528</v>
      </c>
      <c r="J114" s="8">
        <f>economy!K176</f>
        <v>150319.1821555043</v>
      </c>
      <c r="K114" s="8">
        <f>economy!L176</f>
        <v>42247.766755310127</v>
      </c>
      <c r="L114" s="8">
        <f>economy!M176</f>
        <v>4987.3846221370059</v>
      </c>
      <c r="M114" s="8">
        <v>915.95142435639468</v>
      </c>
      <c r="N114" s="8">
        <v>4.5622560107708043</v>
      </c>
      <c r="O114">
        <v>108063.96666195759</v>
      </c>
      <c r="P114">
        <v>35642.595211378852</v>
      </c>
      <c r="Q114">
        <v>4014.9150938830117</v>
      </c>
      <c r="R114">
        <v>615.02781272845027</v>
      </c>
      <c r="S114">
        <v>3.4114358270884013</v>
      </c>
      <c r="T114">
        <v>131497.51378798572</v>
      </c>
      <c r="U114">
        <v>38208.833768991448</v>
      </c>
      <c r="V114">
        <v>4527.7938701779476</v>
      </c>
      <c r="W114">
        <v>645.85677917026646</v>
      </c>
      <c r="X114">
        <v>3.3786515764836489</v>
      </c>
      <c r="Y114">
        <v>133674.4185711788</v>
      </c>
      <c r="Z114">
        <v>39169.87892949611</v>
      </c>
      <c r="AA114">
        <v>4581.1458082996824</v>
      </c>
      <c r="AB114">
        <v>817.65365098917164</v>
      </c>
      <c r="AC114">
        <v>2.8918993944127878</v>
      </c>
      <c r="AD114">
        <v>142677.24280430074</v>
      </c>
      <c r="AE114">
        <v>41995.879470000014</v>
      </c>
      <c r="AF114">
        <v>4724.0111723118807</v>
      </c>
      <c r="AG114">
        <v>963.36793279160634</v>
      </c>
      <c r="AH114">
        <v>1.6207865624404061</v>
      </c>
      <c r="AI114">
        <v>154414.36243135083</v>
      </c>
      <c r="AJ114">
        <v>44806.623562053363</v>
      </c>
      <c r="AK114">
        <v>4992.6798417199288</v>
      </c>
    </row>
    <row r="115" spans="7:37">
      <c r="G115">
        <f>economy!A177</f>
        <v>2131</v>
      </c>
      <c r="H115" s="8">
        <f>carboncycle!L387</f>
        <v>630.81257243745677</v>
      </c>
      <c r="I115" s="8">
        <f>climate!I267</f>
        <v>1.1569491926997715</v>
      </c>
      <c r="J115" s="8">
        <f>economy!K177</f>
        <v>151356.4845325053</v>
      </c>
      <c r="K115" s="8">
        <f>economy!L177</f>
        <v>42696.931809439331</v>
      </c>
      <c r="L115" s="8">
        <f>economy!M177</f>
        <v>5025.7440668967256</v>
      </c>
      <c r="M115" s="8">
        <v>919.11812079656454</v>
      </c>
      <c r="N115" s="8">
        <v>4.5981448967279928</v>
      </c>
      <c r="O115">
        <v>108085.90477612008</v>
      </c>
      <c r="P115">
        <v>35901.62960313946</v>
      </c>
      <c r="Q115">
        <v>4033.0288794455369</v>
      </c>
      <c r="R115">
        <v>616.45996524569273</v>
      </c>
      <c r="S115">
        <v>3.4324548440247895</v>
      </c>
      <c r="T115">
        <v>132140.19548170827</v>
      </c>
      <c r="U115">
        <v>38568.98200604361</v>
      </c>
      <c r="V115">
        <v>4557.6852899254109</v>
      </c>
      <c r="W115">
        <v>647.53098894357163</v>
      </c>
      <c r="X115">
        <v>3.4006327081666705</v>
      </c>
      <c r="Y115">
        <v>134326.35832242732</v>
      </c>
      <c r="Z115">
        <v>39540.805282155001</v>
      </c>
      <c r="AA115">
        <v>4611.4451143993037</v>
      </c>
      <c r="AB115">
        <v>820.74627653491711</v>
      </c>
      <c r="AC115">
        <v>2.9143815235209249</v>
      </c>
      <c r="AD115">
        <v>143440.72937578565</v>
      </c>
      <c r="AE115">
        <v>42404.35601383412</v>
      </c>
      <c r="AF115">
        <v>4756.1541363223205</v>
      </c>
      <c r="AG115">
        <v>967.92072515782002</v>
      </c>
      <c r="AH115">
        <v>1.6344773017002199</v>
      </c>
      <c r="AI115">
        <v>155447.40408183757</v>
      </c>
      <c r="AJ115">
        <v>45278.601418515813</v>
      </c>
      <c r="AK115">
        <v>5030.433659237493</v>
      </c>
    </row>
    <row r="116" spans="7:37">
      <c r="G116">
        <f>economy!A178</f>
        <v>2132</v>
      </c>
      <c r="H116" s="8">
        <f>carboncycle!L388</f>
        <v>632.5178684216487</v>
      </c>
      <c r="I116" s="8">
        <f>climate!I268</f>
        <v>1.164367255047227</v>
      </c>
      <c r="J116" s="8">
        <f>economy!K178</f>
        <v>152390.21513476188</v>
      </c>
      <c r="K116" s="8">
        <f>economy!L178</f>
        <v>43146.279732785057</v>
      </c>
      <c r="L116" s="8">
        <f>economy!M178</f>
        <v>5064.0032840498652</v>
      </c>
      <c r="M116" s="8">
        <v>922.23314093950341</v>
      </c>
      <c r="N116" s="8">
        <v>4.6337555989538322</v>
      </c>
      <c r="O116">
        <v>108096.8003922794</v>
      </c>
      <c r="P116">
        <v>36158.935491263481</v>
      </c>
      <c r="Q116">
        <v>4050.9255843517612</v>
      </c>
      <c r="R116">
        <v>617.87410991567913</v>
      </c>
      <c r="S116">
        <v>3.4533737882169344</v>
      </c>
      <c r="T116">
        <v>132776.58022449093</v>
      </c>
      <c r="U116">
        <v>38928.494515408398</v>
      </c>
      <c r="V116">
        <v>4587.4249926941466</v>
      </c>
      <c r="W116">
        <v>649.1847168437223</v>
      </c>
      <c r="X116">
        <v>3.4225089086883758</v>
      </c>
      <c r="Y116">
        <v>134971.6838674646</v>
      </c>
      <c r="Z116">
        <v>39911.065467970104</v>
      </c>
      <c r="AA116">
        <v>4641.5874500689606</v>
      </c>
      <c r="AB116">
        <v>823.80543815189242</v>
      </c>
      <c r="AC116">
        <v>2.9367469908546662</v>
      </c>
      <c r="AD116">
        <v>144197.71488210524</v>
      </c>
      <c r="AE116">
        <v>42812.267379042278</v>
      </c>
      <c r="AF116">
        <v>4788.1427800191905</v>
      </c>
      <c r="AG116">
        <v>972.43285496145381</v>
      </c>
      <c r="AH116">
        <v>1.6480976000774747</v>
      </c>
      <c r="AI116">
        <v>156476.03224862978</v>
      </c>
      <c r="AJ116">
        <v>45750.629748280437</v>
      </c>
      <c r="AK116">
        <v>5068.0734909754647</v>
      </c>
    </row>
    <row r="117" spans="7:37">
      <c r="G117">
        <f>economy!A179</f>
        <v>2133</v>
      </c>
      <c r="H117" s="8">
        <f>carboncycle!L389</f>
        <v>634.20630148991904</v>
      </c>
      <c r="I117" s="8">
        <f>climate!I269</f>
        <v>1.1717580923070878</v>
      </c>
      <c r="J117" s="8">
        <f>economy!K179</f>
        <v>153420.31490878807</v>
      </c>
      <c r="K117" s="8">
        <f>economy!L179</f>
        <v>43595.763489086348</v>
      </c>
      <c r="L117" s="8">
        <f>economy!M179</f>
        <v>5102.1597344719321</v>
      </c>
      <c r="M117" s="8">
        <v>925.29659632876337</v>
      </c>
      <c r="N117" s="8">
        <v>4.6690851698747364</v>
      </c>
      <c r="O117">
        <v>108096.83349224192</v>
      </c>
      <c r="P117">
        <v>36414.515775802814</v>
      </c>
      <c r="Q117">
        <v>4068.6077973875508</v>
      </c>
      <c r="R117">
        <v>619.27017414690386</v>
      </c>
      <c r="S117">
        <v>3.4741905640414559</v>
      </c>
      <c r="T117">
        <v>133406.69231103195</v>
      </c>
      <c r="U117">
        <v>39287.341173265901</v>
      </c>
      <c r="V117">
        <v>4617.0121409307631</v>
      </c>
      <c r="W117">
        <v>650.81787431710131</v>
      </c>
      <c r="X117">
        <v>3.4442779239734165</v>
      </c>
      <c r="Y117">
        <v>135610.42119995985</v>
      </c>
      <c r="Z117">
        <v>40280.628170941898</v>
      </c>
      <c r="AA117">
        <v>4671.5719782935221</v>
      </c>
      <c r="AB117">
        <v>826.8309433148487</v>
      </c>
      <c r="AC117">
        <v>2.9589935539802363</v>
      </c>
      <c r="AD117">
        <v>144948.21010979346</v>
      </c>
      <c r="AE117">
        <v>43219.577000392303</v>
      </c>
      <c r="AF117">
        <v>4819.9759819690935</v>
      </c>
      <c r="AG117">
        <v>976.90394386308685</v>
      </c>
      <c r="AH117">
        <v>1.661646193928066</v>
      </c>
      <c r="AI117">
        <v>157500.19867757373</v>
      </c>
      <c r="AJ117">
        <v>46222.659998409188</v>
      </c>
      <c r="AK117">
        <v>5105.5970284349332</v>
      </c>
    </row>
    <row r="118" spans="7:37">
      <c r="G118">
        <f>economy!A180</f>
        <v>2134</v>
      </c>
      <c r="H118" s="8">
        <f>carboncycle!L390</f>
        <v>635.87772768255309</v>
      </c>
      <c r="I118" s="8">
        <f>climate!I270</f>
        <v>1.179120941815768</v>
      </c>
      <c r="J118" s="8">
        <f>economy!K180</f>
        <v>154446.72631216212</v>
      </c>
      <c r="K118" s="8">
        <f>economy!L180</f>
        <v>44045.336484011568</v>
      </c>
      <c r="L118" s="8">
        <f>economy!M180</f>
        <v>5140.2109289368154</v>
      </c>
      <c r="M118" s="8">
        <v>928.3086168940182</v>
      </c>
      <c r="N118" s="8">
        <v>4.7041308447403383</v>
      </c>
      <c r="O118">
        <v>108086.18618114818</v>
      </c>
      <c r="P118">
        <v>36668.374437395985</v>
      </c>
      <c r="Q118">
        <v>4086.0781649518117</v>
      </c>
      <c r="R118">
        <v>620.64809261605183</v>
      </c>
      <c r="S118">
        <v>3.4949031171719733</v>
      </c>
      <c r="T118">
        <v>134030.55843200031</v>
      </c>
      <c r="U118">
        <v>39645.492643741214</v>
      </c>
      <c r="V118">
        <v>4646.4459630671381</v>
      </c>
      <c r="W118">
        <v>652.43038111851115</v>
      </c>
      <c r="X118">
        <v>3.465937550723321</v>
      </c>
      <c r="Y118">
        <v>136242.59884138335</v>
      </c>
      <c r="Z118">
        <v>40649.46290157771</v>
      </c>
      <c r="AA118">
        <v>4701.3979307706786</v>
      </c>
      <c r="AB118">
        <v>829.8226128245866</v>
      </c>
      <c r="AC118">
        <v>2.9811190482154171</v>
      </c>
      <c r="AD118">
        <v>145692.22823953204</v>
      </c>
      <c r="AE118">
        <v>43626.249100616413</v>
      </c>
      <c r="AF118">
        <v>4851.6526864744756</v>
      </c>
      <c r="AG118">
        <v>981.33362968026358</v>
      </c>
      <c r="AH118">
        <v>1.6751218693416527</v>
      </c>
      <c r="AI118">
        <v>158519.85693586367</v>
      </c>
      <c r="AJ118">
        <v>46694.644162696517</v>
      </c>
      <c r="AK118">
        <v>5143.002017875765</v>
      </c>
    </row>
    <row r="119" spans="7:37">
      <c r="G119">
        <f>economy!A181</f>
        <v>2135</v>
      </c>
      <c r="H119" s="8">
        <f>carboncycle!L391</f>
        <v>637.53200995861891</v>
      </c>
      <c r="I119" s="8">
        <f>climate!I271</f>
        <v>1.1864550526751003</v>
      </c>
      <c r="J119" s="8">
        <f>economy!K181</f>
        <v>155469.39330477783</v>
      </c>
      <c r="K119" s="8">
        <f>economy!L181</f>
        <v>44494.952575431489</v>
      </c>
      <c r="L119" s="8">
        <f>economy!M181</f>
        <v>5178.1544280707121</v>
      </c>
      <c r="M119" s="8">
        <v>931.26935033898474</v>
      </c>
      <c r="N119" s="8">
        <v>4.7388900376684564</v>
      </c>
      <c r="O119">
        <v>108065.04249733583</v>
      </c>
      <c r="P119">
        <v>36920.516498559169</v>
      </c>
      <c r="Q119">
        <v>4103.3393870738837</v>
      </c>
      <c r="R119">
        <v>622.00780711312109</v>
      </c>
      <c r="S119">
        <v>3.5155094360295829</v>
      </c>
      <c r="T119">
        <v>134648.20760029266</v>
      </c>
      <c r="U119">
        <v>40002.920374478883</v>
      </c>
      <c r="V119">
        <v>4675.7257521718666</v>
      </c>
      <c r="W119">
        <v>654.02216514187648</v>
      </c>
      <c r="X119">
        <v>3.4874856375221968</v>
      </c>
      <c r="Y119">
        <v>136868.24776260383</v>
      </c>
      <c r="Z119">
        <v>41017.53999214049</v>
      </c>
      <c r="AA119">
        <v>4731.064606481782</v>
      </c>
      <c r="AB119">
        <v>832.7802805894903</v>
      </c>
      <c r="AC119">
        <v>3.0031213859380639</v>
      </c>
      <c r="AD119">
        <v>146429.78477426956</v>
      </c>
      <c r="AE119">
        <v>44032.248687962085</v>
      </c>
      <c r="AF119">
        <v>4883.1719023101523</v>
      </c>
      <c r="AG119">
        <v>985.72156623382705</v>
      </c>
      <c r="AH119">
        <v>1.6885234612352211</v>
      </c>
      <c r="AI119">
        <v>159534.96238680181</v>
      </c>
      <c r="AJ119">
        <v>47166.534789996571</v>
      </c>
      <c r="AK119">
        <v>5180.2862599843829</v>
      </c>
    </row>
    <row r="120" spans="7:37">
      <c r="G120">
        <f>economy!A182</f>
        <v>2136</v>
      </c>
      <c r="H120" s="8">
        <f>carboncycle!L392</f>
        <v>639.16901809942306</v>
      </c>
      <c r="I120" s="8">
        <f>climate!I272</f>
        <v>1.193759686248379</v>
      </c>
      <c r="J120" s="8">
        <f>economy!K182</f>
        <v>156488.26133951658</v>
      </c>
      <c r="K120" s="8">
        <f>economy!L182</f>
        <v>44944.566083248195</v>
      </c>
      <c r="L120" s="8">
        <f>economy!M182</f>
        <v>5215.9878422842776</v>
      </c>
      <c r="M120" s="8">
        <v>934.17896153370759</v>
      </c>
      <c r="N120" s="8">
        <v>4.773360337680387</v>
      </c>
      <c r="O120">
        <v>108033.58822677117</v>
      </c>
      <c r="P120">
        <v>37170.94798500021</v>
      </c>
      <c r="Q120">
        <v>4120.3942135043089</v>
      </c>
      <c r="R120">
        <v>623.34926638747083</v>
      </c>
      <c r="S120">
        <v>3.5360075530843478</v>
      </c>
      <c r="T120">
        <v>135259.67107708825</v>
      </c>
      <c r="U120">
        <v>40359.596591665577</v>
      </c>
      <c r="V120">
        <v>4704.8508645882357</v>
      </c>
      <c r="W120">
        <v>655.59316225148086</v>
      </c>
      <c r="X120">
        <v>3.5089200858041885</v>
      </c>
      <c r="Y120">
        <v>137487.40130530749</v>
      </c>
      <c r="Z120">
        <v>41384.830591317244</v>
      </c>
      <c r="AA120">
        <v>4760.5713702491976</v>
      </c>
      <c r="AB120">
        <v>835.70379340562579</v>
      </c>
      <c r="AC120">
        <v>3.0249985558367833</v>
      </c>
      <c r="AD120">
        <v>147160.89746747247</v>
      </c>
      <c r="AE120">
        <v>44437.541553216506</v>
      </c>
      <c r="AF120">
        <v>4914.5327014513523</v>
      </c>
      <c r="AG120">
        <v>990.06742319012892</v>
      </c>
      <c r="AH120">
        <v>1.7018498524422616</v>
      </c>
      <c r="AI120">
        <v>160545.47216422792</v>
      </c>
      <c r="AJ120">
        <v>47638.284992061541</v>
      </c>
      <c r="AK120">
        <v>5217.4476095239434</v>
      </c>
    </row>
    <row r="121" spans="7:37">
      <c r="G121">
        <f>economy!A183</f>
        <v>2137</v>
      </c>
      <c r="H121" s="8">
        <f>carboncycle!L393</f>
        <v>640.78862861226935</v>
      </c>
      <c r="I121" s="8">
        <f>climate!I273</f>
        <v>1.2010341166103109</v>
      </c>
      <c r="J121" s="8">
        <f>economy!K183</f>
        <v>157503.27735237015</v>
      </c>
      <c r="K121" s="8">
        <f>economy!L183</f>
        <v>45394.131798784692</v>
      </c>
      <c r="L121" s="8">
        <f>economy!M183</f>
        <v>5253.7088316837871</v>
      </c>
      <c r="M121" s="8">
        <v>937.03763191177563</v>
      </c>
      <c r="N121" s="8">
        <v>4.8075395047320226</v>
      </c>
      <c r="O121">
        <v>107992.01072214273</v>
      </c>
      <c r="P121">
        <v>37419.675887012403</v>
      </c>
      <c r="Q121">
        <v>4137.2454398816162</v>
      </c>
      <c r="R121">
        <v>624.67242599480937</v>
      </c>
      <c r="S121">
        <v>3.5563955460160752</v>
      </c>
      <c r="T121">
        <v>135864.98229780182</v>
      </c>
      <c r="U121">
        <v>40715.494294526376</v>
      </c>
      <c r="V121">
        <v>4733.8207185609499</v>
      </c>
      <c r="W121">
        <v>657.14331611379509</v>
      </c>
      <c r="X121">
        <v>3.5302388506906039</v>
      </c>
      <c r="Y121">
        <v>138100.09510334558</v>
      </c>
      <c r="Z121">
        <v>41751.306658334172</v>
      </c>
      <c r="AA121">
        <v>4789.9176512824788</v>
      </c>
      <c r="AB121">
        <v>838.59301073557219</v>
      </c>
      <c r="AC121">
        <v>3.0467486221086011</v>
      </c>
      <c r="AD121">
        <v>147885.58625159264</v>
      </c>
      <c r="AE121">
        <v>44842.094266228887</v>
      </c>
      <c r="AF121">
        <v>4945.7342177950331</v>
      </c>
      <c r="AG121">
        <v>994.37088589926725</v>
      </c>
      <c r="AH121">
        <v>1.7150999727990901</v>
      </c>
      <c r="AI121">
        <v>161551.34514665851</v>
      </c>
      <c r="AJ121">
        <v>48109.848450900798</v>
      </c>
      <c r="AK121">
        <v>5254.483974967894</v>
      </c>
    </row>
    <row r="122" spans="7:37">
      <c r="G122">
        <f>economy!A184</f>
        <v>2138</v>
      </c>
      <c r="H122" s="8">
        <f>carboncycle!L394</f>
        <v>642.39072463448269</v>
      </c>
      <c r="I122" s="8">
        <f>climate!I274</f>
        <v>1.2082776309534775</v>
      </c>
      <c r="J122" s="8">
        <f>economy!K184</f>
        <v>158514.3897520325</v>
      </c>
      <c r="K122" s="8">
        <f>economy!L184</f>
        <v>45843.60499373803</v>
      </c>
      <c r="L122" s="8">
        <f>economy!M184</f>
        <v>5291.3151059615993</v>
      </c>
      <c r="M122" s="8">
        <v>939.84555887300019</v>
      </c>
      <c r="N122" s="8">
        <v>4.8414254657459583</v>
      </c>
      <c r="O122">
        <v>107940.49872668806</v>
      </c>
      <c r="P122">
        <v>37666.708121002615</v>
      </c>
      <c r="Q122">
        <v>4153.8959039773054</v>
      </c>
      <c r="R122">
        <v>625.97724814515084</v>
      </c>
      <c r="S122">
        <v>3.5766715387422381</v>
      </c>
      <c r="T122">
        <v>136464.17679801784</v>
      </c>
      <c r="U122">
        <v>41070.587249319375</v>
      </c>
      <c r="V122">
        <v>4762.634792853185</v>
      </c>
      <c r="W122">
        <v>658.67257802994288</v>
      </c>
      <c r="X122">
        <v>3.5514399417042215</v>
      </c>
      <c r="Y122">
        <v>138706.36700409607</v>
      </c>
      <c r="Z122">
        <v>42116.940956544488</v>
      </c>
      <c r="AA122">
        <v>4819.1029417150694</v>
      </c>
      <c r="AB122">
        <v>841.44780448614756</v>
      </c>
      <c r="AC122">
        <v>3.068369723608166</v>
      </c>
      <c r="AD122">
        <v>148603.87316682033</v>
      </c>
      <c r="AE122">
        <v>45245.874171953241</v>
      </c>
      <c r="AF122">
        <v>4976.7756458758504</v>
      </c>
      <c r="AG122">
        <v>998.63165522950965</v>
      </c>
      <c r="AH122">
        <v>1.7282727982297414</v>
      </c>
      <c r="AI122">
        <v>162552.54193116381</v>
      </c>
      <c r="AJ122">
        <v>48581.179425669012</v>
      </c>
      <c r="AK122">
        <v>5291.3933181173597</v>
      </c>
    </row>
    <row r="123" spans="7:37">
      <c r="G123">
        <f>economy!A185</f>
        <v>2139</v>
      </c>
      <c r="H123" s="8">
        <f>carboncycle!L395</f>
        <v>643.97519583766052</v>
      </c>
      <c r="I123" s="8">
        <f>climate!I275</f>
        <v>1.2154895299537674</v>
      </c>
      <c r="J123" s="8">
        <f>economy!K185</f>
        <v>159521.5484089902</v>
      </c>
      <c r="K123" s="8">
        <f>economy!L185</f>
        <v>46292.941428700862</v>
      </c>
      <c r="L123" s="8">
        <f>economy!M185</f>
        <v>5328.8044242665692</v>
      </c>
      <c r="M123" s="8">
        <v>942.60295519205965</v>
      </c>
      <c r="N123" s="8">
        <v>4.8750163106494302</v>
      </c>
      <c r="O123">
        <v>107879.24220282267</v>
      </c>
      <c r="P123">
        <v>37912.053491204453</v>
      </c>
      <c r="Q123">
        <v>4170.3484820211315</v>
      </c>
      <c r="R123">
        <v>627.26370155176619</v>
      </c>
      <c r="S123">
        <v>3.5968337023205237</v>
      </c>
      <c r="T123">
        <v>137057.29213949654</v>
      </c>
      <c r="U123">
        <v>41424.849982852102</v>
      </c>
      <c r="V123">
        <v>4791.2926253559253</v>
      </c>
      <c r="W123">
        <v>660.18090676886277</v>
      </c>
      <c r="X123">
        <v>3.5725214233679266</v>
      </c>
      <c r="Y123">
        <v>139306.2569899392</v>
      </c>
      <c r="Z123">
        <v>42481.70704651517</v>
      </c>
      <c r="AA123">
        <v>4848.1267951336013</v>
      </c>
      <c r="AB123">
        <v>844.26805878519599</v>
      </c>
      <c r="AC123">
        <v>3.0898600729527916</v>
      </c>
      <c r="AD123">
        <v>149315.78229020096</v>
      </c>
      <c r="AE123">
        <v>45648.849386033879</v>
      </c>
      <c r="AF123">
        <v>5007.6562395784495</v>
      </c>
      <c r="AG123">
        <v>1002.8494473980531</v>
      </c>
      <c r="AH123">
        <v>1.7413673498307543</v>
      </c>
      <c r="AI123">
        <v>163549.02480702172</v>
      </c>
      <c r="AJ123">
        <v>49052.23275909209</v>
      </c>
      <c r="AK123">
        <v>5328.1736537032521</v>
      </c>
    </row>
    <row r="124" spans="7:37">
      <c r="G124">
        <f>economy!A186</f>
        <v>2140</v>
      </c>
      <c r="H124" s="8">
        <f>carboncycle!L396</f>
        <v>645.54193833212366</v>
      </c>
      <c r="I124" s="8">
        <f>climate!I276</f>
        <v>1.2226691280971209</v>
      </c>
      <c r="J124" s="8">
        <f>economy!K186</f>
        <v>160524.70464412661</v>
      </c>
      <c r="K124" s="8">
        <f>economy!L186</f>
        <v>46742.097361255714</v>
      </c>
      <c r="L124" s="8">
        <f>economy!M186</f>
        <v>5366.1745950548911</v>
      </c>
      <c r="M124" s="8">
        <v>945.31004843358392</v>
      </c>
      <c r="N124" s="8">
        <v>4.908310288422622</v>
      </c>
      <c r="O124">
        <v>107808.43216562143</v>
      </c>
      <c r="P124">
        <v>38155.721651626918</v>
      </c>
      <c r="Q124">
        <v>4186.6060851084803</v>
      </c>
      <c r="R124">
        <v>628.53176128115865</v>
      </c>
      <c r="S124">
        <v>3.6168802557331179</v>
      </c>
      <c r="T124">
        <v>137644.36783633148</v>
      </c>
      <c r="U124">
        <v>41778.257775545666</v>
      </c>
      <c r="V124">
        <v>4819.7938116912164</v>
      </c>
      <c r="W124">
        <v>661.66826840121985</v>
      </c>
      <c r="X124">
        <v>3.5934814156944754</v>
      </c>
      <c r="Y124">
        <v>139899.80709992722</v>
      </c>
      <c r="Z124">
        <v>42845.57927863935</v>
      </c>
      <c r="AA124">
        <v>4876.98882510147</v>
      </c>
      <c r="AB124">
        <v>847.05366975759978</v>
      </c>
      <c r="AC124">
        <v>3.1112179555873927</v>
      </c>
      <c r="AD124">
        <v>150021.33966517597</v>
      </c>
      <c r="AE124">
        <v>46050.988789956413</v>
      </c>
      <c r="AF124">
        <v>5038.3753108473438</v>
      </c>
      <c r="AG124">
        <v>1007.0239937982844</v>
      </c>
      <c r="AH124">
        <v>1.7543826929570709</v>
      </c>
      <c r="AI124">
        <v>164540.7577291723</v>
      </c>
      <c r="AJ124">
        <v>49522.963883440221</v>
      </c>
      <c r="AK124">
        <v>5364.8230489736261</v>
      </c>
    </row>
    <row r="125" spans="7:37">
      <c r="G125">
        <f>economy!A187</f>
        <v>2141</v>
      </c>
      <c r="H125" s="8">
        <f>carboncycle!L397</f>
        <v>647.09085457153958</v>
      </c>
      <c r="I125" s="8">
        <f>climate!I277</f>
        <v>1.229815753969802</v>
      </c>
      <c r="J125" s="8">
        <f>economy!K187</f>
        <v>161523.81121687056</v>
      </c>
      <c r="K125" s="8">
        <f>economy!L187</f>
        <v>47191.029553646455</v>
      </c>
      <c r="L125" s="8">
        <f>economy!M187</f>
        <v>5403.4234759219544</v>
      </c>
      <c r="M125" s="8">
        <v>947.96708037412566</v>
      </c>
      <c r="N125" s="8">
        <v>4.9413058031615797</v>
      </c>
      <c r="O125">
        <v>107728.26052119744</v>
      </c>
      <c r="P125">
        <v>38397.723068283689</v>
      </c>
      <c r="Q125">
        <v>4202.671655691528</v>
      </c>
      <c r="R125">
        <v>629.78140860409576</v>
      </c>
      <c r="S125">
        <v>3.6368094665594821</v>
      </c>
      <c r="T125">
        <v>138225.44528134217</v>
      </c>
      <c r="U125">
        <v>42130.786654068695</v>
      </c>
      <c r="V125">
        <v>4848.1380038111347</v>
      </c>
      <c r="W125">
        <v>663.1346361341275</v>
      </c>
      <c r="X125">
        <v>3.6143180945738389</v>
      </c>
      <c r="Y125">
        <v>140487.06135173861</v>
      </c>
      <c r="Z125">
        <v>43208.53278529823</v>
      </c>
      <c r="AA125">
        <v>4905.6887036786575</v>
      </c>
      <c r="AB125">
        <v>849.8045453006722</v>
      </c>
      <c r="AC125">
        <v>3.1324417288131392</v>
      </c>
      <c r="AD125">
        <v>150720.57323161932</v>
      </c>
      <c r="AE125">
        <v>46452.262025785443</v>
      </c>
      <c r="AF125">
        <v>5068.93222839595</v>
      </c>
      <c r="AG125">
        <v>1011.155040823693</v>
      </c>
      <c r="AH125">
        <v>1.7673179363101881</v>
      </c>
      <c r="AI125">
        <v>165527.7062915102</v>
      </c>
      <c r="AJ125">
        <v>49993.328826056233</v>
      </c>
      <c r="AK125">
        <v>5401.3396232670948</v>
      </c>
    </row>
    <row r="126" spans="7:37">
      <c r="G126">
        <f>economy!A188</f>
        <v>2142</v>
      </c>
      <c r="H126" s="8">
        <f>carboncycle!L398</f>
        <v>648.62185325770065</v>
      </c>
      <c r="I126" s="8">
        <f>climate!I278</f>
        <v>1.2369287505143021</v>
      </c>
      <c r="J126" s="8">
        <f>economy!K188</f>
        <v>162518.82231290595</v>
      </c>
      <c r="K126" s="8">
        <f>economy!L188</f>
        <v>47639.695280033113</v>
      </c>
      <c r="L126" s="8">
        <f>economy!M188</f>
        <v>5440.5489734156854</v>
      </c>
      <c r="M126" s="8">
        <v>950.57430643143368</v>
      </c>
      <c r="N126" s="8">
        <v>4.9740014101596985</v>
      </c>
      <c r="O126">
        <v>107638.91991000844</v>
      </c>
      <c r="P126">
        <v>38638.068981748576</v>
      </c>
      <c r="Q126">
        <v>4218.5481641555052</v>
      </c>
      <c r="R126">
        <v>631.01263084773097</v>
      </c>
      <c r="S126">
        <v>3.6566196515440552</v>
      </c>
      <c r="T126">
        <v>138800.56767277408</v>
      </c>
      <c r="U126">
        <v>42482.413383566833</v>
      </c>
      <c r="V126">
        <v>4876.3249085939524</v>
      </c>
      <c r="W126">
        <v>664.57999014673351</v>
      </c>
      <c r="X126">
        <v>3.6350296920642737</v>
      </c>
      <c r="Y126">
        <v>141068.06566399272</v>
      </c>
      <c r="Z126">
        <v>43570.543472600271</v>
      </c>
      <c r="AA126">
        <v>4934.2261599393414</v>
      </c>
      <c r="AB126">
        <v>852.5206048590959</v>
      </c>
      <c r="AC126">
        <v>3.1535298207834375</v>
      </c>
      <c r="AD126">
        <v>151413.51275642484</v>
      </c>
      <c r="AE126">
        <v>46852.639490511188</v>
      </c>
      <c r="AF126">
        <v>5099.3264164159127</v>
      </c>
      <c r="AG126">
        <v>1015.2423496886008</v>
      </c>
      <c r="AH126">
        <v>1.7801722310295984</v>
      </c>
      <c r="AI126">
        <v>166509.83770003766</v>
      </c>
      <c r="AJ126">
        <v>50463.284214449523</v>
      </c>
      <c r="AK126">
        <v>5437.7215475728299</v>
      </c>
    </row>
    <row r="127" spans="7:37">
      <c r="G127">
        <f>economy!A189</f>
        <v>2143</v>
      </c>
      <c r="H127" s="8">
        <f>carboncycle!L399</f>
        <v>650.13484924544014</v>
      </c>
      <c r="I127" s="8">
        <f>climate!I279</f>
        <v>1.2440074752528705</v>
      </c>
      <c r="J127" s="8">
        <f>economy!K189</f>
        <v>163509.69353146671</v>
      </c>
      <c r="K127" s="8">
        <f>economy!L189</f>
        <v>48088.052333334454</v>
      </c>
      <c r="L127" s="8">
        <f>economy!M189</f>
        <v>5477.5490428320272</v>
      </c>
      <c r="M127" s="8">
        <v>953.13199510141681</v>
      </c>
      <c r="N127" s="8">
        <v>5.0063958120114718</v>
      </c>
      <c r="O127">
        <v>107540.60355511616</v>
      </c>
      <c r="P127">
        <v>38876.771370078277</v>
      </c>
      <c r="Q127">
        <v>4234.2386054814533</v>
      </c>
      <c r="R127">
        <v>632.22542124884853</v>
      </c>
      <c r="S127">
        <v>3.6763091770649892</v>
      </c>
      <c r="T127">
        <v>139369.7799413827</v>
      </c>
      <c r="U127">
        <v>42833.115459509791</v>
      </c>
      <c r="V127">
        <v>4904.3542864393048</v>
      </c>
      <c r="W127">
        <v>666.00431742673231</v>
      </c>
      <c r="X127">
        <v>3.6556144965929547</v>
      </c>
      <c r="Y127">
        <v>141642.86777900474</v>
      </c>
      <c r="Z127">
        <v>43931.58801172072</v>
      </c>
      <c r="AA127">
        <v>4962.600978489163</v>
      </c>
      <c r="AB127">
        <v>855.201779199557</v>
      </c>
      <c r="AC127">
        <v>3.1744807294706403</v>
      </c>
      <c r="AD127">
        <v>152100.18976470557</v>
      </c>
      <c r="AE127">
        <v>47252.092330025698</v>
      </c>
      <c r="AF127">
        <v>5129.5573532882117</v>
      </c>
      <c r="AG127">
        <v>1019.2856962458663</v>
      </c>
      <c r="AH127">
        <v>1.7929447697884919</v>
      </c>
      <c r="AI127">
        <v>167487.12074591033</v>
      </c>
      <c r="AJ127">
        <v>50932.78728096361</v>
      </c>
      <c r="AK127">
        <v>5473.9670440779855</v>
      </c>
    </row>
    <row r="128" spans="7:37">
      <c r="G128">
        <f>economy!A190</f>
        <v>2144</v>
      </c>
      <c r="H128" s="8">
        <f>carboncycle!L400</f>
        <v>651.62976344767549</v>
      </c>
      <c r="I128" s="8">
        <f>climate!I280</f>
        <v>1.2510513004805615</v>
      </c>
      <c r="J128" s="8">
        <f>economy!K190</f>
        <v>164496.38187223897</v>
      </c>
      <c r="K128" s="8">
        <f>economy!L190</f>
        <v>48536.059031664314</v>
      </c>
      <c r="L128" s="8">
        <f>economy!M190</f>
        <v>5514.4216879929718</v>
      </c>
      <c r="M128" s="8">
        <v>955.64042740315983</v>
      </c>
      <c r="N128" s="8">
        <v>5.0384878547419509</v>
      </c>
      <c r="O128">
        <v>107433.50511540959</v>
      </c>
      <c r="P128">
        <v>39113.842912142005</v>
      </c>
      <c r="Q128">
        <v>4249.7459959963307</v>
      </c>
      <c r="R128">
        <v>633.41977880826926</v>
      </c>
      <c r="S128">
        <v>3.6958764595097358</v>
      </c>
      <c r="T128">
        <v>139933.12867797076</v>
      </c>
      <c r="U128">
        <v>43182.871099180149</v>
      </c>
      <c r="V128">
        <v>4932.2259498636449</v>
      </c>
      <c r="W128">
        <v>667.4076116078636</v>
      </c>
      <c r="X128">
        <v>3.6760708530717188</v>
      </c>
      <c r="Y128">
        <v>142211.51718605342</v>
      </c>
      <c r="Z128">
        <v>44291.643829867375</v>
      </c>
      <c r="AA128">
        <v>4990.8129979835212</v>
      </c>
      <c r="AB128">
        <v>857.84801018523308</v>
      </c>
      <c r="AC128">
        <v>3.1952930216066875</v>
      </c>
      <c r="AD128">
        <v>152780.63747165698</v>
      </c>
      <c r="AE128">
        <v>47650.592432749516</v>
      </c>
      <c r="AF128">
        <v>5159.62457029706</v>
      </c>
      <c r="AG128">
        <v>1023.2848708017204</v>
      </c>
      <c r="AH128">
        <v>1.8056347858946016</v>
      </c>
      <c r="AI128">
        <v>168459.52577839996</v>
      </c>
      <c r="AJ128">
        <v>51401.795867027708</v>
      </c>
      <c r="AK128">
        <v>5510.0743857029584</v>
      </c>
    </row>
    <row r="129" spans="7:37">
      <c r="G129">
        <f>economy!A191</f>
        <v>2145</v>
      </c>
      <c r="H129" s="8">
        <f>carboncycle!L401</f>
        <v>653.10652274057145</v>
      </c>
      <c r="I129" s="8">
        <f>climate!I281</f>
        <v>1.2580596134295949</v>
      </c>
      <c r="J129" s="8">
        <f>economy!K191</f>
        <v>165478.84572189118</v>
      </c>
      <c r="K129" s="8">
        <f>economy!L191</f>
        <v>48983.674224367598</v>
      </c>
      <c r="L129" s="8">
        <f>economy!M191</f>
        <v>5551.1649610078575</v>
      </c>
      <c r="M129" s="8">
        <v>958.09989633232783</v>
      </c>
      <c r="N129" s="8">
        <v>5.0702765239651066</v>
      </c>
      <c r="O129">
        <v>107317.81854379871</v>
      </c>
      <c r="P129">
        <v>39349.296951394739</v>
      </c>
      <c r="Q129">
        <v>4265.073370211534</v>
      </c>
      <c r="R129">
        <v>634.59570814645122</v>
      </c>
      <c r="S129">
        <v>3.7153199655630051</v>
      </c>
      <c r="T129">
        <v>140490.66206144451</v>
      </c>
      <c r="U129">
        <v>43531.659232825863</v>
      </c>
      <c r="V129">
        <v>4959.939762097697</v>
      </c>
      <c r="W129">
        <v>668.78987280845172</v>
      </c>
      <c r="X129">
        <v>3.696397162933196</v>
      </c>
      <c r="Y129">
        <v>142774.06504523201</v>
      </c>
      <c r="Z129">
        <v>44650.689100896096</v>
      </c>
      <c r="AA129">
        <v>5018.8621096487232</v>
      </c>
      <c r="AB129">
        <v>860.45925055028056</v>
      </c>
      <c r="AC129">
        <v>3.2159653316006929</v>
      </c>
      <c r="AD129">
        <v>153454.89071513712</v>
      </c>
      <c r="AE129">
        <v>48048.112422928883</v>
      </c>
      <c r="AF129">
        <v>5189.5276503479772</v>
      </c>
      <c r="AG129">
        <v>1027.2396779278984</v>
      </c>
      <c r="AH129">
        <v>1.8182415523970101</v>
      </c>
      <c r="AI129">
        <v>169427.02467780001</v>
      </c>
      <c r="AJ129">
        <v>51870.268427000039</v>
      </c>
      <c r="AK129">
        <v>5546.0418956253707</v>
      </c>
    </row>
    <row r="130" spans="7:37">
      <c r="G130">
        <f>economy!A192</f>
        <v>2146</v>
      </c>
      <c r="H130" s="8">
        <f>carboncycle!L402</f>
        <v>654.56505986881882</v>
      </c>
      <c r="I130" s="8">
        <f>climate!I282</f>
        <v>1.2650318164067293</v>
      </c>
      <c r="J130" s="8">
        <f>economy!K192</f>
        <v>166457.04484025386</v>
      </c>
      <c r="K130" s="8">
        <f>economy!L192</f>
        <v>49430.857297662275</v>
      </c>
      <c r="L130" s="8">
        <f>economy!M192</f>
        <v>5587.7769620183772</v>
      </c>
      <c r="M130" s="8">
        <v>960.51070632326332</v>
      </c>
      <c r="N130" s="8">
        <v>5.1017609410740707</v>
      </c>
      <c r="O130">
        <v>107193.7379503737</v>
      </c>
      <c r="P130">
        <v>39583.147460129854</v>
      </c>
      <c r="Q130">
        <v>4280.2237777503797</v>
      </c>
      <c r="R130">
        <v>635.7532193603239</v>
      </c>
      <c r="S130">
        <v>3.7346382124123565</v>
      </c>
      <c r="T130">
        <v>141042.42978745577</v>
      </c>
      <c r="U130">
        <v>43879.459494500239</v>
      </c>
      <c r="V130">
        <v>4987.4956356871871</v>
      </c>
      <c r="W130">
        <v>670.15110747105075</v>
      </c>
      <c r="X130">
        <v>3.7165918840923404</v>
      </c>
      <c r="Y130">
        <v>143330.56411194988</v>
      </c>
      <c r="Z130">
        <v>45008.702735600658</v>
      </c>
      <c r="AA130">
        <v>5046.7482558072797</v>
      </c>
      <c r="AB130">
        <v>863.03546367447336</v>
      </c>
      <c r="AC130">
        <v>3.2364963604363219</v>
      </c>
      <c r="AD130">
        <v>154122.98588901042</v>
      </c>
      <c r="AE130">
        <v>48444.625653624178</v>
      </c>
      <c r="AF130">
        <v>5219.2662266910274</v>
      </c>
      <c r="AG130">
        <v>1031.1499362712211</v>
      </c>
      <c r="AH130">
        <v>1.8307643811996639</v>
      </c>
      <c r="AI130">
        <v>170389.59082830037</v>
      </c>
      <c r="AJ130">
        <v>52338.164031614564</v>
      </c>
      <c r="AK130">
        <v>5581.867946793267</v>
      </c>
    </row>
    <row r="131" spans="7:37">
      <c r="G131">
        <f>economy!A193</f>
        <v>2147</v>
      </c>
      <c r="H131" s="8">
        <f>carboncycle!L403</f>
        <v>656.00531335102733</v>
      </c>
      <c r="I131" s="8">
        <f>climate!I283</f>
        <v>1.2719673269052609</v>
      </c>
      <c r="J131" s="8">
        <f>economy!K193</f>
        <v>167430.94034616626</v>
      </c>
      <c r="K131" s="8">
        <f>economy!L193</f>
        <v>49877.568179892995</v>
      </c>
      <c r="L131" s="8">
        <f>economy!M193</f>
        <v>5624.2558389278629</v>
      </c>
      <c r="M131" s="8">
        <v>962.87317272006078</v>
      </c>
      <c r="N131" s="8">
        <v>5.1329403594659953</v>
      </c>
      <c r="O131">
        <v>107061.45747051772</v>
      </c>
      <c r="P131">
        <v>39815.409004242218</v>
      </c>
      <c r="Q131">
        <v>4295.2002803651203</v>
      </c>
      <c r="R131">
        <v>636.89232788139122</v>
      </c>
      <c r="S131">
        <v>3.7538297678764168</v>
      </c>
      <c r="T131">
        <v>141588.48299768553</v>
      </c>
      <c r="U131">
        <v>44226.252212609739</v>
      </c>
      <c r="V131">
        <v>5014.8935310982342</v>
      </c>
      <c r="W131">
        <v>671.49132820324758</v>
      </c>
      <c r="X131">
        <v>3.736653530838129</v>
      </c>
      <c r="Y131">
        <v>143881.06866214535</v>
      </c>
      <c r="Z131">
        <v>45365.664371699677</v>
      </c>
      <c r="AA131">
        <v>5074.4714284088395</v>
      </c>
      <c r="AB131">
        <v>865.57662335813143</v>
      </c>
      <c r="AC131">
        <v>3.2568848745516248</v>
      </c>
      <c r="AD131">
        <v>154784.96087729864</v>
      </c>
      <c r="AE131">
        <v>48840.106199407463</v>
      </c>
      <c r="AF131">
        <v>5248.8399816502824</v>
      </c>
      <c r="AG131">
        <v>1035.0154783607882</v>
      </c>
      <c r="AH131">
        <v>1.8432026221822775</v>
      </c>
      <c r="AI131">
        <v>171347.19909085074</v>
      </c>
      <c r="AJ131">
        <v>52805.442371037767</v>
      </c>
      <c r="AK131">
        <v>5617.55096142808</v>
      </c>
    </row>
    <row r="132" spans="7:37">
      <c r="G132">
        <f>economy!A194</f>
        <v>2148</v>
      </c>
      <c r="H132" s="8">
        <f>carboncycle!L404</f>
        <v>657.42722738523753</v>
      </c>
      <c r="I132" s="8">
        <f>climate!I284</f>
        <v>1.2788655776931801</v>
      </c>
      <c r="J132" s="8">
        <f>economy!K194</f>
        <v>168400.49470301651</v>
      </c>
      <c r="K132" s="8">
        <f>economy!L194</f>
        <v>50323.7673464033</v>
      </c>
      <c r="L132" s="8">
        <f>economy!M194</f>
        <v>5660.5997871155023</v>
      </c>
      <c r="M132" s="8">
        <v>965.18762125687601</v>
      </c>
      <c r="N132" s="8">
        <v>5.163814160804078</v>
      </c>
      <c r="O132">
        <v>106921.17113795536</v>
      </c>
      <c r="P132">
        <v>40046.096708533172</v>
      </c>
      <c r="Q132">
        <v>4310.0059490439171</v>
      </c>
      <c r="R132">
        <v>638.01305433514176</v>
      </c>
      <c r="S132">
        <v>3.7728932504604789</v>
      </c>
      <c r="T132">
        <v>142128.8742098333</v>
      </c>
      <c r="U132">
        <v>44572.018400192639</v>
      </c>
      <c r="V132">
        <v>5042.133455328838</v>
      </c>
      <c r="W132">
        <v>672.81055361968663</v>
      </c>
      <c r="X132">
        <v>3.7565806736599532</v>
      </c>
      <c r="Y132">
        <v>144425.63441827436</v>
      </c>
      <c r="Z132">
        <v>45721.554363543735</v>
      </c>
      <c r="AA132">
        <v>5102.0316675682261</v>
      </c>
      <c r="AB132">
        <v>868.08271359748323</v>
      </c>
      <c r="AC132">
        <v>3.277129704703841</v>
      </c>
      <c r="AD132">
        <v>155440.85498918398</v>
      </c>
      <c r="AE132">
        <v>49234.528848789596</v>
      </c>
      <c r="AF132">
        <v>5278.2486453606653</v>
      </c>
      <c r="AG132">
        <v>1038.8361504129373</v>
      </c>
      <c r="AH132">
        <v>1.8555556623292533</v>
      </c>
      <c r="AI132">
        <v>172299.82577603936</v>
      </c>
      <c r="AJ132">
        <v>53272.063757547061</v>
      </c>
      <c r="AK132">
        <v>5653.0894105182078</v>
      </c>
    </row>
    <row r="133" spans="7:37">
      <c r="G133">
        <f>economy!A195</f>
        <v>2149</v>
      </c>
      <c r="H133" s="8">
        <f>carboncycle!L405</f>
        <v>658.83075175455326</v>
      </c>
      <c r="I133" s="8">
        <f>climate!I285</f>
        <v>1.2857260168789344</v>
      </c>
      <c r="J133" s="8">
        <f>economy!K195</f>
        <v>169365.67170398761</v>
      </c>
      <c r="K133" s="8">
        <f>economy!L195</f>
        <v>50769.415824033218</v>
      </c>
      <c r="L133" s="8">
        <f>economy!M195</f>
        <v>5696.8070491358521</v>
      </c>
      <c r="M133" s="8">
        <v>967.45438754770078</v>
      </c>
      <c r="N133" s="8">
        <v>5.1943818513190854</v>
      </c>
      <c r="O133">
        <v>106773.07276270892</v>
      </c>
      <c r="P133">
        <v>40275.22622258505</v>
      </c>
      <c r="Q133">
        <v>4324.6438612078855</v>
      </c>
      <c r="R133">
        <v>639.11542440180119</v>
      </c>
      <c r="S133">
        <v>3.7918273293439984</v>
      </c>
      <c r="T133">
        <v>142663.65724835926</v>
      </c>
      <c r="U133">
        <v>44916.739744949373</v>
      </c>
      <c r="V133">
        <v>5069.2154605275191</v>
      </c>
      <c r="W133">
        <v>674.10880818536691</v>
      </c>
      <c r="X133">
        <v>3.7763719390130155</v>
      </c>
      <c r="Y133">
        <v>144964.31847612586</v>
      </c>
      <c r="Z133">
        <v>46076.353771565635</v>
      </c>
      <c r="AA133">
        <v>5129.4290601116973</v>
      </c>
      <c r="AB133">
        <v>870.5537283605953</v>
      </c>
      <c r="AC133">
        <v>3.2972297448215326</v>
      </c>
      <c r="AD133">
        <v>156090.70889489967</v>
      </c>
      <c r="AE133">
        <v>49627.869096394876</v>
      </c>
      <c r="AF133">
        <v>5307.4919945129459</v>
      </c>
      <c r="AG133">
        <v>1042.6118121341287</v>
      </c>
      <c r="AH133">
        <v>1.8678229248671803</v>
      </c>
      <c r="AI133">
        <v>173247.44861700491</v>
      </c>
      <c r="AJ133">
        <v>53737.989127839312</v>
      </c>
      <c r="AK133">
        <v>5688.4818133034832</v>
      </c>
    </row>
    <row r="134" spans="7:37">
      <c r="G134">
        <f>economy!A196</f>
        <v>2150</v>
      </c>
      <c r="H134" s="8">
        <f>carboncycle!L406</f>
        <v>660.21584173290512</v>
      </c>
      <c r="I134" s="8">
        <f>climate!I286</f>
        <v>1.2925481079561743</v>
      </c>
      <c r="J134" s="8">
        <f>economy!K196</f>
        <v>170326.43645703411</v>
      </c>
      <c r="K134" s="8">
        <f>economy!L196</f>
        <v>51214.475195247796</v>
      </c>
      <c r="L134" s="8">
        <f>economy!M196</f>
        <v>5732.8759144044516</v>
      </c>
      <c r="M134" s="8">
        <v>969.67381658581553</v>
      </c>
      <c r="N134" s="8">
        <v>5.2246430581525436</v>
      </c>
      <c r="O134">
        <v>106617.35581393047</v>
      </c>
      <c r="P134">
        <v>40502.813687230977</v>
      </c>
      <c r="Q134">
        <v>4339.1170979983926</v>
      </c>
      <c r="R134">
        <v>640.19946867846534</v>
      </c>
      <c r="S134">
        <v>3.8106307243042856</v>
      </c>
      <c r="T134">
        <v>143192.88717603748</v>
      </c>
      <c r="U134">
        <v>45260.398599044107</v>
      </c>
      <c r="V134">
        <v>5096.1396426205556</v>
      </c>
      <c r="W134">
        <v>675.3861220602721</v>
      </c>
      <c r="X134">
        <v>3.7960260090268143</v>
      </c>
      <c r="Y134">
        <v>145497.17923252296</v>
      </c>
      <c r="Z134">
        <v>46430.044351494296</v>
      </c>
      <c r="AA134">
        <v>5156.6637381329292</v>
      </c>
      <c r="AB134">
        <v>872.9896713640029</v>
      </c>
      <c r="AC134">
        <v>3.3171839508462639</v>
      </c>
      <c r="AD134">
        <v>156734.56456254615</v>
      </c>
      <c r="AE134">
        <v>50020.103134900164</v>
      </c>
      <c r="AF134">
        <v>5336.5698511079927</v>
      </c>
      <c r="AG134">
        <v>1046.3423365219053</v>
      </c>
      <c r="AH134">
        <v>1.8800038684114295</v>
      </c>
      <c r="AI134">
        <v>174190.04674240403</v>
      </c>
      <c r="AJ134">
        <v>54203.180044978304</v>
      </c>
      <c r="AK134">
        <v>5723.726736751426</v>
      </c>
    </row>
    <row r="135" spans="7:37">
      <c r="G135">
        <f>economy!A197</f>
        <v>2151</v>
      </c>
      <c r="H135" s="8">
        <f>carboncycle!L407</f>
        <v>661.58245799095403</v>
      </c>
      <c r="I135" s="8">
        <f>climate!I287</f>
        <v>1.2993313298287836</v>
      </c>
      <c r="J135" s="8">
        <f>economy!K197</f>
        <v>171282.75536960474</v>
      </c>
      <c r="K135" s="8">
        <f>economy!L197</f>
        <v>51658.907601905717</v>
      </c>
      <c r="L135" s="8">
        <f>economy!M197</f>
        <v>5768.8047188698292</v>
      </c>
      <c r="M135" s="8">
        <v>971.84626225310296</v>
      </c>
      <c r="N135" s="8">
        <v>5.2545975257435469</v>
      </c>
      <c r="O135">
        <v>106454.21330756987</v>
      </c>
      <c r="P135">
        <v>40728.875701644596</v>
      </c>
      <c r="Q135">
        <v>4353.4287416544566</v>
      </c>
      <c r="R135">
        <v>641.26522254264648</v>
      </c>
      <c r="S135">
        <v>3.8293022055804777</v>
      </c>
      <c r="T135">
        <v>143716.62022636394</v>
      </c>
      <c r="U135">
        <v>45602.977968700099</v>
      </c>
      <c r="V135">
        <v>5122.9061399487391</v>
      </c>
      <c r="W135">
        <v>676.64253094538367</v>
      </c>
      <c r="X135">
        <v>3.8155416211606097</v>
      </c>
      <c r="Y135">
        <v>146024.27631395505</v>
      </c>
      <c r="Z135">
        <v>46782.608543355709</v>
      </c>
      <c r="AA135">
        <v>5183.7358775596895</v>
      </c>
      <c r="AB135">
        <v>875.39055585017138</v>
      </c>
      <c r="AC135">
        <v>3.3369913395659041</v>
      </c>
      <c r="AD135">
        <v>157372.46519586499</v>
      </c>
      <c r="AE135">
        <v>50411.207846758181</v>
      </c>
      <c r="AF135">
        <v>5365.4820812210219</v>
      </c>
      <c r="AG135">
        <v>1050.0276096640855</v>
      </c>
      <c r="AH135">
        <v>1.8920979861223066</v>
      </c>
      <c r="AI135">
        <v>175127.6006494532</v>
      </c>
      <c r="AJ135">
        <v>54667.598699991897</v>
      </c>
      <c r="AK135">
        <v>5758.8227950255914</v>
      </c>
    </row>
    <row r="136" spans="7:37">
      <c r="G136">
        <f>economy!A198</f>
        <v>2152</v>
      </c>
      <c r="H136" s="8">
        <f>carboncycle!L408</f>
        <v>662.93056650214589</v>
      </c>
      <c r="I136" s="8">
        <f>climate!I288</f>
        <v>1.3060751768174352</v>
      </c>
      <c r="J136" s="8">
        <f>economy!K198</f>
        <v>172234.59613313136</v>
      </c>
      <c r="K136" s="8">
        <f>economy!L198</f>
        <v>52102.675748671936</v>
      </c>
      <c r="L136" s="8">
        <f>economy!M198</f>
        <v>5804.59184467267</v>
      </c>
      <c r="M136" s="8">
        <v>973.97208683938959</v>
      </c>
      <c r="N136" s="8">
        <v>5.2842451122610035</v>
      </c>
      <c r="O136">
        <v>106283.83769883374</v>
      </c>
      <c r="P136">
        <v>40953.429291070388</v>
      </c>
      <c r="Q136">
        <v>4367.5818729801122</v>
      </c>
      <c r="R136">
        <v>642.31272601727153</v>
      </c>
      <c r="S136">
        <v>3.8478405936816737</v>
      </c>
      <c r="T136">
        <v>144234.91373686635</v>
      </c>
      <c r="U136">
        <v>45944.461503605889</v>
      </c>
      <c r="V136">
        <v>5149.5151319149172</v>
      </c>
      <c r="W136">
        <v>677.87807593013349</v>
      </c>
      <c r="X136">
        <v>3.8349175678095584</v>
      </c>
      <c r="Y136">
        <v>146545.67050619127</v>
      </c>
      <c r="Z136">
        <v>47134.0294602793</v>
      </c>
      <c r="AA136">
        <v>5210.6456967325057</v>
      </c>
      <c r="AB136">
        <v>877.75640436590743</v>
      </c>
      <c r="AC136">
        <v>3.3566509874415056</v>
      </c>
      <c r="AD136">
        <v>158004.45517300171</v>
      </c>
      <c r="AE136">
        <v>50801.16079571937</v>
      </c>
      <c r="AF136">
        <v>5394.2285937767147</v>
      </c>
      <c r="AG136">
        <v>1053.6675305363387</v>
      </c>
      <c r="AH136">
        <v>1.9041048048711828</v>
      </c>
      <c r="AI136">
        <v>176060.09217706288</v>
      </c>
      <c r="AJ136">
        <v>55131.207913126615</v>
      </c>
      <c r="AK136">
        <v>5793.7686489467478</v>
      </c>
    </row>
    <row r="137" spans="7:37">
      <c r="G137">
        <f>economy!A199</f>
        <v>2153</v>
      </c>
      <c r="H137" s="8">
        <f>carboncycle!L409</f>
        <v>664.26013844893191</v>
      </c>
      <c r="I137" s="8">
        <f>climate!I289</f>
        <v>1.3127791586488391</v>
      </c>
      <c r="J137" s="8">
        <f>economy!K199</f>
        <v>173181.92770730142</v>
      </c>
      <c r="K137" s="8">
        <f>economy!L199</f>
        <v>52545.742906084386</v>
      </c>
      <c r="L137" s="8">
        <f>economy!M199</f>
        <v>5840.2357197924966</v>
      </c>
      <c r="M137" s="8">
        <v>976.05166057195618</v>
      </c>
      <c r="N137" s="8">
        <v>5.3135857860829514</v>
      </c>
      <c r="O137">
        <v>106106.42077938544</v>
      </c>
      <c r="P137">
        <v>41176.491875215805</v>
      </c>
      <c r="Q137">
        <v>4381.5795689013348</v>
      </c>
      <c r="R137">
        <v>643.34202363716236</v>
      </c>
      <c r="S137">
        <v>3.8662447591429268</v>
      </c>
      <c r="T137">
        <v>144747.82608335937</v>
      </c>
      <c r="U137">
        <v>46284.833486153228</v>
      </c>
      <c r="V137">
        <v>5175.966837643251</v>
      </c>
      <c r="W137">
        <v>679.09280334134337</v>
      </c>
      <c r="X137">
        <v>3.854152695865031</v>
      </c>
      <c r="Y137">
        <v>147061.42368491655</v>
      </c>
      <c r="Z137">
        <v>47484.290877131963</v>
      </c>
      <c r="AA137">
        <v>5237.3934549963005</v>
      </c>
      <c r="AB137">
        <v>880.08724854184675</v>
      </c>
      <c r="AC137">
        <v>3.3761620294295818</v>
      </c>
      <c r="AD137">
        <v>158630.57998628353</v>
      </c>
      <c r="AE137">
        <v>51189.940218170967</v>
      </c>
      <c r="AF137">
        <v>5422.8093393359477</v>
      </c>
      <c r="AG137">
        <v>1057.2620107982916</v>
      </c>
      <c r="AH137">
        <v>1.9160238844169748</v>
      </c>
      <c r="AI137">
        <v>176987.50447908099</v>
      </c>
      <c r="AJ137">
        <v>55593.971134769788</v>
      </c>
      <c r="AK137">
        <v>5828.5630054473122</v>
      </c>
    </row>
    <row r="138" spans="7:37">
      <c r="G138">
        <f>economy!A200</f>
        <v>2154</v>
      </c>
      <c r="H138" s="8">
        <f>carboncycle!L410</f>
        <v>665.57115012917097</v>
      </c>
      <c r="I138" s="8">
        <f>climate!I290</f>
        <v>1.3194428004287977</v>
      </c>
      <c r="J138" s="8">
        <f>economy!K200</f>
        <v>174124.72030413116</v>
      </c>
      <c r="K138" s="8">
        <f>economy!L200</f>
        <v>52988.072913280361</v>
      </c>
      <c r="L138" s="8">
        <f>economy!M200</f>
        <v>5875.7348176825826</v>
      </c>
      <c r="M138" s="8">
        <v>978.08536115533821</v>
      </c>
      <c r="N138" s="8">
        <v>5.3426196223244293</v>
      </c>
      <c r="O138">
        <v>105922.15357922936</v>
      </c>
      <c r="P138">
        <v>41398.081237322745</v>
      </c>
      <c r="Q138">
        <v>4395.424900112248</v>
      </c>
      <c r="R138">
        <v>644.3531643170345</v>
      </c>
      <c r="S138">
        <v>3.8845136222325998</v>
      </c>
      <c r="T138">
        <v>145255.41661518341</v>
      </c>
      <c r="U138">
        <v>46624.078820525458</v>
      </c>
      <c r="V138">
        <v>5202.2615146512835</v>
      </c>
      <c r="W138">
        <v>680.28676459370377</v>
      </c>
      <c r="X138">
        <v>3.8732459062324405</v>
      </c>
      <c r="Y138">
        <v>147571.59874743377</v>
      </c>
      <c r="Z138">
        <v>47833.377218998743</v>
      </c>
      <c r="AA138">
        <v>5263.979451306086</v>
      </c>
      <c r="AB138">
        <v>882.38312887312827</v>
      </c>
      <c r="AC138">
        <v>3.3955236578015016</v>
      </c>
      <c r="AD138">
        <v>159250.88618304109</v>
      </c>
      <c r="AE138">
        <v>51577.52501430855</v>
      </c>
      <c r="AF138">
        <v>5451.2243088949226</v>
      </c>
      <c r="AG138">
        <v>1060.810974588316</v>
      </c>
      <c r="AH138">
        <v>1.9278548165933105</v>
      </c>
      <c r="AI138">
        <v>177909.82199766528</v>
      </c>
      <c r="AJ138">
        <v>56055.852446049226</v>
      </c>
      <c r="AK138">
        <v>5863.2046170196854</v>
      </c>
    </row>
    <row r="139" spans="7:37">
      <c r="G139">
        <f>economy!A201</f>
        <v>2155</v>
      </c>
      <c r="H139" s="8">
        <f>carboncycle!L411</f>
        <v>666.86358286272844</v>
      </c>
      <c r="I139" s="8">
        <f>climate!I291</f>
        <v>1.3260656426001196</v>
      </c>
      <c r="J139" s="8">
        <f>economy!K201</f>
        <v>175062.94537185738</v>
      </c>
      <c r="K139" s="8">
        <f>economy!L201</f>
        <v>53429.630180389293</v>
      </c>
      <c r="L139" s="8">
        <f>economy!M201</f>
        <v>5911.0876568934746</v>
      </c>
      <c r="M139" s="8">
        <v>980.07357332152185</v>
      </c>
      <c r="N139" s="8">
        <v>5.3713467994152486</v>
      </c>
      <c r="O139">
        <v>105731.2262732199</v>
      </c>
      <c r="P139">
        <v>41618.215493933501</v>
      </c>
      <c r="Q139">
        <v>4409.1209288098516</v>
      </c>
      <c r="R139">
        <v>645.34620122104297</v>
      </c>
      <c r="S139">
        <v>3.9026461526144263</v>
      </c>
      <c r="T139">
        <v>145757.74559146501</v>
      </c>
      <c r="U139">
        <v>46962.183021652454</v>
      </c>
      <c r="V139">
        <v>5228.3994575356155</v>
      </c>
      <c r="W139">
        <v>681.46001604183789</v>
      </c>
      <c r="X139">
        <v>3.8921961533097482</v>
      </c>
      <c r="Y139">
        <v>148076.2595454671</v>
      </c>
      <c r="Z139">
        <v>48181.273549528079</v>
      </c>
      <c r="AA139">
        <v>5290.4040228476215</v>
      </c>
      <c r="AB139">
        <v>884.64409450137168</v>
      </c>
      <c r="AC139">
        <v>3.414735120961589</v>
      </c>
      <c r="AD139">
        <v>159865.42130749219</v>
      </c>
      <c r="AE139">
        <v>51963.894739154232</v>
      </c>
      <c r="AF139">
        <v>5479.4735326972977</v>
      </c>
      <c r="AG139">
        <v>1064.3143583171382</v>
      </c>
      <c r="AH139">
        <v>1.9395972245066699</v>
      </c>
      <c r="AI139">
        <v>178827.0304367959</v>
      </c>
      <c r="AJ139">
        <v>56516.816559116975</v>
      </c>
      <c r="AK139">
        <v>5897.6922811589084</v>
      </c>
    </row>
    <row r="140" spans="7:37">
      <c r="G140">
        <f>economy!A202</f>
        <v>2156</v>
      </c>
      <c r="H140" s="8">
        <f>carboncycle!L412</f>
        <v>668.13742289829361</v>
      </c>
      <c r="I140" s="8">
        <f>climate!I292</f>
        <v>1.3326472408863914</v>
      </c>
      <c r="J140" s="8">
        <f>economy!K202</f>
        <v>175996.57557866321</v>
      </c>
      <c r="K140" s="8">
        <f>economy!L202</f>
        <v>53870.3796906016</v>
      </c>
      <c r="L140" s="8">
        <f>economy!M202</f>
        <v>5946.2928006857101</v>
      </c>
      <c r="M140" s="8">
        <v>982.01668839061335</v>
      </c>
      <c r="N140" s="8">
        <v>5.3997675957288624</v>
      </c>
      <c r="O140">
        <v>105533.82809213029</v>
      </c>
      <c r="P140">
        <v>41836.913065367793</v>
      </c>
      <c r="Q140">
        <v>4422.6707065167511</v>
      </c>
      <c r="R140">
        <v>646.32119163390905</v>
      </c>
      <c r="S140">
        <v>3.9206413689674431</v>
      </c>
      <c r="T140">
        <v>146254.87411843269</v>
      </c>
      <c r="U140">
        <v>47299.132204052985</v>
      </c>
      <c r="V140">
        <v>5254.3809966721674</v>
      </c>
      <c r="W140">
        <v>682.61261883399709</v>
      </c>
      <c r="X140">
        <v>3.9110024444296574</v>
      </c>
      <c r="Y140">
        <v>148575.47081910307</v>
      </c>
      <c r="Z140">
        <v>48527.965559162447</v>
      </c>
      <c r="AA140">
        <v>5316.6675436739724</v>
      </c>
      <c r="AB140">
        <v>886.87020299805931</v>
      </c>
      <c r="AC140">
        <v>3.4337957222654372</v>
      </c>
      <c r="AD140">
        <v>160474.23384371214</v>
      </c>
      <c r="AE140">
        <v>52349.029593439562</v>
      </c>
      <c r="AF140">
        <v>5507.5570790599595</v>
      </c>
      <c r="AG140">
        <v>1067.7721104604186</v>
      </c>
      <c r="AH140">
        <v>1.9512507617457657</v>
      </c>
      <c r="AI140">
        <v>179739.11673594618</v>
      </c>
      <c r="AJ140">
        <v>56976.828817130183</v>
      </c>
      <c r="AK140">
        <v>5932.0248398001413</v>
      </c>
    </row>
    <row r="141" spans="7:37">
      <c r="G141">
        <f>economy!A203</f>
        <v>2157</v>
      </c>
      <c r="H141" s="8">
        <f>carboncycle!L413</f>
        <v>669.39266132043053</v>
      </c>
      <c r="I141" s="8">
        <f>climate!I293</f>
        <v>1.3391871662225523</v>
      </c>
      <c r="J141" s="8">
        <f>economy!K203</f>
        <v>176925.58479625513</v>
      </c>
      <c r="K141" s="8">
        <f>economy!L203</f>
        <v>54310.287001918048</v>
      </c>
      <c r="L141" s="8">
        <f>economy!M203</f>
        <v>5981.3488566323113</v>
      </c>
      <c r="M141" s="8">
        <v>983.91510384205196</v>
      </c>
      <c r="N141" s="8">
        <v>5.4278823862634091</v>
      </c>
      <c r="O141">
        <v>105330.14723821214</v>
      </c>
      <c r="P141">
        <v>42054.19264692095</v>
      </c>
      <c r="Q141">
        <v>4436.0772719911247</v>
      </c>
      <c r="R141">
        <v>647.27819683365465</v>
      </c>
      <c r="S141">
        <v>3.9384983385668102</v>
      </c>
      <c r="T141">
        <v>146746.86408781979</v>
      </c>
      <c r="U141">
        <v>47634.913070577881</v>
      </c>
      <c r="V141">
        <v>5280.2064969318626</v>
      </c>
      <c r="W141">
        <v>683.74463876743107</v>
      </c>
      <c r="X141">
        <v>3.9296638392683372</v>
      </c>
      <c r="Y141">
        <v>149069.29813190157</v>
      </c>
      <c r="Z141">
        <v>48873.439553269593</v>
      </c>
      <c r="AA141">
        <v>5342.7704233588347</v>
      </c>
      <c r="AB141">
        <v>889.06152014943132</v>
      </c>
      <c r="AC141">
        <v>3.4527048188398215</v>
      </c>
      <c r="AD141">
        <v>161077.37315970604</v>
      </c>
      <c r="AE141">
        <v>52732.910414363942</v>
      </c>
      <c r="AF141">
        <v>5535.4750532131329</v>
      </c>
      <c r="AG141">
        <v>1071.1841913504393</v>
      </c>
      <c r="AH141">
        <v>1.962815111602386</v>
      </c>
      <c r="AI141">
        <v>180646.06904392526</v>
      </c>
      <c r="AJ141">
        <v>57435.855193933821</v>
      </c>
      <c r="AK141">
        <v>5966.2011787515648</v>
      </c>
    </row>
    <row r="142" spans="7:37">
      <c r="G142">
        <f>economy!A204</f>
        <v>2158</v>
      </c>
      <c r="H142" s="8">
        <f>carboncycle!L414</f>
        <v>670.62929395688707</v>
      </c>
      <c r="I142" s="8">
        <f>climate!I294</f>
        <v>1.3456850046731703</v>
      </c>
      <c r="J142" s="8">
        <f>economy!K204</f>
        <v>177849.94808330608</v>
      </c>
      <c r="K142" s="8">
        <f>economy!L204</f>
        <v>54749.318248589429</v>
      </c>
      <c r="L142" s="8">
        <f>economy!M204</f>
        <v>6016.2544762114439</v>
      </c>
      <c r="M142" s="8">
        <v>985.76922289640743</v>
      </c>
      <c r="N142" s="8">
        <v>5.4556916393758712</v>
      </c>
      <c r="O142">
        <v>105120.37080517392</v>
      </c>
      <c r="P142">
        <v>42270.073180796397</v>
      </c>
      <c r="Q142">
        <v>4449.3436492230321</v>
      </c>
      <c r="R142">
        <v>648.21728196597428</v>
      </c>
      <c r="S142">
        <v>3.9562161768283834</v>
      </c>
      <c r="T142">
        <v>147233.77811638347</v>
      </c>
      <c r="U142">
        <v>47969.512901073402</v>
      </c>
      <c r="V142">
        <v>5305.8763564124347</v>
      </c>
      <c r="W142">
        <v>684.85614614547512</v>
      </c>
      <c r="X142">
        <v>3.9481794492233981</v>
      </c>
      <c r="Y142">
        <v>149557.8078072044</v>
      </c>
      <c r="Z142">
        <v>49217.682440193792</v>
      </c>
      <c r="AA142">
        <v>5368.7131056673634</v>
      </c>
      <c r="AB142">
        <v>891.21811974298714</v>
      </c>
      <c r="AC142">
        <v>3.4714618204055196</v>
      </c>
      <c r="AD142">
        <v>161674.88945260106</v>
      </c>
      <c r="AE142">
        <v>53115.518666245829</v>
      </c>
      <c r="AF142">
        <v>5563.2275961552077</v>
      </c>
      <c r="AG142">
        <v>1074.5505729670349</v>
      </c>
      <c r="AH142">
        <v>1.9742899863038925</v>
      </c>
      <c r="AI142">
        <v>181547.87669290337</v>
      </c>
      <c r="AJ142">
        <v>57893.862293458071</v>
      </c>
      <c r="AK142">
        <v>6000.2202271230908</v>
      </c>
    </row>
    <row r="143" spans="7:37">
      <c r="G143">
        <f>economy!A205</f>
        <v>2159</v>
      </c>
      <c r="H143" s="8">
        <f>carboncycle!L415</f>
        <v>671.84732128618111</v>
      </c>
      <c r="I143" s="8">
        <f>climate!I295</f>
        <v>1.3521403573392679</v>
      </c>
      <c r="J143" s="8">
        <f>economy!K205</f>
        <v>178769.64166878001</v>
      </c>
      <c r="K143" s="8">
        <f>economy!L205</f>
        <v>55187.440142252162</v>
      </c>
      <c r="L143" s="8">
        <f>economy!M205</f>
        <v>6051.0083543898663</v>
      </c>
      <c r="M143" s="8">
        <v>987.57945410779666</v>
      </c>
      <c r="N143" s="8">
        <v>5.4831959135701833</v>
      </c>
      <c r="O143">
        <v>104904.68470250171</v>
      </c>
      <c r="P143">
        <v>42484.573828779772</v>
      </c>
      <c r="Q143">
        <v>4462.472845516133</v>
      </c>
      <c r="R143">
        <v>649.13851592026958</v>
      </c>
      <c r="S143">
        <v>3.9737940468197577</v>
      </c>
      <c r="T143">
        <v>147715.67948656611</v>
      </c>
      <c r="U143">
        <v>48302.919540978561</v>
      </c>
      <c r="V143">
        <v>5331.3910051871389</v>
      </c>
      <c r="W143">
        <v>685.94721563639337</v>
      </c>
      <c r="X143">
        <v>3.9665484367636821</v>
      </c>
      <c r="Y143">
        <v>150041.06686566997</v>
      </c>
      <c r="Z143">
        <v>49560.681719242151</v>
      </c>
      <c r="AA143">
        <v>5394.4960672453271</v>
      </c>
      <c r="AB143">
        <v>893.34008335569229</v>
      </c>
      <c r="AC143">
        <v>3.4900661881042492</v>
      </c>
      <c r="AD143">
        <v>162266.8336949716</v>
      </c>
      <c r="AE143">
        <v>53496.836431077376</v>
      </c>
      <c r="AF143">
        <v>5590.8148835229576</v>
      </c>
      <c r="AG143">
        <v>1077.8712387279077</v>
      </c>
      <c r="AH143">
        <v>1.9856751262575412</v>
      </c>
      <c r="AI143">
        <v>182444.53017263691</v>
      </c>
      <c r="AJ143">
        <v>58350.817348836092</v>
      </c>
      <c r="AK143">
        <v>6034.0809567513443</v>
      </c>
    </row>
    <row r="144" spans="7:37">
      <c r="G144">
        <f>economy!A206</f>
        <v>2160</v>
      </c>
      <c r="H144" s="8">
        <f>carboncycle!L416</f>
        <v>673.04674834548587</v>
      </c>
      <c r="I144" s="8">
        <f>climate!I296</f>
        <v>1.3585528402545037</v>
      </c>
      <c r="J144" s="8">
        <f>economy!K206</f>
        <v>179684.64293515234</v>
      </c>
      <c r="K144" s="8">
        <f>economy!L206</f>
        <v>55624.619972769171</v>
      </c>
      <c r="L144" s="8">
        <f>economy!M206</f>
        <v>6085.6092291975265</v>
      </c>
      <c r="M144" s="8">
        <v>989.34621096693058</v>
      </c>
      <c r="N144" s="8">
        <v>5.5103958543400031</v>
      </c>
      <c r="O144">
        <v>104683.27358404415</v>
      </c>
      <c r="P144">
        <v>42697.713945664604</v>
      </c>
      <c r="Q144">
        <v>4475.4678496537963</v>
      </c>
      <c r="R144">
        <v>650.04197120737172</v>
      </c>
      <c r="S144">
        <v>3.9912311587403662</v>
      </c>
      <c r="T144">
        <v>148192.63208832371</v>
      </c>
      <c r="U144">
        <v>48635.1213898731</v>
      </c>
      <c r="V144">
        <v>5356.7509040710047</v>
      </c>
      <c r="W144">
        <v>687.01792613401471</v>
      </c>
      <c r="X144">
        <v>3.9847700147533094</v>
      </c>
      <c r="Y144">
        <v>150519.14296405742</v>
      </c>
      <c r="Z144">
        <v>49902.42546862318</v>
      </c>
      <c r="AA144">
        <v>5420.1198163271565</v>
      </c>
      <c r="AB144">
        <v>895.42750014397529</v>
      </c>
      <c r="AC144">
        <v>3.5085174333308529</v>
      </c>
      <c r="AD144">
        <v>162853.25758230838</v>
      </c>
      <c r="AE144">
        <v>53876.846398997965</v>
      </c>
      <c r="AF144">
        <v>5618.2371244774358</v>
      </c>
      <c r="AG144">
        <v>1081.1461832784535</v>
      </c>
      <c r="AH144">
        <v>1.9969702993067613</v>
      </c>
      <c r="AI144">
        <v>183336.02110489848</v>
      </c>
      <c r="AJ144">
        <v>58806.688221253433</v>
      </c>
      <c r="AK144">
        <v>6067.7823816213795</v>
      </c>
    </row>
    <row r="145" spans="7:37">
      <c r="G145">
        <f>economy!A207</f>
        <v>2161</v>
      </c>
      <c r="H145" s="8">
        <f>carboncycle!L417</f>
        <v>674.22758463883883</v>
      </c>
      <c r="I145" s="8">
        <f>climate!I297</f>
        <v>1.3649220842714731</v>
      </c>
      <c r="J145" s="8">
        <f>economy!K207</f>
        <v>180594.9304015424</v>
      </c>
      <c r="K145" s="8">
        <f>economy!L207</f>
        <v>56060.825608782063</v>
      </c>
      <c r="L145" s="8">
        <f>economy!M207</f>
        <v>6120.0558812940189</v>
      </c>
      <c r="M145" s="8">
        <v>991.06991151478996</v>
      </c>
      <c r="N145" s="8">
        <v>5.5372921910667632</v>
      </c>
      <c r="O145">
        <v>104456.32078078021</v>
      </c>
      <c r="P145">
        <v>42909.513053434071</v>
      </c>
      <c r="Q145">
        <v>4488.3316301485884</v>
      </c>
      <c r="R145">
        <v>650.92772383897568</v>
      </c>
      <c r="S145">
        <v>4.0085267693730948</v>
      </c>
      <c r="T145">
        <v>148664.7003621418</v>
      </c>
      <c r="U145">
        <v>48966.107389990531</v>
      </c>
      <c r="V145">
        <v>5381.9565434053475</v>
      </c>
      <c r="W145">
        <v>688.06836062019784</v>
      </c>
      <c r="X145">
        <v>4.0028434457522941</v>
      </c>
      <c r="Y145">
        <v>150992.10433528118</v>
      </c>
      <c r="Z145">
        <v>50242.902333352562</v>
      </c>
      <c r="AA145">
        <v>5445.5848914637181</v>
      </c>
      <c r="AB145">
        <v>897.48046663560388</v>
      </c>
      <c r="AC145">
        <v>3.5268151165717745</v>
      </c>
      <c r="AD145">
        <v>163434.21348164411</v>
      </c>
      <c r="AE145">
        <v>54255.531858697817</v>
      </c>
      <c r="AF145">
        <v>5645.4945606062256</v>
      </c>
      <c r="AG145">
        <v>1084.375412281232</v>
      </c>
      <c r="AH145">
        <v>2.0081752999995066</v>
      </c>
      <c r="AI145">
        <v>184222.34221813054</v>
      </c>
      <c r="AJ145">
        <v>59261.443398536343</v>
      </c>
      <c r="AK145">
        <v>6101.323557285662</v>
      </c>
    </row>
    <row r="146" spans="7:37">
      <c r="G146">
        <f>economy!A208</f>
        <v>2162</v>
      </c>
      <c r="H146" s="8">
        <f>carboncycle!L418</f>
        <v>675.38984404569476</v>
      </c>
      <c r="I146" s="8">
        <f>climate!I298</f>
        <v>1.3712477349388497</v>
      </c>
      <c r="J146" s="8">
        <f>economy!K208</f>
        <v>181500.48370676843</v>
      </c>
      <c r="K146" s="8">
        <f>economy!L208</f>
        <v>56496.025497982067</v>
      </c>
      <c r="L146" s="8">
        <f>economy!M208</f>
        <v>6154.3471335270833</v>
      </c>
      <c r="M146" s="8">
        <v>992.75097796691546</v>
      </c>
      <c r="N146" s="8">
        <v>5.5638857339735157</v>
      </c>
      <c r="O146">
        <v>104224.00823768464</v>
      </c>
      <c r="P146">
        <v>43119.990816204059</v>
      </c>
      <c r="Q146">
        <v>4501.0671335738061</v>
      </c>
      <c r="R146">
        <v>651.79585320880847</v>
      </c>
      <c r="S146">
        <v>4.0256801815097356</v>
      </c>
      <c r="T146">
        <v>149131.94924326008</v>
      </c>
      <c r="U146">
        <v>49295.867014709242</v>
      </c>
      <c r="V146">
        <v>5407.0084418609677</v>
      </c>
      <c r="W146">
        <v>689.09860602915751</v>
      </c>
      <c r="X146">
        <v>4.0207680412959252</v>
      </c>
      <c r="Y146">
        <v>151460.01972975562</v>
      </c>
      <c r="Z146">
        <v>50582.101513140056</v>
      </c>
      <c r="AA146">
        <v>5470.8918602701542</v>
      </c>
      <c r="AB146">
        <v>899.49908652351871</v>
      </c>
      <c r="AC146">
        <v>3.5449588462508057</v>
      </c>
      <c r="AD146">
        <v>164009.75438134035</v>
      </c>
      <c r="AE146">
        <v>54632.876687762997</v>
      </c>
      <c r="AF146">
        <v>5672.5874648421159</v>
      </c>
      <c r="AG146">
        <v>1087.558942205208</v>
      </c>
      <c r="AH146">
        <v>2.0192899488687637</v>
      </c>
      <c r="AI146">
        <v>185103.48732232614</v>
      </c>
      <c r="AJ146">
        <v>59715.051993487599</v>
      </c>
      <c r="AK146">
        <v>6134.7035802805576</v>
      </c>
    </row>
    <row r="147" spans="7:37">
      <c r="G147">
        <f>economy!A209</f>
        <v>2163</v>
      </c>
      <c r="H147" s="8">
        <f>carboncycle!L419</f>
        <v>676.53354472984961</v>
      </c>
      <c r="I147" s="8">
        <f>climate!I299</f>
        <v>1.3775294523700532</v>
      </c>
      <c r="J147" s="8">
        <f>economy!K209</f>
        <v>182401.283592341</v>
      </c>
      <c r="K147" s="8">
        <f>economy!L209</f>
        <v>56930.18866710877</v>
      </c>
      <c r="L147" s="8">
        <f>economy!M209</f>
        <v>6188.4818504839013</v>
      </c>
      <c r="M147" s="8">
        <v>994.38983634828003</v>
      </c>
      <c r="N147" s="8">
        <v>5.5901773711349847</v>
      </c>
      <c r="O147">
        <v>103986.51645460524</v>
      </c>
      <c r="P147">
        <v>43329.167015931947</v>
      </c>
      <c r="Q147">
        <v>4513.6772829760002</v>
      </c>
      <c r="R147">
        <v>652.64644197554912</v>
      </c>
      <c r="S147">
        <v>4.0426907433525008</v>
      </c>
      <c r="T147">
        <v>149594.44410711969</v>
      </c>
      <c r="U147">
        <v>49624.390257037325</v>
      </c>
      <c r="V147">
        <v>5431.9071452607232</v>
      </c>
      <c r="W147">
        <v>690.10875311368261</v>
      </c>
      <c r="X147">
        <v>4.0385431611549931</v>
      </c>
      <c r="Y147">
        <v>151922.95835804616</v>
      </c>
      <c r="Z147">
        <v>50920.012750273825</v>
      </c>
      <c r="AA147">
        <v>5496.0413181945378</v>
      </c>
      <c r="AB147">
        <v>901.48347046170238</v>
      </c>
      <c r="AC147">
        <v>3.5629482775829966</v>
      </c>
      <c r="AD147">
        <v>164579.93384204421</v>
      </c>
      <c r="AE147">
        <v>55008.865342975667</v>
      </c>
      <c r="AF147">
        <v>5699.5161403988559</v>
      </c>
      <c r="AG147">
        <v>1090.6968001148823</v>
      </c>
      <c r="AH147">
        <v>2.0303140917252889</v>
      </c>
      <c r="AI147">
        <v>185979.45128414989</v>
      </c>
      <c r="AJ147">
        <v>60167.483741979435</v>
      </c>
      <c r="AK147">
        <v>6167.9215875408991</v>
      </c>
    </row>
    <row r="148" spans="7:37">
      <c r="G148">
        <f>economy!A210</f>
        <v>2164</v>
      </c>
      <c r="H148" s="8">
        <f>carboncycle!L420</f>
        <v>677.65870904875567</v>
      </c>
      <c r="I148" s="8">
        <f>climate!I300</f>
        <v>1.3837669111040929</v>
      </c>
      <c r="J148" s="8">
        <f>economy!K210</f>
        <v>183297.31188540778</v>
      </c>
      <c r="K148" s="8">
        <f>economy!L210</f>
        <v>57363.284721682205</v>
      </c>
      <c r="L148" s="8">
        <f>economy!M210</f>
        <v>6222.4589380354473</v>
      </c>
      <c r="M148" s="8">
        <v>995.98691613870062</v>
      </c>
      <c r="N148" s="8">
        <v>5.6161680655441639</v>
      </c>
      <c r="O148">
        <v>103744.02443106481</v>
      </c>
      <c r="P148">
        <v>43537.06152889198</v>
      </c>
      <c r="Q148">
        <v>4526.1649763670503</v>
      </c>
      <c r="R148">
        <v>653.47957594752256</v>
      </c>
      <c r="S148">
        <v>4.0595578478936929</v>
      </c>
      <c r="T148">
        <v>150052.25071605138</v>
      </c>
      <c r="U148">
        <v>49951.667618102103</v>
      </c>
      <c r="V148">
        <v>5456.6532254218409</v>
      </c>
      <c r="W148">
        <v>691.09889631327474</v>
      </c>
      <c r="X148">
        <v>4.0561682125788305</v>
      </c>
      <c r="Y148">
        <v>152380.98983484105</v>
      </c>
      <c r="Z148">
        <v>51256.626317513568</v>
      </c>
      <c r="AA148">
        <v>5521.0338873076971</v>
      </c>
      <c r="AB148">
        <v>903.43373586315761</v>
      </c>
      <c r="AC148">
        <v>3.5807831114375634</v>
      </c>
      <c r="AD148">
        <v>165144.80594881839</v>
      </c>
      <c r="AE148">
        <v>55383.482850577951</v>
      </c>
      <c r="AF148">
        <v>5726.2809197240895</v>
      </c>
      <c r="AG148">
        <v>1093.7890234594418</v>
      </c>
      <c r="AH148">
        <v>2.0412475989626149</v>
      </c>
      <c r="AI148">
        <v>186850.23000230736</v>
      </c>
      <c r="AJ148">
        <v>60618.709000810573</v>
      </c>
      <c r="AK148">
        <v>6200.976755812967</v>
      </c>
    </row>
    <row r="149" spans="7:37">
      <c r="G149">
        <f>economy!A211</f>
        <v>2165</v>
      </c>
      <c r="H149" s="8">
        <f>carboncycle!L421</f>
        <v>678.76536346325452</v>
      </c>
      <c r="I149" s="8">
        <f>climate!I301</f>
        <v>1.3899597999591988</v>
      </c>
      <c r="J149" s="8">
        <f>economy!K211</f>
        <v>184188.5514816606</v>
      </c>
      <c r="K149" s="8">
        <f>economy!L211</f>
        <v>57795.283845477024</v>
      </c>
      <c r="L149" s="8">
        <f>economy!M211</f>
        <v>6256.2773428745104</v>
      </c>
      <c r="M149" s="8">
        <v>997.54264992873516</v>
      </c>
      <c r="N149" s="8">
        <v>5.6418588522357069</v>
      </c>
      <c r="O149">
        <v>103496.70961489686</v>
      </c>
      <c r="P149">
        <v>43743.694302919081</v>
      </c>
      <c r="Q149">
        <v>4538.5330852945699</v>
      </c>
      <c r="R149">
        <v>654.29534396918132</v>
      </c>
      <c r="S149">
        <v>4.0762809322755231</v>
      </c>
      <c r="T149">
        <v>150505.43516721556</v>
      </c>
      <c r="U149">
        <v>50277.690095658596</v>
      </c>
      <c r="V149">
        <v>5481.2472790185047</v>
      </c>
      <c r="W149">
        <v>692.06913362423302</v>
      </c>
      <c r="X149">
        <v>4.0736426495230429</v>
      </c>
      <c r="Y149">
        <v>152834.18412425756</v>
      </c>
      <c r="Z149">
        <v>51591.933006006773</v>
      </c>
      <c r="AA149">
        <v>5545.8702151147418</v>
      </c>
      <c r="AB149">
        <v>905.35000670005888</v>
      </c>
      <c r="AC149">
        <v>3.598463093210567</v>
      </c>
      <c r="AD149">
        <v>165704.42526444868</v>
      </c>
      <c r="AE149">
        <v>55756.714796512104</v>
      </c>
      <c r="AF149">
        <v>5752.8821634699025</v>
      </c>
      <c r="AG149">
        <v>1096.8356598620362</v>
      </c>
      <c r="AH149">
        <v>2.0520903648743567</v>
      </c>
      <c r="AI149">
        <v>187715.82038317237</v>
      </c>
      <c r="AJ149">
        <v>61068.698745336646</v>
      </c>
      <c r="AK149">
        <v>6233.8683010662589</v>
      </c>
    </row>
    <row r="150" spans="7:37">
      <c r="G150">
        <f>economy!A212</f>
        <v>2166</v>
      </c>
      <c r="H150" s="8">
        <f>carboncycle!L422</f>
        <v>679.85353844775068</v>
      </c>
      <c r="I150" s="8">
        <f>climate!I302</f>
        <v>1.3961078218798244</v>
      </c>
      <c r="J150" s="8">
        <f>economy!K212</f>
        <v>185074.98632821764</v>
      </c>
      <c r="K150" s="8">
        <f>economy!L212</f>
        <v>58226.156799745382</v>
      </c>
      <c r="L150" s="8">
        <f>economy!M212</f>
        <v>6289.9360520476539</v>
      </c>
      <c r="M150" s="8">
        <v>999.05747308599393</v>
      </c>
      <c r="N150" s="8">
        <v>5.6672508354662741</v>
      </c>
      <c r="O150">
        <v>103244.7478546237</v>
      </c>
      <c r="P150">
        <v>43949.085335419601</v>
      </c>
      <c r="Q150">
        <v>4550.7844534891437</v>
      </c>
      <c r="R150">
        <v>655.09383780939186</v>
      </c>
      <c r="S150">
        <v>4.0928594771319808</v>
      </c>
      <c r="T150">
        <v>150954.06384180437</v>
      </c>
      <c r="U150">
        <v>50602.449172626875</v>
      </c>
      <c r="V150">
        <v>5505.6899264650419</v>
      </c>
      <c r="W150">
        <v>693.01956647171005</v>
      </c>
      <c r="X150">
        <v>4.0909659718636835</v>
      </c>
      <c r="Y150">
        <v>153282.61148648892</v>
      </c>
      <c r="Z150">
        <v>51925.92411323978</v>
      </c>
      <c r="AA150">
        <v>5570.5509733886047</v>
      </c>
      <c r="AB150">
        <v>907.23241330614542</v>
      </c>
      <c r="AC150">
        <v>3.6159880117080583</v>
      </c>
      <c r="AD150">
        <v>166258.84678392747</v>
      </c>
      <c r="AE150">
        <v>56128.547316645439</v>
      </c>
      <c r="AF150">
        <v>5779.3202594810773</v>
      </c>
      <c r="AG150">
        <v>1099.8367669093052</v>
      </c>
      <c r="AH150">
        <v>2.0628423069838249</v>
      </c>
      <c r="AI150">
        <v>188576.22031667572</v>
      </c>
      <c r="AJ150">
        <v>61517.424566881411</v>
      </c>
      <c r="AK150">
        <v>6266.5954779044378</v>
      </c>
    </row>
    <row r="151" spans="7:37">
      <c r="G151">
        <f>economy!A213</f>
        <v>2167</v>
      </c>
      <c r="H151" s="8">
        <f>carboncycle!L423</f>
        <v>680.92326840085047</v>
      </c>
      <c r="I151" s="8">
        <f>climate!I303</f>
        <v>1.40221069377757</v>
      </c>
      <c r="J151" s="8">
        <f>economy!K213</f>
        <v>185956.60140649331</v>
      </c>
      <c r="K151" s="8">
        <f>economy!L213</f>
        <v>58655.874922196956</v>
      </c>
      <c r="L151" s="8">
        <f>economy!M213</f>
        <v>6323.4340924817388</v>
      </c>
      <c r="M151" s="8">
        <v>1000.5318234317907</v>
      </c>
      <c r="N151" s="8">
        <v>5.6923451859519307</v>
      </c>
      <c r="O151">
        <v>102988.31335548458</v>
      </c>
      <c r="P151">
        <v>44153.254652149612</v>
      </c>
      <c r="Q151">
        <v>4562.9218955870156</v>
      </c>
      <c r="R151">
        <v>655.87515205153818</v>
      </c>
      <c r="S151">
        <v>4.1092930059145312</v>
      </c>
      <c r="T151">
        <v>151398.20335551628</v>
      </c>
      <c r="U151">
        <v>50925.936805672114</v>
      </c>
      <c r="V151">
        <v>5529.9818108201462</v>
      </c>
      <c r="W151">
        <v>693.95029958375903</v>
      </c>
      <c r="X151">
        <v>4.1081377245995681</v>
      </c>
      <c r="Y151">
        <v>153726.34242580473</v>
      </c>
      <c r="Z151">
        <v>52258.591431036497</v>
      </c>
      <c r="AA151">
        <v>5595.0768570260207</v>
      </c>
      <c r="AB151">
        <v>909.08109218141419</v>
      </c>
      <c r="AC151">
        <v>3.633357698040351</v>
      </c>
      <c r="AD151">
        <v>166808.12589011659</v>
      </c>
      <c r="AE151">
        <v>56498.967086991674</v>
      </c>
      <c r="AF151">
        <v>5805.5956218014662</v>
      </c>
      <c r="AG151">
        <v>1102.7924119412596</v>
      </c>
      <c r="AH151">
        <v>2.0735033653859394</v>
      </c>
      <c r="AI151">
        <v>189431.42865246814</v>
      </c>
      <c r="AJ151">
        <v>61964.858669938025</v>
      </c>
      <c r="AK151">
        <v>6299.1575789758235</v>
      </c>
    </row>
    <row r="152" spans="7:37">
      <c r="G152">
        <f>economy!A214</f>
        <v>2168</v>
      </c>
      <c r="H152" s="8">
        <f>carboncycle!L424</f>
        <v>681.97459155648903</v>
      </c>
      <c r="I152" s="8">
        <f>climate!I304</f>
        <v>1.4082681463665481</v>
      </c>
      <c r="J152" s="8">
        <f>economy!K214</f>
        <v>186833.38271506521</v>
      </c>
      <c r="K152" s="8">
        <f>economy!L214</f>
        <v>59084.410125742339</v>
      </c>
      <c r="L152" s="8">
        <f>economy!M214</f>
        <v>6356.7705305052841</v>
      </c>
      <c r="M152" s="8">
        <v>1001.9661409280408</v>
      </c>
      <c r="N152" s="8">
        <v>5.7171431381626325</v>
      </c>
      <c r="O152">
        <v>102727.57863902116</v>
      </c>
      <c r="P152">
        <v>44356.222286755627</v>
      </c>
      <c r="Q152">
        <v>4574.9481959267277</v>
      </c>
      <c r="R152">
        <v>656.63938398545497</v>
      </c>
      <c r="S152">
        <v>4.1255810842033567</v>
      </c>
      <c r="T152">
        <v>151837.92051030823</v>
      </c>
      <c r="U152">
        <v>51248.145413835824</v>
      </c>
      <c r="V152">
        <v>5554.1235967123393</v>
      </c>
      <c r="W152">
        <v>694.86144086739296</v>
      </c>
      <c r="X152">
        <v>4.125157497044297</v>
      </c>
      <c r="Y152">
        <v>154165.4476399066</v>
      </c>
      <c r="Z152">
        <v>52589.927233614646</v>
      </c>
      <c r="AA152">
        <v>5619.4485829262167</v>
      </c>
      <c r="AB152">
        <v>910.89618579916782</v>
      </c>
      <c r="AC152">
        <v>3.6505720245280058</v>
      </c>
      <c r="AD152">
        <v>167352.31831058563</v>
      </c>
      <c r="AE152">
        <v>56867.961313935681</v>
      </c>
      <c r="AF152">
        <v>5831.7086896984783</v>
      </c>
      <c r="AG152">
        <v>1105.7026718416305</v>
      </c>
      <c r="AH152">
        <v>2.0840735021014214</v>
      </c>
      <c r="AI152">
        <v>190281.44517635947</v>
      </c>
      <c r="AJ152">
        <v>62410.973869166555</v>
      </c>
      <c r="AK152">
        <v>6331.5539343837854</v>
      </c>
    </row>
    <row r="153" spans="7:37">
      <c r="G153">
        <f>economy!A215</f>
        <v>2169</v>
      </c>
      <c r="H153" s="8">
        <f>carboncycle!L425</f>
        <v>683.00754989557117</v>
      </c>
      <c r="I153" s="8">
        <f>climate!I305</f>
        <v>1.4142799239936845</v>
      </c>
      <c r="J153" s="8">
        <f>economy!K215</f>
        <v>187705.31725255106</v>
      </c>
      <c r="K153" s="8">
        <f>economy!L215</f>
        <v>59511.734897007162</v>
      </c>
      <c r="L153" s="8">
        <f>economy!M215</f>
        <v>6389.9444713651146</v>
      </c>
      <c r="M153" s="8">
        <v>1003.3608673743104</v>
      </c>
      <c r="N153" s="8">
        <v>5.7416459876737402</v>
      </c>
      <c r="O153">
        <v>102462.71450612502</v>
      </c>
      <c r="P153">
        <v>44558.008261075825</v>
      </c>
      <c r="Q153">
        <v>4586.8661074181255</v>
      </c>
      <c r="R153">
        <v>657.38663350120078</v>
      </c>
      <c r="S153">
        <v>4.141723319005747</v>
      </c>
      <c r="T153">
        <v>152273.28224743227</v>
      </c>
      <c r="U153">
        <v>51569.067867229511</v>
      </c>
      <c r="V153">
        <v>5578.1159692870733</v>
      </c>
      <c r="W153">
        <v>695.75310128667275</v>
      </c>
      <c r="X153">
        <v>4.1420249220094902</v>
      </c>
      <c r="Y153">
        <v>154599.99797064671</v>
      </c>
      <c r="Z153">
        <v>52919.924265710877</v>
      </c>
      <c r="AA153">
        <v>5643.6668888925315</v>
      </c>
      <c r="AB153">
        <v>912.67784241547088</v>
      </c>
      <c r="AC153">
        <v>3.667630903620076</v>
      </c>
      <c r="AD153">
        <v>167891.48007562399</v>
      </c>
      <c r="AE153">
        <v>57235.517724471858</v>
      </c>
      <c r="AF153">
        <v>5857.65992670592</v>
      </c>
      <c r="AG153">
        <v>1108.5676328287873</v>
      </c>
      <c r="AH153">
        <v>2.0945527004432263</v>
      </c>
      <c r="AI153">
        <v>191126.27058704337</v>
      </c>
      <c r="AJ153">
        <v>62855.743586196761</v>
      </c>
      <c r="AK153">
        <v>6363.7839110972427</v>
      </c>
    </row>
    <row r="154" spans="7:37">
      <c r="G154">
        <f>economy!A216</f>
        <v>2170</v>
      </c>
      <c r="H154" s="8">
        <f>carboncycle!L426</f>
        <v>684.02218905814789</v>
      </c>
      <c r="I154" s="8">
        <f>climate!I306</f>
        <v>1.4202457844644218</v>
      </c>
      <c r="J154" s="8">
        <f>economy!K216</f>
        <v>188572.39300050275</v>
      </c>
      <c r="K154" s="8">
        <f>economy!L216</f>
        <v>59937.822294625184</v>
      </c>
      <c r="L154" s="8">
        <f>economy!M216</f>
        <v>6422.9550587388685</v>
      </c>
      <c r="M154" s="8">
        <v>1004.7164461149066</v>
      </c>
      <c r="N154" s="8">
        <v>5.7658550885744804</v>
      </c>
      <c r="O154">
        <v>102193.89000345144</v>
      </c>
      <c r="P154">
        <v>44758.632566196691</v>
      </c>
      <c r="Q154">
        <v>4598.6783504823479</v>
      </c>
      <c r="R154">
        <v>658.11700298467986</v>
      </c>
      <c r="S154">
        <v>4.1577193580431642</v>
      </c>
      <c r="T154">
        <v>152704.3556017571</v>
      </c>
      <c r="U154">
        <v>51888.697475800924</v>
      </c>
      <c r="V154">
        <v>5601.959633175662</v>
      </c>
      <c r="W154">
        <v>696.62539474283881</v>
      </c>
      <c r="X154">
        <v>4.1587396749806569</v>
      </c>
      <c r="Y154">
        <v>155030.06435610761</v>
      </c>
      <c r="Z154">
        <v>53248.575730784971</v>
      </c>
      <c r="AA154">
        <v>5667.7325325574184</v>
      </c>
      <c r="AB154">
        <v>914.42621588106203</v>
      </c>
      <c r="AC154">
        <v>3.6845342868251048</v>
      </c>
      <c r="AD154">
        <v>168425.66747742071</v>
      </c>
      <c r="AE154">
        <v>57601.624556464027</v>
      </c>
      <c r="AF154">
        <v>5883.4498196854238</v>
      </c>
      <c r="AG154">
        <v>1111.3873902473292</v>
      </c>
      <c r="AH154">
        <v>2.1049409643951704</v>
      </c>
      <c r="AI154">
        <v>191965.90647310833</v>
      </c>
      <c r="AJ154">
        <v>63299.141846243278</v>
      </c>
      <c r="AK154">
        <v>6395.8469123619197</v>
      </c>
    </row>
    <row r="155" spans="7:37">
      <c r="G155">
        <f>economy!A217</f>
        <v>2171</v>
      </c>
      <c r="H155" s="8">
        <f>carboncycle!L427</f>
        <v>685.01855825615235</v>
      </c>
      <c r="I155" s="8">
        <f>climate!I307</f>
        <v>1.4261654988642651</v>
      </c>
      <c r="J155" s="8">
        <f>economy!K217</f>
        <v>189434.59890633271</v>
      </c>
      <c r="K155" s="8">
        <f>economy!L217</f>
        <v>60362.64594731688</v>
      </c>
      <c r="L155" s="8">
        <f>economy!M217</f>
        <v>6455.8014742434143</v>
      </c>
      <c r="M155" s="8">
        <v>1006.0333217558951</v>
      </c>
      <c r="N155" s="8">
        <v>5.7897718509331737</v>
      </c>
      <c r="O155">
        <v>101921.27239310718</v>
      </c>
      <c r="P155">
        <v>44958.115144260075</v>
      </c>
      <c r="Q155">
        <v>4610.3876120609921</v>
      </c>
      <c r="R155">
        <v>658.8305972151179</v>
      </c>
      <c r="S155">
        <v>4.1735688890284335</v>
      </c>
      <c r="T155">
        <v>153131.20765738047</v>
      </c>
      <c r="U155">
        <v>52207.02797818165</v>
      </c>
      <c r="V155">
        <v>5625.6553114861872</v>
      </c>
      <c r="W155">
        <v>697.47843795649987</v>
      </c>
      <c r="X155">
        <v>4.1753014732870293</v>
      </c>
      <c r="Y155">
        <v>155455.7177840487</v>
      </c>
      <c r="Z155">
        <v>53575.875279312859</v>
      </c>
      <c r="AA155">
        <v>5691.6462903306274</v>
      </c>
      <c r="AB155">
        <v>916.14146545576705</v>
      </c>
      <c r="AC155">
        <v>3.7012821636553204</v>
      </c>
      <c r="AD155">
        <v>168954.93703040996</v>
      </c>
      <c r="AE155">
        <v>57966.270548935441</v>
      </c>
      <c r="AF155">
        <v>5909.0788779063123</v>
      </c>
      <c r="AG155">
        <v>1114.1620483604447</v>
      </c>
      <c r="AH155">
        <v>2.1152383180026866</v>
      </c>
      <c r="AI155">
        <v>192800.35529034631</v>
      </c>
      <c r="AJ155">
        <v>63741.14327454185</v>
      </c>
      <c r="AK155">
        <v>6427.7423771122048</v>
      </c>
    </row>
    <row r="156" spans="7:37">
      <c r="G156">
        <f>economy!A218</f>
        <v>2172</v>
      </c>
      <c r="H156" s="8">
        <f>carboncycle!L428</f>
        <v>685.99671018671938</v>
      </c>
      <c r="I156" s="8">
        <f>climate!I308</f>
        <v>1.4320388513765898</v>
      </c>
      <c r="J156" s="8">
        <f>economy!K218</f>
        <v>190291.92486627577</v>
      </c>
      <c r="K156" s="8">
        <f>economy!L218</f>
        <v>60786.180051760537</v>
      </c>
      <c r="L156" s="8">
        <f>economy!M218</f>
        <v>6488.4829369399304</v>
      </c>
      <c r="M156" s="8">
        <v>1007.3119398919172</v>
      </c>
      <c r="N156" s="8">
        <v>5.8133977383190354</v>
      </c>
      <c r="O156">
        <v>101645.02712551274</v>
      </c>
      <c r="P156">
        <v>45156.475871013143</v>
      </c>
      <c r="Q156">
        <v>4621.9965446930182</v>
      </c>
      <c r="R156">
        <v>659.52752326440066</v>
      </c>
      <c r="S156">
        <v>4.1892716389344269</v>
      </c>
      <c r="T156">
        <v>153553.90550452768</v>
      </c>
      <c r="U156">
        <v>52524.053530624617</v>
      </c>
      <c r="V156">
        <v>5649.2037448166366</v>
      </c>
      <c r="W156">
        <v>698.31235035189047</v>
      </c>
      <c r="X156">
        <v>4.1917100752666334</v>
      </c>
      <c r="Y156">
        <v>155877.02924671309</v>
      </c>
      <c r="Z156">
        <v>53901.816997176633</v>
      </c>
      <c r="AA156">
        <v>5715.4089563711241</v>
      </c>
      <c r="AB156">
        <v>917.82375562545235</v>
      </c>
      <c r="AC156">
        <v>3.7178745605844368</v>
      </c>
      <c r="AD156">
        <v>169479.3454327721</v>
      </c>
      <c r="AE156">
        <v>58329.444932395265</v>
      </c>
      <c r="AF156">
        <v>5934.5476321442466</v>
      </c>
      <c r="AG156">
        <v>1116.89172014314</v>
      </c>
      <c r="AH156">
        <v>2.1254448047756411</v>
      </c>
      <c r="AI156">
        <v>193629.62033935782</v>
      </c>
      <c r="AJ156">
        <v>64181.723092612076</v>
      </c>
      <c r="AK156">
        <v>6459.4697793843343</v>
      </c>
    </row>
    <row r="157" spans="7:37">
      <c r="G157">
        <f>economy!A219</f>
        <v>2173</v>
      </c>
      <c r="H157" s="8">
        <f>carboncycle!L429</f>
        <v>686.95670094610909</v>
      </c>
      <c r="I157" s="8">
        <f>climate!I309</f>
        <v>1.4378656390971039</v>
      </c>
      <c r="J157" s="8">
        <f>economy!K219</f>
        <v>191144.36170840121</v>
      </c>
      <c r="K157" s="8">
        <f>economy!L219</f>
        <v>61208.39937026237</v>
      </c>
      <c r="L157" s="8">
        <f>economy!M219</f>
        <v>6520.9987028357655</v>
      </c>
      <c r="M157" s="8">
        <v>1008.5527468426774</v>
      </c>
      <c r="N157" s="8">
        <v>5.8367342653802678</v>
      </c>
      <c r="O157">
        <v>101365.31781534622</v>
      </c>
      <c r="P157">
        <v>45353.734539094679</v>
      </c>
      <c r="Q157">
        <v>4633.5077656576823</v>
      </c>
      <c r="R157">
        <v>660.20789039827446</v>
      </c>
      <c r="S157">
        <v>4.2048273732555321</v>
      </c>
      <c r="T157">
        <v>153972.51619773771</v>
      </c>
      <c r="U157">
        <v>52839.768696039406</v>
      </c>
      <c r="V157">
        <v>5672.6056902903656</v>
      </c>
      <c r="W157">
        <v>699.12725394320341</v>
      </c>
      <c r="X157">
        <v>4.2079652794277855</v>
      </c>
      <c r="Y157">
        <v>156294.06969699648</v>
      </c>
      <c r="Z157">
        <v>54226.395394160361</v>
      </c>
      <c r="AA157">
        <v>5739.0213415825901</v>
      </c>
      <c r="AB157">
        <v>919.47325592155778</v>
      </c>
      <c r="AC157">
        <v>3.7343115400194202</v>
      </c>
      <c r="AD157">
        <v>169998.94952908548</v>
      </c>
      <c r="AE157">
        <v>58691.137419209103</v>
      </c>
      <c r="AF157">
        <v>5959.8566337985212</v>
      </c>
      <c r="AG157">
        <v>1119.5765270764216</v>
      </c>
      <c r="AH157">
        <v>2.1355604871031248</v>
      </c>
      <c r="AI157">
        <v>194453.70574346028</v>
      </c>
      <c r="AJ157">
        <v>64620.857114354891</v>
      </c>
      <c r="AK157">
        <v>6491.0286277309388</v>
      </c>
    </row>
    <row r="158" spans="7:37">
      <c r="G158">
        <f>economy!A220</f>
        <v>2174</v>
      </c>
      <c r="H158" s="8">
        <f>carboncycle!L430</f>
        <v>687.89858994425913</v>
      </c>
      <c r="I158" s="8">
        <f>climate!I310</f>
        <v>1.4436456718453399</v>
      </c>
      <c r="J158" s="8">
        <f>economy!K220</f>
        <v>191991.9011756797</v>
      </c>
      <c r="K158" s="8">
        <f>economy!L220</f>
        <v>61629.27922823446</v>
      </c>
      <c r="L158" s="8">
        <f>economy!M220</f>
        <v>6553.348064383621</v>
      </c>
      <c r="M158" s="8">
        <v>1009.756189398964</v>
      </c>
      <c r="N158" s="8">
        <v>5.8597829954781462</v>
      </c>
      <c r="O158">
        <v>101082.30622047119</v>
      </c>
      <c r="P158">
        <v>45549.910842050551</v>
      </c>
      <c r="Q158">
        <v>4644.9238561818856</v>
      </c>
      <c r="R158">
        <v>660.87180997941596</v>
      </c>
      <c r="S158">
        <v>4.2202358952631407</v>
      </c>
      <c r="T158">
        <v>154387.1067153333</v>
      </c>
      <c r="U158">
        <v>53154.168433134553</v>
      </c>
      <c r="V158">
        <v>5695.8619206139638</v>
      </c>
      <c r="W158">
        <v>699.92327322300719</v>
      </c>
      <c r="X158">
        <v>4.2240669236081425</v>
      </c>
      <c r="Y158">
        <v>156706.91000597054</v>
      </c>
      <c r="Z158">
        <v>54549.605392560414</v>
      </c>
      <c r="AA158">
        <v>5762.4842726327406</v>
      </c>
      <c r="AB158">
        <v>921.09014074323977</v>
      </c>
      <c r="AC158">
        <v>3.7505931992865462</v>
      </c>
      <c r="AD158">
        <v>170513.80627411758</v>
      </c>
      <c r="AE158">
        <v>59051.338194021242</v>
      </c>
      <c r="AF158">
        <v>5985.0064540281328</v>
      </c>
      <c r="AG158">
        <v>1122.2165989425293</v>
      </c>
      <c r="AH158">
        <v>2.1455854456801315</v>
      </c>
      <c r="AI158">
        <v>195272.61642690166</v>
      </c>
      <c r="AJ158">
        <v>65058.52174199326</v>
      </c>
      <c r="AK158">
        <v>6522.4184646372969</v>
      </c>
    </row>
    <row r="159" spans="7:37">
      <c r="G159">
        <f>economy!A221</f>
        <v>2175</v>
      </c>
      <c r="H159" s="8">
        <f>carboncycle!L431</f>
        <v>688.82243981998477</v>
      </c>
      <c r="I159" s="8">
        <f>climate!I311</f>
        <v>1.4493787719735265</v>
      </c>
      <c r="J159" s="8">
        <f>economy!K221</f>
        <v>192834.53590911691</v>
      </c>
      <c r="K159" s="8">
        <f>economy!L221</f>
        <v>62048.795511485565</v>
      </c>
      <c r="L159" s="8">
        <f>economy!M221</f>
        <v>6585.530349978203</v>
      </c>
      <c r="M159" s="8">
        <v>1010.9227145780552</v>
      </c>
      <c r="N159" s="8">
        <v>5.882545538376732</v>
      </c>
      <c r="O159">
        <v>100796.15222375489</v>
      </c>
      <c r="P159">
        <v>45745.024359067786</v>
      </c>
      <c r="Q159">
        <v>4656.2473607102393</v>
      </c>
      <c r="R159">
        <v>661.51939537236717</v>
      </c>
      <c r="S159">
        <v>4.2354970452562997</v>
      </c>
      <c r="T159">
        <v>154797.7439201696</v>
      </c>
      <c r="U159">
        <v>53467.248085672167</v>
      </c>
      <c r="V159">
        <v>5718.9732231575954</v>
      </c>
      <c r="W159">
        <v>700.70053505275246</v>
      </c>
      <c r="X159">
        <v>4.240014884132365</v>
      </c>
      <c r="Y159">
        <v>157115.62092175783</v>
      </c>
      <c r="Z159">
        <v>54871.442315916691</v>
      </c>
      <c r="AA159">
        <v>5785.7985909963809</v>
      </c>
      <c r="AB159">
        <v>922.67458918215823</v>
      </c>
      <c r="AC159">
        <v>3.7667196696320318</v>
      </c>
      <c r="AD159">
        <v>171023.97269774982</v>
      </c>
      <c r="AE159">
        <v>59410.03790423365</v>
      </c>
      <c r="AF159">
        <v>6009.997682906519</v>
      </c>
      <c r="AG159">
        <v>1124.8120736212973</v>
      </c>
      <c r="AH159">
        <v>2.1555197789460196</v>
      </c>
      <c r="AI159">
        <v>196086.35809338436</v>
      </c>
      <c r="AJ159">
        <v>65494.693961860619</v>
      </c>
      <c r="AK159">
        <v>6553.6388659395598</v>
      </c>
    </row>
    <row r="160" spans="7:37">
      <c r="G160">
        <f>economy!A222</f>
        <v>2176</v>
      </c>
      <c r="H160" s="8">
        <f>carboncycle!L432</f>
        <v>689.72831635685009</v>
      </c>
      <c r="I160" s="8">
        <f>climate!I312</f>
        <v>1.4550647741731764</v>
      </c>
      <c r="J160" s="8">
        <f>economy!K222</f>
        <v>193672.25943095962</v>
      </c>
      <c r="K160" s="8">
        <f>economy!L222</f>
        <v>62466.924663332167</v>
      </c>
      <c r="L160" s="8">
        <f>economy!M222</f>
        <v>6617.5449234510006</v>
      </c>
      <c r="M160" s="8">
        <v>1012.0527693883637</v>
      </c>
      <c r="N160" s="8">
        <v>5.905023547987823</v>
      </c>
      <c r="O160">
        <v>100507.01381767981</v>
      </c>
      <c r="P160">
        <v>45939.094540419843</v>
      </c>
      <c r="Q160">
        <v>4667.4807862362422</v>
      </c>
      <c r="R160">
        <v>662.15076185033877</v>
      </c>
      <c r="S160">
        <v>4.2506106998086306</v>
      </c>
      <c r="T160">
        <v>155204.49452165785</v>
      </c>
      <c r="U160">
        <v>53779.003371842875</v>
      </c>
      <c r="V160">
        <v>5741.9403990579603</v>
      </c>
      <c r="W160">
        <v>701.45916855536825</v>
      </c>
      <c r="X160">
        <v>4.2558090749693882</v>
      </c>
      <c r="Y160">
        <v>157520.2730297494</v>
      </c>
      <c r="Z160">
        <v>55191.901877872268</v>
      </c>
      <c r="AA160">
        <v>5808.9651520223615</v>
      </c>
      <c r="AB160">
        <v>924.22678484993241</v>
      </c>
      <c r="AC160">
        <v>3.7826911152374993</v>
      </c>
      <c r="AD160">
        <v>171529.50587102229</v>
      </c>
      <c r="AE160">
        <v>59767.22765054863</v>
      </c>
      <c r="AF160">
        <v>6034.83092859516</v>
      </c>
      <c r="AG160">
        <v>1127.3630968877296</v>
      </c>
      <c r="AH160">
        <v>2.1653636025346548</v>
      </c>
      <c r="AI160">
        <v>196894.93720490066</v>
      </c>
      <c r="AJ160">
        <v>65929.351340045949</v>
      </c>
      <c r="AK160">
        <v>6584.689440245269</v>
      </c>
    </row>
    <row r="161" spans="7:37">
      <c r="G161">
        <f>economy!A223</f>
        <v>2177</v>
      </c>
      <c r="H161" s="8">
        <f>carboncycle!L433</f>
        <v>690.61628839972946</v>
      </c>
      <c r="I161" s="8">
        <f>climate!I313</f>
        <v>1.4607035252796998</v>
      </c>
      <c r="J161" s="8">
        <f>economy!K223</f>
        <v>194505.06612798193</v>
      </c>
      <c r="K161" s="8">
        <f>economy!L223</f>
        <v>62883.643681536683</v>
      </c>
      <c r="L161" s="8">
        <f>economy!M223</f>
        <v>6649.3911835631243</v>
      </c>
      <c r="M161" s="8">
        <v>1013.1468006031628</v>
      </c>
      <c r="N161" s="8">
        <v>5.9272187201707043</v>
      </c>
      <c r="O161">
        <v>100215.04709165434</v>
      </c>
      <c r="P161">
        <v>46132.140693611022</v>
      </c>
      <c r="Q161">
        <v>4678.6266016927621</v>
      </c>
      <c r="R161">
        <v>662.76602650387758</v>
      </c>
      <c r="S161">
        <v>4.2655767710125501</v>
      </c>
      <c r="T161">
        <v>155607.42503905369</v>
      </c>
      <c r="U161">
        <v>54089.430373766692</v>
      </c>
      <c r="V161">
        <v>5764.7642623436168</v>
      </c>
      <c r="W161">
        <v>702.1993050099536</v>
      </c>
      <c r="X161">
        <v>4.2714494468902533</v>
      </c>
      <c r="Y161">
        <v>157920.93671415711</v>
      </c>
      <c r="Z161">
        <v>55510.980171167364</v>
      </c>
      <c r="AA161">
        <v>5831.9848240242827</v>
      </c>
      <c r="AB161">
        <v>925.74691570828759</v>
      </c>
      <c r="AC161">
        <v>3.7985077322504868</v>
      </c>
      <c r="AD161">
        <v>172030.46287328735</v>
      </c>
      <c r="AE161">
        <v>60122.89897757968</v>
      </c>
      <c r="AF161">
        <v>6059.5068165356915</v>
      </c>
      <c r="AG161">
        <v>1129.8698222108737</v>
      </c>
      <c r="AH161">
        <v>2.1751170487361109</v>
      </c>
      <c r="AI161">
        <v>197698.36096088146</v>
      </c>
      <c r="AJ161">
        <v>66362.472017900538</v>
      </c>
      <c r="AK161">
        <v>6615.5698283561887</v>
      </c>
    </row>
    <row r="162" spans="7:37">
      <c r="G162">
        <f>economy!A224</f>
        <v>2178</v>
      </c>
      <c r="H162" s="8">
        <f>carboncycle!L434</f>
        <v>691.48642777208056</v>
      </c>
      <c r="I162" s="8">
        <f>climate!I314</f>
        <v>1.4662948840753447</v>
      </c>
      <c r="J162" s="8">
        <f>economy!K224</f>
        <v>195332.95123486003</v>
      </c>
      <c r="K162" s="8">
        <f>economy!L224</f>
        <v>63298.930115080111</v>
      </c>
      <c r="L162" s="8">
        <f>economy!M224</f>
        <v>6681.0685634969677</v>
      </c>
      <c r="M162" s="8">
        <v>1014.2052545432366</v>
      </c>
      <c r="N162" s="8">
        <v>5.9491327905862263</v>
      </c>
      <c r="O162">
        <v>99920.406221929486</v>
      </c>
      <c r="P162">
        <v>46324.181970211961</v>
      </c>
      <c r="Q162">
        <v>4689.6872374003397</v>
      </c>
      <c r="R162">
        <v>663.36530815139463</v>
      </c>
      <c r="S162">
        <v>4.2803952057217538</v>
      </c>
      <c r="T162">
        <v>156006.60176600533</v>
      </c>
      <c r="U162">
        <v>54398.525527126687</v>
      </c>
      <c r="V162">
        <v>5787.445639083021</v>
      </c>
      <c r="W162">
        <v>702.92107774855867</v>
      </c>
      <c r="X162">
        <v>4.2869359866273635</v>
      </c>
      <c r="Y162">
        <v>158317.68212089161</v>
      </c>
      <c r="Z162">
        <v>55828.673656775194</v>
      </c>
      <c r="AA162">
        <v>5854.8584873950549</v>
      </c>
      <c r="AB162">
        <v>927.23517390191739</v>
      </c>
      <c r="AC162">
        <v>3.8141697478301984</v>
      </c>
      <c r="AD162">
        <v>172526.90076046297</v>
      </c>
      <c r="AE162">
        <v>60477.043864537998</v>
      </c>
      <c r="AF162">
        <v>6084.0259886608192</v>
      </c>
      <c r="AG162">
        <v>1132.3324105540569</v>
      </c>
      <c r="AH162">
        <v>2.1847802659698181</v>
      </c>
      <c r="AI162">
        <v>198496.63727766086</v>
      </c>
      <c r="AJ162">
        <v>66794.034707415674</v>
      </c>
      <c r="AK162">
        <v>6646.2797026940407</v>
      </c>
    </row>
    <row r="163" spans="7:37">
      <c r="G163">
        <f>economy!A225</f>
        <v>2179</v>
      </c>
      <c r="H163" s="8">
        <f>carboncycle!L435</f>
        <v>692.33880919394721</v>
      </c>
      <c r="I163" s="8">
        <f>climate!I315</f>
        <v>1.4718387210907424</v>
      </c>
      <c r="J163" s="8">
        <f>economy!K225</f>
        <v>196155.91081764296</v>
      </c>
      <c r="K163" s="8">
        <f>economy!L225</f>
        <v>63712.762060773195</v>
      </c>
      <c r="L163" s="8">
        <f>economy!M225</f>
        <v>6712.5765303466314</v>
      </c>
      <c r="M163" s="8">
        <v>1015.2285768682871</v>
      </c>
      <c r="N163" s="8">
        <v>5.9707675326047127</v>
      </c>
      <c r="O163">
        <v>99623.24346402596</v>
      </c>
      <c r="P163">
        <v>46515.23735337182</v>
      </c>
      <c r="Q163">
        <v>4700.6650845713966</v>
      </c>
      <c r="R163">
        <v>663.94872725154983</v>
      </c>
      <c r="S163">
        <v>4.2950659847928918</v>
      </c>
      <c r="T163">
        <v>156402.09073635092</v>
      </c>
      <c r="U163">
        <v>54706.285610938801</v>
      </c>
      <c r="V163">
        <v>5809.9853665548953</v>
      </c>
      <c r="W163">
        <v>703.62462205505858</v>
      </c>
      <c r="X163">
        <v>4.3022687160360116</v>
      </c>
      <c r="Y163">
        <v>158710.57912175579</v>
      </c>
      <c r="Z163">
        <v>56144.979153182241</v>
      </c>
      <c r="AA163">
        <v>5877.5870337450897</v>
      </c>
      <c r="AB163">
        <v>928.69175559407586</v>
      </c>
      <c r="AC163">
        <v>3.8296774192086511</v>
      </c>
      <c r="AD163">
        <v>173018.87653436992</v>
      </c>
      <c r="AE163">
        <v>60829.654715996301</v>
      </c>
      <c r="AF163">
        <v>6108.3891026236843</v>
      </c>
      <c r="AG163">
        <v>1134.7510301765674</v>
      </c>
      <c r="AH163">
        <v>2.1943534182690243</v>
      </c>
      <c r="AI163">
        <v>199289.77476826022</v>
      </c>
      <c r="AJ163">
        <v>67224.018686473544</v>
      </c>
      <c r="AK163">
        <v>6676.8187667289822</v>
      </c>
    </row>
    <row r="164" spans="7:37">
      <c r="G164">
        <f>economy!A226</f>
        <v>2180</v>
      </c>
      <c r="H164" s="8">
        <f>carboncycle!L436</f>
        <v>693.17351020071078</v>
      </c>
      <c r="I164" s="8">
        <f>climate!I316</f>
        <v>1.4773349184053215</v>
      </c>
      <c r="J164" s="8">
        <f>economy!K226</f>
        <v>196973.94175732319</v>
      </c>
      <c r="K164" s="8">
        <f>economy!L226</f>
        <v>64125.118159716367</v>
      </c>
      <c r="L164" s="8">
        <f>economy!M226</f>
        <v>6743.9145846076372</v>
      </c>
      <c r="M164" s="8">
        <v>1016.2172123769342</v>
      </c>
      <c r="N164" s="8">
        <v>5.9921247552671586</v>
      </c>
      <c r="O164">
        <v>99323.70914758007</v>
      </c>
      <c r="P164">
        <v>46705.325645999052</v>
      </c>
      <c r="Q164">
        <v>4711.5624948687973</v>
      </c>
      <c r="R164">
        <v>664.51640581748779</v>
      </c>
      <c r="S164">
        <v>4.3095891223273037</v>
      </c>
      <c r="T164">
        <v>156793.95769115275</v>
      </c>
      <c r="U164">
        <v>55012.707737465593</v>
      </c>
      <c r="V164">
        <v>5832.3842924410146</v>
      </c>
      <c r="W164">
        <v>704.31007506611104</v>
      </c>
      <c r="X164">
        <v>4.3174476912589475</v>
      </c>
      <c r="Y164">
        <v>159099.69727993887</v>
      </c>
      <c r="Z164">
        <v>56459.893825821804</v>
      </c>
      <c r="AA164">
        <v>5900.1713650641268</v>
      </c>
      <c r="AB164">
        <v>930.11686080491393</v>
      </c>
      <c r="AC164">
        <v>3.845031032767352</v>
      </c>
      <c r="AD164">
        <v>173506.44711313961</v>
      </c>
      <c r="AE164">
        <v>61180.72435273834</v>
      </c>
      <c r="AF164">
        <v>6132.5968310457001</v>
      </c>
      <c r="AG164">
        <v>1137.1258564368502</v>
      </c>
      <c r="AH164">
        <v>2.203836684776439</v>
      </c>
      <c r="AI164">
        <v>200077.78272248761</v>
      </c>
      <c r="AJ164">
        <v>67652.403793982652</v>
      </c>
      <c r="AK164">
        <v>6707.1867544113029</v>
      </c>
    </row>
    <row r="165" spans="7:37">
      <c r="G165">
        <f>economy!A227</f>
        <v>2181</v>
      </c>
      <c r="H165" s="8">
        <f>carboncycle!L437</f>
        <v>693.99061106261058</v>
      </c>
      <c r="I165" s="8">
        <f>climate!I317</f>
        <v>1.4827833694468397</v>
      </c>
      <c r="J165" s="8">
        <f>economy!K227</f>
        <v>197787.04173351685</v>
      </c>
      <c r="K165" s="8">
        <f>economy!L227</f>
        <v>64535.977593610951</v>
      </c>
      <c r="L165" s="8">
        <f>economy!M227</f>
        <v>6775.0822596661319</v>
      </c>
      <c r="M165" s="8">
        <v>1017.1716048151358</v>
      </c>
      <c r="N165" s="8">
        <v>6.0132063012991539</v>
      </c>
      <c r="O165">
        <v>99021.951673516145</v>
      </c>
      <c r="P165">
        <v>46894.465459595522</v>
      </c>
      <c r="Q165">
        <v>4722.3817800170655</v>
      </c>
      <c r="R165">
        <v>665.06846733291309</v>
      </c>
      <c r="S165">
        <v>4.3239646649136088</v>
      </c>
      <c r="T165">
        <v>157182.2680469609</v>
      </c>
      <c r="U165">
        <v>55317.789342275799</v>
      </c>
      <c r="V165">
        <v>5854.6432740413247</v>
      </c>
      <c r="W165">
        <v>704.97757567419615</v>
      </c>
      <c r="X165">
        <v>4.3324730018947148</v>
      </c>
      <c r="Y165">
        <v>159485.10581680352</v>
      </c>
      <c r="Z165">
        <v>56773.415176662005</v>
      </c>
      <c r="AA165">
        <v>5922.6123929065707</v>
      </c>
      <c r="AB165">
        <v>931.51069325257606</v>
      </c>
      <c r="AC165">
        <v>3.860230903129612</v>
      </c>
      <c r="AD165">
        <v>173989.66930268219</v>
      </c>
      <c r="AE165">
        <v>61530.246002694919</v>
      </c>
      <c r="AF165">
        <v>6156.6498607827598</v>
      </c>
      <c r="AG165">
        <v>1139.4570715972764</v>
      </c>
      <c r="AH165">
        <v>2.2132302592509294</v>
      </c>
      <c r="AI165">
        <v>200860.67108735963</v>
      </c>
      <c r="AJ165">
        <v>68079.170424899537</v>
      </c>
      <c r="AK165">
        <v>6737.3834296064033</v>
      </c>
    </row>
    <row r="166" spans="7:37">
      <c r="G166">
        <f>economy!A228</f>
        <v>2182</v>
      </c>
      <c r="H166" s="8">
        <f>carboncycle!L438</f>
        <v>694.79019470504647</v>
      </c>
      <c r="I166" s="8">
        <f>climate!I318</f>
        <v>1.48818397879027</v>
      </c>
      <c r="J166" s="8">
        <f>economy!K228</f>
        <v>198595.20920825674</v>
      </c>
      <c r="K166" s="8">
        <f>economy!L228</f>
        <v>64945.320080930644</v>
      </c>
      <c r="L166" s="8">
        <f>economy!M228</f>
        <v>6806.079121287984</v>
      </c>
      <c r="M166" s="8">
        <v>1018.0921966928554</v>
      </c>
      <c r="N166" s="8">
        <v>6.0340140451769599</v>
      </c>
      <c r="O166">
        <v>98718.117513453952</v>
      </c>
      <c r="P166">
        <v>47082.675203733554</v>
      </c>
      <c r="Q166">
        <v>4733.1252114645667</v>
      </c>
      <c r="R166">
        <v>665.60503667000353</v>
      </c>
      <c r="S166">
        <v>4.3381926908719395</v>
      </c>
      <c r="T166">
        <v>157567.0868652903</v>
      </c>
      <c r="U166">
        <v>55621.52817445554</v>
      </c>
      <c r="V166">
        <v>5876.7631775112404</v>
      </c>
      <c r="W166">
        <v>705.62726443272811</v>
      </c>
      <c r="X166">
        <v>4.3473447701704453</v>
      </c>
      <c r="Y166">
        <v>159866.87357994734</v>
      </c>
      <c r="Z166">
        <v>57085.541033954891</v>
      </c>
      <c r="AA166">
        <v>5944.9110376001972</v>
      </c>
      <c r="AB166">
        <v>932.87346019705956</v>
      </c>
      <c r="AC166">
        <v>3.8752773722685792</v>
      </c>
      <c r="AD166">
        <v>174468.59976919467</v>
      </c>
      <c r="AE166">
        <v>61878.213291972839</v>
      </c>
      <c r="AF166">
        <v>6180.5488922097211</v>
      </c>
      <c r="AG166">
        <v>1141.744864630557</v>
      </c>
      <c r="AH166">
        <v>2.2225343495851173</v>
      </c>
      <c r="AI166">
        <v>201638.45044784158</v>
      </c>
      <c r="AJ166">
        <v>68504.299525145616</v>
      </c>
      <c r="AK166">
        <v>6767.4085855333751</v>
      </c>
    </row>
    <row r="167" spans="7:37">
      <c r="G167">
        <f>economy!A229</f>
        <v>2183</v>
      </c>
      <c r="H167" s="8">
        <f>carboncycle!L439</f>
        <v>695.5723466296854</v>
      </c>
      <c r="I167" s="8">
        <f>climate!I319</f>
        <v>1.4935366619562578</v>
      </c>
      <c r="J167" s="8">
        <f>economy!K229</f>
        <v>199398.44340990554</v>
      </c>
      <c r="K167" s="8">
        <f>economy!L229</f>
        <v>65353.125872957986</v>
      </c>
      <c r="L167" s="8">
        <f>economy!M229</f>
        <v>6836.9047671078533</v>
      </c>
      <c r="M167" s="8">
        <v>1018.9794291088022</v>
      </c>
      <c r="N167" s="8">
        <v>6.0545498912451094</v>
      </c>
      <c r="O167">
        <v>98412.35121126083</v>
      </c>
      <c r="P167">
        <v>47269.973076162096</v>
      </c>
      <c r="Q167">
        <v>4743.7950200949181</v>
      </c>
      <c r="R167">
        <v>666.12624000914366</v>
      </c>
      <c r="S167">
        <v>4.3522733095005179</v>
      </c>
      <c r="T167">
        <v>157948.47882329955</v>
      </c>
      <c r="U167">
        <v>55923.922286974703</v>
      </c>
      <c r="V167">
        <v>5898.7448771209483</v>
      </c>
      <c r="W167">
        <v>706.25928346323303</v>
      </c>
      <c r="X167">
        <v>4.3620631501197442</v>
      </c>
      <c r="Y167">
        <v>160245.0690125261</v>
      </c>
      <c r="Z167">
        <v>57396.269542149123</v>
      </c>
      <c r="AA167">
        <v>5967.0682274779911</v>
      </c>
      <c r="AB167">
        <v>934.2053722868493</v>
      </c>
      <c r="AC167">
        <v>3.8901708086310518</v>
      </c>
      <c r="AD167">
        <v>174943.295012699</v>
      </c>
      <c r="AE167">
        <v>62224.62023597955</v>
      </c>
      <c r="AF167">
        <v>6204.2946385228652</v>
      </c>
      <c r="AG167">
        <v>1143.9894310278605</v>
      </c>
      <c r="AH167">
        <v>2.2317491773337452</v>
      </c>
      <c r="AI167">
        <v>202411.13200790845</v>
      </c>
      <c r="AJ167">
        <v>68927.772586424107</v>
      </c>
      <c r="AK167">
        <v>6797.262044207183</v>
      </c>
    </row>
    <row r="168" spans="7:37">
      <c r="G168">
        <f>economy!A230</f>
        <v>2184</v>
      </c>
      <c r="H168" s="8">
        <f>carboncycle!L440</f>
        <v>696.33715483638366</v>
      </c>
      <c r="I168" s="8">
        <f>climate!I320</f>
        <v>1.4988413452093599</v>
      </c>
      <c r="J168" s="8">
        <f>economy!K230</f>
        <v>200196.74431719331</v>
      </c>
      <c r="K168" s="8">
        <f>economy!L230</f>
        <v>65759.375749692408</v>
      </c>
      <c r="L168" s="8">
        <f>economy!M230</f>
        <v>6867.5588261186494</v>
      </c>
      <c r="M168" s="8">
        <v>1019.8337415830639</v>
      </c>
      <c r="N168" s="8">
        <v>6.0748157718849018</v>
      </c>
      <c r="O168">
        <v>98104.795386659476</v>
      </c>
      <c r="P168">
        <v>47456.3770535289</v>
      </c>
      <c r="Q168">
        <v>4754.3933959860469</v>
      </c>
      <c r="R168">
        <v>666.63220476047411</v>
      </c>
      <c r="S168">
        <v>4.3662066603252585</v>
      </c>
      <c r="T168">
        <v>158326.50818565732</v>
      </c>
      <c r="U168">
        <v>56224.970027210948</v>
      </c>
      <c r="V168">
        <v>5920.5892545365832</v>
      </c>
      <c r="W168">
        <v>706.87377636458052</v>
      </c>
      <c r="X168">
        <v>4.3766283267662613</v>
      </c>
      <c r="Y168">
        <v>160619.7601238238</v>
      </c>
      <c r="Z168">
        <v>57705.599151970549</v>
      </c>
      <c r="AA168">
        <v>5989.0848981330082</v>
      </c>
      <c r="AB168">
        <v>935.5066434083277</v>
      </c>
      <c r="AC168">
        <v>3.9049116062771096</v>
      </c>
      <c r="AD168">
        <v>175413.8113415906</v>
      </c>
      <c r="AE168">
        <v>62569.461230646732</v>
      </c>
      <c r="AF168">
        <v>6227.8878250603757</v>
      </c>
      <c r="AG168">
        <v>1146.1909726086897</v>
      </c>
      <c r="AH168">
        <v>2.2408749772526564</v>
      </c>
      <c r="AI168">
        <v>203178.72757192541</v>
      </c>
      <c r="AJ168">
        <v>69349.571640942755</v>
      </c>
      <c r="AK168">
        <v>6826.9436558847419</v>
      </c>
    </row>
    <row r="169" spans="7:37">
      <c r="G169">
        <f>economy!A231</f>
        <v>2185</v>
      </c>
      <c r="H169" s="8">
        <f>carboncycle!L441</f>
        <v>697.08470974594286</v>
      </c>
      <c r="I169" s="8">
        <f>climate!I321</f>
        <v>1.5040979653562614</v>
      </c>
      <c r="J169" s="8">
        <f>economy!K231</f>
        <v>200990.11264338621</v>
      </c>
      <c r="K169" s="8">
        <f>economy!L231</f>
        <v>66164.05101563569</v>
      </c>
      <c r="L169" s="8">
        <f>economy!M231</f>
        <v>6898.0409581617014</v>
      </c>
      <c r="M169" s="8">
        <v>1020.6555718974552</v>
      </c>
      <c r="N169" s="8">
        <v>6.0948136457331525</v>
      </c>
      <c r="O169">
        <v>97795.590740802494</v>
      </c>
      <c r="P169">
        <v>47641.904882705108</v>
      </c>
      <c r="Q169">
        <v>4764.9224882152666</v>
      </c>
      <c r="R169">
        <v>667.12305948724145</v>
      </c>
      <c r="S169">
        <v>4.3799929123530328</v>
      </c>
      <c r="T169">
        <v>158701.23877758189</v>
      </c>
      <c r="U169">
        <v>56524.670027635744</v>
      </c>
      <c r="V169">
        <v>5942.2971981231931</v>
      </c>
      <c r="W169">
        <v>707.47088812425875</v>
      </c>
      <c r="X169">
        <v>4.3910405153135041</v>
      </c>
      <c r="Y169">
        <v>160991.01446105196</v>
      </c>
      <c r="Z169">
        <v>58013.528610672896</v>
      </c>
      <c r="AA169">
        <v>6010.961991696121</v>
      </c>
      <c r="AB169">
        <v>936.77749053796401</v>
      </c>
      <c r="AC169">
        <v>3.9195001840355816</v>
      </c>
      <c r="AD169">
        <v>175880.20484818507</v>
      </c>
      <c r="AE169">
        <v>62912.731043756285</v>
      </c>
      <c r="AF169">
        <v>6251.3291886406105</v>
      </c>
      <c r="AG169">
        <v>1148.3496973325732</v>
      </c>
      <c r="AH169">
        <v>2.2499119968482377</v>
      </c>
      <c r="AI169">
        <v>203941.24952634954</v>
      </c>
      <c r="AJ169">
        <v>69769.679256047995</v>
      </c>
      <c r="AK169">
        <v>6856.4532985151309</v>
      </c>
    </row>
    <row r="170" spans="7:37">
      <c r="G170">
        <f>economy!A232</f>
        <v>2186</v>
      </c>
      <c r="H170" s="8">
        <f>carboncycle!L442</f>
        <v>697.81510412371324</v>
      </c>
      <c r="I170" s="8">
        <f>climate!I322</f>
        <v>1.5093064695441507</v>
      </c>
      <c r="J170" s="8">
        <f>economy!K232</f>
        <v>201778.54982058788</v>
      </c>
      <c r="K170" s="8">
        <f>economy!L232</f>
        <v>66567.133495460046</v>
      </c>
      <c r="L170" s="8">
        <f>economy!M232</f>
        <v>6928.3508534176435</v>
      </c>
      <c r="M170" s="8">
        <v>1021.4453559433995</v>
      </c>
      <c r="N170" s="8">
        <v>6.114545495950507</v>
      </c>
      <c r="O170">
        <v>97484.876063727963</v>
      </c>
      <c r="P170">
        <v>47826.574072698932</v>
      </c>
      <c r="Q170">
        <v>4775.384404708584</v>
      </c>
      <c r="R170">
        <v>667.59893383093504</v>
      </c>
      <c r="S170">
        <v>4.3936322633291729</v>
      </c>
      <c r="T170">
        <v>159072.73395903636</v>
      </c>
      <c r="U170">
        <v>56823.021196664013</v>
      </c>
      <c r="V170">
        <v>5963.869602269071</v>
      </c>
      <c r="W170">
        <v>708.05076503168016</v>
      </c>
      <c r="X170">
        <v>4.4052999603414102</v>
      </c>
      <c r="Y170">
        <v>161358.89908236216</v>
      </c>
      <c r="Z170">
        <v>58320.056952461819</v>
      </c>
      <c r="AA170">
        <v>6032.7004561362028</v>
      </c>
      <c r="AB170">
        <v>938.01813359727942</v>
      </c>
      <c r="AC170">
        <v>3.9339369846753494</v>
      </c>
      <c r="AD170">
        <v>176342.53138524323</v>
      </c>
      <c r="AE170">
        <v>63254.424806371288</v>
      </c>
      <c r="AF170">
        <v>6274.6194769178992</v>
      </c>
      <c r="AG170">
        <v>1150.4658191126261</v>
      </c>
      <c r="AH170">
        <v>2.2588604959371814</v>
      </c>
      <c r="AI170">
        <v>204698.71082174958</v>
      </c>
      <c r="AJ170">
        <v>70188.078528776343</v>
      </c>
      <c r="AK170">
        <v>6885.7908771938746</v>
      </c>
    </row>
    <row r="171" spans="7:37">
      <c r="G171">
        <f>economy!A233</f>
        <v>2187</v>
      </c>
      <c r="H171" s="8">
        <f>carboncycle!L443</f>
        <v>698.52843300405846</v>
      </c>
      <c r="I171" s="8">
        <f>climate!I323</f>
        <v>1.5144668150594292</v>
      </c>
      <c r="J171" s="8">
        <f>economy!K233</f>
        <v>202562.05798418267</v>
      </c>
      <c r="K171" s="8">
        <f>economy!L233</f>
        <v>66968.605529566223</v>
      </c>
      <c r="L171" s="8">
        <f>economy!M233</f>
        <v>6958.4882318984346</v>
      </c>
      <c r="M171" s="8">
        <v>1022.2035275771639</v>
      </c>
      <c r="N171" s="8">
        <v>6.1340133285386447</v>
      </c>
      <c r="O171">
        <v>97172.788243607734</v>
      </c>
      <c r="P171">
        <v>48010.401887143635</v>
      </c>
      <c r="Q171">
        <v>4785.7812121327461</v>
      </c>
      <c r="R171">
        <v>668.05995843819915</v>
      </c>
      <c r="S171">
        <v>4.4071249389997798</v>
      </c>
      <c r="T171">
        <v>159441.05660006552</v>
      </c>
      <c r="U171">
        <v>57120.022709670455</v>
      </c>
      <c r="V171">
        <v>5985.3073667314366</v>
      </c>
      <c r="W171">
        <v>708.61355459350375</v>
      </c>
      <c r="X171">
        <v>4.419406935010155</v>
      </c>
      <c r="Y171">
        <v>161723.48053105327</v>
      </c>
      <c r="Z171">
        <v>58625.183489094758</v>
      </c>
      <c r="AA171">
        <v>6054.3012445827226</v>
      </c>
      <c r="AB171">
        <v>939.22879531058777</v>
      </c>
      <c r="AC171">
        <v>3.9482224740924705</v>
      </c>
      <c r="AD171">
        <v>176800.84654345966</v>
      </c>
      <c r="AE171">
        <v>63594.538004375514</v>
      </c>
      <c r="AF171">
        <v>6297.7594477557277</v>
      </c>
      <c r="AG171">
        <v>1152.5395576310239</v>
      </c>
      <c r="AH171">
        <v>2.2677207462164035</v>
      </c>
      <c r="AI171">
        <v>205451.12495514471</v>
      </c>
      <c r="AJ171">
        <v>70604.753080328388</v>
      </c>
      <c r="AK171">
        <v>6914.9563236215663</v>
      </c>
    </row>
    <row r="172" spans="7:37">
      <c r="G172">
        <f>economy!A234</f>
        <v>2188</v>
      </c>
      <c r="H172" s="8">
        <f>carboncycle!L444</f>
        <v>699.22479361569503</v>
      </c>
      <c r="I172" s="8">
        <f>climate!I324</f>
        <v>1.519578969126913</v>
      </c>
      <c r="J172" s="8">
        <f>economy!K234</f>
        <v>203340.63995741884</v>
      </c>
      <c r="K172" s="8">
        <f>economy!L234</f>
        <v>67368.449969534864</v>
      </c>
      <c r="L172" s="8">
        <f>economy!M234</f>
        <v>6988.4528429408556</v>
      </c>
      <c r="M172" s="8">
        <v>1022.9305184822649</v>
      </c>
      <c r="N172" s="8">
        <v>6.15321917070567</v>
      </c>
      <c r="O172">
        <v>96859.462277704908</v>
      </c>
      <c r="P172">
        <v>48193.405337346019</v>
      </c>
      <c r="Q172">
        <v>4796.1149358284356</v>
      </c>
      <c r="R172">
        <v>668.50626488950388</v>
      </c>
      <c r="S172">
        <v>4.420471192379348</v>
      </c>
      <c r="T172">
        <v>159806.26905725614</v>
      </c>
      <c r="U172">
        <v>57415.67400017396</v>
      </c>
      <c r="V172">
        <v>6006.6113960032208</v>
      </c>
      <c r="W172">
        <v>709.15940545095998</v>
      </c>
      <c r="X172">
        <v>4.4333617402716401</v>
      </c>
      <c r="Y172">
        <v>162084.824810955</v>
      </c>
      <c r="Z172">
        <v>58928.907800658038</v>
      </c>
      <c r="AA172">
        <v>6075.7653146704788</v>
      </c>
      <c r="AB172">
        <v>940.40970106550503</v>
      </c>
      <c r="AC172">
        <v>3.9623571405130869</v>
      </c>
      <c r="AD172">
        <v>177255.20562989681</v>
      </c>
      <c r="AE172">
        <v>63933.066470121688</v>
      </c>
      <c r="AF172">
        <v>6320.7498686172821</v>
      </c>
      <c r="AG172">
        <v>1154.5711381564433</v>
      </c>
      <c r="AH172">
        <v>2.2764930308429627</v>
      </c>
      <c r="AI172">
        <v>206198.50595266011</v>
      </c>
      <c r="AJ172">
        <v>71019.687050470238</v>
      </c>
      <c r="AK172">
        <v>6943.9495955671164</v>
      </c>
    </row>
    <row r="173" spans="7:37">
      <c r="G173">
        <f>economy!A235</f>
        <v>2189</v>
      </c>
      <c r="H173" s="8">
        <f>carboncycle!L445</f>
        <v>699.90428530791883</v>
      </c>
      <c r="I173" s="8">
        <f>climate!I325</f>
        <v>1.5246429087096836</v>
      </c>
      <c r="J173" s="8">
        <f>economy!K235</f>
        <v>204114.29923614257</v>
      </c>
      <c r="K173" s="8">
        <f>economy!L235</f>
        <v>67766.650173479007</v>
      </c>
      <c r="L173" s="8">
        <f>economy!M235</f>
        <v>7018.2444647012981</v>
      </c>
      <c r="M173" s="8">
        <v>1023.6267580388615</v>
      </c>
      <c r="N173" s="8">
        <v>6.1721650692789689</v>
      </c>
      <c r="O173">
        <v>96545.031284957426</v>
      </c>
      <c r="P173">
        <v>48375.601175881187</v>
      </c>
      <c r="Q173">
        <v>4806.3875597828555</v>
      </c>
      <c r="R173">
        <v>668.93798562955976</v>
      </c>
      <c r="S173">
        <v>4.4336713030241874</v>
      </c>
      <c r="T173">
        <v>160168.43315130364</v>
      </c>
      <c r="U173">
        <v>57709.974751192742</v>
      </c>
      <c r="V173">
        <v>6027.7825987005144</v>
      </c>
      <c r="W173">
        <v>709.6884672991589</v>
      </c>
      <c r="X173">
        <v>4.447164704089074</v>
      </c>
      <c r="Y173">
        <v>162442.99736297093</v>
      </c>
      <c r="Z173">
        <v>59231.22972652359</v>
      </c>
      <c r="AA173">
        <v>6097.0936279059788</v>
      </c>
      <c r="AB173">
        <v>941.56107877622014</v>
      </c>
      <c r="AC173">
        <v>3.9763414937120669</v>
      </c>
      <c r="AD173">
        <v>177705.66364734879</v>
      </c>
      <c r="AE173">
        <v>64270.006374193683</v>
      </c>
      <c r="AF173">
        <v>6343.5915159727747</v>
      </c>
      <c r="AG173">
        <v>1156.5607913635049</v>
      </c>
      <c r="AH173">
        <v>2.2851776440238321</v>
      </c>
      <c r="AI173">
        <v>206940.86835249991</v>
      </c>
      <c r="AJ173">
        <v>71432.865091867759</v>
      </c>
      <c r="AK173">
        <v>6972.7706763353763</v>
      </c>
    </row>
    <row r="174" spans="7:37">
      <c r="G174">
        <f>economy!A236</f>
        <v>2190</v>
      </c>
      <c r="H174" s="8">
        <f>carboncycle!L446</f>
        <v>700.5670094777297</v>
      </c>
      <c r="I174" s="8">
        <f>climate!I326</f>
        <v>1.5296586203097242</v>
      </c>
      <c r="J174" s="8">
        <f>economy!K236</f>
        <v>204883.03997367987</v>
      </c>
      <c r="K174" s="8">
        <f>economy!L236</f>
        <v>68163.1900013009</v>
      </c>
      <c r="L174" s="8">
        <f>economy!M236</f>
        <v>7047.8629036525635</v>
      </c>
      <c r="M174" s="8">
        <v>1024.2926731999553</v>
      </c>
      <c r="N174" s="8">
        <v>6.1908530891648121</v>
      </c>
      <c r="O174">
        <v>96229.626520102494</v>
      </c>
      <c r="P174">
        <v>48557.00589071837</v>
      </c>
      <c r="Q174">
        <v>4816.6010266403455</v>
      </c>
      <c r="R174">
        <v>669.3552538994586</v>
      </c>
      <c r="S174">
        <v>4.446725576312085</v>
      </c>
      <c r="T174">
        <v>160527.61014566632</v>
      </c>
      <c r="U174">
        <v>58002.924886770146</v>
      </c>
      <c r="V174">
        <v>6048.8218869707071</v>
      </c>
      <c r="W174">
        <v>710.20089080836829</v>
      </c>
      <c r="X174">
        <v>4.4608161806650211</v>
      </c>
      <c r="Y174">
        <v>162798.06304275812</v>
      </c>
      <c r="Z174">
        <v>59532.149356485876</v>
      </c>
      <c r="AA174">
        <v>6118.2871490555026</v>
      </c>
      <c r="AB174">
        <v>942.68315874951907</v>
      </c>
      <c r="AC174">
        <v>3.9901760642473207</v>
      </c>
      <c r="AD174">
        <v>178152.27527461515</v>
      </c>
      <c r="AE174">
        <v>64605.354217281318</v>
      </c>
      <c r="AF174">
        <v>6366.2851747237319</v>
      </c>
      <c r="AG174">
        <v>1158.5087531542661</v>
      </c>
      <c r="AH174">
        <v>2.2937748906153508</v>
      </c>
      <c r="AI174">
        <v>207678.22718823396</v>
      </c>
      <c r="AJ174">
        <v>71844.272364358694</v>
      </c>
      <c r="AK174">
        <v>7001.4195742396641</v>
      </c>
    </row>
    <row r="175" spans="7:37">
      <c r="G175">
        <f>economy!A237</f>
        <v>2191</v>
      </c>
      <c r="H175" s="8">
        <f>carboncycle!L447</f>
        <v>701.21306949786754</v>
      </c>
      <c r="I175" s="8">
        <f>climate!I327</f>
        <v>1.5346260997694796</v>
      </c>
      <c r="J175" s="8">
        <f>economy!K237</f>
        <v>205646.86696587541</v>
      </c>
      <c r="K175" s="8">
        <f>economy!L237</f>
        <v>68558.053809859892</v>
      </c>
      <c r="L175" s="8">
        <f>economy!M237</f>
        <v>7077.3079940825182</v>
      </c>
      <c r="M175" s="8">
        <v>1024.9286883742143</v>
      </c>
      <c r="N175" s="8">
        <v>6.209285311853967</v>
      </c>
      <c r="O175">
        <v>95913.377389263478</v>
      </c>
      <c r="P175">
        <v>48737.635699863924</v>
      </c>
      <c r="Q175">
        <v>4826.7572377493543</v>
      </c>
      <c r="R175">
        <v>669.7582036705237</v>
      </c>
      <c r="S175">
        <v>4.4596343427286289</v>
      </c>
      <c r="T175">
        <v>160883.86072629111</v>
      </c>
      <c r="U175">
        <v>58294.524563673825</v>
      </c>
      <c r="V175">
        <v>6069.7301759208176</v>
      </c>
      <c r="W175">
        <v>710.69682754724045</v>
      </c>
      <c r="X175">
        <v>4.4743165496782655</v>
      </c>
      <c r="Y175">
        <v>163150.08609952702</v>
      </c>
      <c r="Z175">
        <v>59831.667022080728</v>
      </c>
      <c r="AA175">
        <v>6139.3468455543543</v>
      </c>
      <c r="AB175">
        <v>943.77617355355062</v>
      </c>
      <c r="AC175">
        <v>4.0038614027097088</v>
      </c>
      <c r="AD175">
        <v>178595.09484766837</v>
      </c>
      <c r="AE175">
        <v>64939.10682217178</v>
      </c>
      <c r="AF175">
        <v>6388.8316376437542</v>
      </c>
      <c r="AG175">
        <v>1160.4152644818</v>
      </c>
      <c r="AH175">
        <v>2.3022850857322097</v>
      </c>
      <c r="AI175">
        <v>208410.59797239778</v>
      </c>
      <c r="AJ175">
        <v>72253.89452916701</v>
      </c>
      <c r="AK175">
        <v>7029.8963220790974</v>
      </c>
    </row>
    <row r="176" spans="7:37">
      <c r="G176">
        <f>economy!A238</f>
        <v>2192</v>
      </c>
      <c r="H176" s="8">
        <f>carboncycle!L448</f>
        <v>701.84257064576661</v>
      </c>
      <c r="I176" s="8">
        <f>climate!I328</f>
        <v>1.5395453520744595</v>
      </c>
      <c r="J176" s="8">
        <f>economy!K238</f>
        <v>206405.78563628648</v>
      </c>
      <c r="K176" s="8">
        <f>economy!L238</f>
        <v>68951.226448056841</v>
      </c>
      <c r="L176" s="8">
        <f>economy!M238</f>
        <v>7106.5795975948968</v>
      </c>
      <c r="M176" s="8">
        <v>1025.5352253152396</v>
      </c>
      <c r="N176" s="8">
        <v>6.2274638339725668</v>
      </c>
      <c r="O176">
        <v>95596.411466916616</v>
      </c>
      <c r="P176">
        <v>48917.506546506302</v>
      </c>
      <c r="Q176">
        <v>4836.8580532442329</v>
      </c>
      <c r="R176">
        <v>670.14696957985188</v>
      </c>
      <c r="S176">
        <v>4.4723979571605721</v>
      </c>
      <c r="T176">
        <v>161237.24498238755</v>
      </c>
      <c r="U176">
        <v>58584.774163268339</v>
      </c>
      <c r="V176">
        <v>6090.5083830658123</v>
      </c>
      <c r="W176">
        <v>711.17642990797003</v>
      </c>
      <c r="X176">
        <v>4.4876662155298144</v>
      </c>
      <c r="Y176">
        <v>163499.13015593847</v>
      </c>
      <c r="Z176">
        <v>60129.78328808715</v>
      </c>
      <c r="AA176">
        <v>6160.2736869369246</v>
      </c>
      <c r="AB176">
        <v>944.84035788932044</v>
      </c>
      <c r="AC176">
        <v>4.0173980789884567</v>
      </c>
      <c r="AD176">
        <v>179034.17634169638</v>
      </c>
      <c r="AE176">
        <v>65271.261325858817</v>
      </c>
      <c r="AF176">
        <v>6411.2317048356063</v>
      </c>
      <c r="AG176">
        <v>1162.2805711758926</v>
      </c>
      <c r="AH176">
        <v>2.3107085543658012</v>
      </c>
      <c r="AI176">
        <v>209137.99668040356</v>
      </c>
      <c r="AJ176">
        <v>72661.71774306563</v>
      </c>
      <c r="AK176">
        <v>7058.2009766207839</v>
      </c>
    </row>
    <row r="177" spans="7:37">
      <c r="G177">
        <f>economy!A239</f>
        <v>2193</v>
      </c>
      <c r="H177" s="8">
        <f>carboncycle!L449</f>
        <v>702.45562003343969</v>
      </c>
      <c r="I177" s="8">
        <f>climate!I329</f>
        <v>1.5444163911570059</v>
      </c>
      <c r="J177" s="8">
        <f>economy!K239</f>
        <v>207159.80202153855</v>
      </c>
      <c r="K177" s="8">
        <f>economy!L239</f>
        <v>69342.693251837918</v>
      </c>
      <c r="L177" s="8">
        <f>economy!M239</f>
        <v>7135.6776026125308</v>
      </c>
      <c r="M177" s="8">
        <v>1026.1127030170919</v>
      </c>
      <c r="N177" s="8">
        <v>6.2453907658774925</v>
      </c>
      <c r="O177">
        <v>95278.854514158957</v>
      </c>
      <c r="P177">
        <v>49096.634094648216</v>
      </c>
      <c r="Q177">
        <v>4846.9052921604125</v>
      </c>
      <c r="R177">
        <v>670.52168686752725</v>
      </c>
      <c r="S177">
        <v>4.4850167981965976</v>
      </c>
      <c r="T177">
        <v>161587.82238823568</v>
      </c>
      <c r="U177">
        <v>58873.674283561537</v>
      </c>
      <c r="V177">
        <v>6111.1574277966229</v>
      </c>
      <c r="W177">
        <v>711.63985103336222</v>
      </c>
      <c r="X177">
        <v>4.5008656065983272</v>
      </c>
      <c r="Y177">
        <v>163845.25818907958</v>
      </c>
      <c r="Z177">
        <v>60426.498944211293</v>
      </c>
      <c r="AA177">
        <v>6181.0686442874994</v>
      </c>
      <c r="AB177">
        <v>945.87594846489981</v>
      </c>
      <c r="AC177">
        <v>4.0307866815519722</v>
      </c>
      <c r="AD177">
        <v>179469.57335400241</v>
      </c>
      <c r="AE177">
        <v>65601.815171769078</v>
      </c>
      <c r="AF177">
        <v>6433.4861832044016</v>
      </c>
      <c r="AG177">
        <v>1164.1049237708989</v>
      </c>
      <c r="AH177">
        <v>2.3190456310117806</v>
      </c>
      <c r="AI177">
        <v>209860.43973476102</v>
      </c>
      <c r="AJ177">
        <v>73067.728652489503</v>
      </c>
      <c r="AK177">
        <v>7086.3336180871302</v>
      </c>
    </row>
    <row r="178" spans="7:37">
      <c r="G178">
        <f>economy!A240</f>
        <v>2194</v>
      </c>
      <c r="H178" s="8">
        <f>carboncycle!L450</f>
        <v>703.05232653830194</v>
      </c>
      <c r="I178" s="8">
        <f>climate!I330</f>
        <v>1.5492392397013279</v>
      </c>
      <c r="J178" s="8">
        <f>economy!K240</f>
        <v>207908.92275684449</v>
      </c>
      <c r="K178" s="8">
        <f>economy!L240</f>
        <v>69732.440039125038</v>
      </c>
      <c r="L178" s="8">
        <f>economy!M240</f>
        <v>7164.6019238830368</v>
      </c>
      <c r="M178" s="8">
        <v>1026.6615376159043</v>
      </c>
      <c r="N178" s="8">
        <v>6.2630682302955067</v>
      </c>
      <c r="O178">
        <v>94960.830498200885</v>
      </c>
      <c r="P178">
        <v>49275.033725210938</v>
      </c>
      <c r="Q178">
        <v>4856.90073258143</v>
      </c>
      <c r="R178">
        <v>670.88249131548798</v>
      </c>
      <c r="S178">
        <v>4.4974912674358052</v>
      </c>
      <c r="T178">
        <v>161935.65178600495</v>
      </c>
      <c r="U178">
        <v>59161.225731425409</v>
      </c>
      <c r="V178">
        <v>6131.6782308675429</v>
      </c>
      <c r="W178">
        <v>712.08724474579026</v>
      </c>
      <c r="X178">
        <v>4.5139151745052351</v>
      </c>
      <c r="Y178">
        <v>164188.53251249553</v>
      </c>
      <c r="Z178">
        <v>60721.814996954061</v>
      </c>
      <c r="AA178">
        <v>6201.7326897112043</v>
      </c>
      <c r="AB178">
        <v>946.88318387233369</v>
      </c>
      <c r="AC178">
        <v>4.0440278167439567</v>
      </c>
      <c r="AD178">
        <v>179901.33908774442</v>
      </c>
      <c r="AE178">
        <v>65930.766102109337</v>
      </c>
      <c r="AF178">
        <v>6455.5958859466291</v>
      </c>
      <c r="AG178">
        <v>1165.8885773357817</v>
      </c>
      <c r="AH178">
        <v>2.3272966593066737</v>
      </c>
      <c r="AI178">
        <v>210577.94398960427</v>
      </c>
      <c r="AJ178">
        <v>73471.914387605808</v>
      </c>
      <c r="AK178">
        <v>7114.2943496482794</v>
      </c>
    </row>
    <row r="179" spans="7:37">
      <c r="G179">
        <f>economy!A241</f>
        <v>2195</v>
      </c>
      <c r="H179" s="8">
        <f>carboncycle!L451</f>
        <v>703.63280073493945</v>
      </c>
      <c r="I179" s="8">
        <f>climate!I331</f>
        <v>1.5540139289499084</v>
      </c>
      <c r="J179" s="8">
        <f>economy!K241</f>
        <v>208653.15506168804</v>
      </c>
      <c r="K179" s="8">
        <f>economy!L241</f>
        <v>70120.453104677217</v>
      </c>
      <c r="L179" s="8">
        <f>economy!M241</f>
        <v>7193.3525019873305</v>
      </c>
      <c r="M179" s="8">
        <v>1027.1821422973962</v>
      </c>
      <c r="N179" s="8">
        <v>6.2804983610053737</v>
      </c>
      <c r="O179">
        <v>94642.46161300427</v>
      </c>
      <c r="P179">
        <v>49452.720532597225</v>
      </c>
      <c r="Q179">
        <v>4866.8461118164505</v>
      </c>
      <c r="R179">
        <v>671.22951918802562</v>
      </c>
      <c r="S179">
        <v>4.5098217888042296</v>
      </c>
      <c r="T179">
        <v>162280.79136956416</v>
      </c>
      <c r="U179">
        <v>59447.429514992233</v>
      </c>
      <c r="V179">
        <v>6152.0717139027402</v>
      </c>
      <c r="W179">
        <v>712.51876547802067</v>
      </c>
      <c r="X179">
        <v>4.5268153933897901</v>
      </c>
      <c r="Y179">
        <v>164529.01475925738</v>
      </c>
      <c r="Z179">
        <v>61015.73266166258</v>
      </c>
      <c r="AA179">
        <v>6222.2667958250149</v>
      </c>
      <c r="AB179">
        <v>947.862304467228</v>
      </c>
      <c r="AC179">
        <v>4.0571221080946858</v>
      </c>
      <c r="AD179">
        <v>180329.52633649437</v>
      </c>
      <c r="AE179">
        <v>66258.112150333851</v>
      </c>
      <c r="AF179">
        <v>6477.5616320548224</v>
      </c>
      <c r="AG179">
        <v>1167.6317913063667</v>
      </c>
      <c r="AH179">
        <v>2.3354619916733719</v>
      </c>
      <c r="AI179">
        <v>211290.52671552461</v>
      </c>
      <c r="AJ179">
        <v>73874.262556345362</v>
      </c>
      <c r="AK179">
        <v>7142.0832969198082</v>
      </c>
    </row>
    <row r="180" spans="7:37">
      <c r="G180">
        <f>economy!A242</f>
        <v>2196</v>
      </c>
      <c r="H180" s="8">
        <f>carboncycle!L452</f>
        <v>704.19715482783261</v>
      </c>
      <c r="I180" s="8">
        <f>climate!I332</f>
        <v>1.5587404985113749</v>
      </c>
      <c r="J180" s="8">
        <f>economy!K242</f>
        <v>209392.50672567537</v>
      </c>
      <c r="K180" s="8">
        <f>economy!L242</f>
        <v>70506.719214886325</v>
      </c>
      <c r="L180" s="8">
        <f>economy!M242</f>
        <v>7221.9293028508291</v>
      </c>
      <c r="M180" s="8">
        <v>1027.6749272101126</v>
      </c>
      <c r="N180" s="8">
        <v>6.2976833015621931</v>
      </c>
      <c r="O180">
        <v>94323.868300991424</v>
      </c>
      <c r="P180">
        <v>49629.709321696042</v>
      </c>
      <c r="Q180">
        <v>4876.7431266066105</v>
      </c>
      <c r="R180">
        <v>671.56290717389788</v>
      </c>
      <c r="S180">
        <v>4.5220088078796525</v>
      </c>
      <c r="T180">
        <v>162623.2986692648</v>
      </c>
      <c r="U180">
        <v>59732.286836224135</v>
      </c>
      <c r="V180">
        <v>6172.3387989213961</v>
      </c>
      <c r="W180">
        <v>712.9345682058846</v>
      </c>
      <c r="X180">
        <v>4.5395667591942708</v>
      </c>
      <c r="Y180">
        <v>164866.76586604357</v>
      </c>
      <c r="Z180">
        <v>61308.253354764107</v>
      </c>
      <c r="AA180">
        <v>6242.6719352681466</v>
      </c>
      <c r="AB180">
        <v>948.81355225099935</v>
      </c>
      <c r="AC180">
        <v>4.0700701956473297</v>
      </c>
      <c r="AD180">
        <v>180754.18746959942</v>
      </c>
      <c r="AE180">
        <v>66583.851633733124</v>
      </c>
      <c r="AF180">
        <v>6499.3842458374274</v>
      </c>
      <c r="AG180">
        <v>1169.3348293198364</v>
      </c>
      <c r="AH180">
        <v>2.3435419889753568</v>
      </c>
      <c r="AI180">
        <v>211998.20558470412</v>
      </c>
      <c r="AJ180">
        <v>74274.76123839803</v>
      </c>
      <c r="AK180">
        <v>7169.7006074655756</v>
      </c>
    </row>
    <row r="181" spans="7:37">
      <c r="G181">
        <f>economy!A243</f>
        <v>2197</v>
      </c>
      <c r="H181" s="8">
        <f>carboncycle!L453</f>
        <v>704.74550258503973</v>
      </c>
      <c r="I181" s="8">
        <f>climate!I333</f>
        <v>1.563418996169921</v>
      </c>
      <c r="J181" s="8">
        <f>economy!K243</f>
        <v>210126.98609455736</v>
      </c>
      <c r="K181" s="8">
        <f>economy!L243</f>
        <v>70891.225602513063</v>
      </c>
      <c r="L181" s="8">
        <f>economy!M243</f>
        <v>7250.3323172578821</v>
      </c>
      <c r="M181" s="8">
        <v>1028.1402993842207</v>
      </c>
      <c r="N181" s="8">
        <v>6.3146252040631854</v>
      </c>
      <c r="O181">
        <v>94005.169275750668</v>
      </c>
      <c r="P181">
        <v>49806.014605315358</v>
      </c>
      <c r="Q181">
        <v>4886.593433359144</v>
      </c>
      <c r="R181">
        <v>671.8827923300305</v>
      </c>
      <c r="S181">
        <v>4.5340527912249771</v>
      </c>
      <c r="T181">
        <v>162963.23053767381</v>
      </c>
      <c r="U181">
        <v>60015.799083657286</v>
      </c>
      <c r="V181">
        <v>6192.480407881385</v>
      </c>
      <c r="W181">
        <v>713.33480838277069</v>
      </c>
      <c r="X181">
        <v>4.552169788959513</v>
      </c>
      <c r="Y181">
        <v>165201.84605821411</v>
      </c>
      <c r="Z181">
        <v>61599.378686182521</v>
      </c>
      <c r="AA181">
        <v>6262.9490802318742</v>
      </c>
      <c r="AB181">
        <v>949.73717075576644</v>
      </c>
      <c r="AC181">
        <v>4.0828727352991745</v>
      </c>
      <c r="AD181">
        <v>181175.37441832948</v>
      </c>
      <c r="AE181">
        <v>66907.983146143946</v>
      </c>
      <c r="AF181">
        <v>6521.0645564539136</v>
      </c>
      <c r="AG181">
        <v>1170.9979590514899</v>
      </c>
      <c r="AH181">
        <v>2.3515370201794954</v>
      </c>
      <c r="AI181">
        <v>212700.99865635004</v>
      </c>
      <c r="AJ181">
        <v>74673.39897917732</v>
      </c>
      <c r="AK181">
        <v>7197.1464503061434</v>
      </c>
    </row>
    <row r="182" spans="7:37">
      <c r="G182">
        <f>economy!A244</f>
        <v>2198</v>
      </c>
      <c r="H182" s="8">
        <f>carboncycle!L454</f>
        <v>705.27795927284706</v>
      </c>
      <c r="I182" s="8">
        <f>climate!I334</f>
        <v>1.5680494776963603</v>
      </c>
      <c r="J182" s="8">
        <f>economy!K244</f>
        <v>210856.60205642323</v>
      </c>
      <c r="K182" s="8">
        <f>economy!L244</f>
        <v>71273.959961367611</v>
      </c>
      <c r="L182" s="8">
        <f>economy!M244</f>
        <v>7278.5615603691977</v>
      </c>
      <c r="M182" s="8">
        <v>1028.5786626556778</v>
      </c>
      <c r="N182" s="8">
        <v>6.3313262279541496</v>
      </c>
      <c r="O182">
        <v>93686.481545663992</v>
      </c>
      <c r="P182">
        <v>49981.650602028982</v>
      </c>
      <c r="Q182">
        <v>4896.3986484075695</v>
      </c>
      <c r="R182">
        <v>672.18931202679005</v>
      </c>
      <c r="S182">
        <v>4.5459542257303767</v>
      </c>
      <c r="T182">
        <v>163300.64313623885</v>
      </c>
      <c r="U182">
        <v>60297.967825319691</v>
      </c>
      <c r="V182">
        <v>6212.4974622409345</v>
      </c>
      <c r="W182">
        <v>713.71964187591675</v>
      </c>
      <c r="X182">
        <v>4.5646250201309702</v>
      </c>
      <c r="Y182">
        <v>165534.31483585524</v>
      </c>
      <c r="Z182">
        <v>61889.110451937457</v>
      </c>
      <c r="AA182">
        <v>6283.0992020080603</v>
      </c>
      <c r="AB182">
        <v>950.63340493186149</v>
      </c>
      <c r="AC182">
        <v>4.0955303981575977</v>
      </c>
      <c r="AD182">
        <v>181593.13866278759</v>
      </c>
      <c r="AE182">
        <v>67230.505550782342</v>
      </c>
      <c r="AF182">
        <v>6542.603397464577</v>
      </c>
      <c r="AG182">
        <v>1172.6214520537887</v>
      </c>
      <c r="AH182">
        <v>2.3594474620272416</v>
      </c>
      <c r="AI182">
        <v>213398.92436242607</v>
      </c>
      <c r="AJ182">
        <v>75070.164783758184</v>
      </c>
      <c r="AK182">
        <v>7224.421015432481</v>
      </c>
    </row>
    <row r="183" spans="7:37">
      <c r="G183">
        <f>economy!A245</f>
        <v>2199</v>
      </c>
      <c r="H183" s="8">
        <f>carboncycle!L455</f>
        <v>705.79464159139116</v>
      </c>
      <c r="I183" s="8">
        <f>climate!I335</f>
        <v>1.5726320066608852</v>
      </c>
      <c r="J183" s="8">
        <f>economy!K245</f>
        <v>211581.36402806689</v>
      </c>
      <c r="K183" s="8">
        <f>economy!L245</f>
        <v>71654.9104409383</v>
      </c>
      <c r="L183" s="8">
        <f>economy!M245</f>
        <v>7306.6170712427647</v>
      </c>
      <c r="M183" s="8">
        <v>1028.9904175956112</v>
      </c>
      <c r="N183" s="8">
        <v>6.3477885388758155</v>
      </c>
      <c r="O183">
        <v>93367.920438384666</v>
      </c>
      <c r="P183">
        <v>50156.631234421089</v>
      </c>
      <c r="Q183">
        <v>4906.1603482968385</v>
      </c>
      <c r="R183">
        <v>672.48260389480356</v>
      </c>
      <c r="S183">
        <v>4.5577136179644366</v>
      </c>
      <c r="T183">
        <v>163635.5919228617</v>
      </c>
      <c r="U183">
        <v>60578.794801821306</v>
      </c>
      <c r="V183">
        <v>6232.390882538084</v>
      </c>
      <c r="W183">
        <v>714.08922490447685</v>
      </c>
      <c r="X183">
        <v>4.5769330098754217</v>
      </c>
      <c r="Y183">
        <v>165864.23096077194</v>
      </c>
      <c r="Z183">
        <v>62177.450626923899</v>
      </c>
      <c r="AA183">
        <v>6303.1232705562734</v>
      </c>
      <c r="AB183">
        <v>951.50250103793815</v>
      </c>
      <c r="AC183">
        <v>4.1080438699106416</v>
      </c>
      <c r="AD183">
        <v>182007.53121956927</v>
      </c>
      <c r="AE183">
        <v>67551.417973198477</v>
      </c>
      <c r="AF183">
        <v>6564.0016063949888</v>
      </c>
      <c r="AG183">
        <v>1174.2055835977058</v>
      </c>
      <c r="AH183">
        <v>2.3672736987140937</v>
      </c>
      <c r="AI183">
        <v>214092.00149367729</v>
      </c>
      <c r="AJ183">
        <v>75465.048110791104</v>
      </c>
      <c r="AK183">
        <v>7251.5245133252774</v>
      </c>
    </row>
    <row r="184" spans="7:37">
      <c r="G184">
        <f>economy!A246</f>
        <v>2200</v>
      </c>
      <c r="H184" s="8">
        <f>carboncycle!L456</f>
        <v>706.29566761125636</v>
      </c>
      <c r="I184" s="8">
        <f>climate!I336</f>
        <v>1.5771666542476017</v>
      </c>
      <c r="J184" s="8">
        <f>economy!K246</f>
        <v>212301.28194152785</v>
      </c>
      <c r="K184" s="8">
        <f>economy!L246</f>
        <v>72034.065640974222</v>
      </c>
      <c r="L184" s="8">
        <f>economy!M246</f>
        <v>7334.4989123580654</v>
      </c>
      <c r="M184" s="8">
        <v>1029.3759614447313</v>
      </c>
      <c r="N184" s="8">
        <v>6.3640143075493274</v>
      </c>
      <c r="O184">
        <v>93049.599626092575</v>
      </c>
      <c r="P184">
        <v>50330.970127715911</v>
      </c>
      <c r="Q184">
        <v>4915.8800700919619</v>
      </c>
      <c r="R184">
        <v>672.76280577330317</v>
      </c>
      <c r="S184">
        <v>4.569331493534472</v>
      </c>
      <c r="T184">
        <v>163968.13164036028</v>
      </c>
      <c r="U184">
        <v>60858.281919617097</v>
      </c>
      <c r="V184">
        <v>6252.1615879874807</v>
      </c>
      <c r="W184">
        <v>714.44371397933639</v>
      </c>
      <c r="X184">
        <v>4.5890943344084896</v>
      </c>
      <c r="Y184">
        <v>166191.65244440644</v>
      </c>
      <c r="Z184">
        <v>62464.401357872834</v>
      </c>
      <c r="AA184">
        <v>6323.022254088959</v>
      </c>
      <c r="AB184">
        <v>952.34470653365338</v>
      </c>
      <c r="AC184">
        <v>4.1204138502120262</v>
      </c>
      <c r="AD184">
        <v>182418.60263015018</v>
      </c>
      <c r="AE184">
        <v>67870.71979435478</v>
      </c>
      <c r="AF184">
        <v>6585.2600243146162</v>
      </c>
      <c r="AG184">
        <v>1175.7506325164018</v>
      </c>
      <c r="AH184">
        <v>2.3750161215771461</v>
      </c>
      <c r="AI184">
        <v>214780.2491859454</v>
      </c>
      <c r="AJ184">
        <v>75858.038866397634</v>
      </c>
      <c r="AK184">
        <v>7278.4571744797222</v>
      </c>
    </row>
    <row r="185" spans="7:37">
      <c r="G185">
        <f>economy!A247</f>
        <v>2201</v>
      </c>
      <c r="H185" s="8">
        <f>carboncycle!L457</f>
        <v>706.78115671105502</v>
      </c>
      <c r="I185" s="8">
        <f>climate!I337</f>
        <v>1.5816534990709017</v>
      </c>
      <c r="J185" s="8">
        <f>economy!K247</f>
        <v>213016.36623081041</v>
      </c>
      <c r="K185" s="8">
        <f>economy!L247</f>
        <v>72411.414606023638</v>
      </c>
      <c r="L185" s="8">
        <f>economy!M247</f>
        <v>7362.2071691439751</v>
      </c>
      <c r="M185" s="8">
        <v>1029.7356880526163</v>
      </c>
      <c r="N185" s="8">
        <v>6.3800057087000663</v>
      </c>
      <c r="O185">
        <v>92731.631151457143</v>
      </c>
      <c r="P185">
        <v>50504.680608775765</v>
      </c>
      <c r="Q185">
        <v>4925.5593117089638</v>
      </c>
      <c r="R185">
        <v>673.03005565997341</v>
      </c>
      <c r="S185">
        <v>4.5808083964561783</v>
      </c>
      <c r="T185">
        <v>164298.31630580098</v>
      </c>
      <c r="U185">
        <v>61136.431244439402</v>
      </c>
      <c r="V185">
        <v>6271.8104960942237</v>
      </c>
      <c r="W185">
        <v>714.78326584465344</v>
      </c>
      <c r="X185">
        <v>4.6011095883330535</v>
      </c>
      <c r="Y185">
        <v>166516.63653666209</v>
      </c>
      <c r="Z185">
        <v>62749.96495648945</v>
      </c>
      <c r="AA185">
        <v>6342.7971186743971</v>
      </c>
      <c r="AB185">
        <v>953.16026997489644</v>
      </c>
      <c r="AC185">
        <v>4.1326410520804346</v>
      </c>
      <c r="AD185">
        <v>182826.40294998448</v>
      </c>
      <c r="AE185">
        <v>68188.410643825628</v>
      </c>
      <c r="AF185">
        <v>6606.3794954295681</v>
      </c>
      <c r="AG185">
        <v>1177.2568810512364</v>
      </c>
      <c r="AH185">
        <v>2.3826751287905812</v>
      </c>
      <c r="AI185">
        <v>215463.6869067745</v>
      </c>
      <c r="AJ185">
        <v>76249.127398048367</v>
      </c>
      <c r="AK185">
        <v>7305.2192489359531</v>
      </c>
    </row>
    <row r="186" spans="7:37">
      <c r="G186">
        <f>economy!A248</f>
        <v>2202</v>
      </c>
      <c r="H186" s="8">
        <f>carboncycle!L458</f>
        <v>707.25122951598883</v>
      </c>
      <c r="I186" s="8">
        <f>climate!I338</f>
        <v>1.5860926269937308</v>
      </c>
      <c r="J186" s="8">
        <f>economy!K248</f>
        <v>213726.62781877653</v>
      </c>
      <c r="K186" s="8">
        <f>economy!L248</f>
        <v>72786.94681993463</v>
      </c>
      <c r="L186" s="8">
        <f>economy!M248</f>
        <v>7389.7419495103013</v>
      </c>
      <c r="M186" s="8">
        <v>1030.0699878217038</v>
      </c>
      <c r="N186" s="8">
        <v>6.3957649200190536</v>
      </c>
      <c r="O186">
        <v>92414.125454237597</v>
      </c>
      <c r="P186">
        <v>50677.775705455759</v>
      </c>
      <c r="Q186">
        <v>4935.199532266759</v>
      </c>
      <c r="R186">
        <v>673.28449166227711</v>
      </c>
      <c r="S186">
        <v>4.5921448885327791</v>
      </c>
      <c r="T186">
        <v>164626.19920067355</v>
      </c>
      <c r="U186">
        <v>61413.244994901106</v>
      </c>
      <c r="V186">
        <v>6291.338522284359</v>
      </c>
      <c r="W186">
        <v>715.10803742109726</v>
      </c>
      <c r="X186">
        <v>4.6129793839886739</v>
      </c>
      <c r="Y186">
        <v>166839.23971560784</v>
      </c>
      <c r="Z186">
        <v>63034.143892770291</v>
      </c>
      <c r="AA186">
        <v>6362.4488278570161</v>
      </c>
      <c r="AB186">
        <v>953.94944091154184</v>
      </c>
      <c r="AC186">
        <v>4.1447262013128983</v>
      </c>
      <c r="AD186">
        <v>183230.9817382961</v>
      </c>
      <c r="AE186">
        <v>68504.490393120301</v>
      </c>
      <c r="AF186">
        <v>6627.3608666889677</v>
      </c>
      <c r="AG186">
        <v>1178.7246147001333</v>
      </c>
      <c r="AH186">
        <v>2.3902511250689469</v>
      </c>
      <c r="AI186">
        <v>216142.33444229947</v>
      </c>
      <c r="AJ186">
        <v>76638.304488430236</v>
      </c>
      <c r="AK186">
        <v>7331.8110058151042</v>
      </c>
    </row>
    <row r="187" spans="7:37">
      <c r="G187">
        <f>economy!A249</f>
        <v>2203</v>
      </c>
      <c r="H187" s="8">
        <f>carboncycle!L459</f>
        <v>707.70600783739906</v>
      </c>
      <c r="I187" s="8">
        <f>climate!I339</f>
        <v>1.5904841309478059</v>
      </c>
      <c r="J187" s="8">
        <f>economy!K249</f>
        <v>214432.07810422077</v>
      </c>
      <c r="K187" s="8">
        <f>economy!L249</f>
        <v>73160.652200320314</v>
      </c>
      <c r="L187" s="8">
        <f>economy!M249</f>
        <v>7417.1033833832325</v>
      </c>
      <c r="M187" s="8">
        <v>1030.3792476558183</v>
      </c>
      <c r="N187" s="8">
        <v>6.4112941211611556</v>
      </c>
      <c r="O187">
        <v>92097.191398451614</v>
      </c>
      <c r="P187">
        <v>50850.268146298855</v>
      </c>
      <c r="Q187">
        <v>4944.8021524588976</v>
      </c>
      <c r="R187">
        <v>673.52625195023734</v>
      </c>
      <c r="S187">
        <v>4.6033415487437885</v>
      </c>
      <c r="T187">
        <v>164951.83286189535</v>
      </c>
      <c r="U187">
        <v>61688.725536266335</v>
      </c>
      <c r="V187">
        <v>6310.7465795517619</v>
      </c>
      <c r="W187">
        <v>715.41818575076172</v>
      </c>
      <c r="X187">
        <v>4.6247043508121024</v>
      </c>
      <c r="Y187">
        <v>167159.51767804235</v>
      </c>
      <c r="Z187">
        <v>63316.940788495507</v>
      </c>
      <c r="AA187">
        <v>6381.9783422947066</v>
      </c>
      <c r="AB187">
        <v>954.71246978769693</v>
      </c>
      <c r="AC187">
        <v>4.1566700359121027</v>
      </c>
      <c r="AD187">
        <v>183632.38804854357</v>
      </c>
      <c r="AE187">
        <v>68818.959149127724</v>
      </c>
      <c r="AF187">
        <v>6648.2049874049253</v>
      </c>
      <c r="AG187">
        <v>1180.1541220683089</v>
      </c>
      <c r="AH187">
        <v>2.3977445213780642</v>
      </c>
      <c r="AI187">
        <v>216816.21188441789</v>
      </c>
      <c r="AJ187">
        <v>77025.561349303593</v>
      </c>
      <c r="AK187">
        <v>7358.2327328611163</v>
      </c>
    </row>
    <row r="188" spans="7:37">
      <c r="G188">
        <f>economy!A250</f>
        <v>2204</v>
      </c>
      <c r="H188" s="8">
        <f>carboncycle!L460</f>
        <v>708.14561461330391</v>
      </c>
      <c r="I188" s="8">
        <f>climate!I340</f>
        <v>1.5948281107558293</v>
      </c>
      <c r="J188" s="8">
        <f>economy!K250</f>
        <v>215132.72894912114</v>
      </c>
      <c r="K188" s="8">
        <f>economy!L250</f>
        <v>73532.521092993033</v>
      </c>
      <c r="L188" s="8">
        <f>economy!M250</f>
        <v>7444.2916222445529</v>
      </c>
      <c r="M188" s="8">
        <v>1030.6638509130903</v>
      </c>
      <c r="N188" s="8">
        <v>6.4265954927793247</v>
      </c>
      <c r="O188">
        <v>91780.936300044195</v>
      </c>
      <c r="P188">
        <v>51022.170360558543</v>
      </c>
      <c r="Q188">
        <v>4954.3685549437832</v>
      </c>
      <c r="R188">
        <v>673.7554747106517</v>
      </c>
      <c r="S188">
        <v>4.6143989726434986</v>
      </c>
      <c r="T188">
        <v>165275.26907361753</v>
      </c>
      <c r="U188">
        <v>61962.875374388095</v>
      </c>
      <c r="V188">
        <v>6330.0355781208491</v>
      </c>
      <c r="W188">
        <v>715.71386794372324</v>
      </c>
      <c r="X188">
        <v>4.636285134708932</v>
      </c>
      <c r="Y188">
        <v>167477.52533089597</v>
      </c>
      <c r="Z188">
        <v>63598.358410896188</v>
      </c>
      <c r="AA188">
        <v>6401.3866194126795</v>
      </c>
      <c r="AB188">
        <v>955.4496078444173</v>
      </c>
      <c r="AC188">
        <v>4.168473305527443</v>
      </c>
      <c r="AD188">
        <v>184030.67041954247</v>
      </c>
      <c r="AE188">
        <v>69131.817247682964</v>
      </c>
      <c r="AF188">
        <v>6668.9127088855175</v>
      </c>
      <c r="AG188">
        <v>1181.5456947213729</v>
      </c>
      <c r="AH188">
        <v>2.405155734653416</v>
      </c>
      <c r="AI188">
        <v>217485.33961823932</v>
      </c>
      <c r="AJ188">
        <v>77410.889615354376</v>
      </c>
      <c r="AK188">
        <v>7384.484735988136</v>
      </c>
    </row>
    <row r="189" spans="7:37">
      <c r="G189">
        <f>economy!A251</f>
        <v>2205</v>
      </c>
      <c r="H189" s="8">
        <f>carboncycle!L461</f>
        <v>708.57017384992719</v>
      </c>
      <c r="I189" s="8">
        <f>climate!I341</f>
        <v>1.5991246729557449</v>
      </c>
      <c r="J189" s="8">
        <f>economy!K251</f>
        <v>215828.59266607073</v>
      </c>
      <c r="K189" s="8">
        <f>economy!L251</f>
        <v>73902.544266370867</v>
      </c>
      <c r="L189" s="8">
        <f>economy!M251</f>
        <v>7471.3068386750756</v>
      </c>
      <c r="M189" s="8">
        <v>1030.9241773630938</v>
      </c>
      <c r="N189" s="8">
        <v>6.4416712155941021</v>
      </c>
      <c r="O189">
        <v>91465.465954988438</v>
      </c>
      <c r="P189">
        <v>51193.494478534638</v>
      </c>
      <c r="Q189">
        <v>4963.9000847523894</v>
      </c>
      <c r="R189">
        <v>673.97229810271529</v>
      </c>
      <c r="S189">
        <v>4.6253177717693008</v>
      </c>
      <c r="T189">
        <v>165596.55885981495</v>
      </c>
      <c r="U189">
        <v>62235.697149810527</v>
      </c>
      <c r="V189">
        <v>6349.2064251250076</v>
      </c>
      <c r="W189">
        <v>715.99524112622066</v>
      </c>
      <c r="X189">
        <v>4.6477223974364463</v>
      </c>
      <c r="Y189">
        <v>167793.31678344699</v>
      </c>
      <c r="Z189">
        <v>63878.399666493184</v>
      </c>
      <c r="AA189">
        <v>6420.6746130736628</v>
      </c>
      <c r="AB189">
        <v>956.16110702486208</v>
      </c>
      <c r="AC189">
        <v>4.1801367709096269</v>
      </c>
      <c r="AD189">
        <v>184425.87686722536</v>
      </c>
      <c r="AE189">
        <v>69443.065247254752</v>
      </c>
      <c r="AF189">
        <v>6689.4848840808963</v>
      </c>
      <c r="AG189">
        <v>1182.8996270408115</v>
      </c>
      <c r="AH189">
        <v>2.4124851875258653</v>
      </c>
      <c r="AI189">
        <v>218149.73830981075</v>
      </c>
      <c r="AJ189">
        <v>77794.281338042609</v>
      </c>
      <c r="AK189">
        <v>7410.5673388338473</v>
      </c>
    </row>
    <row r="190" spans="7:37">
      <c r="G190">
        <f>economy!A252</f>
        <v>2206</v>
      </c>
      <c r="H190" s="8">
        <f>carboncycle!L462</f>
        <v>708.97981056421634</v>
      </c>
      <c r="I190" s="8">
        <f>climate!I342</f>
        <v>1.6033739306270742</v>
      </c>
      <c r="J190" s="8">
        <f>economy!K252</f>
        <v>216519.6820058891</v>
      </c>
      <c r="K190" s="8">
        <f>economy!L252</f>
        <v>74270.712905860797</v>
      </c>
      <c r="L190" s="8">
        <f>economy!M252</f>
        <v>7498.1492259020324</v>
      </c>
      <c r="M190" s="8">
        <v>1031.1606031480601</v>
      </c>
      <c r="N190" s="8">
        <v>6.4565234694976317</v>
      </c>
      <c r="O190">
        <v>91150.88466775218</v>
      </c>
      <c r="P190">
        <v>51364.252332209253</v>
      </c>
      <c r="Q190">
        <v>4973.3980497121729</v>
      </c>
      <c r="R190">
        <v>674.1768602150272</v>
      </c>
      <c r="S190">
        <v>4.6360985730599102</v>
      </c>
      <c r="T190">
        <v>165915.7524776386</v>
      </c>
      <c r="U190">
        <v>62507.193632034301</v>
      </c>
      <c r="V190">
        <v>6368.2600243001461</v>
      </c>
      <c r="W190">
        <v>716.26246239042644</v>
      </c>
      <c r="X190">
        <v>4.6590168159976999</v>
      </c>
      <c r="Y190">
        <v>168106.94534033092</v>
      </c>
      <c r="Z190">
        <v>64157.067595107917</v>
      </c>
      <c r="AA190">
        <v>6439.8432732637712</v>
      </c>
      <c r="AB190">
        <v>956.8472198818605</v>
      </c>
      <c r="AC190">
        <v>4.1916612033786498</v>
      </c>
      <c r="AD190">
        <v>184818.05487702254</v>
      </c>
      <c r="AE190">
        <v>69752.703922754241</v>
      </c>
      <c r="AF190">
        <v>6709.9223672418411</v>
      </c>
      <c r="AG190">
        <v>1184.2162160818568</v>
      </c>
      <c r="AH190">
        <v>2.419733308054552</v>
      </c>
      <c r="AI190">
        <v>218809.42889411282</v>
      </c>
      <c r="AJ190">
        <v>78175.728979452528</v>
      </c>
      <c r="AK190">
        <v>7436.4808823183967</v>
      </c>
    </row>
    <row r="191" spans="7:37">
      <c r="G191">
        <f>economy!A253</f>
        <v>2207</v>
      </c>
      <c r="H191" s="8">
        <f>carboncycle!L463</f>
        <v>709.37465072735472</v>
      </c>
      <c r="I191" s="8">
        <f>climate!I343</f>
        <v>1.6075760032193696</v>
      </c>
      <c r="J191" s="8">
        <f>economy!K253</f>
        <v>217206.01014541383</v>
      </c>
      <c r="K191" s="8">
        <f>economy!L253</f>
        <v>74637.018608220867</v>
      </c>
      <c r="L191" s="8">
        <f>economy!M253</f>
        <v>7524.8189973508015</v>
      </c>
      <c r="M191" s="8">
        <v>1031.3735007480063</v>
      </c>
      <c r="N191" s="8">
        <v>6.4711544326914234</v>
      </c>
      <c r="O191">
        <v>90837.295280064049</v>
      </c>
      <c r="P191">
        <v>51534.455456168529</v>
      </c>
      <c r="Q191">
        <v>4982.8637208861946</v>
      </c>
      <c r="R191">
        <v>674.36929902395923</v>
      </c>
      <c r="S191">
        <v>4.6467420182835637</v>
      </c>
      <c r="T191">
        <v>166232.89941150777</v>
      </c>
      <c r="U191">
        <v>62777.367713943582</v>
      </c>
      <c r="V191">
        <v>6387.1972756931864</v>
      </c>
      <c r="W191">
        <v>716.51568874578538</v>
      </c>
      <c r="X191">
        <v>4.6701690820468471</v>
      </c>
      <c r="Y191">
        <v>168418.46349532099</v>
      </c>
      <c r="Z191">
        <v>64434.365364040445</v>
      </c>
      <c r="AA191">
        <v>6458.8935457939515</v>
      </c>
      <c r="AB191">
        <v>957.50819948785727</v>
      </c>
      <c r="AC191">
        <v>4.2030473843049512</v>
      </c>
      <c r="AD191">
        <v>185207.25139684678</v>
      </c>
      <c r="AE191">
        <v>70060.734259462901</v>
      </c>
      <c r="AF191">
        <v>6730.2260135908282</v>
      </c>
      <c r="AG191">
        <v>1185.4957614337484</v>
      </c>
      <c r="AH191">
        <v>2.4269005294668236</v>
      </c>
      <c r="AI191">
        <v>219464.43256332519</v>
      </c>
      <c r="AJ191">
        <v>78555.225406145415</v>
      </c>
      <c r="AK191">
        <v>7462.2257242092528</v>
      </c>
    </row>
    <row r="192" spans="7:37">
      <c r="G192">
        <f>economy!A254</f>
        <v>2208</v>
      </c>
      <c r="H192" s="8">
        <f>carboncycle!L464</f>
        <v>709.75482120926165</v>
      </c>
      <c r="I192" s="8">
        <f>climate!I344</f>
        <v>1.6117310163828162</v>
      </c>
      <c r="J192" s="8">
        <f>economy!K254</f>
        <v>217887.59067547478</v>
      </c>
      <c r="K192" s="8">
        <f>economy!L254</f>
        <v>75001.453375906261</v>
      </c>
      <c r="L192" s="8">
        <f>economy!M254</f>
        <v>7551.3163862008187</v>
      </c>
      <c r="M192" s="8">
        <v>1031.5632389496418</v>
      </c>
      <c r="N192" s="8">
        <v>6.4855662808571033</v>
      </c>
      <c r="O192">
        <v>90524.799199912872</v>
      </c>
      <c r="P192">
        <v>51704.115088798244</v>
      </c>
      <c r="Q192">
        <v>4992.298333026295</v>
      </c>
      <c r="R192">
        <v>674.54975235335883</v>
      </c>
      <c r="S192">
        <v>4.6572487634762476</v>
      </c>
      <c r="T192">
        <v>166548.04836792461</v>
      </c>
      <c r="U192">
        <v>63046.222406391782</v>
      </c>
      <c r="V192">
        <v>6406.0190753849529</v>
      </c>
      <c r="W192">
        <v>716.75507707189217</v>
      </c>
      <c r="X192">
        <v>4.6811799013057289</v>
      </c>
      <c r="Y192">
        <v>168727.92292585765</v>
      </c>
      <c r="Z192">
        <v>64710.29626241493</v>
      </c>
      <c r="AA192">
        <v>6477.8263720164168</v>
      </c>
      <c r="AB192">
        <v>958.14429934720999</v>
      </c>
      <c r="AC192">
        <v>4.2142961046035436</v>
      </c>
      <c r="AD192">
        <v>185593.51283066455</v>
      </c>
      <c r="AE192">
        <v>70367.157447080564</v>
      </c>
      <c r="AF192">
        <v>6750.3966790050699</v>
      </c>
      <c r="AG192">
        <v>1186.7385650823894</v>
      </c>
      <c r="AH192">
        <v>2.4339872899050525</v>
      </c>
      <c r="AI192">
        <v>220114.77075535757</v>
      </c>
      <c r="AJ192">
        <v>78932.763883018604</v>
      </c>
      <c r="AK192">
        <v>7487.8022386917728</v>
      </c>
    </row>
    <row r="193" spans="7:37">
      <c r="G193">
        <f>economy!A255</f>
        <v>2209</v>
      </c>
      <c r="H193" s="8">
        <f>carboncycle!L465</f>
        <v>710.12044972408603</v>
      </c>
      <c r="I193" s="8">
        <f>climate!I345</f>
        <v>1.6158391018010101</v>
      </c>
      <c r="J193" s="8">
        <f>economy!K255</f>
        <v>218564.43758904419</v>
      </c>
      <c r="K193" s="8">
        <f>economy!L255</f>
        <v>75364.009611400819</v>
      </c>
      <c r="L193" s="8">
        <f>economy!M255</f>
        <v>7577.6416449459484</v>
      </c>
      <c r="M193" s="8">
        <v>1031.7301828188924</v>
      </c>
      <c r="N193" s="8">
        <v>6.4997611863594189</v>
      </c>
      <c r="O193">
        <v>90213.49643071428</v>
      </c>
      <c r="P193">
        <v>51873.242173738756</v>
      </c>
      <c r="Q193">
        <v>5001.7030850393339</v>
      </c>
      <c r="R193">
        <v>674.71835783556469</v>
      </c>
      <c r="S193">
        <v>4.6676194783899883</v>
      </c>
      <c r="T193">
        <v>166861.24727098446</v>
      </c>
      <c r="U193">
        <v>63313.760832944579</v>
      </c>
      <c r="V193">
        <v>6424.7263152273026</v>
      </c>
      <c r="W193">
        <v>716.98078407287949</v>
      </c>
      <c r="X193">
        <v>4.6920499929917199</v>
      </c>
      <c r="Y193">
        <v>169035.37448830367</v>
      </c>
      <c r="Z193">
        <v>64984.863695688618</v>
      </c>
      <c r="AA193">
        <v>6496.6426885557812</v>
      </c>
      <c r="AB193">
        <v>958.75577331080513</v>
      </c>
      <c r="AC193">
        <v>4.2254081642409327</v>
      </c>
      <c r="AD193">
        <v>185976.88503263326</v>
      </c>
      <c r="AE193">
        <v>70671.97487389062</v>
      </c>
      <c r="AF193">
        <v>6770.4352197114649</v>
      </c>
      <c r="AG193">
        <v>1187.9449312753966</v>
      </c>
      <c r="AH193">
        <v>2.4409940321801957</v>
      </c>
      <c r="AI193">
        <v>220760.46514263898</v>
      </c>
      <c r="AJ193">
        <v>79308.338067173987</v>
      </c>
      <c r="AK193">
        <v>7513.2108159456884</v>
      </c>
    </row>
    <row r="194" spans="7:37">
      <c r="G194">
        <f>economy!A256</f>
        <v>2210</v>
      </c>
      <c r="H194" s="8">
        <f>carboncycle!L466</f>
        <v>710.47166477668702</v>
      </c>
      <c r="I194" s="8">
        <f>climate!I346</f>
        <v>1.6199003970259365</v>
      </c>
      <c r="J194" s="8">
        <f>economy!K256</f>
        <v>219236.56526957339</v>
      </c>
      <c r="K194" s="8">
        <f>economy!L256</f>
        <v>75724.680111538997</v>
      </c>
      <c r="L194" s="8">
        <f>economy!M256</f>
        <v>7603.7950449592781</v>
      </c>
      <c r="M194" s="8">
        <v>1031.8746936769144</v>
      </c>
      <c r="N194" s="8">
        <v>6.5137413174807435</v>
      </c>
      <c r="O194">
        <v>89903.485600582251</v>
      </c>
      <c r="P194">
        <v>52041.847361587992</v>
      </c>
      <c r="Q194">
        <v>5011.0791404654401</v>
      </c>
      <c r="R194">
        <v>674.87525287371125</v>
      </c>
      <c r="S194">
        <v>4.677854845951237</v>
      </c>
      <c r="T194">
        <v>167172.54325856792</v>
      </c>
      <c r="U194">
        <v>63579.986224778004</v>
      </c>
      <c r="V194">
        <v>6443.3198825939107</v>
      </c>
      <c r="W194">
        <v>717.19296623329183</v>
      </c>
      <c r="X194">
        <v>4.7027800892568115</v>
      </c>
      <c r="Y194">
        <v>169340.8682139068</v>
      </c>
      <c r="Z194">
        <v>65258.071180323132</v>
      </c>
      <c r="AA194">
        <v>6515.3434270544667</v>
      </c>
      <c r="AB194">
        <v>959.34287549296255</v>
      </c>
      <c r="AC194">
        <v>4.2363843717546263</v>
      </c>
      <c r="AD194">
        <v>186357.41330179412</v>
      </c>
      <c r="AE194">
        <v>70975.188121044208</v>
      </c>
      <c r="AF194">
        <v>6790.3424919930467</v>
      </c>
      <c r="AG194">
        <v>1189.1151663895494</v>
      </c>
      <c r="AH194">
        <v>2.4479212035319553</v>
      </c>
      <c r="AI194">
        <v>221401.537621169</v>
      </c>
      <c r="AJ194">
        <v>79681.942001797797</v>
      </c>
      <c r="AK194">
        <v>7538.4518617273316</v>
      </c>
    </row>
    <row r="195" spans="7:37">
      <c r="G195">
        <f>economy!A257</f>
        <v>2211</v>
      </c>
      <c r="H195" s="8">
        <f>carboncycle!L467</f>
        <v>710.80859561010323</v>
      </c>
      <c r="I195" s="8">
        <f>climate!I347</f>
        <v>1.6239150453151741</v>
      </c>
      <c r="J195" s="8">
        <f>economy!K257</f>
        <v>219903.98847950465</v>
      </c>
      <c r="K195" s="8">
        <f>economy!L257</f>
        <v>76083.458061819387</v>
      </c>
      <c r="L195" s="8">
        <f>economy!M257</f>
        <v>7629.7768760624122</v>
      </c>
      <c r="M195" s="8">
        <v>1031.9971290794483</v>
      </c>
      <c r="N195" s="8">
        <v>6.5275088376863524</v>
      </c>
      <c r="O195">
        <v>89594.863991637161</v>
      </c>
      <c r="P195">
        <v>52209.941011838637</v>
      </c>
      <c r="Q195">
        <v>5020.4276279673104</v>
      </c>
      <c r="R195">
        <v>675.02057460529431</v>
      </c>
      <c r="S195">
        <v>4.6879555617293667</v>
      </c>
      <c r="T195">
        <v>167481.98267918822</v>
      </c>
      <c r="U195">
        <v>63844.901915728522</v>
      </c>
      <c r="V195">
        <v>6461.800660144545</v>
      </c>
      <c r="W195">
        <v>717.39177977541431</v>
      </c>
      <c r="X195">
        <v>4.7133709346379167</v>
      </c>
      <c r="Y195">
        <v>169644.45330544395</v>
      </c>
      <c r="Z195">
        <v>65529.922338614713</v>
      </c>
      <c r="AA195">
        <v>6533.9295139320548</v>
      </c>
      <c r="AB195">
        <v>959.90586019059583</v>
      </c>
      <c r="AC195">
        <v>4.2472255437850235</v>
      </c>
      <c r="AD195">
        <v>186735.14237729594</v>
      </c>
      <c r="AE195">
        <v>71276.798956958897</v>
      </c>
      <c r="AF195">
        <v>6810.1193519067192</v>
      </c>
      <c r="AG195">
        <v>1190.2495788006277</v>
      </c>
      <c r="AH195">
        <v>2.4547692553954006</v>
      </c>
      <c r="AI195">
        <v>222038.01029981935</v>
      </c>
      <c r="AJ195">
        <v>80053.570110054628</v>
      </c>
      <c r="AK195">
        <v>7563.5257969577851</v>
      </c>
    </row>
    <row r="196" spans="7:37">
      <c r="G196">
        <f>economy!A258</f>
        <v>2212</v>
      </c>
      <c r="H196" s="8">
        <f>carboncycle!L468</f>
        <v>711.1313721540065</v>
      </c>
      <c r="I196" s="8">
        <f>climate!I348</f>
        <v>1.6278831954713386</v>
      </c>
      <c r="J196" s="8">
        <f>economy!K258</f>
        <v>220566.72234896678</v>
      </c>
      <c r="K196" s="8">
        <f>economy!L258</f>
        <v>76440.337030714669</v>
      </c>
      <c r="L196" s="8">
        <f>economy!M258</f>
        <v>7655.5874460993409</v>
      </c>
      <c r="M196" s="8">
        <v>1032.0978427993789</v>
      </c>
      <c r="N196" s="8">
        <v>6.5410659049197406</v>
      </c>
      <c r="O196">
        <v>89287.727569289898</v>
      </c>
      <c r="P196">
        <v>52377.533195038195</v>
      </c>
      <c r="Q196">
        <v>5029.7496418295959</v>
      </c>
      <c r="R196">
        <v>675.15445986697659</v>
      </c>
      <c r="S196">
        <v>4.6979223334152778</v>
      </c>
      <c r="T196">
        <v>167789.61108947752</v>
      </c>
      <c r="U196">
        <v>64108.511337493655</v>
      </c>
      <c r="V196">
        <v>6480.1695256022895</v>
      </c>
      <c r="W196">
        <v>717.57738061803263</v>
      </c>
      <c r="X196">
        <v>4.7238232855183453</v>
      </c>
      <c r="Y196">
        <v>169946.17813452968</v>
      </c>
      <c r="Z196">
        <v>65800.420893681367</v>
      </c>
      <c r="AA196">
        <v>6552.4018701581008</v>
      </c>
      <c r="AB196">
        <v>960.44498180459743</v>
      </c>
      <c r="AC196">
        <v>4.257932504619494</v>
      </c>
      <c r="AD196">
        <v>187110.11643414013</v>
      </c>
      <c r="AE196">
        <v>71576.809331833996</v>
      </c>
      <c r="AF196">
        <v>6829.7666550119793</v>
      </c>
      <c r="AG196">
        <v>1191.348478755644</v>
      </c>
      <c r="AH196">
        <v>2.4615386431739092</v>
      </c>
      <c r="AI196">
        <v>222669.90548988784</v>
      </c>
      <c r="AJ196">
        <v>80423.217188997878</v>
      </c>
      <c r="AK196">
        <v>7588.4330573167717</v>
      </c>
    </row>
    <row r="197" spans="7:37">
      <c r="G197">
        <f>economy!A259</f>
        <v>2213</v>
      </c>
      <c r="H197" s="8">
        <f>carboncycle!L469</f>
        <v>711.44012497413792</v>
      </c>
      <c r="I197" s="8">
        <f>climate!I349</f>
        <v>1.6318050016837846</v>
      </c>
      <c r="J197" s="8">
        <f>economy!K259</f>
        <v>221224.78236464883</v>
      </c>
      <c r="K197" s="8">
        <f>economy!L259</f>
        <v>76795.310963979835</v>
      </c>
      <c r="L197" s="8">
        <f>economy!M259</f>
        <v>7681.227080514981</v>
      </c>
      <c r="M197" s="8">
        <v>1032.1771848123724</v>
      </c>
      <c r="N197" s="8">
        <v>6.5544146709272555</v>
      </c>
      <c r="O197">
        <v>88982.171011435363</v>
      </c>
      <c r="P197">
        <v>52544.633695159624</v>
      </c>
      <c r="Q197">
        <v>5039.0462424674397</v>
      </c>
      <c r="R197">
        <v>675.2770451606084</v>
      </c>
      <c r="S197">
        <v>4.707755880310116</v>
      </c>
      <c r="T197">
        <v>168095.47325228964</v>
      </c>
      <c r="U197">
        <v>64370.818014980759</v>
      </c>
      <c r="V197">
        <v>6498.427351543547</v>
      </c>
      <c r="W197">
        <v>717.74992433659258</v>
      </c>
      <c r="X197">
        <v>4.7341379096004284</v>
      </c>
      <c r="Y197">
        <v>170246.09023956509</v>
      </c>
      <c r="Z197">
        <v>66069.570664604849</v>
      </c>
      <c r="AA197">
        <v>6570.7614110381692</v>
      </c>
      <c r="AB197">
        <v>960.9604947634142</v>
      </c>
      <c r="AC197">
        <v>4.2685060857484389</v>
      </c>
      <c r="AD197">
        <v>187482.37907942649</v>
      </c>
      <c r="AE197">
        <v>71875.221372279964</v>
      </c>
      <c r="AF197">
        <v>6849.285256110421</v>
      </c>
      <c r="AG197">
        <v>1192.4121782474601</v>
      </c>
      <c r="AH197">
        <v>2.4682298260182964</v>
      </c>
      <c r="AI197">
        <v>223297.2456948992</v>
      </c>
      <c r="AJ197">
        <v>80790.87840349965</v>
      </c>
      <c r="AK197">
        <v>7613.1740928424797</v>
      </c>
    </row>
    <row r="198" spans="7:37">
      <c r="G198">
        <f>economy!A260</f>
        <v>2214</v>
      </c>
      <c r="H198" s="8">
        <f>carboncycle!L470</f>
        <v>711.73498522272371</v>
      </c>
      <c r="I198" s="8">
        <f>climate!I350</f>
        <v>1.6356806233725762</v>
      </c>
      <c r="J198" s="8">
        <f>economy!K260</f>
        <v>221878.18435885312</v>
      </c>
      <c r="K198" s="8">
        <f>economy!L260</f>
        <v>77148.374178961705</v>
      </c>
      <c r="L198" s="8">
        <f>economy!M260</f>
        <v>7706.6961219383575</v>
      </c>
      <c r="M198" s="8">
        <v>1032.2355012854523</v>
      </c>
      <c r="N198" s="8">
        <v>6.5675572806113314</v>
      </c>
      <c r="O198">
        <v>88678.287737492574</v>
      </c>
      <c r="P198">
        <v>52711.252012170517</v>
      </c>
      <c r="Q198">
        <v>5048.3184569433133</v>
      </c>
      <c r="R198">
        <v>675.38846662043738</v>
      </c>
      <c r="S198">
        <v>4.7174569328240796</v>
      </c>
      <c r="T198">
        <v>168399.61313540008</v>
      </c>
      <c r="U198">
        <v>64631.825561800681</v>
      </c>
      <c r="V198">
        <v>6516.5750052002604</v>
      </c>
      <c r="W198">
        <v>717.90956612473497</v>
      </c>
      <c r="X198">
        <v>4.7443155853892156</v>
      </c>
      <c r="Y198">
        <v>170544.23632430789</v>
      </c>
      <c r="Z198">
        <v>66337.375561723835</v>
      </c>
      <c r="AA198">
        <v>6589.0090460125857</v>
      </c>
      <c r="AB198">
        <v>961.45265344878362</v>
      </c>
      <c r="AC198">
        <v>4.2789471254331266</v>
      </c>
      <c r="AD198">
        <v>187851.9733490842</v>
      </c>
      <c r="AE198">
        <v>72172.037376060282</v>
      </c>
      <c r="AF198">
        <v>6868.676008995646</v>
      </c>
      <c r="AG198">
        <v>1193.4409908917814</v>
      </c>
      <c r="AH198">
        <v>2.4748432666119937</v>
      </c>
      <c r="AI198">
        <v>223920.05360064789</v>
      </c>
      <c r="AJ198">
        <v>81156.549280201842</v>
      </c>
      <c r="AK198">
        <v>7637.7493675371261</v>
      </c>
    </row>
    <row r="199" spans="7:37">
      <c r="G199">
        <f>economy!A261</f>
        <v>2215</v>
      </c>
      <c r="H199" s="8">
        <f>carboncycle!L471</f>
        <v>712.01608458986539</v>
      </c>
      <c r="I199" s="8">
        <f>climate!I351</f>
        <v>1.6395102250347409</v>
      </c>
      <c r="J199" s="8">
        <f>economy!K261</f>
        <v>222526.94449872733</v>
      </c>
      <c r="K199" s="8">
        <f>economy!L261</f>
        <v>77499.521358912432</v>
      </c>
      <c r="L199" s="8">
        <f>economy!M261</f>
        <v>7731.9949297705443</v>
      </c>
      <c r="M199" s="8">
        <v>1032.2731345683949</v>
      </c>
      <c r="N199" s="8">
        <v>6.5804958714116255</v>
      </c>
      <c r="O199">
        <v>88376.169937227649</v>
      </c>
      <c r="P199">
        <v>52877.397364789467</v>
      </c>
      <c r="Q199">
        <v>5057.5672794912607</v>
      </c>
      <c r="R199">
        <v>675.48885998148558</v>
      </c>
      <c r="S199">
        <v>4.7270262319852963</v>
      </c>
      <c r="T199">
        <v>168702.07391078304</v>
      </c>
      <c r="U199">
        <v>64891.537675904146</v>
      </c>
      <c r="V199">
        <v>6534.6133482741916</v>
      </c>
      <c r="W199">
        <v>718.05646075717743</v>
      </c>
      <c r="X199">
        <v>4.7543571016871944</v>
      </c>
      <c r="Y199">
        <v>170840.66225704158</v>
      </c>
      <c r="Z199">
        <v>66603.839582076354</v>
      </c>
      <c r="AA199">
        <v>6607.1456784676429</v>
      </c>
      <c r="AB199">
        <v>961.92171212359256</v>
      </c>
      <c r="AC199">
        <v>4.2892564682851111</v>
      </c>
      <c r="AD199">
        <v>188218.94170507402</v>
      </c>
      <c r="AE199">
        <v>72467.259806945396</v>
      </c>
      <c r="AF199">
        <v>6887.9397662134479</v>
      </c>
      <c r="AG199">
        <v>1194.4352318065276</v>
      </c>
      <c r="AH199">
        <v>2.4813794309621433</v>
      </c>
      <c r="AI199">
        <v>224538.3520654813</v>
      </c>
      <c r="AJ199">
        <v>81520.225701490199</v>
      </c>
      <c r="AK199">
        <v>7662.1593589784106</v>
      </c>
    </row>
    <row r="200" spans="7:37">
      <c r="G200">
        <f>economy!A262</f>
        <v>2216</v>
      </c>
      <c r="H200" s="8">
        <f>carboncycle!L472</f>
        <v>712.283555255902</v>
      </c>
      <c r="I200" s="8">
        <f>climate!I352</f>
        <v>1.6432939760928083</v>
      </c>
      <c r="J200" s="8">
        <f>economy!K262</f>
        <v>223171.07927567497</v>
      </c>
      <c r="K200" s="8">
        <f>economy!L262</f>
        <v>77848.747547309016</v>
      </c>
      <c r="L200" s="8">
        <f>economy!M262</f>
        <v>7757.123879777374</v>
      </c>
      <c r="M200" s="8">
        <v>1032.290423187816</v>
      </c>
      <c r="N200" s="8">
        <v>6.5932325727133447</v>
      </c>
      <c r="O200">
        <v>88075.908599295435</v>
      </c>
      <c r="P200">
        <v>53043.078693418342</v>
      </c>
      <c r="Q200">
        <v>5066.7936720476619</v>
      </c>
      <c r="R200">
        <v>675.57836054906693</v>
      </c>
      <c r="S200">
        <v>4.7364645289587299</v>
      </c>
      <c r="T200">
        <v>169002.8979544465</v>
      </c>
      <c r="U200">
        <v>65149.958135358247</v>
      </c>
      <c r="V200">
        <v>6552.54323676274</v>
      </c>
      <c r="W200">
        <v>718.19076255391428</v>
      </c>
      <c r="X200">
        <v>4.7642632570999668</v>
      </c>
      <c r="Y200">
        <v>171135.41307032423</v>
      </c>
      <c r="Z200">
        <v>66868.966804988173</v>
      </c>
      <c r="AA200">
        <v>6625.1722055587716</v>
      </c>
      <c r="AB200">
        <v>962.36792486183299</v>
      </c>
      <c r="AC200">
        <v>4.2994349648570171</v>
      </c>
      <c r="AD200">
        <v>188583.32603304353</v>
      </c>
      <c r="AE200">
        <v>72760.891289676903</v>
      </c>
      <c r="AF200">
        <v>6907.0773788319057</v>
      </c>
      <c r="AG200">
        <v>1195.3952174935648</v>
      </c>
      <c r="AH200">
        <v>2.4878387881964832</v>
      </c>
      <c r="AI200">
        <v>225152.16411081809</v>
      </c>
      <c r="AJ200">
        <v>81881.903899494166</v>
      </c>
      <c r="AK200">
        <v>7686.4045579366893</v>
      </c>
    </row>
    <row r="201" spans="7:37">
      <c r="G201">
        <f>economy!A263</f>
        <v>2217</v>
      </c>
      <c r="H201" s="8">
        <f>carboncycle!L473</f>
        <v>712.53752984473897</v>
      </c>
      <c r="I201" s="8">
        <f>climate!I353</f>
        <v>1.6470320507456457</v>
      </c>
      <c r="J201" s="8">
        <f>economy!K263</f>
        <v>223810.60549494109</v>
      </c>
      <c r="K201" s="8">
        <f>economy!L263</f>
        <v>78196.048142183223</v>
      </c>
      <c r="L201" s="8">
        <f>economy!M263</f>
        <v>7782.0833636870184</v>
      </c>
      <c r="M201" s="8">
        <v>1032.2877018438289</v>
      </c>
      <c r="N201" s="8">
        <v>6.6057695052820797</v>
      </c>
      <c r="O201">
        <v>87777.593539436901</v>
      </c>
      <c r="P201">
        <v>53208.304663239833</v>
      </c>
      <c r="Q201">
        <v>5075.9985647879002</v>
      </c>
      <c r="R201">
        <v>675.65710316942523</v>
      </c>
      <c r="S201">
        <v>4.7457725845750813</v>
      </c>
      <c r="T201">
        <v>169302.1268468044</v>
      </c>
      <c r="U201">
        <v>65407.090794260956</v>
      </c>
      <c r="V201">
        <v>6570.3655207961247</v>
      </c>
      <c r="W201">
        <v>718.31262534570999</v>
      </c>
      <c r="X201">
        <v>4.7740348595527937</v>
      </c>
      <c r="Y201">
        <v>171428.53296129647</v>
      </c>
      <c r="Z201">
        <v>67132.761387805032</v>
      </c>
      <c r="AA201">
        <v>6643.0895180455191</v>
      </c>
      <c r="AB201">
        <v>962.79154548061194</v>
      </c>
      <c r="AC201">
        <v>4.3094834712444916</v>
      </c>
      <c r="AD201">
        <v>188945.16764042142</v>
      </c>
      <c r="AE201">
        <v>73052.934605041199</v>
      </c>
      <c r="AF201">
        <v>6926.0896962212328</v>
      </c>
      <c r="AG201">
        <v>1196.321265722795</v>
      </c>
      <c r="AH201">
        <v>2.4942218103658882</v>
      </c>
      <c r="AI201">
        <v>225761.512911898</v>
      </c>
      <c r="AJ201">
        <v>82241.580450114488</v>
      </c>
      <c r="AK201">
        <v>7710.4854679980926</v>
      </c>
    </row>
    <row r="202" spans="7:37">
      <c r="G202">
        <f>economy!A264</f>
        <v>2218</v>
      </c>
      <c r="H202" s="8">
        <f>carboncycle!L474</f>
        <v>712.778141378138</v>
      </c>
      <c r="I202" s="8">
        <f>climate!I354</f>
        <v>1.6507246278215886</v>
      </c>
      <c r="J202" s="8">
        <f>economy!K264</f>
        <v>224445.54026537808</v>
      </c>
      <c r="K202" s="8">
        <f>economy!L264</f>
        <v>78541.418890461922</v>
      </c>
      <c r="L202" s="8">
        <f>economy!M264</f>
        <v>7806.8737887923016</v>
      </c>
      <c r="M202" s="8">
        <v>1032.265301409157</v>
      </c>
      <c r="N202" s="8">
        <v>6.6181087807244605</v>
      </c>
      <c r="O202">
        <v>87481.313428267385</v>
      </c>
      <c r="P202">
        <v>53373.083667469044</v>
      </c>
      <c r="Q202">
        <v>5085.1828566678832</v>
      </c>
      <c r="R202">
        <v>675.72522220146311</v>
      </c>
      <c r="S202">
        <v>4.7549511688696331</v>
      </c>
      <c r="T202">
        <v>169599.80137356982</v>
      </c>
      <c r="U202">
        <v>65662.939578790261</v>
      </c>
      <c r="V202">
        <v>6588.081044485366</v>
      </c>
      <c r="W202">
        <v>718.42220244085593</v>
      </c>
      <c r="X202">
        <v>4.7836727258179357</v>
      </c>
      <c r="Y202">
        <v>171720.06529252991</v>
      </c>
      <c r="Z202">
        <v>67395.227561765918</v>
      </c>
      <c r="AA202">
        <v>6660.8985001376459</v>
      </c>
      <c r="AB202">
        <v>963.19282747419072</v>
      </c>
      <c r="AC202">
        <v>4.3194028486991218</v>
      </c>
      <c r="AD202">
        <v>189304.50725493624</v>
      </c>
      <c r="AE202">
        <v>73343.392685051003</v>
      </c>
      <c r="AF202">
        <v>6944.9775658429235</v>
      </c>
      <c r="AG202">
        <v>1197.2136954185869</v>
      </c>
      <c r="AH202">
        <v>2.5005289722524422</v>
      </c>
      <c r="AI202">
        <v>226366.42178876197</v>
      </c>
      <c r="AJ202">
        <v>82599.252267080039</v>
      </c>
      <c r="AK202">
        <v>7734.4026051932051</v>
      </c>
    </row>
    <row r="203" spans="7:37">
      <c r="G203">
        <f>economy!A265</f>
        <v>2219</v>
      </c>
      <c r="H203" s="8">
        <f>carboncycle!L475</f>
        <v>713.00552323096463</v>
      </c>
      <c r="I203" s="8">
        <f>climate!I355</f>
        <v>1.6543718906338709</v>
      </c>
      <c r="J203" s="8">
        <f>economy!K265</f>
        <v>225075.9009893816</v>
      </c>
      <c r="K203" s="8">
        <f>economy!L265</f>
        <v>78884.855882321703</v>
      </c>
      <c r="L203" s="8">
        <f>economy!M265</f>
        <v>7831.4955775580147</v>
      </c>
      <c r="M203" s="8">
        <v>1032.2235489305845</v>
      </c>
      <c r="N203" s="8">
        <v>6.6302525009739606</v>
      </c>
      <c r="O203">
        <v>87187.155818593426</v>
      </c>
      <c r="P203">
        <v>53537.423830749154</v>
      </c>
      <c r="Q203">
        <v>5094.3474159698908</v>
      </c>
      <c r="R203">
        <v>675.78285148954376</v>
      </c>
      <c r="S203">
        <v>4.7640010606309744</v>
      </c>
      <c r="T203">
        <v>169895.96152714535</v>
      </c>
      <c r="U203">
        <v>65917.5084833851</v>
      </c>
      <c r="V203">
        <v>6605.6906457809528</v>
      </c>
      <c r="W203">
        <v>718.51964659316707</v>
      </c>
      <c r="X203">
        <v>4.793177681052696</v>
      </c>
      <c r="Y203">
        <v>172010.05259339276</v>
      </c>
      <c r="Z203">
        <v>67656.369628013403</v>
      </c>
      <c r="AA203">
        <v>6678.6000293523339</v>
      </c>
      <c r="AB203">
        <v>963.57202395001343</v>
      </c>
      <c r="AC203">
        <v>4.3291939632521146</v>
      </c>
      <c r="AD203">
        <v>189661.38502354149</v>
      </c>
      <c r="AE203">
        <v>73632.268608232436</v>
      </c>
      <c r="AF203">
        <v>6963.741833048236</v>
      </c>
      <c r="AG203">
        <v>1198.0728265485423</v>
      </c>
      <c r="AH203">
        <v>2.5067607511829202</v>
      </c>
      <c r="AI203">
        <v>226966.91419745338</v>
      </c>
      <c r="AJ203">
        <v>82954.916596036041</v>
      </c>
      <c r="AK203">
        <v>7758.1564976316577</v>
      </c>
    </row>
    <row r="204" spans="7:37">
      <c r="G204">
        <f>economy!A266</f>
        <v>2220</v>
      </c>
      <c r="H204" s="8">
        <f>carboncycle!L476</f>
        <v>713.21980908738578</v>
      </c>
      <c r="I204" s="8">
        <f>climate!I356</f>
        <v>1.6579740268383529</v>
      </c>
      <c r="J204" s="8">
        <f>economy!K266</f>
        <v>225701.70535300669</v>
      </c>
      <c r="K204" s="8">
        <f>economy!L266</f>
        <v>79226.355545559054</v>
      </c>
      <c r="L204" s="8">
        <f>economy!M266</f>
        <v>7855.9491672331224</v>
      </c>
      <c r="M204" s="8">
        <v>1032.1627676326368</v>
      </c>
      <c r="N204" s="8">
        <v>6.6422027578011864</v>
      </c>
      <c r="O204">
        <v>86895.207172193244</v>
      </c>
      <c r="P204">
        <v>53701.333012680072</v>
      </c>
      <c r="Q204">
        <v>5103.4930808519985</v>
      </c>
      <c r="R204">
        <v>675.83012433733893</v>
      </c>
      <c r="S204">
        <v>4.7729230469595487</v>
      </c>
      <c r="T204">
        <v>170190.64650849818</v>
      </c>
      <c r="U204">
        <v>66170.801567055954</v>
      </c>
      <c r="V204">
        <v>6623.1951563417542</v>
      </c>
      <c r="W204">
        <v>718.60510997118718</v>
      </c>
      <c r="X204">
        <v>4.802550558348063</v>
      </c>
      <c r="Y204">
        <v>172298.5365619181</v>
      </c>
      <c r="Z204">
        <v>67916.191953739093</v>
      </c>
      <c r="AA204">
        <v>6696.1949763819694</v>
      </c>
      <c r="AB204">
        <v>963.92938756669548</v>
      </c>
      <c r="AC204">
        <v>4.3388576853485281</v>
      </c>
      <c r="AD204">
        <v>190015.84051173829</v>
      </c>
      <c r="AE204">
        <v>73919.565595017426</v>
      </c>
      <c r="AF204">
        <v>6982.3833408855817</v>
      </c>
      <c r="AG204">
        <v>1198.8989800145789</v>
      </c>
      <c r="AH204">
        <v>2.5129176268475519</v>
      </c>
      <c r="AI204">
        <v>227563.01372144354</v>
      </c>
      <c r="AJ204">
        <v>83308.571008664527</v>
      </c>
      <c r="AK204">
        <v>7781.7476851424444</v>
      </c>
    </row>
    <row r="205" spans="7:37">
      <c r="G205">
        <f>economy!A267</f>
        <v>2221</v>
      </c>
      <c r="H205" s="8">
        <f>carboncycle!L477</f>
        <v>713.42113289801216</v>
      </c>
      <c r="I205" s="8">
        <f>climate!I357</f>
        <v>1.6615312282935442</v>
      </c>
      <c r="J205" s="8">
        <f>economy!K267</f>
        <v>226322.97131625219</v>
      </c>
      <c r="K205" s="8">
        <f>economy!L267</f>
        <v>79565.914639980561</v>
      </c>
      <c r="L205" s="8">
        <f>economy!M267</f>
        <v>7880.2350094678104</v>
      </c>
      <c r="M205" s="8">
        <v>1032.0832769233821</v>
      </c>
      <c r="N205" s="8">
        <v>6.653961632347988</v>
      </c>
      <c r="O205">
        <v>86605.552885996556</v>
      </c>
      <c r="P205">
        <v>53864.81881147268</v>
      </c>
      <c r="Q205">
        <v>5112.6206599002635</v>
      </c>
      <c r="R205">
        <v>675.8671734827002</v>
      </c>
      <c r="S205">
        <v>4.7817179228359565</v>
      </c>
      <c r="T205">
        <v>170483.89472949586</v>
      </c>
      <c r="U205">
        <v>66422.822949823167</v>
      </c>
      <c r="V205">
        <v>6640.5954014137651</v>
      </c>
      <c r="W205">
        <v>718.67874412858123</v>
      </c>
      <c r="X205">
        <v>4.8117921982878702</v>
      </c>
      <c r="Y205">
        <v>172585.55806715257</v>
      </c>
      <c r="Z205">
        <v>68174.698968462792</v>
      </c>
      <c r="AA205">
        <v>6713.6842049721054</v>
      </c>
      <c r="AB205">
        <v>964.26517047393509</v>
      </c>
      <c r="AC205">
        <v>4.3483948894918667</v>
      </c>
      <c r="AD205">
        <v>190367.91270327423</v>
      </c>
      <c r="AE205">
        <v>74205.287003240664</v>
      </c>
      <c r="AF205">
        <v>7000.902929916494</v>
      </c>
      <c r="AG205">
        <v>1199.6924775463231</v>
      </c>
      <c r="AH205">
        <v>2.5190000811239512</v>
      </c>
      <c r="AI205">
        <v>228154.74406327138</v>
      </c>
      <c r="AJ205">
        <v>83660.213396841442</v>
      </c>
      <c r="AK205">
        <v>7805.1767189198072</v>
      </c>
    </row>
    <row r="206" spans="7:37">
      <c r="G206">
        <f>economy!A268</f>
        <v>2222</v>
      </c>
      <c r="H206" s="8">
        <f>carboncycle!L478</f>
        <v>713.60962883797856</v>
      </c>
      <c r="I206" s="8">
        <f>climate!I358</f>
        <v>1.6650436909229176</v>
      </c>
      <c r="J206" s="8">
        <f>economy!K268</f>
        <v>226939.71710352084</v>
      </c>
      <c r="K206" s="8">
        <f>economy!L268</f>
        <v>79903.530251811026</v>
      </c>
      <c r="L206" s="8">
        <f>economy!M268</f>
        <v>7904.3535699355889</v>
      </c>
      <c r="M206" s="8">
        <v>1031.9853924022441</v>
      </c>
      <c r="N206" s="8">
        <v>6.6655311946847577</v>
      </c>
      <c r="O206">
        <v>86318.277317600863</v>
      </c>
      <c r="P206">
        <v>54027.88856771533</v>
      </c>
      <c r="Q206">
        <v>5121.730932683151</v>
      </c>
      <c r="R206">
        <v>675.89413107353016</v>
      </c>
      <c r="S206">
        <v>4.7903864906989275</v>
      </c>
      <c r="T206">
        <v>170775.74381568847</v>
      </c>
      <c r="U206">
        <v>66673.576809277321</v>
      </c>
      <c r="V206">
        <v>6657.8921997185207</v>
      </c>
      <c r="W206">
        <v>718.74069997568404</v>
      </c>
      <c r="X206">
        <v>4.8209034485183464</v>
      </c>
      <c r="Y206">
        <v>172871.15715196717</v>
      </c>
      <c r="Z206">
        <v>68431.895160438638</v>
      </c>
      <c r="AA206">
        <v>6731.0685718094282</v>
      </c>
      <c r="AB206">
        <v>964.57962425431674</v>
      </c>
      <c r="AC206">
        <v>4.3578064538988244</v>
      </c>
      <c r="AD206">
        <v>190717.64000020947</v>
      </c>
      <c r="AE206">
        <v>74489.436323736358</v>
      </c>
      <c r="AF206">
        <v>7019.3014380401846</v>
      </c>
      <c r="AG206">
        <v>1200.4536415967907</v>
      </c>
      <c r="AH206">
        <v>2.5250085979060879</v>
      </c>
      <c r="AI206">
        <v>228742.12903639892</v>
      </c>
      <c r="AJ206">
        <v>84009.841966827778</v>
      </c>
      <c r="AK206">
        <v>7828.4441611749635</v>
      </c>
    </row>
    <row r="207" spans="7:37">
      <c r="G207">
        <f>economy!A269</f>
        <v>2223</v>
      </c>
      <c r="H207" s="8">
        <f>carboncycle!L479</f>
        <v>713.78543126595719</v>
      </c>
      <c r="I207" s="8">
        <f>climate!I359</f>
        <v>1.6685116145795083</v>
      </c>
      <c r="J207" s="8">
        <f>economy!K269</f>
        <v>227551.96119424788</v>
      </c>
      <c r="K207" s="8">
        <f>economy!L269</f>
        <v>80239.199788125785</v>
      </c>
      <c r="L207" s="8">
        <f>economy!M269</f>
        <v>7928.3053279603619</v>
      </c>
      <c r="M207" s="8">
        <v>1031.8694258697324</v>
      </c>
      <c r="N207" s="8">
        <v>6.67691350339026</v>
      </c>
      <c r="O207">
        <v>86033.463810058442</v>
      </c>
      <c r="P207">
        <v>54190.549368246873</v>
      </c>
      <c r="Q207">
        <v>5130.8246503075343</v>
      </c>
      <c r="R207">
        <v>675.91112864463219</v>
      </c>
      <c r="S207">
        <v>4.7989295600328923</v>
      </c>
      <c r="T207">
        <v>171066.23060951702</v>
      </c>
      <c r="U207">
        <v>66923.06737726256</v>
      </c>
      <c r="V207">
        <v>6675.086363350807</v>
      </c>
      <c r="W207">
        <v>718.79112775218141</v>
      </c>
      <c r="X207">
        <v>4.8298851633279583</v>
      </c>
      <c r="Y207">
        <v>173155.3730363129</v>
      </c>
      <c r="Z207">
        <v>68687.785073189385</v>
      </c>
      <c r="AA207">
        <v>6748.3489264193113</v>
      </c>
      <c r="AB207">
        <v>964.87299986697053</v>
      </c>
      <c r="AC207">
        <v>4.3670932601639869</v>
      </c>
      <c r="AD207">
        <v>191065.06022333461</v>
      </c>
      <c r="AE207">
        <v>74772.01717603732</v>
      </c>
      <c r="AF207">
        <v>7037.579700326276</v>
      </c>
      <c r="AG207">
        <v>1201.1827952403455</v>
      </c>
      <c r="AH207">
        <v>2.530943662938193</v>
      </c>
      <c r="AI207">
        <v>229325.19255727404</v>
      </c>
      <c r="AJ207">
        <v>84357.455233500135</v>
      </c>
      <c r="AK207">
        <v>7851.5505847933928</v>
      </c>
    </row>
    <row r="208" spans="7:37">
      <c r="G208">
        <f>economy!A270</f>
        <v>2224</v>
      </c>
      <c r="H208" s="8">
        <f>carboncycle!L480</f>
        <v>713.94867468409325</v>
      </c>
      <c r="I208" s="8">
        <f>climate!I360</f>
        <v>1.6719352029127912</v>
      </c>
      <c r="J208" s="8">
        <f>economy!K270</f>
        <v>228159.7223137003</v>
      </c>
      <c r="K208" s="8">
        <f>economy!L270</f>
        <v>80572.92097130671</v>
      </c>
      <c r="L208" s="8">
        <f>economy!M270</f>
        <v>7952.0907761483804</v>
      </c>
      <c r="M208" s="8">
        <v>1031.7356853389829</v>
      </c>
      <c r="N208" s="8">
        <v>6.688110605153387</v>
      </c>
      <c r="O208">
        <v>85751.19471587053</v>
      </c>
      <c r="P208">
        <v>54352.808050125168</v>
      </c>
      <c r="Q208">
        <v>5139.9025359755933</v>
      </c>
      <c r="R208">
        <v>675.91829709551394</v>
      </c>
      <c r="S208">
        <v>4.8073479469650557</v>
      </c>
      <c r="T208">
        <v>171355.39117393244</v>
      </c>
      <c r="U208">
        <v>67171.298936677413</v>
      </c>
      <c r="V208">
        <v>6692.1786976852054</v>
      </c>
      <c r="W208">
        <v>718.8301770008967</v>
      </c>
      <c r="X208">
        <v>4.838738203237428</v>
      </c>
      <c r="Y208">
        <v>173438.24412090186</v>
      </c>
      <c r="Z208">
        <v>68942.373302163411</v>
      </c>
      <c r="AA208">
        <v>6765.5261110725387</v>
      </c>
      <c r="AB208">
        <v>965.14554759305554</v>
      </c>
      <c r="AC208">
        <v>4.3762561929342869</v>
      </c>
      <c r="AD208">
        <v>191410.21061292547</v>
      </c>
      <c r="AE208">
        <v>75053.03330417187</v>
      </c>
      <c r="AF208">
        <v>7055.7385488554555</v>
      </c>
      <c r="AG208">
        <v>1201.8802620729175</v>
      </c>
      <c r="AH208">
        <v>2.536805763653474</v>
      </c>
      <c r="AI208">
        <v>229903.95863760091</v>
      </c>
      <c r="AJ208">
        <v>84703.052014619811</v>
      </c>
      <c r="AK208">
        <v>7874.4965729977366</v>
      </c>
    </row>
    <row r="209" spans="7:37">
      <c r="G209">
        <f>economy!A271</f>
        <v>2225</v>
      </c>
      <c r="H209" s="8">
        <f>carboncycle!L481</f>
        <v>714.09949369886021</v>
      </c>
      <c r="I209" s="8">
        <f>climate!I361</f>
        <v>1.6753146632378273</v>
      </c>
      <c r="J209" s="8">
        <f>economy!K271</f>
        <v>228763.01942394552</v>
      </c>
      <c r="K209" s="8">
        <f>economy!L271</f>
        <v>80904.691833524223</v>
      </c>
      <c r="L209" s="8">
        <f>economy!M271</f>
        <v>7975.7104200253189</v>
      </c>
      <c r="M209" s="8">
        <v>1031.5844750490207</v>
      </c>
      <c r="N209" s="8">
        <v>6.6991245343962014</v>
      </c>
      <c r="O209">
        <v>85471.551420123433</v>
      </c>
      <c r="P209">
        <v>54514.671204683007</v>
      </c>
      <c r="Q209">
        <v>5148.9652855421091</v>
      </c>
      <c r="R209">
        <v>675.91576666912283</v>
      </c>
      <c r="S209">
        <v>4.8156424738718941</v>
      </c>
      <c r="T209">
        <v>171643.26079640721</v>
      </c>
      <c r="U209">
        <v>67418.275818391732</v>
      </c>
      <c r="V209">
        <v>6709.1700012914134</v>
      </c>
      <c r="W209">
        <v>718.85799654265861</v>
      </c>
      <c r="X209">
        <v>4.847463434599808</v>
      </c>
      <c r="Y209">
        <v>173719.80799129736</v>
      </c>
      <c r="Z209">
        <v>69195.664491512623</v>
      </c>
      <c r="AA209">
        <v>6782.6009607010456</v>
      </c>
      <c r="AB209">
        <v>965.39751698303326</v>
      </c>
      <c r="AC209">
        <v>4.3852961395930237</v>
      </c>
      <c r="AD209">
        <v>191753.12782982434</v>
      </c>
      <c r="AE209">
        <v>75332.488572558781</v>
      </c>
      <c r="AF209">
        <v>7073.7788125679308</v>
      </c>
      <c r="AG209">
        <v>1202.5463661144629</v>
      </c>
      <c r="AH209">
        <v>2.5425953890175346</v>
      </c>
      <c r="AI209">
        <v>230478.45137681294</v>
      </c>
      <c r="AJ209">
        <v>85046.631425143074</v>
      </c>
      <c r="AK209">
        <v>7897.2827190163116</v>
      </c>
    </row>
    <row r="210" spans="7:37">
      <c r="G210">
        <f>economy!A272</f>
        <v>2226</v>
      </c>
      <c r="H210" s="8">
        <f>carboncycle!L482</f>
        <v>714.2380229828226</v>
      </c>
      <c r="I210" s="8">
        <f>climate!I362</f>
        <v>1.6786502064066688</v>
      </c>
      <c r="J210" s="8">
        <f>economy!K272</f>
        <v>229361.87171498471</v>
      </c>
      <c r="K210" s="8">
        <f>economy!L272</f>
        <v>81234.51071124716</v>
      </c>
      <c r="L210" s="8">
        <f>economy!M272</f>
        <v>7999.1647776782202</v>
      </c>
      <c r="M210" s="8">
        <v>1031.4160954796448</v>
      </c>
      <c r="N210" s="8">
        <v>6.7099573129176671</v>
      </c>
      <c r="O210">
        <v>85194.614362701846</v>
      </c>
      <c r="P210">
        <v>54676.145181662774</v>
      </c>
      <c r="Q210">
        <v>5158.0135680715675</v>
      </c>
      <c r="R210">
        <v>675.90366693149304</v>
      </c>
      <c r="S210">
        <v>4.8238139689949637</v>
      </c>
      <c r="T210">
        <v>171929.87399332211</v>
      </c>
      <c r="U210">
        <v>67664.002398276236</v>
      </c>
      <c r="V210">
        <v>6726.0610658578044</v>
      </c>
      <c r="W210">
        <v>718.87473445222304</v>
      </c>
      <c r="X210">
        <v>4.8560617292104826</v>
      </c>
      <c r="Y210">
        <v>174000.10142239352</v>
      </c>
      <c r="Z210">
        <v>69447.663330988027</v>
      </c>
      <c r="AA210">
        <v>6799.5743028221914</v>
      </c>
      <c r="AB210">
        <v>965.62915680569813</v>
      </c>
      <c r="AC210">
        <v>4.3942139899532418</v>
      </c>
      <c r="AD210">
        <v>192093.84795683136</v>
      </c>
      <c r="AE210">
        <v>75610.386961997414</v>
      </c>
      <c r="AF210">
        <v>7091.7013171193994</v>
      </c>
      <c r="AG210">
        <v>1203.1814317136484</v>
      </c>
      <c r="AH210">
        <v>2.5483130293763847</v>
      </c>
      <c r="AI210">
        <v>231048.69495474288</v>
      </c>
      <c r="AJ210">
        <v>85388.192871572581</v>
      </c>
      <c r="AK210">
        <v>7919.9096257571564</v>
      </c>
    </row>
    <row r="211" spans="7:37">
      <c r="G211">
        <f>economy!A273</f>
        <v>2227</v>
      </c>
      <c r="H211" s="8">
        <f>carboncycle!L483</f>
        <v>714.36439723730177</v>
      </c>
      <c r="I211" s="8">
        <f>climate!I363</f>
        <v>1.681942046682011</v>
      </c>
      <c r="J211" s="8">
        <f>economy!K273</f>
        <v>229956.29859605219</v>
      </c>
      <c r="K211" s="8">
        <f>economy!L273</f>
        <v>81562.376239782854</v>
      </c>
      <c r="L211" s="8">
        <f>economy!M273</f>
        <v>8022.4543794025358</v>
      </c>
      <c r="M211" s="8">
        <v>1031.2308433678504</v>
      </c>
      <c r="N211" s="8">
        <v>6.7206109495574697</v>
      </c>
      <c r="O211">
        <v>84920.46305951431</v>
      </c>
      <c r="P211">
        <v>54837.236093422369</v>
      </c>
      <c r="Q211">
        <v>5167.048026394541</v>
      </c>
      <c r="R211">
        <v>675.88212675227783</v>
      </c>
      <c r="S211">
        <v>4.8318632660659366</v>
      </c>
      <c r="T211">
        <v>172215.26451471145</v>
      </c>
      <c r="U211">
        <v>67908.483094342635</v>
      </c>
      <c r="V211">
        <v>6742.8526761230496</v>
      </c>
      <c r="W211">
        <v>718.88053803522359</v>
      </c>
      <c r="X211">
        <v>4.8645339639269878</v>
      </c>
      <c r="Y211">
        <v>174279.16038326855</v>
      </c>
      <c r="Z211">
        <v>69698.374552950219</v>
      </c>
      <c r="AA211">
        <v>6816.4469574713894</v>
      </c>
      <c r="AB211">
        <v>965.840714998929</v>
      </c>
      <c r="AC211">
        <v>4.403010635960281</v>
      </c>
      <c r="AD211">
        <v>192432.40650039481</v>
      </c>
      <c r="AE211">
        <v>75886.732565752725</v>
      </c>
      <c r="AF211">
        <v>7109.5068847442844</v>
      </c>
      <c r="AG211">
        <v>1203.7857834547435</v>
      </c>
      <c r="AH211">
        <v>2.5539591763089358</v>
      </c>
      <c r="AI211">
        <v>231614.71362448815</v>
      </c>
      <c r="AJ211">
        <v>85727.736046353355</v>
      </c>
      <c r="AK211">
        <v>7942.3779054875713</v>
      </c>
    </row>
    <row r="212" spans="7:37">
      <c r="G212">
        <f>economy!A274</f>
        <v>2228</v>
      </c>
      <c r="H212" s="8">
        <f>carboncycle!L484</f>
        <v>714.47875115593502</v>
      </c>
      <c r="I212" s="8">
        <f>climate!I364</f>
        <v>1.6851904016130801</v>
      </c>
      <c r="J212" s="8">
        <f>economy!K274</f>
        <v>230546.31968708159</v>
      </c>
      <c r="K212" s="8">
        <f>economy!L274</f>
        <v>81888.287347847348</v>
      </c>
      <c r="L212" s="8">
        <f>economy!M274</f>
        <v>8045.5797673541274</v>
      </c>
      <c r="M212" s="8">
        <v>1031.0290117256986</v>
      </c>
      <c r="N212" s="8">
        <v>6.7310874398793352</v>
      </c>
      <c r="O212">
        <v>84649.176122666628</v>
      </c>
      <c r="P212">
        <v>54997.94981920335</v>
      </c>
      <c r="Q212">
        <v>5176.0692776628412</v>
      </c>
      <c r="R212">
        <v>675.8512742861509</v>
      </c>
      <c r="S212">
        <v>4.8397912039407514</v>
      </c>
      <c r="T212">
        <v>172499.465349354</v>
      </c>
      <c r="U212">
        <v>68151.72236399063</v>
      </c>
      <c r="V212">
        <v>6759.5456098155209</v>
      </c>
      <c r="W212">
        <v>718.87555380612878</v>
      </c>
      <c r="X212">
        <v>4.872881020298502</v>
      </c>
      <c r="Y212">
        <v>174557.02004239743</v>
      </c>
      <c r="Z212">
        <v>69947.802929491518</v>
      </c>
      <c r="AA212">
        <v>6833.219737142701</v>
      </c>
      <c r="AB212">
        <v>966.03243862213446</v>
      </c>
      <c r="AC212">
        <v>4.4116869714033013</v>
      </c>
      <c r="AD212">
        <v>192768.83839259064</v>
      </c>
      <c r="AE212">
        <v>76161.529585732031</v>
      </c>
      <c r="AF212">
        <v>7127.196334126078</v>
      </c>
      <c r="AG212">
        <v>1204.3597460666965</v>
      </c>
      <c r="AH212">
        <v>2.5595343224838696</v>
      </c>
      <c r="AI212">
        <v>232176.5317054711</v>
      </c>
      <c r="AJ212">
        <v>86065.260922311485</v>
      </c>
      <c r="AK212">
        <v>7964.6881795191384</v>
      </c>
    </row>
    <row r="213" spans="7:37">
      <c r="G213">
        <f>economy!A275</f>
        <v>2229</v>
      </c>
      <c r="H213" s="8">
        <f>carboncycle!L485</f>
        <v>714.58121938911938</v>
      </c>
      <c r="I213" s="8">
        <f>climate!I365</f>
        <v>1.6883954919137418</v>
      </c>
      <c r="J213" s="8">
        <f>economy!K275</f>
        <v>231131.95481032995</v>
      </c>
      <c r="K213" s="8">
        <f>economy!L275</f>
        <v>82212.243252169574</v>
      </c>
      <c r="L213" s="8">
        <f>economy!M275</f>
        <v>8068.541495206262</v>
      </c>
      <c r="M213" s="8">
        <v>1030.8108898595528</v>
      </c>
      <c r="N213" s="8">
        <v>6.7413887658732632</v>
      </c>
      <c r="O213">
        <v>84380.831279516613</v>
      </c>
      <c r="P213">
        <v>55158.292009455123</v>
      </c>
      <c r="Q213">
        <v>5185.077913903021</v>
      </c>
      <c r="R213">
        <v>675.81123695504982</v>
      </c>
      <c r="S213">
        <v>4.8475986262427702</v>
      </c>
      <c r="T213">
        <v>172782.50873018723</v>
      </c>
      <c r="U213">
        <v>68393.724701360377</v>
      </c>
      <c r="V213">
        <v>6776.140637600085</v>
      </c>
      <c r="W213">
        <v>718.85992746717807</v>
      </c>
      <c r="X213">
        <v>4.8811037842048881</v>
      </c>
      <c r="Y213">
        <v>174833.71477320086</v>
      </c>
      <c r="Z213">
        <v>70195.953269668011</v>
      </c>
      <c r="AA213">
        <v>6849.8934467370982</v>
      </c>
      <c r="AB213">
        <v>966.20457381035203</v>
      </c>
      <c r="AC213">
        <v>4.4202438916356019</v>
      </c>
      <c r="AD213">
        <v>193103.17799337234</v>
      </c>
      <c r="AE213">
        <v>76434.782328754154</v>
      </c>
      <c r="AF213">
        <v>7144.7704802745593</v>
      </c>
      <c r="AG213">
        <v>1204.9036443343789</v>
      </c>
      <c r="AH213">
        <v>2.5650389615207838</v>
      </c>
      <c r="AI213">
        <v>232734.173576681</v>
      </c>
      <c r="AJ213">
        <v>86400.767747140169</v>
      </c>
      <c r="AK213">
        <v>7986.8410778982116</v>
      </c>
    </row>
    <row r="214" spans="7:37">
      <c r="G214">
        <f>economy!A276</f>
        <v>2230</v>
      </c>
      <c r="H214" s="8">
        <f>carboncycle!L486</f>
        <v>714.67193650933291</v>
      </c>
      <c r="I214" s="8">
        <f>climate!I366</f>
        <v>1.6915575413428166</v>
      </c>
      <c r="J214" s="8">
        <f>economy!K276</f>
        <v>231713.22398216525</v>
      </c>
      <c r="K214" s="8">
        <f>economy!L276</f>
        <v>82534.243452128896</v>
      </c>
      <c r="L214" s="8">
        <f>economy!M276</f>
        <v>8091.3401278116216</v>
      </c>
      <c r="M214" s="8">
        <v>1030.5767633905941</v>
      </c>
      <c r="N214" s="8">
        <v>6.7515168956761187</v>
      </c>
      <c r="O214">
        <v>84115.505390546576</v>
      </c>
      <c r="P214">
        <v>55318.26809020678</v>
      </c>
      <c r="Q214">
        <v>5194.0745025676251</v>
      </c>
      <c r="R214">
        <v>675.76214143124571</v>
      </c>
      <c r="S214">
        <v>4.8552863810148441</v>
      </c>
      <c r="T214">
        <v>173064.42614003501</v>
      </c>
      <c r="U214">
        <v>68634.494634786213</v>
      </c>
      <c r="V214">
        <v>6792.6385230321021</v>
      </c>
      <c r="W214">
        <v>718.83380388827425</v>
      </c>
      <c r="X214">
        <v>4.8892031455051512</v>
      </c>
      <c r="Y214">
        <v>175109.27815992071</v>
      </c>
      <c r="Z214">
        <v>70442.830416837212</v>
      </c>
      <c r="AA214">
        <v>6866.4688835181605</v>
      </c>
      <c r="AB214">
        <v>966.35736572997439</v>
      </c>
      <c r="AC214">
        <v>4.4286822933035292</v>
      </c>
      <c r="AD214">
        <v>193435.45909308534</v>
      </c>
      <c r="AE214">
        <v>76706.495202907012</v>
      </c>
      <c r="AF214">
        <v>7162.2301344096049</v>
      </c>
      <c r="AG214">
        <v>1205.4178030119774</v>
      </c>
      <c r="AH214">
        <v>2.5704735878555045</v>
      </c>
      <c r="AI214">
        <v>233287.66367010583</v>
      </c>
      <c r="AJ214">
        <v>86734.257037931049</v>
      </c>
      <c r="AK214">
        <v>8008.8372391017156</v>
      </c>
    </row>
    <row r="215" spans="7:37">
      <c r="G215">
        <f>economy!A277</f>
        <v>2231</v>
      </c>
      <c r="H215" s="8">
        <f>carboncycle!L487</f>
        <v>714.75103697732277</v>
      </c>
      <c r="I215" s="8">
        <f>climate!I367</f>
        <v>1.6946767765865844</v>
      </c>
      <c r="J215" s="8">
        <f>economy!K277</f>
        <v>232290.14740501397</v>
      </c>
      <c r="K215" s="8">
        <f>economy!L277</f>
        <v>82854.287724427719</v>
      </c>
      <c r="L215" s="8">
        <f>economy!M277</f>
        <v>8113.9762408692477</v>
      </c>
      <c r="M215" s="8">
        <v>1030.3269142765444</v>
      </c>
      <c r="N215" s="8">
        <v>6.7614737833100031</v>
      </c>
      <c r="O215">
        <v>83853.27446598807</v>
      </c>
      <c r="P215">
        <v>55477.883267479432</v>
      </c>
      <c r="Q215">
        <v>5203.0595870839416</v>
      </c>
      <c r="R215">
        <v>675.70411362121354</v>
      </c>
      <c r="S215">
        <v>4.8628553203801577</v>
      </c>
      <c r="T215">
        <v>173345.24831763146</v>
      </c>
      <c r="U215">
        <v>68874.036724349615</v>
      </c>
      <c r="V215">
        <v>6809.0400225182739</v>
      </c>
      <c r="W215">
        <v>718.79732708780728</v>
      </c>
      <c r="X215">
        <v>4.897179997695174</v>
      </c>
      <c r="Y215">
        <v>175383.74300380409</v>
      </c>
      <c r="Z215">
        <v>70688.439246099195</v>
      </c>
      <c r="AA215">
        <v>6882.9468370748127</v>
      </c>
      <c r="AB215">
        <v>966.49105853606659</v>
      </c>
      <c r="AC215">
        <v>4.4370030740838029</v>
      </c>
      <c r="AD215">
        <v>193765.71491523244</v>
      </c>
      <c r="AE215">
        <v>76976.672713992753</v>
      </c>
      <c r="AF215">
        <v>7179.5761038514838</v>
      </c>
      <c r="AG215">
        <v>1205.9025467385063</v>
      </c>
      <c r="AH215">
        <v>2.5758386966094702</v>
      </c>
      <c r="AI215">
        <v>233837.02646434252</v>
      </c>
      <c r="AJ215">
        <v>87065.72957575279</v>
      </c>
      <c r="AK215">
        <v>8030.6773097383621</v>
      </c>
    </row>
    <row r="216" spans="7:37">
      <c r="G216">
        <f>economy!A278</f>
        <v>2232</v>
      </c>
      <c r="H216" s="8">
        <f>carboncycle!L488</f>
        <v>714.81865510915304</v>
      </c>
      <c r="I216" s="8">
        <f>climate!I368</f>
        <v>1.697753427143466</v>
      </c>
      <c r="J216" s="8">
        <f>economy!K278</f>
        <v>232862.74545946546</v>
      </c>
      <c r="K216" s="8">
        <f>economy!L278</f>
        <v>83172.376117803389</v>
      </c>
      <c r="L216" s="8">
        <f>economy!M278</f>
        <v>8136.4504205965268</v>
      </c>
      <c r="M216" s="8">
        <v>1030.0616208345198</v>
      </c>
      <c r="N216" s="8">
        <v>6.7712613684378793</v>
      </c>
      <c r="O216">
        <v>83594.213681135021</v>
      </c>
      <c r="P216">
        <v>55637.142531734084</v>
      </c>
      <c r="Q216">
        <v>5212.0336873996903</v>
      </c>
      <c r="R216">
        <v>675.63727865028545</v>
      </c>
      <c r="S216">
        <v>4.8703063002117473</v>
      </c>
      <c r="T216">
        <v>173625.0052639255</v>
      </c>
      <c r="U216">
        <v>69112.355559529766</v>
      </c>
      <c r="V216">
        <v>6825.3458852841432</v>
      </c>
      <c r="W216">
        <v>718.75064021438743</v>
      </c>
      <c r="X216">
        <v>4.9050352375745936</v>
      </c>
      <c r="Y216">
        <v>175657.14132958051</v>
      </c>
      <c r="Z216">
        <v>70932.784661839178</v>
      </c>
      <c r="AA216">
        <v>6899.3280892909515</v>
      </c>
      <c r="AB216">
        <v>966.605895331243</v>
      </c>
      <c r="AC216">
        <v>4.4452071324290685</v>
      </c>
      <c r="AD216">
        <v>194093.97811947824</v>
      </c>
      <c r="AE216">
        <v>77245.319462060856</v>
      </c>
      <c r="AF216">
        <v>7196.8091919174121</v>
      </c>
      <c r="AG216">
        <v>1206.3581999554285</v>
      </c>
      <c r="AH216">
        <v>2.5811347834630856</v>
      </c>
      <c r="AI216">
        <v>234382.28647838539</v>
      </c>
      <c r="AJ216">
        <v>87395.18640027997</v>
      </c>
      <c r="AK216">
        <v>8052.361944255098</v>
      </c>
    </row>
    <row r="217" spans="7:37">
      <c r="G217">
        <f>economy!A279</f>
        <v>2233</v>
      </c>
      <c r="H217" s="8">
        <f>carboncycle!L489</f>
        <v>714.87492504410147</v>
      </c>
      <c r="I217" s="8">
        <f>climate!I369</f>
        <v>1.7007877252108581</v>
      </c>
      <c r="J217" s="8">
        <f>economy!K279</f>
        <v>233431.03869652952</v>
      </c>
      <c r="K217" s="8">
        <f>economy!L279</f>
        <v>83488.508947775277</v>
      </c>
      <c r="L217" s="8">
        <f>economy!M279</f>
        <v>8158.7632634060847</v>
      </c>
      <c r="M217" s="8">
        <v>1029.7811577649341</v>
      </c>
      <c r="N217" s="8">
        <v>6.7808815761358883</v>
      </c>
      <c r="O217">
        <v>83338.39739027922</v>
      </c>
      <c r="P217">
        <v>55796.050662346068</v>
      </c>
      <c r="Q217">
        <v>5220.9973005253578</v>
      </c>
      <c r="R217">
        <v>675.56176084806657</v>
      </c>
      <c r="S217">
        <v>4.877640179810574</v>
      </c>
      <c r="T217">
        <v>173903.72624865023</v>
      </c>
      <c r="U217">
        <v>69349.455756946962</v>
      </c>
      <c r="V217">
        <v>6841.5568533479291</v>
      </c>
      <c r="W217">
        <v>718.6938855294627</v>
      </c>
      <c r="X217">
        <v>4.9127697649226798</v>
      </c>
      <c r="Y217">
        <v>175929.5043922138</v>
      </c>
      <c r="Z217">
        <v>71175.871595367295</v>
      </c>
      <c r="AA217">
        <v>6915.6134143215504</v>
      </c>
      <c r="AB217">
        <v>966.70211812607374</v>
      </c>
      <c r="AC217">
        <v>4.453295367321493</v>
      </c>
      <c r="AD217">
        <v>194420.28080487967</v>
      </c>
      <c r="AE217">
        <v>77512.440138024147</v>
      </c>
      <c r="AF217">
        <v>7213.930197824071</v>
      </c>
      <c r="AG217">
        <v>1206.7850868263558</v>
      </c>
      <c r="AH217">
        <v>2.5863623445329544</v>
      </c>
      <c r="AI217">
        <v>234923.46826558624</v>
      </c>
      <c r="AJ217">
        <v>87722.628804469408</v>
      </c>
      <c r="AK217">
        <v>8073.8918046488861</v>
      </c>
    </row>
    <row r="218" spans="7:37">
      <c r="G218">
        <f>economy!A280</f>
        <v>2234</v>
      </c>
      <c r="H218" s="8">
        <f>carboncycle!L490</f>
        <v>714.91998071339628</v>
      </c>
      <c r="I218" s="8">
        <f>climate!I370</f>
        <v>1.7037799055741099</v>
      </c>
      <c r="J218" s="8">
        <f>economy!K280</f>
        <v>233995.04783005462</v>
      </c>
      <c r="K218" s="8">
        <f>economy!L280</f>
        <v>83802.686791433414</v>
      </c>
      <c r="L218" s="8">
        <f>economy!M280</f>
        <v>8180.9153755876559</v>
      </c>
      <c r="M218" s="8">
        <v>1029.4857961763946</v>
      </c>
      <c r="N218" s="8">
        <v>6.7903363166818478</v>
      </c>
      <c r="O218">
        <v>83085.899139207264</v>
      </c>
      <c r="P218">
        <v>55954.612232101535</v>
      </c>
      <c r="Q218">
        <v>5229.9509010727625</v>
      </c>
      <c r="R218">
        <v>675.47768373459132</v>
      </c>
      <c r="S218">
        <v>4.8848578215920275</v>
      </c>
      <c r="T218">
        <v>174181.43981714884</v>
      </c>
      <c r="U218">
        <v>69585.341958197809</v>
      </c>
      <c r="V218">
        <v>6857.6736615004584</v>
      </c>
      <c r="W218">
        <v>718.62720439079908</v>
      </c>
      <c r="X218">
        <v>4.9203844821830787</v>
      </c>
      <c r="Y218">
        <v>176200.86268392252</v>
      </c>
      <c r="Z218">
        <v>71417.705002653951</v>
      </c>
      <c r="AA218">
        <v>6931.8035785750935</v>
      </c>
      <c r="AB218">
        <v>966.77996780098522</v>
      </c>
      <c r="AC218">
        <v>4.4612686780342283</v>
      </c>
      <c r="AD218">
        <v>194744.65451333812</v>
      </c>
      <c r="AE218">
        <v>77778.039520358972</v>
      </c>
      <c r="AF218">
        <v>7230.9399165960804</v>
      </c>
      <c r="AG218">
        <v>1207.1835311588056</v>
      </c>
      <c r="AH218">
        <v>2.5915218762528873</v>
      </c>
      <c r="AI218">
        <v>235460.59640778971</v>
      </c>
      <c r="AJ218">
        <v>88048.058329287625</v>
      </c>
      <c r="AK218">
        <v>8095.2675601836327</v>
      </c>
    </row>
    <row r="219" spans="7:37">
      <c r="G219">
        <f>economy!A281</f>
        <v>2235</v>
      </c>
      <c r="H219" s="8">
        <f>carboncycle!L491</f>
        <v>714.95395580978425</v>
      </c>
      <c r="I219" s="8">
        <f>climate!I371</f>
        <v>1.7067302054976168</v>
      </c>
      <c r="J219" s="8">
        <f>economy!K281</f>
        <v>234554.7937292915</v>
      </c>
      <c r="K219" s="8">
        <f>economy!L281</f>
        <v>84114.910482267383</v>
      </c>
      <c r="L219" s="8">
        <f>economy!M281</f>
        <v>8202.907372994845</v>
      </c>
      <c r="M219" s="8">
        <v>1029.1758036115104</v>
      </c>
      <c r="N219" s="8">
        <v>6.799627485359399</v>
      </c>
      <c r="O219">
        <v>82836.791676193447</v>
      </c>
      <c r="P219">
        <v>56112.83161170948</v>
      </c>
      <c r="Q219">
        <v>5238.8949417895064</v>
      </c>
      <c r="R219">
        <v>675.38517000720299</v>
      </c>
      <c r="S219">
        <v>4.8919600907807466</v>
      </c>
      <c r="T219">
        <v>174458.17379743332</v>
      </c>
      <c r="U219">
        <v>69820.018827779422</v>
      </c>
      <c r="V219">
        <v>6873.6970372908954</v>
      </c>
      <c r="W219">
        <v>718.55073723679925</v>
      </c>
      <c r="X219">
        <v>4.9278802941572746</v>
      </c>
      <c r="Y219">
        <v>176471.24594144415</v>
      </c>
      <c r="Z219">
        <v>71658.289862157777</v>
      </c>
      <c r="AA219">
        <v>6947.8993407019652</v>
      </c>
      <c r="AB219">
        <v>966.83968406962788</v>
      </c>
      <c r="AC219">
        <v>4.4691279639005614</v>
      </c>
      <c r="AD219">
        <v>195067.13023325353</v>
      </c>
      <c r="AE219">
        <v>78042.122471886905</v>
      </c>
      <c r="AF219">
        <v>7247.8391389799926</v>
      </c>
      <c r="AG219">
        <v>1207.5538563279965</v>
      </c>
      <c r="AH219">
        <v>2.5966138752586003</v>
      </c>
      <c r="AI219">
        <v>235993.69550962996</v>
      </c>
      <c r="AJ219">
        <v>88371.476758489473</v>
      </c>
      <c r="AK219">
        <v>8116.4898871122905</v>
      </c>
    </row>
    <row r="220" spans="7:37">
      <c r="G220">
        <f>economy!A282</f>
        <v>2236</v>
      </c>
      <c r="H220" s="8">
        <f>carboncycle!L492</f>
        <v>714.97698375791902</v>
      </c>
      <c r="I220" s="8">
        <f>climate!I372</f>
        <v>1.7096388646180163</v>
      </c>
      <c r="J220" s="8">
        <f>economy!K282</f>
        <v>235110.29741161322</v>
      </c>
      <c r="K220" s="8">
        <f>economy!L282</f>
        <v>84425.181105035765</v>
      </c>
      <c r="L220" s="8">
        <f>economy!M282</f>
        <v>8224.7398807368645</v>
      </c>
      <c r="M220" s="8">
        <v>1028.8514440735562</v>
      </c>
      <c r="N220" s="8">
        <v>6.808756962277303</v>
      </c>
      <c r="O220">
        <v>82591.14696142789</v>
      </c>
      <c r="P220">
        <v>56270.712974323746</v>
      </c>
      <c r="Q220">
        <v>5247.8298540890291</v>
      </c>
      <c r="R220">
        <v>675.28434152813634</v>
      </c>
      <c r="S220">
        <v>4.8989478551136214</v>
      </c>
      <c r="T220">
        <v>174733.95530747247</v>
      </c>
      <c r="U220">
        <v>70053.49105109919</v>
      </c>
      <c r="V220">
        <v>6889.6277010181038</v>
      </c>
      <c r="W220">
        <v>718.46462357164103</v>
      </c>
      <c r="X220">
        <v>4.935258107706626</v>
      </c>
      <c r="Y220">
        <v>176740.68315353678</v>
      </c>
      <c r="Z220">
        <v>71897.631172743233</v>
      </c>
      <c r="AA220">
        <v>6963.9014515886383</v>
      </c>
      <c r="AB220">
        <v>966.88150544367534</v>
      </c>
      <c r="AC220">
        <v>4.4768741240905756</v>
      </c>
      <c r="AD220">
        <v>195387.7384033791</v>
      </c>
      <c r="AE220">
        <v>78304.693936635609</v>
      </c>
      <c r="AF220">
        <v>7264.6286513638915</v>
      </c>
      <c r="AG220">
        <v>1207.8963852026545</v>
      </c>
      <c r="AH220">
        <v>2.6016388382760098</v>
      </c>
      <c r="AI220">
        <v>236522.79019299606</v>
      </c>
      <c r="AJ220">
        <v>88692.886113447297</v>
      </c>
      <c r="AK220">
        <v>8137.5594684040898</v>
      </c>
    </row>
    <row r="221" spans="7:37">
      <c r="G221">
        <f>economy!A283</f>
        <v>2237</v>
      </c>
      <c r="H221" s="8">
        <f>carboncycle!L493</f>
        <v>714.98919768556084</v>
      </c>
      <c r="I221" s="8">
        <f>climate!I373</f>
        <v>1.7125061248394631</v>
      </c>
      <c r="J221" s="8">
        <f>economy!K283</f>
        <v>235661.5800353805</v>
      </c>
      <c r="K221" s="8">
        <f>economy!L283</f>
        <v>84733.499990679426</v>
      </c>
      <c r="L221" s="8">
        <f>economy!M283</f>
        <v>8246.4135328750799</v>
      </c>
      <c r="M221" s="8">
        <v>1028.5129780539232</v>
      </c>
      <c r="N221" s="8">
        <v>6.8177266122033853</v>
      </c>
      <c r="O221">
        <v>82349.036174818844</v>
      </c>
      <c r="P221">
        <v>56428.260300068963</v>
      </c>
      <c r="Q221">
        <v>5256.7560485759159</v>
      </c>
      <c r="R221">
        <v>675.17531931278404</v>
      </c>
      <c r="S221">
        <v>4.9058219845508626</v>
      </c>
      <c r="T221">
        <v>175008.81076268788</v>
      </c>
      <c r="U221">
        <v>70285.763332568706</v>
      </c>
      <c r="V221">
        <v>6905.4663657273259</v>
      </c>
      <c r="W221">
        <v>718.36900195120847</v>
      </c>
      <c r="X221">
        <v>4.9425188314628397</v>
      </c>
      <c r="Y221">
        <v>177009.20256870071</v>
      </c>
      <c r="Z221">
        <v>72135.733951685426</v>
      </c>
      <c r="AA221">
        <v>6979.8106543573367</v>
      </c>
      <c r="AB221">
        <v>966.90566919902824</v>
      </c>
      <c r="AC221">
        <v>4.4845080573951543</v>
      </c>
      <c r="AD221">
        <v>195706.50891685995</v>
      </c>
      <c r="AE221">
        <v>78565.758936779079</v>
      </c>
      <c r="AF221">
        <v>7281.3092357021615</v>
      </c>
      <c r="AG221">
        <v>1208.2114400728083</v>
      </c>
      <c r="AH221">
        <v>2.6065972620130364</v>
      </c>
      <c r="AI221">
        <v>237047.90509165468</v>
      </c>
      <c r="AJ221">
        <v>89012.288648033689</v>
      </c>
      <c r="AK221">
        <v>8158.4769934768174</v>
      </c>
    </row>
    <row r="222" spans="7:37">
      <c r="G222">
        <f>economy!A284</f>
        <v>2238</v>
      </c>
      <c r="H222" s="8">
        <f>carboncycle!L494</f>
        <v>714.99073039557766</v>
      </c>
      <c r="I222" s="8">
        <f>climate!I374</f>
        <v>1.7153322302309622</v>
      </c>
      <c r="J222" s="8">
        <f>economy!K284</f>
        <v>236208.66289295719</v>
      </c>
      <c r="K222" s="8">
        <f>economy!L284</f>
        <v>85039.868711278119</v>
      </c>
      <c r="L222" s="8">
        <f>economy!M284</f>
        <v>8267.9289721244622</v>
      </c>
      <c r="M222" s="8">
        <v>1028.1606625603033</v>
      </c>
      <c r="N222" s="8">
        <v>6.826538284412635</v>
      </c>
      <c r="O222">
        <v>82110.529722108346</v>
      </c>
      <c r="P222">
        <v>56585.477380566546</v>
      </c>
      <c r="Q222">
        <v>5265.6739155661589</v>
      </c>
      <c r="R222">
        <v>675.0582235186273</v>
      </c>
      <c r="S222">
        <v>4.9125833509950105</v>
      </c>
      <c r="T222">
        <v>175282.76588365086</v>
      </c>
      <c r="U222">
        <v>70516.840393778883</v>
      </c>
      <c r="V222">
        <v>6921.2137372119632</v>
      </c>
      <c r="W222">
        <v>718.26400996979919</v>
      </c>
      <c r="X222">
        <v>4.9496633755467325</v>
      </c>
      <c r="Y222">
        <v>177276.83170310769</v>
      </c>
      <c r="Z222">
        <v>72372.603232759808</v>
      </c>
      <c r="AA222">
        <v>6995.6276843709129</v>
      </c>
      <c r="AB222">
        <v>966.91241134339043</v>
      </c>
      <c r="AC222">
        <v>4.4920306620171484</v>
      </c>
      <c r="AD222">
        <v>196023.47112544879</v>
      </c>
      <c r="AE222">
        <v>78825.322569654265</v>
      </c>
      <c r="AF222">
        <v>7297.8816694454117</v>
      </c>
      <c r="AG222">
        <v>1208.4993425795474</v>
      </c>
      <c r="AH222">
        <v>2.6114896430548273</v>
      </c>
      <c r="AI222">
        <v>237569.06484603157</v>
      </c>
      <c r="AJ222">
        <v>89329.686843556483</v>
      </c>
      <c r="AK222">
        <v>8179.2431579340973</v>
      </c>
    </row>
    <row r="223" spans="7:37">
      <c r="G223">
        <f>economy!A285</f>
        <v>2239</v>
      </c>
      <c r="H223" s="8">
        <f>carboncycle!L495</f>
        <v>714.98171433873631</v>
      </c>
      <c r="I223" s="8">
        <f>climate!I375</f>
        <v>1.7181174269257422</v>
      </c>
      <c r="J223" s="8">
        <f>economy!K285</f>
        <v>236751.56740386848</v>
      </c>
      <c r="K223" s="8">
        <f>economy!L285</f>
        <v>85344.289075051478</v>
      </c>
      <c r="L223" s="8">
        <f>economy!M285</f>
        <v>8289.2868495598959</v>
      </c>
      <c r="M223" s="8">
        <v>1027.7947511455397</v>
      </c>
      <c r="N223" s="8">
        <v>6.8351938125489875</v>
      </c>
      <c r="O223">
        <v>81875.697239244793</v>
      </c>
      <c r="P223">
        <v>56742.367823454282</v>
      </c>
      <c r="Q223">
        <v>5274.5838256022007</v>
      </c>
      <c r="R223">
        <v>674.93317343481476</v>
      </c>
      <c r="S223">
        <v>4.9192328280177477</v>
      </c>
      <c r="T223">
        <v>175555.84570396299</v>
      </c>
      <c r="U223">
        <v>70746.726971753131</v>
      </c>
      <c r="V223">
        <v>6936.870514020231</v>
      </c>
      <c r="W223">
        <v>718.14978424758351</v>
      </c>
      <c r="X223">
        <v>4.9566926512951408</v>
      </c>
      <c r="Y223">
        <v>177543.59734872502</v>
      </c>
      <c r="Z223">
        <v>72608.244064413768</v>
      </c>
      <c r="AA223">
        <v>7011.3532692428271</v>
      </c>
      <c r="AB223">
        <v>966.90196658518619</v>
      </c>
      <c r="AC223">
        <v>4.4994428353695488</v>
      </c>
      <c r="AD223">
        <v>196338.65384388989</v>
      </c>
      <c r="AE223">
        <v>79083.390004853165</v>
      </c>
      <c r="AF223">
        <v>7314.3467254753323</v>
      </c>
      <c r="AG223">
        <v>1208.7604136467214</v>
      </c>
      <c r="AH223">
        <v>2.6163164777623162</v>
      </c>
      <c r="AI223">
        <v>238086.29409814643</v>
      </c>
      <c r="AJ223">
        <v>89645.083403747209</v>
      </c>
      <c r="AK223">
        <v>8199.8586633076429</v>
      </c>
    </row>
    <row r="224" spans="7:37">
      <c r="G224">
        <f>economy!A286</f>
        <v>2240</v>
      </c>
      <c r="H224" s="8">
        <f>carboncycle!L496</f>
        <v>714.96228158727547</v>
      </c>
      <c r="I224" s="8">
        <f>climate!I376</f>
        <v>1.7208619630226443</v>
      </c>
      <c r="J224" s="8">
        <f>economy!K286</f>
        <v>237290.31510810513</v>
      </c>
      <c r="K224" s="8">
        <f>economy!L286</f>
        <v>85646.763121405733</v>
      </c>
      <c r="L224" s="8">
        <f>economy!M286</f>
        <v>8310.4878243272651</v>
      </c>
      <c r="M224" s="8">
        <v>1027.4154939370965</v>
      </c>
      <c r="N224" s="8">
        <v>6.8436950145003133</v>
      </c>
      <c r="O224">
        <v>81644.60759495465</v>
      </c>
      <c r="P224">
        <v>56898.935056895985</v>
      </c>
      <c r="Q224">
        <v>5283.4861299623872</v>
      </c>
      <c r="R224">
        <v>674.80028747236975</v>
      </c>
      <c r="S224">
        <v>4.9257712905943976</v>
      </c>
      <c r="T224">
        <v>175828.07457831109</v>
      </c>
      <c r="U224">
        <v>70975.427817277756</v>
      </c>
      <c r="V224">
        <v>6952.4373874664807</v>
      </c>
      <c r="W224">
        <v>718.02646041879598</v>
      </c>
      <c r="X224">
        <v>4.9636075709958272</v>
      </c>
      <c r="Y224">
        <v>177809.52558162119</v>
      </c>
      <c r="Z224">
        <v>72842.661508018122</v>
      </c>
      <c r="AA224">
        <v>7026.9881288518218</v>
      </c>
      <c r="AB224">
        <v>966.87456830379153</v>
      </c>
      <c r="AC224">
        <v>4.5067454738804908</v>
      </c>
      <c r="AD224">
        <v>196652.08535445965</v>
      </c>
      <c r="AE224">
        <v>79339.966481388838</v>
      </c>
      <c r="AF224">
        <v>7330.7051720442969</v>
      </c>
      <c r="AG224">
        <v>1208.9949734145532</v>
      </c>
      <c r="AH224">
        <v>2.6210782621740334</v>
      </c>
      <c r="AI224">
        <v>238599.61748669881</v>
      </c>
      <c r="AJ224">
        <v>89958.481249804143</v>
      </c>
      <c r="AK224">
        <v>8220.3242168044198</v>
      </c>
    </row>
    <row r="225" spans="7:37">
      <c r="G225">
        <f>economy!A287</f>
        <v>2241</v>
      </c>
      <c r="H225" s="8">
        <f>carboncycle!L497</f>
        <v>714.93256380924868</v>
      </c>
      <c r="I225" s="8">
        <f>climate!I377</f>
        <v>1.7235660884895041</v>
      </c>
      <c r="J225" s="8">
        <f>economy!K287</f>
        <v>237824.9276595675</v>
      </c>
      <c r="K225" s="8">
        <f>economy!L287</f>
        <v>85947.293116025743</v>
      </c>
      <c r="L225" s="8">
        <f>economy!M287</f>
        <v>8331.5325633593675</v>
      </c>
      <c r="M225" s="8">
        <v>1027.0231376670927</v>
      </c>
      <c r="N225" s="8">
        <v>6.8520436922861681</v>
      </c>
      <c r="O225">
        <v>81417.328891459707</v>
      </c>
      <c r="P225">
        <v>57055.182334075587</v>
      </c>
      <c r="Q225">
        <v>5292.3811611646988</v>
      </c>
      <c r="R225">
        <v>674.65968315500788</v>
      </c>
      <c r="S225">
        <v>4.9321996148459784</v>
      </c>
      <c r="T225">
        <v>176099.47619068413</v>
      </c>
      <c r="U225">
        <v>71202.947693305163</v>
      </c>
      <c r="V225">
        <v>6967.9150416469647</v>
      </c>
      <c r="W225">
        <v>717.8941731206387</v>
      </c>
      <c r="X225">
        <v>4.9704090476302465</v>
      </c>
      <c r="Y225">
        <v>178074.64177044094</v>
      </c>
      <c r="Z225">
        <v>73075.860636194615</v>
      </c>
      <c r="AA225">
        <v>7042.5329753612514</v>
      </c>
      <c r="AB225">
        <v>966.83044852104786</v>
      </c>
      <c r="AC225">
        <v>4.51393947280493</v>
      </c>
      <c r="AD225">
        <v>196963.7934116564</v>
      </c>
      <c r="AE225">
        <v>79595.057304932721</v>
      </c>
      <c r="AF225">
        <v>7346.9577727195692</v>
      </c>
      <c r="AG225">
        <v>1209.203341175144</v>
      </c>
      <c r="AH225">
        <v>2.6257754919110887</v>
      </c>
      <c r="AI225">
        <v>239109.05964230109</v>
      </c>
      <c r="AJ225">
        <v>90269.883515488356</v>
      </c>
      <c r="AK225">
        <v>8240.6405310586943</v>
      </c>
    </row>
    <row r="226" spans="7:37">
      <c r="G226">
        <f>economy!A288</f>
        <v>2242</v>
      </c>
      <c r="H226" s="8">
        <f>carboncycle!L498</f>
        <v>714.89269224362704</v>
      </c>
      <c r="I226" s="8">
        <f>climate!I378</f>
        <v>1.7262300550685075</v>
      </c>
      <c r="J226" s="8">
        <f>economy!K288</f>
        <v>238355.42681965127</v>
      </c>
      <c r="K226" s="8">
        <f>economy!L288</f>
        <v>86245.881546015749</v>
      </c>
      <c r="L226" s="8">
        <f>economy!M288</f>
        <v>8352.421741096503</v>
      </c>
      <c r="M226" s="8">
        <v>1026.6179257028421</v>
      </c>
      <c r="N226" s="8">
        <v>6.8602416319578348</v>
      </c>
      <c r="O226">
        <v>81193.928463288583</v>
      </c>
      <c r="P226">
        <v>57211.112737673167</v>
      </c>
      <c r="Q226">
        <v>5301.2692334644489</v>
      </c>
      <c r="R226">
        <v>674.51147711054978</v>
      </c>
      <c r="S226">
        <v>4.9385186777886787</v>
      </c>
      <c r="T226">
        <v>176370.07356273834</v>
      </c>
      <c r="U226">
        <v>71429.291373429922</v>
      </c>
      <c r="V226">
        <v>6983.3041534597305</v>
      </c>
      <c r="W226">
        <v>717.75305598287719</v>
      </c>
      <c r="X226">
        <v>4.9770979946240184</v>
      </c>
      <c r="Y226">
        <v>178338.97058503807</v>
      </c>
      <c r="Z226">
        <v>73307.846531220013</v>
      </c>
      <c r="AA226">
        <v>7057.9885132425707</v>
      </c>
      <c r="AB226">
        <v>966.7698378740298</v>
      </c>
      <c r="AC226">
        <v>4.5210257260428319</v>
      </c>
      <c r="AD226">
        <v>197273.8052470313</v>
      </c>
      <c r="AE226">
        <v>79848.667845124815</v>
      </c>
      <c r="AF226">
        <v>7363.1052863318782</v>
      </c>
      <c r="AG226">
        <v>1209.3858353098403</v>
      </c>
      <c r="AH226">
        <v>2.6304086620852418</v>
      </c>
      <c r="AI226">
        <v>239614.64518285662</v>
      </c>
      <c r="AJ226">
        <v>90579.293542277359</v>
      </c>
      <c r="AK226">
        <v>8260.8083238887739</v>
      </c>
    </row>
    <row r="227" spans="7:37">
      <c r="G227">
        <f>economy!A289</f>
        <v>2243</v>
      </c>
      <c r="H227" s="8">
        <f>carboncycle!L499</f>
        <v>714.84279767615294</v>
      </c>
      <c r="I227" s="8">
        <f>climate!I379</f>
        <v>1.7288541161834945</v>
      </c>
      <c r="J227" s="8">
        <f>economy!K289</f>
        <v>238881.83445096997</v>
      </c>
      <c r="K227" s="8">
        <f>economy!L289</f>
        <v>86542.531115085672</v>
      </c>
      <c r="L227" s="8">
        <f>economy!M289</f>
        <v>8373.1560392118954</v>
      </c>
      <c r="M227" s="8">
        <v>1026.2000980778612</v>
      </c>
      <c r="N227" s="8">
        <v>6.8682906035102391</v>
      </c>
      <c r="O227">
        <v>80974.472874132887</v>
      </c>
      <c r="P227">
        <v>57366.729184316668</v>
      </c>
      <c r="Q227">
        <v>5310.1506433458935</v>
      </c>
      <c r="R227">
        <v>674.35578506290881</v>
      </c>
      <c r="S227">
        <v>4.9447293570906297</v>
      </c>
      <c r="T227">
        <v>176639.88906230242</v>
      </c>
      <c r="U227">
        <v>71654.463640432645</v>
      </c>
      <c r="V227">
        <v>6998.6053926286431</v>
      </c>
      <c r="W227">
        <v>717.60324161810559</v>
      </c>
      <c r="X227">
        <v>4.9836753256049722</v>
      </c>
      <c r="Y227">
        <v>178602.53600525387</v>
      </c>
      <c r="Z227">
        <v>73538.624283500307</v>
      </c>
      <c r="AA227">
        <v>7073.3554393031563</v>
      </c>
      <c r="AB227">
        <v>966.69296558903807</v>
      </c>
      <c r="AC227">
        <v>4.5280051259637126</v>
      </c>
      <c r="AD227">
        <v>197582.1475741484</v>
      </c>
      <c r="AE227">
        <v>80100.80353295074</v>
      </c>
      <c r="AF227">
        <v>7379.1484669283527</v>
      </c>
      <c r="AG227">
        <v>1209.5427732284429</v>
      </c>
      <c r="AH227">
        <v>2.6349782672099851</v>
      </c>
      <c r="AI227">
        <v>240116.39870907954</v>
      </c>
      <c r="AJ227">
        <v>90886.714874570505</v>
      </c>
      <c r="AK227">
        <v>8280.8283180586295</v>
      </c>
    </row>
    <row r="228" spans="7:37">
      <c r="G228">
        <f>economy!A290</f>
        <v>2244</v>
      </c>
      <c r="H228" s="8">
        <f>carboncycle!L500</f>
        <v>714.78301041593068</v>
      </c>
      <c r="I228" s="8">
        <f>climate!I380</f>
        <v>1.7314385268491885</v>
      </c>
      <c r="J228" s="8">
        <f>economy!K290</f>
        <v>239404.17251121384</v>
      </c>
      <c r="K228" s="8">
        <f>economy!L290</f>
        <v>86837.24473878734</v>
      </c>
      <c r="L228" s="8">
        <f>economy!M290</f>
        <v>8393.7361463417383</v>
      </c>
      <c r="M228" s="8">
        <v>1025.7698915232909</v>
      </c>
      <c r="N228" s="8">
        <v>6.8761923608052919</v>
      </c>
      <c r="O228">
        <v>80759.027911702477</v>
      </c>
      <c r="P228">
        <v>57522.034429007268</v>
      </c>
      <c r="Q228">
        <v>5319.0256700074187</v>
      </c>
      <c r="R228">
        <v>674.1927218246401</v>
      </c>
      <c r="S228">
        <v>4.9508325308358394</v>
      </c>
      <c r="T228">
        <v>176908.94441200892</v>
      </c>
      <c r="U228">
        <v>71878.469284891878</v>
      </c>
      <c r="V228">
        <v>7013.8194217311502</v>
      </c>
      <c r="W228">
        <v>717.44486161266855</v>
      </c>
      <c r="X228">
        <v>4.9901419541686103</v>
      </c>
      <c r="Y228">
        <v>178865.36132982949</v>
      </c>
      <c r="Z228">
        <v>73768.198990116274</v>
      </c>
      <c r="AA228">
        <v>7088.634442717901</v>
      </c>
      <c r="AB228">
        <v>966.60005945679075</v>
      </c>
      <c r="AC228">
        <v>4.5348785632373758</v>
      </c>
      <c r="AD228">
        <v>197888.84659367098</v>
      </c>
      <c r="AE228">
        <v>80351.469858188269</v>
      </c>
      <c r="AF228">
        <v>7395.0880637295322</v>
      </c>
      <c r="AG228">
        <v>1209.674471310228</v>
      </c>
      <c r="AH228">
        <v>2.6394848011145631</v>
      </c>
      <c r="AI228">
        <v>240614.34480015104</v>
      </c>
      <c r="AJ228">
        <v>91192.151254953002</v>
      </c>
      <c r="AK228">
        <v>8300.7012410441585</v>
      </c>
    </row>
    <row r="229" spans="7:37">
      <c r="G229">
        <f>economy!A291</f>
        <v>2245</v>
      </c>
      <c r="H229" s="8">
        <f>carboncycle!L501</f>
        <v>714.71346027274774</v>
      </c>
      <c r="I229" s="8">
        <f>climate!I381</f>
        <v>1.7339835435823296</v>
      </c>
      <c r="J229" s="8">
        <f>economy!K291</f>
        <v>239922.46304714415</v>
      </c>
      <c r="K229" s="8">
        <f>economy!L291</f>
        <v>87130.025539798924</v>
      </c>
      <c r="L229" s="8">
        <f>economy!M291</f>
        <v>8414.1627578199004</v>
      </c>
      <c r="M229" s="8">
        <v>1025.327539499689</v>
      </c>
      <c r="N229" s="8">
        <v>6.8839486415062563</v>
      </c>
      <c r="O229">
        <v>80547.65858053854</v>
      </c>
      <c r="P229">
        <v>57677.031069514276</v>
      </c>
      <c r="Q229">
        <v>5327.8945758402242</v>
      </c>
      <c r="R229">
        <v>674.02240129003212</v>
      </c>
      <c r="S229">
        <v>4.9568290772951684</v>
      </c>
      <c r="T229">
        <v>177177.26069804316</v>
      </c>
      <c r="U229">
        <v>72101.313103860448</v>
      </c>
      <c r="V229">
        <v>7028.9468962296614</v>
      </c>
      <c r="W229">
        <v>717.27804651821316</v>
      </c>
      <c r="X229">
        <v>4.9964987936508507</v>
      </c>
      <c r="Y229">
        <v>179127.46918544281</v>
      </c>
      <c r="Z229">
        <v>73996.575753436249</v>
      </c>
      <c r="AA229">
        <v>7103.826205064538</v>
      </c>
      <c r="AB229">
        <v>966.49134580878058</v>
      </c>
      <c r="AC229">
        <v>4.5416469266706994</v>
      </c>
      <c r="AD229">
        <v>198193.92799856188</v>
      </c>
      <c r="AE229">
        <v>80600.672366919724</v>
      </c>
      <c r="AF229">
        <v>7410.9248210902961</v>
      </c>
      <c r="AG229">
        <v>1209.7812448467557</v>
      </c>
      <c r="AH229">
        <v>2.6439287568608529</v>
      </c>
      <c r="AI229">
        <v>241108.50800951422</v>
      </c>
      <c r="AJ229">
        <v>91495.606619514365</v>
      </c>
      <c r="AK229">
        <v>8320.4278248040628</v>
      </c>
    </row>
    <row r="230" spans="7:37">
      <c r="G230">
        <f>economy!A292</f>
        <v>2246</v>
      </c>
      <c r="H230" s="8">
        <f>carboncycle!L502</f>
        <v>714.6342765351128</v>
      </c>
      <c r="I230" s="8">
        <f>climate!I382</f>
        <v>1.7364894243146844</v>
      </c>
      <c r="J230" s="8">
        <f>economy!K292</f>
        <v>240436.72818871963</v>
      </c>
      <c r="K230" s="8">
        <f>economy!L292</f>
        <v>87420.876843259161</v>
      </c>
      <c r="L230" s="8">
        <f>economy!M292</f>
        <v>8434.4365754172595</v>
      </c>
      <c r="M230" s="8">
        <v>1024.8732722291529</v>
      </c>
      <c r="N230" s="8">
        <v>6.8915611670227062</v>
      </c>
      <c r="O230">
        <v>80340.429092744875</v>
      </c>
      <c r="P230">
        <v>57831.721550736031</v>
      </c>
      <c r="Q230">
        <v>5336.757606900348</v>
      </c>
      <c r="R230">
        <v>673.84493642872587</v>
      </c>
      <c r="S230">
        <v>4.9627198747042076</v>
      </c>
      <c r="T230">
        <v>177444.85837899824</v>
      </c>
      <c r="U230">
        <v>72322.999899604605</v>
      </c>
      <c r="V230">
        <v>7043.9884645063448</v>
      </c>
      <c r="W230">
        <v>717.10292584385888</v>
      </c>
      <c r="X230">
        <v>5.0027467569079054</v>
      </c>
      <c r="Y230">
        <v>179388.88153585733</v>
      </c>
      <c r="Z230">
        <v>74223.759679794341</v>
      </c>
      <c r="AA230">
        <v>7118.9314003624941</v>
      </c>
      <c r="AB230">
        <v>966.36704949477723</v>
      </c>
      <c r="AC230">
        <v>4.5483111030503078</v>
      </c>
      <c r="AD230">
        <v>198497.4169793906</v>
      </c>
      <c r="AE230">
        <v>80848.416659109469</v>
      </c>
      <c r="AF230">
        <v>7426.6594784646486</v>
      </c>
      <c r="AG230">
        <v>1209.8634079864439</v>
      </c>
      <c r="AH230">
        <v>2.6483106266630267</v>
      </c>
      <c r="AI230">
        <v>241598.91286079885</v>
      </c>
      <c r="AJ230">
        <v>91797.085093223504</v>
      </c>
      <c r="AK230">
        <v>8340.0088055553078</v>
      </c>
    </row>
    <row r="231" spans="7:37">
      <c r="G231">
        <f>economy!A293</f>
        <v>2247</v>
      </c>
      <c r="H231" s="8">
        <f>carboncycle!L503</f>
        <v>714.54558794900072</v>
      </c>
      <c r="I231" s="8">
        <f>climate!I383</f>
        <v>1.7389564283079137</v>
      </c>
      <c r="J231" s="8">
        <f>economy!K293</f>
        <v>240946.99014335169</v>
      </c>
      <c r="K231" s="8">
        <f>economy!L293</f>
        <v>87709.802172150768</v>
      </c>
      <c r="L231" s="8">
        <f>economy!M293</f>
        <v>8454.5583070857119</v>
      </c>
      <c r="M231" s="8">
        <v>1024.4073167277277</v>
      </c>
      <c r="N231" s="8">
        <v>6.899031642465701</v>
      </c>
      <c r="O231">
        <v>80137.402856605157</v>
      </c>
      <c r="P231">
        <v>57986.108169023064</v>
      </c>
      <c r="Q231">
        <v>5345.6149933739225</v>
      </c>
      <c r="R231">
        <v>673.66043927984651</v>
      </c>
      <c r="S231">
        <v>4.9685058010479324</v>
      </c>
      <c r="T231">
        <v>177711.7572948258</v>
      </c>
      <c r="U231">
        <v>72543.534478402726</v>
      </c>
      <c r="V231">
        <v>7058.9447679012428</v>
      </c>
      <c r="W231">
        <v>716.9196280489632</v>
      </c>
      <c r="X231">
        <v>5.0088867561031538</v>
      </c>
      <c r="Y231">
        <v>179649.61969117288</v>
      </c>
      <c r="Z231">
        <v>74449.755878231066</v>
      </c>
      <c r="AA231">
        <v>7133.9506951151125</v>
      </c>
      <c r="AB231">
        <v>966.22739386144087</v>
      </c>
      <c r="AC231">
        <v>4.5548719769909995</v>
      </c>
      <c r="AD231">
        <v>198799.33822974144</v>
      </c>
      <c r="AE231">
        <v>81094.708386243932</v>
      </c>
      <c r="AF231">
        <v>7442.2927703742262</v>
      </c>
      <c r="AG231">
        <v>1209.9212736808731</v>
      </c>
      <c r="AH231">
        <v>2.6526309018099363</v>
      </c>
      <c r="AI231">
        <v>242085.58384387637</v>
      </c>
      <c r="AJ231">
        <v>92096.590985359653</v>
      </c>
      <c r="AK231">
        <v>8359.4449235532429</v>
      </c>
    </row>
    <row r="232" spans="7:37">
      <c r="G232">
        <f>economy!A294</f>
        <v>2248</v>
      </c>
      <c r="H232" s="8">
        <f>carboncycle!L504</f>
        <v>714.44752269729452</v>
      </c>
      <c r="I232" s="8">
        <f>climate!I384</f>
        <v>1.7413848160702701</v>
      </c>
      <c r="J232" s="8">
        <f>economy!K294</f>
        <v>241453.2711902908</v>
      </c>
      <c r="K232" s="8">
        <f>economy!L294</f>
        <v>87996.805242735631</v>
      </c>
      <c r="L232" s="8">
        <f>economy!M294</f>
        <v>8474.5286667065338</v>
      </c>
      <c r="M232" s="8">
        <v>1023.9298968380658</v>
      </c>
      <c r="N232" s="8">
        <v>6.9063617566127657</v>
      </c>
      <c r="O232">
        <v>79938.642463055628</v>
      </c>
      <c r="P232">
        <v>58140.19307646247</v>
      </c>
      <c r="Q232">
        <v>5354.4669500353921</v>
      </c>
      <c r="R232">
        <v>673.46902094662926</v>
      </c>
      <c r="S232">
        <v>4.9741877338520073</v>
      </c>
      <c r="T232">
        <v>177977.97667587412</v>
      </c>
      <c r="U232">
        <v>72762.921649403826</v>
      </c>
      <c r="V232">
        <v>7073.8164407532904</v>
      </c>
      <c r="W232">
        <v>716.72828053646708</v>
      </c>
      <c r="X232">
        <v>5.0149197025008627</v>
      </c>
      <c r="Y232">
        <v>179909.704317169</v>
      </c>
      <c r="Z232">
        <v>74674.569459296312</v>
      </c>
      <c r="AA232">
        <v>7148.884748354878</v>
      </c>
      <c r="AB232">
        <v>966.07260073202553</v>
      </c>
      <c r="AC232">
        <v>4.5613304307897709</v>
      </c>
      <c r="AD232">
        <v>199099.71595171382</v>
      </c>
      <c r="AE232">
        <v>81339.553249035744</v>
      </c>
      <c r="AF232">
        <v>7457.8254263802028</v>
      </c>
      <c r="AG232">
        <v>1209.9551536328056</v>
      </c>
      <c r="AH232">
        <v>2.6568900725901377</v>
      </c>
      <c r="AI232">
        <v>242568.54541104127</v>
      </c>
      <c r="AJ232">
        <v>92394.128785000794</v>
      </c>
      <c r="AK232">
        <v>8378.7369228759617</v>
      </c>
    </row>
    <row r="233" spans="7:37">
      <c r="G233">
        <f>economy!A295</f>
        <v>2249</v>
      </c>
      <c r="H233" s="8">
        <f>carboncycle!L505</f>
        <v>714.34020837991238</v>
      </c>
      <c r="I233" s="8">
        <f>climate!I385</f>
        <v>1.7437748492751013</v>
      </c>
      <c r="J233" s="8">
        <f>economy!K295</f>
        <v>241955.59367513951</v>
      </c>
      <c r="K233" s="8">
        <f>economy!L295</f>
        <v>88281.889960039349</v>
      </c>
      <c r="L233" s="8">
        <f>economy!M295</f>
        <v>8494.3483738434661</v>
      </c>
      <c r="M233" s="8">
        <v>1023.4412332622984</v>
      </c>
      <c r="N233" s="8">
        <v>6.9135531818823024</v>
      </c>
      <c r="O233">
        <v>79744.209669992124</v>
      </c>
      <c r="P233">
        <v>58293.978285117912</v>
      </c>
      <c r="Q233">
        <v>5363.31367669882</v>
      </c>
      <c r="R233">
        <v>673.27079159152879</v>
      </c>
      <c r="S233">
        <v>4.9797665499806083</v>
      </c>
      <c r="T233">
        <v>178243.53515200279</v>
      </c>
      <c r="U233">
        <v>72981.166223540931</v>
      </c>
      <c r="V233">
        <v>7088.6041104443775</v>
      </c>
      <c r="W233">
        <v>716.5290096468018</v>
      </c>
      <c r="X233">
        <v>5.020846506266623</v>
      </c>
      <c r="Y233">
        <v>180169.15544473159</v>
      </c>
      <c r="Z233">
        <v>74898.205533909611</v>
      </c>
      <c r="AA233">
        <v>7163.7342116917634</v>
      </c>
      <c r="AB233">
        <v>965.90289038714116</v>
      </c>
      <c r="AC233">
        <v>4.5676873442852992</v>
      </c>
      <c r="AD233">
        <v>199398.57386150939</v>
      </c>
      <c r="AE233">
        <v>81582.956995186207</v>
      </c>
      <c r="AF233">
        <v>7473.2581710587165</v>
      </c>
      <c r="AG233">
        <v>1209.9653582458864</v>
      </c>
      <c r="AH233">
        <v>2.6610886282194937</v>
      </c>
      <c r="AI233">
        <v>243047.82197331873</v>
      </c>
      <c r="AJ233">
        <v>92689.703156567746</v>
      </c>
      <c r="AK233">
        <v>8397.8855512133068</v>
      </c>
    </row>
    <row r="234" spans="7:37">
      <c r="G234">
        <f>economy!A296</f>
        <v>2250</v>
      </c>
      <c r="H234" s="8">
        <f>carboncycle!L506</f>
        <v>714.22377199461084</v>
      </c>
      <c r="I234" s="8">
        <f>climate!I386</f>
        <v>1.7461267906811391</v>
      </c>
      <c r="J234" s="8">
        <f>economy!K296</f>
        <v>242453.98000448814</v>
      </c>
      <c r="K234" s="8">
        <f>economy!L296</f>
        <v>88565.060413388841</v>
      </c>
      <c r="L234" s="8">
        <f>economy!M296</f>
        <v>8514.0181535001229</v>
      </c>
      <c r="M234" s="8">
        <v>1022.9415435950812</v>
      </c>
      <c r="N234" s="8">
        <v>6.9206075743170645</v>
      </c>
      <c r="O234">
        <v>79554.16538439093</v>
      </c>
      <c r="P234">
        <v>58447.465671225778</v>
      </c>
      <c r="Q234">
        <v>5372.1553586619748</v>
      </c>
      <c r="R234">
        <v>673.06586043179345</v>
      </c>
      <c r="S234">
        <v>4.9852431254406326</v>
      </c>
      <c r="T234">
        <v>178508.45076176451</v>
      </c>
      <c r="U234">
        <v>73198.273012500169</v>
      </c>
      <c r="V234">
        <v>7103.3083974460205</v>
      </c>
      <c r="W234">
        <v>716.32194065234171</v>
      </c>
      <c r="X234">
        <v>5.0266680762743521</v>
      </c>
      <c r="Y234">
        <v>180427.99247935071</v>
      </c>
      <c r="Z234">
        <v>75120.669212278823</v>
      </c>
      <c r="AA234">
        <v>7178.4997293642118</v>
      </c>
      <c r="AB234">
        <v>965.71848154655277</v>
      </c>
      <c r="AC234">
        <v>4.5739435947227483</v>
      </c>
      <c r="AD234">
        <v>199695.93519509496</v>
      </c>
      <c r="AE234">
        <v>81824.925417209568</v>
      </c>
      <c r="AF234">
        <v>7488.5917239794771</v>
      </c>
      <c r="AG234">
        <v>1209.9521965760007</v>
      </c>
      <c r="AH234">
        <v>2.6652270567712883</v>
      </c>
      <c r="AI234">
        <v>243523.43789688841</v>
      </c>
      <c r="AJ234">
        <v>92983.318935426534</v>
      </c>
      <c r="AK234">
        <v>8416.8915596600891</v>
      </c>
    </row>
    <row r="235" spans="7:37">
      <c r="G235">
        <f>economy!A297</f>
        <v>2251</v>
      </c>
      <c r="H235" s="8">
        <f>carboncycle!L507</f>
        <v>714.09833991844971</v>
      </c>
      <c r="I235" s="8">
        <f>climate!I387</f>
        <v>1.7484409040545443</v>
      </c>
      <c r="J235" s="8">
        <f>economy!K297</f>
        <v>242948.45264067687</v>
      </c>
      <c r="K235" s="8">
        <f>economy!L297</f>
        <v>88846.320871999444</v>
      </c>
      <c r="L235" s="8">
        <f>economy!M297</f>
        <v>8533.5387358819371</v>
      </c>
      <c r="M235" s="8">
        <v>1022.4310423567883</v>
      </c>
      <c r="N235" s="8">
        <v>6.9275265735763165</v>
      </c>
      <c r="O235">
        <v>79368.569642234084</v>
      </c>
      <c r="P235">
        <v>58600.656979341846</v>
      </c>
      <c r="Q235">
        <v>5380.9921671432494</v>
      </c>
      <c r="R235">
        <v>672.85433573549119</v>
      </c>
      <c r="S235">
        <v>4.9906183351921767</v>
      </c>
      <c r="T235">
        <v>178772.74096164829</v>
      </c>
      <c r="U235">
        <v>73414.246827740935</v>
      </c>
      <c r="V235">
        <v>7117.9299153686334</v>
      </c>
      <c r="W235">
        <v>716.1071977523826</v>
      </c>
      <c r="X235">
        <v>5.0323853199197304</v>
      </c>
      <c r="Y235">
        <v>180686.23421068434</v>
      </c>
      <c r="Z235">
        <v>75341.96560287186</v>
      </c>
      <c r="AA235">
        <v>7193.1819382928397</v>
      </c>
      <c r="AB235">
        <v>965.51959135198717</v>
      </c>
      <c r="AC235">
        <v>4.5801000566237491</v>
      </c>
      <c r="AD235">
        <v>199991.82271394116</v>
      </c>
      <c r="AE235">
        <v>82065.464350312992</v>
      </c>
      <c r="AF235">
        <v>7503.8267996875538</v>
      </c>
      <c r="AG235">
        <v>1209.9159762842646</v>
      </c>
      <c r="AH235">
        <v>2.6693058451087834</v>
      </c>
      <c r="AI235">
        <v>243995.4174996326</v>
      </c>
      <c r="AJ235">
        <v>93274.981123545949</v>
      </c>
      <c r="AK235">
        <v>8435.7557025136975</v>
      </c>
    </row>
    <row r="236" spans="7:37">
      <c r="G236">
        <f>economy!A298</f>
        <v>2252</v>
      </c>
      <c r="H236" s="8">
        <f>carboncycle!L508</f>
        <v>713.9640378899129</v>
      </c>
      <c r="I236" s="8">
        <f>climate!I388</f>
        <v>1.7507174540926871</v>
      </c>
      <c r="J236" s="8">
        <f>economy!K298</f>
        <v>243439.03409667633</v>
      </c>
      <c r="K236" s="8">
        <f>economy!L298</f>
        <v>89125.675780615842</v>
      </c>
      <c r="L236" s="8">
        <f>economy!M298</f>
        <v>8552.9108561624125</v>
      </c>
      <c r="M236" s="8">
        <v>1021.9099410268135</v>
      </c>
      <c r="N236" s="8">
        <v>6.9343118029363433</v>
      </c>
      <c r="O236">
        <v>79187.481586233829</v>
      </c>
      <c r="P236">
        <v>58753.55382643934</v>
      </c>
      <c r="Q236">
        <v>5389.8242597112694</v>
      </c>
      <c r="R236">
        <v>672.63632481797367</v>
      </c>
      <c r="S236">
        <v>4.9958930529651502</v>
      </c>
      <c r="T236">
        <v>179036.42263536964</v>
      </c>
      <c r="U236">
        <v>73629.092479567538</v>
      </c>
      <c r="V236">
        <v>7132.4692710132131</v>
      </c>
      <c r="W236">
        <v>715.88490406863502</v>
      </c>
      <c r="X236">
        <v>5.0379991429399329</v>
      </c>
      <c r="Y236">
        <v>180943.89882217493</v>
      </c>
      <c r="Z236">
        <v>75562.099811442633</v>
      </c>
      <c r="AA236">
        <v>7207.7814681365498</v>
      </c>
      <c r="AB236">
        <v>965.30643535092565</v>
      </c>
      <c r="AC236">
        <v>4.5861576016614345</v>
      </c>
      <c r="AD236">
        <v>200286.25871082349</v>
      </c>
      <c r="AE236">
        <v>82304.579670335268</v>
      </c>
      <c r="AF236">
        <v>7518.9641076881444</v>
      </c>
      <c r="AG236">
        <v>1209.8570035916193</v>
      </c>
      <c r="AH236">
        <v>2.6733254788201535</v>
      </c>
      <c r="AI236">
        <v>244463.78504779458</v>
      </c>
      <c r="AJ236">
        <v>93564.694885213816</v>
      </c>
      <c r="AK236">
        <v>8454.4787370759332</v>
      </c>
    </row>
    <row r="237" spans="7:37">
      <c r="G237">
        <f>economy!A299</f>
        <v>2253</v>
      </c>
      <c r="H237" s="8">
        <f>carboncycle!L509</f>
        <v>713.82099099167033</v>
      </c>
      <c r="I237" s="8">
        <f>climate!I389</f>
        <v>1.7529567063496363</v>
      </c>
      <c r="J237" s="8">
        <f>economy!K299</f>
        <v>243925.74693109011</v>
      </c>
      <c r="K237" s="8">
        <f>economy!L299</f>
        <v>89403.129755203816</v>
      </c>
      <c r="L237" s="8">
        <f>economy!M299</f>
        <v>8572.1352542538134</v>
      </c>
      <c r="M237" s="8">
        <v>1021.3784480769571</v>
      </c>
      <c r="N237" s="8">
        <v>6.940964869298945</v>
      </c>
      <c r="O237">
        <v>79010.95944135946</v>
      </c>
      <c r="P237">
        <v>58906.157705953599</v>
      </c>
      <c r="Q237">
        <v>5398.651780707175</v>
      </c>
      <c r="R237">
        <v>672.41193403876423</v>
      </c>
      <c r="S237">
        <v>5.0010681510818946</v>
      </c>
      <c r="T237">
        <v>179299.51210320662</v>
      </c>
      <c r="U237">
        <v>73842.814776248764</v>
      </c>
      <c r="V237">
        <v>7146.9270644252319</v>
      </c>
      <c r="W237">
        <v>715.65518164121079</v>
      </c>
      <c r="X237">
        <v>5.0435104492395224</v>
      </c>
      <c r="Y237">
        <v>181201.00390071567</v>
      </c>
      <c r="Z237">
        <v>75781.076940106956</v>
      </c>
      <c r="AA237">
        <v>7222.2989413509631</v>
      </c>
      <c r="AB237">
        <v>965.07922748135445</v>
      </c>
      <c r="AC237">
        <v>4.5921170985403794</v>
      </c>
      <c r="AD237">
        <v>200579.26501568581</v>
      </c>
      <c r="AE237">
        <v>82542.277291739345</v>
      </c>
      <c r="AF237">
        <v>7534.0043524342573</v>
      </c>
      <c r="AG237">
        <v>1209.7755832350049</v>
      </c>
      <c r="AH237">
        <v>2.6772864421557423</v>
      </c>
      <c r="AI237">
        <v>244928.56475275464</v>
      </c>
      <c r="AJ237">
        <v>93852.465542809106</v>
      </c>
      <c r="AK237">
        <v>8473.0614234590194</v>
      </c>
    </row>
    <row r="238" spans="7:37">
      <c r="G238">
        <f>economy!A300</f>
        <v>2254</v>
      </c>
      <c r="H238" s="8">
        <f>carboncycle!L510</f>
        <v>713.66932363397086</v>
      </c>
      <c r="I238" s="8">
        <f>climate!I390</f>
        <v>1.7551589271633343</v>
      </c>
      <c r="J238" s="8">
        <f>economy!K300</f>
        <v>244408.61374327139</v>
      </c>
      <c r="K238" s="8">
        <f>economy!L300</f>
        <v>89678.68757869555</v>
      </c>
      <c r="L238" s="8">
        <f>economy!M300</f>
        <v>8591.2126745820697</v>
      </c>
      <c r="M238" s="8">
        <v>1020.8367690048635</v>
      </c>
      <c r="N238" s="8">
        <v>6.9474873632075917</v>
      </c>
      <c r="O238">
        <v>78839.060488175295</v>
      </c>
      <c r="P238">
        <v>59058.469991773716</v>
      </c>
      <c r="Q238">
        <v>5407.4748616594588</v>
      </c>
      <c r="R238">
        <v>672.18126879885642</v>
      </c>
      <c r="S238">
        <v>5.0061445002856946</v>
      </c>
      <c r="T238">
        <v>179562.02513136619</v>
      </c>
      <c r="U238">
        <v>74055.418523184766</v>
      </c>
      <c r="V238">
        <v>7161.3038889506397</v>
      </c>
      <c r="W238">
        <v>715.41815142508983</v>
      </c>
      <c r="X238">
        <v>5.0489201407223572</v>
      </c>
      <c r="Y238">
        <v>181457.56644635051</v>
      </c>
      <c r="Z238">
        <v>75998.90208646789</v>
      </c>
      <c r="AA238">
        <v>7236.7349732489447</v>
      </c>
      <c r="AB238">
        <v>964.83818005745093</v>
      </c>
      <c r="AC238">
        <v>4.597979412881334</v>
      </c>
      <c r="AD238">
        <v>200870.86300155363</v>
      </c>
      <c r="AE238">
        <v>82778.563165660322</v>
      </c>
      <c r="AF238">
        <v>7548.9482333171127</v>
      </c>
      <c r="AG238">
        <v>1209.6720184250851</v>
      </c>
      <c r="AH238">
        <v>2.6811892179675731</v>
      </c>
      <c r="AI238">
        <v>245389.7807679119</v>
      </c>
      <c r="AJ238">
        <v>94138.298572631815</v>
      </c>
      <c r="AK238">
        <v>8491.5045243958193</v>
      </c>
    </row>
    <row r="239" spans="7:37">
      <c r="G239">
        <f>economy!A301</f>
        <v>2255</v>
      </c>
      <c r="H239" s="8">
        <f>carboncycle!L511</f>
        <v>713.50915953865842</v>
      </c>
      <c r="I239" s="8">
        <f>climate!I391</f>
        <v>1.7573243835844321</v>
      </c>
      <c r="J239" s="8">
        <f>economy!K301</f>
        <v>244887.65716856043</v>
      </c>
      <c r="K239" s="8">
        <f>economy!L301</f>
        <v>89952.354196785964</v>
      </c>
      <c r="L239" s="8">
        <f>economy!M301</f>
        <v>8610.1438658659972</v>
      </c>
      <c r="M239" s="8">
        <v>1020.2851063674879</v>
      </c>
      <c r="N239" s="8">
        <v>6.9538808588709102</v>
      </c>
      <c r="O239">
        <v>78671.841034011552</v>
      </c>
      <c r="P239">
        <v>59210.49194217709</v>
      </c>
      <c r="Q239">
        <v>5416.2936216914104</v>
      </c>
      <c r="R239">
        <v>671.94443353840779</v>
      </c>
      <c r="S239">
        <v>5.0111229695750499</v>
      </c>
      <c r="T239">
        <v>179823.97694138071</v>
      </c>
      <c r="U239">
        <v>74266.908522118043</v>
      </c>
      <c r="V239">
        <v>7175.6003312938128</v>
      </c>
      <c r="W239">
        <v>715.17393328705316</v>
      </c>
      <c r="X239">
        <v>5.0542291171293972</v>
      </c>
      <c r="Y239">
        <v>181713.60288200897</v>
      </c>
      <c r="Z239">
        <v>76215.580342787332</v>
      </c>
      <c r="AA239">
        <v>7251.0901720631673</v>
      </c>
      <c r="AB239">
        <v>964.58350375618068</v>
      </c>
      <c r="AC239">
        <v>4.603745407110611</v>
      </c>
      <c r="AD239">
        <v>201161.07359049885</v>
      </c>
      <c r="AE239">
        <v>83013.443278004765</v>
      </c>
      <c r="AF239">
        <v>7563.7964446592214</v>
      </c>
      <c r="AG239">
        <v>1209.5466108054998</v>
      </c>
      <c r="AH239">
        <v>2.6850342876510562</v>
      </c>
      <c r="AI239">
        <v>245847.4571856788</v>
      </c>
      <c r="AJ239">
        <v>94422.199600788837</v>
      </c>
      <c r="AK239">
        <v>8509.8088050539973</v>
      </c>
    </row>
    <row r="240" spans="7:37">
      <c r="G240">
        <f>economy!A302</f>
        <v>2256</v>
      </c>
      <c r="H240" s="8">
        <f>carboncycle!L512</f>
        <v>713.34062172379572</v>
      </c>
      <c r="I240" s="8">
        <f>climate!I392</f>
        <v>1.7594533433067616</v>
      </c>
      <c r="J240" s="8">
        <f>economy!K302</f>
        <v>245362.89987362947</v>
      </c>
      <c r="K240" s="8">
        <f>economy!L302</f>
        <v>90224.134713783889</v>
      </c>
      <c r="L240" s="8">
        <f>economy!M302</f>
        <v>8628.9295809007617</v>
      </c>
      <c r="M240" s="8">
        <v>1019.7236598145615</v>
      </c>
      <c r="N240" s="8">
        <v>6.960146914193178</v>
      </c>
      <c r="O240">
        <v>78509.356381992984</v>
      </c>
      <c r="P240">
        <v>59362.224703708031</v>
      </c>
      <c r="Q240">
        <v>5425.1081679210756</v>
      </c>
      <c r="R240">
        <v>671.70153173482049</v>
      </c>
      <c r="S240">
        <v>5.0160044260435788</v>
      </c>
      <c r="T240">
        <v>180085.38221952034</v>
      </c>
      <c r="U240">
        <v>74477.28957038917</v>
      </c>
      <c r="V240">
        <v>7189.8169715773356</v>
      </c>
      <c r="W240">
        <v>714.92264600306441</v>
      </c>
      <c r="X240">
        <v>5.0594382758822629</v>
      </c>
      <c r="Y240">
        <v>181969.1290632599</v>
      </c>
      <c r="Z240">
        <v>76431.116795204565</v>
      </c>
      <c r="AA240">
        <v>7265.3651390105279</v>
      </c>
      <c r="AB240">
        <v>964.31540760478129</v>
      </c>
      <c r="AC240">
        <v>4.609415940354002</v>
      </c>
      <c r="AD240">
        <v>201449.91725964317</v>
      </c>
      <c r="AE240">
        <v>83246.923647603544</v>
      </c>
      <c r="AF240">
        <v>7578.5496757100109</v>
      </c>
      <c r="AG240">
        <v>1209.3996604136164</v>
      </c>
      <c r="AH240">
        <v>2.6888221310888345</v>
      </c>
      <c r="AI240">
        <v>246301.61803457665</v>
      </c>
      <c r="AJ240">
        <v>94704.174399138559</v>
      </c>
      <c r="AK240">
        <v>8527.9750328543814</v>
      </c>
    </row>
    <row r="241" spans="7:37">
      <c r="G241">
        <f>economy!A303</f>
        <v>2257</v>
      </c>
      <c r="H241" s="8">
        <f>carboncycle!L513</f>
        <v>713.16383248888974</v>
      </c>
      <c r="I241" s="8">
        <f>climate!I393</f>
        <v>1.7615460745994189</v>
      </c>
      <c r="J241" s="8">
        <f>economy!K303</f>
        <v>245834.36455194544</v>
      </c>
      <c r="K241" s="8">
        <f>economy!L303</f>
        <v>90494.034388514643</v>
      </c>
      <c r="L241" s="8">
        <f>economy!M303</f>
        <v>8647.5705763454625</v>
      </c>
      <c r="M241" s="8">
        <v>1019.1526261220367</v>
      </c>
      <c r="N241" s="8">
        <v>6.9662870708115125</v>
      </c>
      <c r="O241">
        <v>78351.660797963981</v>
      </c>
      <c r="P241">
        <v>59513.669314996463</v>
      </c>
      <c r="Q241">
        <v>5433.9185958537328</v>
      </c>
      <c r="R241">
        <v>671.45266590119104</v>
      </c>
      <c r="S241">
        <v>5.0207897347254438</v>
      </c>
      <c r="T241">
        <v>180346.25512621942</v>
      </c>
      <c r="U241">
        <v>74686.566460232745</v>
      </c>
      <c r="V241">
        <v>7203.9543834034785</v>
      </c>
      <c r="W241">
        <v>714.66440725608595</v>
      </c>
      <c r="X241">
        <v>5.0645485119324229</v>
      </c>
      <c r="Y241">
        <v>182224.16028808261</v>
      </c>
      <c r="Z241">
        <v>76645.516522996622</v>
      </c>
      <c r="AA241">
        <v>7279.5604683582897</v>
      </c>
      <c r="AB241">
        <v>964.03409896911148</v>
      </c>
      <c r="AC241">
        <v>4.614991868335113</v>
      </c>
      <c r="AD241">
        <v>201737.4140471998</v>
      </c>
      <c r="AE241">
        <v>83479.010324413626</v>
      </c>
      <c r="AF241">
        <v>7593.2086106438801</v>
      </c>
      <c r="AG241">
        <v>1209.2314656427557</v>
      </c>
      <c r="AH241">
        <v>2.6925532265967118</v>
      </c>
      <c r="AI241">
        <v>246752.28727643684</v>
      </c>
      <c r="AJ241">
        <v>94984.228881290357</v>
      </c>
      <c r="AK241">
        <v>8546.0039772931741</v>
      </c>
    </row>
    <row r="242" spans="7:37">
      <c r="G242">
        <f>economy!A304</f>
        <v>2258</v>
      </c>
      <c r="H242" s="8">
        <f>carboncycle!L514</f>
        <v>712.97891340070487</v>
      </c>
      <c r="I242" s="8">
        <f>climate!I394</f>
        <v>1.7636028462404347</v>
      </c>
      <c r="J242" s="8">
        <f>economy!K304</f>
        <v>246302.07391934015</v>
      </c>
      <c r="K242" s="8">
        <f>economy!L304</f>
        <v>90762.058630275627</v>
      </c>
      <c r="L242" s="8">
        <f>economy!M304</f>
        <v>8666.0676125148912</v>
      </c>
      <c r="M242" s="8">
        <v>1018.5721992254856</v>
      </c>
      <c r="N242" s="8">
        <v>6.9723028541394623</v>
      </c>
      <c r="O242">
        <v>78198.807475356269</v>
      </c>
      <c r="P242">
        <v>59664.826710516558</v>
      </c>
      <c r="Q242">
        <v>5442.7249897668544</v>
      </c>
      <c r="R242">
        <v>671.1979375851206</v>
      </c>
      <c r="S242">
        <v>5.0254797584461759</v>
      </c>
      <c r="T242">
        <v>180606.60930550686</v>
      </c>
      <c r="U242">
        <v>74894.743978113591</v>
      </c>
      <c r="V242">
        <v>7218.0131339171758</v>
      </c>
      <c r="W242">
        <v>714.39933363431783</v>
      </c>
      <c r="X242">
        <v>5.0695607176158788</v>
      </c>
      <c r="Y242">
        <v>182478.71130664559</v>
      </c>
      <c r="Z242">
        <v>76858.784597881313</v>
      </c>
      <c r="AA242">
        <v>7293.6767474917633</v>
      </c>
      <c r="AB242">
        <v>963.73978354283997</v>
      </c>
      <c r="AC242">
        <v>4.6204740432779801</v>
      </c>
      <c r="AD242">
        <v>202023.58355854714</v>
      </c>
      <c r="AE242">
        <v>83709.70938776921</v>
      </c>
      <c r="AF242">
        <v>7607.773928560543</v>
      </c>
      <c r="AG242">
        <v>1209.0423232058654</v>
      </c>
      <c r="AH242">
        <v>2.6962280508716043</v>
      </c>
      <c r="AI242">
        <v>247199.48880370116</v>
      </c>
      <c r="AJ242">
        <v>95262.369098662006</v>
      </c>
      <c r="AK242">
        <v>8563.8964097681182</v>
      </c>
    </row>
    <row r="243" spans="7:37">
      <c r="G243">
        <f>economy!A305</f>
        <v>2259</v>
      </c>
      <c r="H243" s="8">
        <f>carboncycle!L515</f>
        <v>712.78598527965323</v>
      </c>
      <c r="I243" s="8">
        <f>climate!I395</f>
        <v>1.7656239274520094</v>
      </c>
      <c r="J243" s="8">
        <f>economy!K305</f>
        <v>246766.05070968892</v>
      </c>
      <c r="K243" s="8">
        <f>economy!L305</f>
        <v>91028.212994846457</v>
      </c>
      <c r="L243" s="8">
        <f>economy!M305</f>
        <v>8684.4214531754205</v>
      </c>
      <c r="M243" s="8">
        <v>1017.9825702534312</v>
      </c>
      <c r="N243" s="8">
        <v>6.9781957734166946</v>
      </c>
      <c r="O243">
        <v>78050.848498054867</v>
      </c>
      <c r="P243">
        <v>59815.697724284764</v>
      </c>
      <c r="Q243">
        <v>5451.5274230876112</v>
      </c>
      <c r="R243">
        <v>670.93744736787153</v>
      </c>
      <c r="S243">
        <v>5.0300753576787667</v>
      </c>
      <c r="T243">
        <v>180866.45789443434</v>
      </c>
      <c r="U243">
        <v>75101.826904102243</v>
      </c>
      <c r="V243">
        <v>7231.9937838705418</v>
      </c>
      <c r="W243">
        <v>714.12754062984118</v>
      </c>
      <c r="X243">
        <v>5.0744757825132183</v>
      </c>
      <c r="Y243">
        <v>182732.79633108529</v>
      </c>
      <c r="Z243">
        <v>77070.926083361017</v>
      </c>
      <c r="AA243">
        <v>7307.714556983552</v>
      </c>
      <c r="AB243">
        <v>963.43266533745452</v>
      </c>
      <c r="AC243">
        <v>4.6258633138138681</v>
      </c>
      <c r="AD243">
        <v>202308.44497232643</v>
      </c>
      <c r="AE243">
        <v>83939.026944682322</v>
      </c>
      <c r="AF243">
        <v>7622.2463034876901</v>
      </c>
      <c r="AG243">
        <v>1208.8325281006141</v>
      </c>
      <c r="AH243">
        <v>2.6998470789414677</v>
      </c>
      <c r="AI243">
        <v>247643.24643682069</v>
      </c>
      <c r="AJ243">
        <v>95538.601236593895</v>
      </c>
      <c r="AK243">
        <v>8581.6531034085838</v>
      </c>
    </row>
    <row r="244" spans="7:37">
      <c r="G244">
        <f>economy!A306</f>
        <v>2260</v>
      </c>
      <c r="H244" s="8">
        <f>carboncycle!L516</f>
        <v>712.58516818675548</v>
      </c>
      <c r="I244" s="8">
        <f>climate!I396</f>
        <v>1.7676095878372859</v>
      </c>
      <c r="J244" s="8">
        <f>economy!K306</f>
        <v>247226.31767069572</v>
      </c>
      <c r="K244" s="8">
        <f>economy!L306</f>
        <v>91292.503180550222</v>
      </c>
      <c r="L244" s="8">
        <f>economy!M306</f>
        <v>8702.6328653447636</v>
      </c>
      <c r="M244" s="8">
        <v>1017.3839275605956</v>
      </c>
      <c r="N244" s="8">
        <v>6.9839673217644993</v>
      </c>
      <c r="O244">
        <v>77907.834801331614</v>
      </c>
      <c r="P244">
        <v>59966.28309349429</v>
      </c>
      <c r="Q244">
        <v>5460.3259587628036</v>
      </c>
      <c r="R244">
        <v>670.67129486385988</v>
      </c>
      <c r="S244">
        <v>5.0345773904049249</v>
      </c>
      <c r="T244">
        <v>181125.81353249733</v>
      </c>
      <c r="U244">
        <v>75307.820011285643</v>
      </c>
      <c r="V244">
        <v>7245.8968876885492</v>
      </c>
      <c r="W244">
        <v>713.84914263765745</v>
      </c>
      <c r="X244">
        <v>5.0792945933149154</v>
      </c>
      <c r="Y244">
        <v>182986.4290452807</v>
      </c>
      <c r="Z244">
        <v>77281.946034103472</v>
      </c>
      <c r="AA244">
        <v>7321.6744706639674</v>
      </c>
      <c r="AB244">
        <v>963.11294667306709</v>
      </c>
      <c r="AC244">
        <v>4.6311605248921213</v>
      </c>
      <c r="AD244">
        <v>202592.01704656248</v>
      </c>
      <c r="AE244">
        <v>84166.969128188008</v>
      </c>
      <c r="AF244">
        <v>7636.6264043855899</v>
      </c>
      <c r="AG244">
        <v>1208.6023735758845</v>
      </c>
      <c r="AH244">
        <v>2.7034107841171382</v>
      </c>
      <c r="AI244">
        <v>248083.58392174976</v>
      </c>
      <c r="AJ244">
        <v>95812.931610518252</v>
      </c>
      <c r="AK244">
        <v>8599.2748329092792</v>
      </c>
    </row>
    <row r="245" spans="7:37">
      <c r="G245">
        <f>economy!A307</f>
        <v>2261</v>
      </c>
      <c r="H245" s="8">
        <f>carboncycle!L517</f>
        <v>712.37658141115526</v>
      </c>
      <c r="I245" s="8">
        <f>climate!I397</f>
        <v>1.7695600973186383</v>
      </c>
      <c r="J245" s="8">
        <f>economy!K307</f>
        <v>247682.89755978546</v>
      </c>
      <c r="K245" s="8">
        <f>economy!L307</f>
        <v>91554.935024369377</v>
      </c>
      <c r="L245" s="8">
        <f>economy!M307</f>
        <v>8720.7026190959732</v>
      </c>
      <c r="M245" s="8">
        <v>1016.7764567610392</v>
      </c>
      <c r="N245" s="8">
        <v>6.9896189762468328</v>
      </c>
      <c r="O245">
        <v>77769.816130922874</v>
      </c>
      <c r="P245">
        <v>60116.583462087277</v>
      </c>
      <c r="Q245">
        <v>5469.120649621379</v>
      </c>
      <c r="R245">
        <v>670.39957872047137</v>
      </c>
      <c r="S245">
        <v>5.0389867119813685</v>
      </c>
      <c r="T245">
        <v>181384.68837104118</v>
      </c>
      <c r="U245">
        <v>75512.728065214556</v>
      </c>
      <c r="V245">
        <v>7259.722993536061</v>
      </c>
      <c r="W245">
        <v>713.56425295510553</v>
      </c>
      <c r="X245">
        <v>5.0840180336917449</v>
      </c>
      <c r="Y245">
        <v>183239.62261461563</v>
      </c>
      <c r="Z245">
        <v>77491.849495361501</v>
      </c>
      <c r="AA245">
        <v>7335.5570556928524</v>
      </c>
      <c r="AB245">
        <v>962.78082816999472</v>
      </c>
      <c r="AC245">
        <v>4.6363665176949658</v>
      </c>
      <c r="AD245">
        <v>202874.31812480197</v>
      </c>
      <c r="AE245">
        <v>84393.542095737139</v>
      </c>
      <c r="AF245">
        <v>7650.914895153941</v>
      </c>
      <c r="AG245">
        <v>1208.3521510996345</v>
      </c>
      <c r="AH245">
        <v>2.7069196379460423</v>
      </c>
      <c r="AI245">
        <v>248520.52492753445</v>
      </c>
      <c r="AJ245">
        <v>96085.366662186643</v>
      </c>
      <c r="AK245">
        <v>8616.7623743679469</v>
      </c>
    </row>
    <row r="246" spans="7:37">
      <c r="G246">
        <f>economy!A308</f>
        <v>2262</v>
      </c>
      <c r="H246" s="8">
        <f>carboncycle!L518</f>
        <v>712.16034345818241</v>
      </c>
      <c r="I246" s="8">
        <f>climate!I398</f>
        <v>1.7714757260774494</v>
      </c>
      <c r="J246" s="8">
        <f>economy!K308</f>
        <v>248135.81314009539</v>
      </c>
      <c r="K246" s="8">
        <f>economy!L308</f>
        <v>91815.514498114353</v>
      </c>
      <c r="L246" s="8">
        <f>economy!M308</f>
        <v>8738.6314873651627</v>
      </c>
      <c r="M246" s="8">
        <v>1016.1603407611818</v>
      </c>
      <c r="N246" s="8">
        <v>6.9951521979366209</v>
      </c>
      <c r="O246">
        <v>77636.841000340733</v>
      </c>
      <c r="P246">
        <v>60266.599384262387</v>
      </c>
      <c r="Q246">
        <v>5477.9115387294532</v>
      </c>
      <c r="R246">
        <v>670.12239661819012</v>
      </c>
      <c r="S246">
        <v>5.0433041750110474</v>
      </c>
      <c r="T246">
        <v>181643.09408264756</v>
      </c>
      <c r="U246">
        <v>75716.555823383838</v>
      </c>
      <c r="V246">
        <v>7273.4726433858341</v>
      </c>
      <c r="W246">
        <v>713.2729837816471</v>
      </c>
      <c r="X246">
        <v>5.0886469841702011</v>
      </c>
      <c r="Y246">
        <v>183492.38969572255</v>
      </c>
      <c r="Z246">
        <v>77700.641502426559</v>
      </c>
      <c r="AA246">
        <v>7349.3628726323568</v>
      </c>
      <c r="AB246">
        <v>962.4365087410938</v>
      </c>
      <c r="AC246">
        <v>4.6414821295561444</v>
      </c>
      <c r="AD246">
        <v>203155.36614226125</v>
      </c>
      <c r="AE246">
        <v>84618.752027633469</v>
      </c>
      <c r="AF246">
        <v>7665.1124346404749</v>
      </c>
      <c r="AG246">
        <v>1208.0821503281022</v>
      </c>
      <c r="AH246">
        <v>2.7103741101677228</v>
      </c>
      <c r="AI246">
        <v>248954.09304399026</v>
      </c>
      <c r="AJ246">
        <v>96355.912955951819</v>
      </c>
      <c r="AK246">
        <v>8634.1165051265489</v>
      </c>
    </row>
    <row r="247" spans="7:37">
      <c r="G247">
        <f>economy!A309</f>
        <v>2263</v>
      </c>
      <c r="H247" s="8">
        <f>carboncycle!L519</f>
        <v>711.93657203795146</v>
      </c>
      <c r="I247" s="8">
        <f>climate!I399</f>
        <v>1.7733567444953584</v>
      </c>
      <c r="J247" s="8">
        <f>economy!K309</f>
        <v>248585.08717657113</v>
      </c>
      <c r="K247" s="8">
        <f>economy!L309</f>
        <v>92074.247704644717</v>
      </c>
      <c r="L247" s="8">
        <f>economy!M309</f>
        <v>8756.4202457633419</v>
      </c>
      <c r="M247" s="8">
        <v>1015.5357597926818</v>
      </c>
      <c r="N247" s="8">
        <v>7.0005684319870758</v>
      </c>
      <c r="O247">
        <v>77508.956646519699</v>
      </c>
      <c r="P247">
        <v>60416.331327917789</v>
      </c>
      <c r="Q247">
        <v>5486.6986597379146</v>
      </c>
      <c r="R247">
        <v>669.83984527102928</v>
      </c>
      <c r="S247">
        <v>5.0475306292191764</v>
      </c>
      <c r="T247">
        <v>181901.04187049414</v>
      </c>
      <c r="U247">
        <v>75919.308034745569</v>
      </c>
      <c r="V247">
        <v>7287.1463730876358</v>
      </c>
      <c r="W247">
        <v>712.97544621900602</v>
      </c>
      <c r="X247">
        <v>5.0931823220127841</v>
      </c>
      <c r="Y247">
        <v>183744.74244620372</v>
      </c>
      <c r="Z247">
        <v>77908.327080117466</v>
      </c>
      <c r="AA247">
        <v>7363.0924755208307</v>
      </c>
      <c r="AB247">
        <v>962.0801855848282</v>
      </c>
      <c r="AC247">
        <v>4.64650819388328</v>
      </c>
      <c r="AD247">
        <v>203435.17863198498</v>
      </c>
      <c r="AE247">
        <v>84842.60512551319</v>
      </c>
      <c r="AF247">
        <v>7679.2196766515381</v>
      </c>
      <c r="AG247">
        <v>1207.7926590763336</v>
      </c>
      <c r="AH247">
        <v>2.7137746686711317</v>
      </c>
      <c r="AI247">
        <v>249384.31177947039</v>
      </c>
      <c r="AJ247">
        <v>96624.577175106679</v>
      </c>
      <c r="AK247">
        <v>8651.3380036162744</v>
      </c>
    </row>
    <row r="248" spans="7:37">
      <c r="G248">
        <f>economy!A310</f>
        <v>2264</v>
      </c>
      <c r="H248" s="8">
        <f>carboncycle!L520</f>
        <v>711.70538405448588</v>
      </c>
      <c r="I248" s="8">
        <f>climate!I400</f>
        <v>1.77520342309695</v>
      </c>
      <c r="J248" s="8">
        <f>economy!K310</f>
        <v>249030.74243216126</v>
      </c>
      <c r="K248" s="8">
        <f>economy!L310</f>
        <v>92331.140874144927</v>
      </c>
      <c r="L248" s="8">
        <f>economy!M310</f>
        <v>8774.0696723918863</v>
      </c>
      <c r="M248" s="8">
        <v>1014.9028914451652</v>
      </c>
      <c r="N248" s="8">
        <v>7.0058691077077535</v>
      </c>
      <c r="O248">
        <v>77386.20898390947</v>
      </c>
      <c r="P248">
        <v>60565.779678029088</v>
      </c>
      <c r="Q248">
        <v>5495.4820372225795</v>
      </c>
      <c r="R248">
        <v>669.55202042725239</v>
      </c>
      <c r="S248">
        <v>5.0516669213339611</v>
      </c>
      <c r="T248">
        <v>182158.5424776843</v>
      </c>
      <c r="U248">
        <v>76120.989439253477</v>
      </c>
      <c r="V248">
        <v>7300.7447124380524</v>
      </c>
      <c r="W248">
        <v>712.67175027164899</v>
      </c>
      <c r="X248">
        <v>5.0976249211030487</v>
      </c>
      <c r="Y248">
        <v>183996.69253432195</v>
      </c>
      <c r="Z248">
        <v>78114.911242301721</v>
      </c>
      <c r="AA248">
        <v>7376.7464119475062</v>
      </c>
      <c r="AB248">
        <v>961.71205417905026</v>
      </c>
      <c r="AC248">
        <v>4.6514455400838646</v>
      </c>
      <c r="AD248">
        <v>203713.77273100731</v>
      </c>
      <c r="AE248">
        <v>85065.107610869411</v>
      </c>
      <c r="AF248">
        <v>7693.2372699642901</v>
      </c>
      <c r="AG248">
        <v>1207.4839632900016</v>
      </c>
      <c r="AH248">
        <v>2.7171217794536395</v>
      </c>
      <c r="AI248">
        <v>249811.2045587207</v>
      </c>
      <c r="AJ248">
        <v>96891.3661182785</v>
      </c>
      <c r="AK248">
        <v>8668.4276492059216</v>
      </c>
    </row>
    <row r="249" spans="7:37">
      <c r="G249">
        <f>economy!A311</f>
        <v>2265</v>
      </c>
      <c r="H249" s="8">
        <f>carboncycle!L521</f>
        <v>711.46689559535719</v>
      </c>
      <c r="I249" s="8">
        <f>climate!I401</f>
        <v>1.7770160324938629</v>
      </c>
      <c r="J249" s="8">
        <f>economy!K311</f>
        <v>249472.80166410902</v>
      </c>
      <c r="K249" s="8">
        <f>economy!L311</f>
        <v>92586.200360450923</v>
      </c>
      <c r="L249" s="8">
        <f>economy!M311</f>
        <v>8791.5805476620189</v>
      </c>
      <c r="M249" s="8">
        <v>1014.2619106987839</v>
      </c>
      <c r="N249" s="8">
        <v>7.0110556386451179</v>
      </c>
      <c r="O249">
        <v>77268.642557139538</v>
      </c>
      <c r="P249">
        <v>60714.944739960687</v>
      </c>
      <c r="Q249">
        <v>5504.2616870170423</v>
      </c>
      <c r="R249">
        <v>669.25901687037617</v>
      </c>
      <c r="S249">
        <v>5.0557138949719187</v>
      </c>
      <c r="T249">
        <v>182415.60619654009</v>
      </c>
      <c r="U249">
        <v>76321.604767435987</v>
      </c>
      <c r="V249">
        <v>7314.2681852512851</v>
      </c>
      <c r="W249">
        <v>712.36200484759843</v>
      </c>
      <c r="X249">
        <v>5.1019756518352866</v>
      </c>
      <c r="Y249">
        <v>184248.25114865758</v>
      </c>
      <c r="Z249">
        <v>78320.398991446666</v>
      </c>
      <c r="AA249">
        <v>7390.3252231280176</v>
      </c>
      <c r="AB249">
        <v>961.33230827547288</v>
      </c>
      <c r="AC249">
        <v>4.6562949934947691</v>
      </c>
      <c r="AD249">
        <v>203991.16518651266</v>
      </c>
      <c r="AE249">
        <v>85286.265723614692</v>
      </c>
      <c r="AF249">
        <v>7707.1658583406834</v>
      </c>
      <c r="AG249">
        <v>1207.1563470184947</v>
      </c>
      <c r="AH249">
        <v>2.7204159065817186</v>
      </c>
      <c r="AI249">
        <v>250234.79472081742</v>
      </c>
      <c r="AJ249">
        <v>97156.28669587789</v>
      </c>
      <c r="AK249">
        <v>8685.3862220540123</v>
      </c>
    </row>
    <row r="250" spans="7:37">
      <c r="G250">
        <f>economy!A312</f>
        <v>2266</v>
      </c>
      <c r="H250" s="8">
        <f>carboncycle!L522</f>
        <v>711.22122192183019</v>
      </c>
      <c r="I250" s="8">
        <f>climate!I402</f>
        <v>1.7787948433302958</v>
      </c>
      <c r="J250" s="8">
        <f>economy!K312</f>
        <v>249911.28762034018</v>
      </c>
      <c r="K250" s="8">
        <f>economy!L312</f>
        <v>92839.432637430786</v>
      </c>
      <c r="L250" s="8">
        <f>economy!M312</f>
        <v>8808.9536541179405</v>
      </c>
      <c r="M250" s="8">
        <v>1013.6129899565967</v>
      </c>
      <c r="N250" s="8">
        <v>7.0161294226673618</v>
      </c>
      <c r="O250">
        <v>77156.300492388982</v>
      </c>
      <c r="P250">
        <v>60863.826742711477</v>
      </c>
      <c r="Q250">
        <v>5513.037616538174</v>
      </c>
      <c r="R250">
        <v>668.96092842044288</v>
      </c>
      <c r="S250">
        <v>5.0596723905276697</v>
      </c>
      <c r="T250">
        <v>182672.24287785211</v>
      </c>
      <c r="U250">
        <v>76521.158739998398</v>
      </c>
      <c r="V250">
        <v>7327.7173094305108</v>
      </c>
      <c r="W250">
        <v>712.04631775956091</v>
      </c>
      <c r="X250">
        <v>5.10623538100874</v>
      </c>
      <c r="Y250">
        <v>184499.42900772343</v>
      </c>
      <c r="Z250">
        <v>78524.795318202072</v>
      </c>
      <c r="AA250">
        <v>7403.8294439806741</v>
      </c>
      <c r="AB250">
        <v>960.94113989481752</v>
      </c>
      <c r="AC250">
        <v>4.6610573753151705</v>
      </c>
      <c r="AD250">
        <v>204267.37236199193</v>
      </c>
      <c r="AE250">
        <v>85506.085720686766</v>
      </c>
      <c r="AF250">
        <v>7721.0060805430139</v>
      </c>
      <c r="AG250">
        <v>1206.8100923892493</v>
      </c>
      <c r="AH250">
        <v>2.7236575121532507</v>
      </c>
      <c r="AI250">
        <v>250655.10551718858</v>
      </c>
      <c r="AJ250">
        <v>97419.345926603448</v>
      </c>
      <c r="AK250">
        <v>8702.2145029642506</v>
      </c>
    </row>
    <row r="251" spans="7:37">
      <c r="G251">
        <f>economy!A313</f>
        <v>2267</v>
      </c>
      <c r="H251" s="8">
        <f>carboncycle!L523</f>
        <v>710.96847745950242</v>
      </c>
      <c r="I251" s="8">
        <f>climate!I403</f>
        <v>1.7805401262298859</v>
      </c>
      <c r="J251" s="8">
        <f>economy!K313</f>
        <v>250346.22303594797</v>
      </c>
      <c r="K251" s="8">
        <f>economy!L313</f>
        <v>93090.844295418472</v>
      </c>
      <c r="L251" s="8">
        <f>economy!M313</f>
        <v>8826.1897762637091</v>
      </c>
      <c r="M251" s="8">
        <v>1012.9562990767562</v>
      </c>
      <c r="N251" s="8">
        <v>7.0210918420532629</v>
      </c>
      <c r="O251">
        <v>77049.2244476122</v>
      </c>
      <c r="P251">
        <v>61012.425842094439</v>
      </c>
      <c r="Q251">
        <v>5521.8098251043421</v>
      </c>
      <c r="R251">
        <v>668.6578479355544</v>
      </c>
      <c r="S251">
        <v>5.0635432450681046</v>
      </c>
      <c r="T251">
        <v>182928.46194008668</v>
      </c>
      <c r="U251">
        <v>76719.656067452423</v>
      </c>
      <c r="V251">
        <v>7341.0925970398885</v>
      </c>
      <c r="W251">
        <v>711.72479572636371</v>
      </c>
      <c r="X251">
        <v>5.1104049717262185</v>
      </c>
      <c r="Y251">
        <v>184750.2363695387</v>
      </c>
      <c r="Z251">
        <v>78728.105201010578</v>
      </c>
      <c r="AA251">
        <v>7417.2596032032216</v>
      </c>
      <c r="AB251">
        <v>960.53873932261297</v>
      </c>
      <c r="AC251">
        <v>4.6657335025427988</v>
      </c>
      <c r="AD251">
        <v>204542.41024339414</v>
      </c>
      <c r="AE251">
        <v>85724.573874692898</v>
      </c>
      <c r="AF251">
        <v>7734.7585703509312</v>
      </c>
      <c r="AG251">
        <v>1206.4454795833019</v>
      </c>
      <c r="AH251">
        <v>2.7268470562614162</v>
      </c>
      <c r="AI251">
        <v>251072.16010971725</v>
      </c>
      <c r="AJ251">
        <v>97680.550934001847</v>
      </c>
      <c r="AK251">
        <v>8718.9132732444705</v>
      </c>
    </row>
    <row r="252" spans="7:37">
      <c r="G252">
        <f>economy!A314</f>
        <v>2268</v>
      </c>
      <c r="H252" s="8">
        <f>carboncycle!L524</f>
        <v>710.70877578942827</v>
      </c>
      <c r="I252" s="8">
        <f>climate!I404</f>
        <v>1.7822521517439371</v>
      </c>
      <c r="J252" s="8">
        <f>economy!K314</f>
        <v>250777.63062976589</v>
      </c>
      <c r="K252" s="8">
        <f>economy!L314</f>
        <v>93340.442037699046</v>
      </c>
      <c r="L252" s="8">
        <f>economy!M314</f>
        <v>8843.2897003937469</v>
      </c>
      <c r="M252" s="8">
        <v>1012.2920054044929</v>
      </c>
      <c r="N252" s="8">
        <v>7.0259442635848357</v>
      </c>
      <c r="O252">
        <v>76947.454561776161</v>
      </c>
      <c r="P252">
        <v>61160.742123848868</v>
      </c>
      <c r="Q252">
        <v>5530.57830424645</v>
      </c>
      <c r="R252">
        <v>668.34986731365734</v>
      </c>
      <c r="S252">
        <v>5.0673272922308081</v>
      </c>
      <c r="T252">
        <v>183184.27237853908</v>
      </c>
      <c r="U252">
        <v>76917.101449770635</v>
      </c>
      <c r="V252">
        <v>7354.394554377056</v>
      </c>
      <c r="W252">
        <v>711.3975443746881</v>
      </c>
      <c r="X252">
        <v>5.1144852832970109</v>
      </c>
      <c r="Y252">
        <v>185000.68304114917</v>
      </c>
      <c r="Z252">
        <v>78930.333605745225</v>
      </c>
      <c r="AA252">
        <v>7430.6162233501955</v>
      </c>
      <c r="AB252">
        <v>960.12529510563093</v>
      </c>
      <c r="AC252">
        <v>4.6703241879134136</v>
      </c>
      <c r="AD252">
        <v>204816.29444526203</v>
      </c>
      <c r="AE252">
        <v>85941.73647259202</v>
      </c>
      <c r="AF252">
        <v>7748.4239565798844</v>
      </c>
      <c r="AG252">
        <v>1206.0627868120357</v>
      </c>
      <c r="AH252">
        <v>2.7299849969601198</v>
      </c>
      <c r="AI252">
        <v>251485.98156891952</v>
      </c>
      <c r="AJ252">
        <v>97939.90894308078</v>
      </c>
      <c r="AK252">
        <v>8735.4833145688881</v>
      </c>
    </row>
    <row r="253" spans="7:37">
      <c r="G253">
        <f>economy!A315</f>
        <v>2269</v>
      </c>
      <c r="H253" s="8">
        <f>carboncycle!L525</f>
        <v>710.44222963971879</v>
      </c>
      <c r="I253" s="8">
        <f>climate!I405</f>
        <v>1.7839311903009762</v>
      </c>
      <c r="J253" s="8">
        <f>economy!K315</f>
        <v>251205.53310103653</v>
      </c>
      <c r="K253" s="8">
        <f>economy!L315</f>
        <v>93588.232677047024</v>
      </c>
      <c r="L253" s="8">
        <f>economy!M315</f>
        <v>8860.2542144270956</v>
      </c>
      <c r="M253" s="8">
        <v>1011.6202738038861</v>
      </c>
      <c r="N253" s="8">
        <v>7.0306880386435768</v>
      </c>
      <c r="O253">
        <v>76851.029403281471</v>
      </c>
      <c r="P253">
        <v>61308.77560668657</v>
      </c>
      <c r="Q253">
        <v>5539.3430380117961</v>
      </c>
      <c r="R253">
        <v>668.03707749456862</v>
      </c>
      <c r="S253">
        <v>5.0710253621266448</v>
      </c>
      <c r="T253">
        <v>183439.68277443375</v>
      </c>
      <c r="U253">
        <v>77113.499576066533</v>
      </c>
      <c r="V253">
        <v>7367.6236820460945</v>
      </c>
      <c r="W253">
        <v>711.06466824108475</v>
      </c>
      <c r="X253">
        <v>5.1184771711439927</v>
      </c>
      <c r="Y253">
        <v>185250.77838809599</v>
      </c>
      <c r="Z253">
        <v>79131.485485373531</v>
      </c>
      <c r="AA253">
        <v>7443.899820910704</v>
      </c>
      <c r="AB253">
        <v>959.70099404893654</v>
      </c>
      <c r="AC253">
        <v>4.6748302398434056</v>
      </c>
      <c r="AD253">
        <v>205089.04021685754</v>
      </c>
      <c r="AE253">
        <v>86157.579814415178</v>
      </c>
      <c r="AF253">
        <v>7762.0028631010191</v>
      </c>
      <c r="AG253">
        <v>1205.6622902950962</v>
      </c>
      <c r="AH253">
        <v>2.7330717902309107</v>
      </c>
      <c r="AI253">
        <v>251896.59287220184</v>
      </c>
      <c r="AJ253">
        <v>98197.427276977789</v>
      </c>
      <c r="AK253">
        <v>8751.9254088437829</v>
      </c>
    </row>
    <row r="254" spans="7:37">
      <c r="G254">
        <f>economy!A316</f>
        <v>2270</v>
      </c>
      <c r="H254" s="8">
        <f>carboncycle!L526</f>
        <v>710.16895087760531</v>
      </c>
      <c r="I254" s="8">
        <f>climate!I406</f>
        <v>1.7855775121576121</v>
      </c>
      <c r="J254" s="8">
        <f>economy!K316</f>
        <v>251629.95312616613</v>
      </c>
      <c r="K254" s="8">
        <f>economy!L316</f>
        <v>93834.223132316969</v>
      </c>
      <c r="L254" s="8">
        <f>economy!M316</f>
        <v>8877.084107745035</v>
      </c>
      <c r="M254" s="8">
        <v>1010.9412666894128</v>
      </c>
      <c r="N254" s="8">
        <v>7.0353245033100755</v>
      </c>
      <c r="O254">
        <v>76759.985917747792</v>
      </c>
      <c r="P254">
        <v>61456.526245270885</v>
      </c>
      <c r="Q254">
        <v>5548.1040032608435</v>
      </c>
      <c r="R254">
        <v>667.71956846223611</v>
      </c>
      <c r="S254">
        <v>5.074638281246397</v>
      </c>
      <c r="T254">
        <v>183694.7013039655</v>
      </c>
      <c r="U254">
        <v>77308.855124297785</v>
      </c>
      <c r="V254">
        <v>7380.7804750307914</v>
      </c>
      <c r="W254">
        <v>710.72627077426614</v>
      </c>
      <c r="X254">
        <v>5.1223814867148052</v>
      </c>
      <c r="Y254">
        <v>185500.53134382627</v>
      </c>
      <c r="Z254">
        <v>79331.565779646146</v>
      </c>
      <c r="AA254">
        <v>7457.1109063864942</v>
      </c>
      <c r="AB254">
        <v>959.26602121353835</v>
      </c>
      <c r="AC254">
        <v>4.679252462375441</v>
      </c>
      <c r="AD254">
        <v>205360.66244826629</v>
      </c>
      <c r="AE254">
        <v>86372.110212022104</v>
      </c>
      <c r="AF254">
        <v>7775.4959088621954</v>
      </c>
      <c r="AG254">
        <v>1205.2442642394549</v>
      </c>
      <c r="AH254">
        <v>2.7361078899513585</v>
      </c>
      <c r="AI254">
        <v>252304.01690219171</v>
      </c>
      <c r="AJ254">
        <v>98453.113353682216</v>
      </c>
      <c r="AK254">
        <v>8768.2403380762735</v>
      </c>
    </row>
    <row r="255" spans="7:37">
      <c r="G255">
        <f>economy!A317</f>
        <v>2271</v>
      </c>
      <c r="H255" s="8">
        <f>carboncycle!L527</f>
        <v>709.88905050195945</v>
      </c>
      <c r="I255" s="8">
        <f>climate!I407</f>
        <v>1.787191387350678</v>
      </c>
      <c r="J255" s="8">
        <f>economy!K317</f>
        <v>252050.91335556892</v>
      </c>
      <c r="K255" s="8">
        <f>economy!L317</f>
        <v>94078.420425085351</v>
      </c>
      <c r="L255" s="8">
        <f>economy!M317</f>
        <v>8893.7801710324329</v>
      </c>
      <c r="M255" s="8">
        <v>1010.2551440572644</v>
      </c>
      <c r="N255" s="8">
        <v>7.0398549784667965</v>
      </c>
      <c r="O255">
        <v>76674.359375355081</v>
      </c>
      <c r="P255">
        <v>61603.993933129197</v>
      </c>
      <c r="Q255">
        <v>5556.861169956981</v>
      </c>
      <c r="R255">
        <v>667.39742924722077</v>
      </c>
      <c r="S255">
        <v>5.0781668723713551</v>
      </c>
      <c r="T255">
        <v>183949.33574727588</v>
      </c>
      <c r="U255">
        <v>77503.172760991481</v>
      </c>
      <c r="V255">
        <v>7393.8654227682682</v>
      </c>
      <c r="W255">
        <v>710.38245433766087</v>
      </c>
      <c r="X255">
        <v>5.1261990773970103</v>
      </c>
      <c r="Y255">
        <v>185749.95041903897</v>
      </c>
      <c r="Z255">
        <v>79530.579414808701</v>
      </c>
      <c r="AA255">
        <v>7470.2499843703827</v>
      </c>
      <c r="AB255">
        <v>958.82055991461721</v>
      </c>
      <c r="AC255">
        <v>4.6835916551270529</v>
      </c>
      <c r="AD255">
        <v>205631.17567648293</v>
      </c>
      <c r="AE255">
        <v>86585.333987893464</v>
      </c>
      <c r="AF255">
        <v>7788.9037079103909</v>
      </c>
      <c r="AG255">
        <v>1204.8089808195934</v>
      </c>
      <c r="AH255">
        <v>2.7390937478648372</v>
      </c>
      <c r="AI255">
        <v>252708.27644514042</v>
      </c>
      <c r="AJ255">
        <v>98706.974682810018</v>
      </c>
      <c r="AK255">
        <v>8784.4288842464612</v>
      </c>
    </row>
    <row r="256" spans="7:37">
      <c r="G256">
        <f>economy!A318</f>
        <v>2272</v>
      </c>
      <c r="H256" s="8">
        <f>carboncycle!L528</f>
        <v>709.60263863625687</v>
      </c>
      <c r="I256" s="8">
        <f>climate!I408</f>
        <v>1.7887730856506332</v>
      </c>
      <c r="J256" s="8">
        <f>economy!K318</f>
        <v>252468.43641059837</v>
      </c>
      <c r="K256" s="8">
        <f>economy!L318</f>
        <v>94320.831676344853</v>
      </c>
      <c r="L256" s="8">
        <f>economy!M318</f>
        <v>8910.3431961224851</v>
      </c>
      <c r="M256" s="8">
        <v>1009.5620635164264</v>
      </c>
      <c r="N256" s="8">
        <v>7.0442807699038328</v>
      </c>
      <c r="O256">
        <v>76594.183317944102</v>
      </c>
      <c r="P256">
        <v>61751.178505498989</v>
      </c>
      <c r="Q256">
        <v>5565.6145014493441</v>
      </c>
      <c r="R256">
        <v>667.07074792939579</v>
      </c>
      <c r="S256">
        <v>5.0816119544877614</v>
      </c>
      <c r="T256">
        <v>184203.59349736659</v>
      </c>
      <c r="U256">
        <v>77696.45714099161</v>
      </c>
      <c r="V256">
        <v>7406.8790092227255</v>
      </c>
      <c r="W256">
        <v>710.0333202122232</v>
      </c>
      <c r="X256">
        <v>5.1299307864371091</v>
      </c>
      <c r="Y256">
        <v>185999.0437109686</v>
      </c>
      <c r="Z256">
        <v>79728.531303337324</v>
      </c>
      <c r="AA256">
        <v>7483.3175536248182</v>
      </c>
      <c r="AB256">
        <v>958.36479172031841</v>
      </c>
      <c r="AC256">
        <v>4.6878486132420942</v>
      </c>
      <c r="AD256">
        <v>205900.59409147309</v>
      </c>
      <c r="AE256">
        <v>86797.257473957594</v>
      </c>
      <c r="AF256">
        <v>7802.2268694151408</v>
      </c>
      <c r="AG256">
        <v>1204.3567101587855</v>
      </c>
      <c r="AH256">
        <v>2.7420298135516856</v>
      </c>
      <c r="AI256">
        <v>253109.39418939868</v>
      </c>
      <c r="AJ256">
        <v>98959.018862433033</v>
      </c>
      <c r="AK256">
        <v>8800.4918291826507</v>
      </c>
    </row>
    <row r="257" spans="7:37">
      <c r="G257">
        <f>economy!A319</f>
        <v>2273</v>
      </c>
      <c r="H257" s="8">
        <f>carboncycle!L529</f>
        <v>709.30982452197759</v>
      </c>
      <c r="I257" s="8">
        <f>climate!I409</f>
        <v>1.7903228765162018</v>
      </c>
      <c r="J257" s="8">
        <f>economy!K319</f>
        <v>252882.54488055914</v>
      </c>
      <c r="K257" s="8">
        <f>economy!L319</f>
        <v>94561.464103250168</v>
      </c>
      <c r="L257" s="8">
        <f>economy!M319</f>
        <v>8926.7739758448333</v>
      </c>
      <c r="M257" s="8">
        <v>1008.8621803195131</v>
      </c>
      <c r="N257" s="8">
        <v>7.0486031684274364</v>
      </c>
      <c r="O257">
        <v>76519.489506083613</v>
      </c>
      <c r="P257">
        <v>61898.079742107715</v>
      </c>
      <c r="Q257">
        <v>5574.3639547487119</v>
      </c>
      <c r="R257">
        <v>666.73961164085063</v>
      </c>
      <c r="S257">
        <v>5.0849743427050038</v>
      </c>
      <c r="T257">
        <v>184457.48156893847</v>
      </c>
      <c r="U257">
        <v>77888.712907226058</v>
      </c>
      <c r="V257">
        <v>7419.821712959355</v>
      </c>
      <c r="W257">
        <v>709.67896859948587</v>
      </c>
      <c r="X257">
        <v>5.1335774528633298</v>
      </c>
      <c r="Y257">
        <v>186247.81891259432</v>
      </c>
      <c r="Z257">
        <v>79925.426343694853</v>
      </c>
      <c r="AA257">
        <v>7496.3141071605714</v>
      </c>
      <c r="AB257">
        <v>957.8988964510902</v>
      </c>
      <c r="AC257">
        <v>4.6920241273449657</v>
      </c>
      <c r="AD257">
        <v>206168.93154220545</v>
      </c>
      <c r="AE257">
        <v>87007.887010451857</v>
      </c>
      <c r="AF257">
        <v>7815.4659976930971</v>
      </c>
      <c r="AG257">
        <v>1203.887720311456</v>
      </c>
      <c r="AH257">
        <v>2.7449165344017024</v>
      </c>
      <c r="AI257">
        <v>253507.39272395641</v>
      </c>
      <c r="AJ257">
        <v>99209.253575960145</v>
      </c>
      <c r="AK257">
        <v>8816.429954439709</v>
      </c>
    </row>
    <row r="258" spans="7:37">
      <c r="G258">
        <f>economy!A320</f>
        <v>2274</v>
      </c>
      <c r="H258" s="8">
        <f>carboncycle!L530</f>
        <v>709.01071651243274</v>
      </c>
      <c r="I258" s="8">
        <f>climate!I410</f>
        <v>1.7918410290502274</v>
      </c>
      <c r="J258" s="8">
        <f>economy!K320</f>
        <v>253293.26131980738</v>
      </c>
      <c r="K258" s="8">
        <f>economy!L320</f>
        <v>94800.325015914161</v>
      </c>
      <c r="L258" s="8">
        <f>economy!M320</f>
        <v>8943.0733038771741</v>
      </c>
      <c r="M258" s="8">
        <v>1008.1556473933485</v>
      </c>
      <c r="N258" s="8">
        <v>7.0528234499711413</v>
      </c>
      <c r="O258">
        <v>76450.307866328236</v>
      </c>
      <c r="P258">
        <v>62044.697369885827</v>
      </c>
      <c r="Q258">
        <v>5583.1094807966774</v>
      </c>
      <c r="R258">
        <v>666.40410656899564</v>
      </c>
      <c r="S258">
        <v>5.0882548481774723</v>
      </c>
      <c r="T258">
        <v>184711.00660716055</v>
      </c>
      <c r="U258">
        <v>78079.944690493183</v>
      </c>
      <c r="V258">
        <v>7432.6940072183543</v>
      </c>
      <c r="W258">
        <v>709.31949862484771</v>
      </c>
      <c r="X258">
        <v>5.1371399114120742</v>
      </c>
      <c r="Y258">
        <v>186496.28332177995</v>
      </c>
      <c r="Z258">
        <v>80121.269420107201</v>
      </c>
      <c r="AA258">
        <v>7509.2401323155227</v>
      </c>
      <c r="AB258">
        <v>957.42305217955129</v>
      </c>
      <c r="AC258">
        <v>4.6961189834975361</v>
      </c>
      <c r="AD258">
        <v>206436.20154265946</v>
      </c>
      <c r="AE258">
        <v>87217.228944815477</v>
      </c>
      <c r="AF258">
        <v>7828.6216922335971</v>
      </c>
      <c r="AG258">
        <v>1203.4022772465885</v>
      </c>
      <c r="AH258">
        <v>2.7477543555879351</v>
      </c>
      <c r="AI258">
        <v>253902.29453705461</v>
      </c>
      <c r="AJ258">
        <v>99457.686589070319</v>
      </c>
      <c r="AK258">
        <v>8832.2440411804273</v>
      </c>
    </row>
    <row r="259" spans="7:37">
      <c r="G259">
        <f>economy!A321</f>
        <v>2275</v>
      </c>
      <c r="H259" s="8">
        <f>carboncycle!L531</f>
        <v>708.70542206700679</v>
      </c>
      <c r="I259" s="8">
        <f>climate!I411</f>
        <v>1.7933278119567215</v>
      </c>
      <c r="J259" s="8">
        <f>economy!K321</f>
        <v>253700.60824492847</v>
      </c>
      <c r="K259" s="8">
        <f>economy!L321</f>
        <v>95037.421814256391</v>
      </c>
      <c r="L259" s="8">
        <f>economy!M321</f>
        <v>8959.2419746001324</v>
      </c>
      <c r="M259" s="8">
        <v>1007.4426153692948</v>
      </c>
      <c r="N259" s="8">
        <v>7.0569428757093018</v>
      </c>
      <c r="O259">
        <v>76386.666438890752</v>
      </c>
      <c r="P259">
        <v>62191.031065615571</v>
      </c>
      <c r="Q259">
        <v>5591.851024728031</v>
      </c>
      <c r="R259">
        <v>666.06431795985577</v>
      </c>
      <c r="S259">
        <v>5.0914542780299721</v>
      </c>
      <c r="T259">
        <v>184964.17489636139</v>
      </c>
      <c r="U259">
        <v>78270.157109267166</v>
      </c>
      <c r="V259">
        <v>7445.4963599889061</v>
      </c>
      <c r="W259">
        <v>708.95500834108725</v>
      </c>
      <c r="X259">
        <v>5.1406189924579335</v>
      </c>
      <c r="Y259">
        <v>186744.4438503352</v>
      </c>
      <c r="Z259">
        <v>80316.065402360633</v>
      </c>
      <c r="AA259">
        <v>7522.0961108333859</v>
      </c>
      <c r="AB259">
        <v>956.9374352308688</v>
      </c>
      <c r="AC259">
        <v>4.7001339631586729</v>
      </c>
      <c r="AD259">
        <v>206702.41727779675</v>
      </c>
      <c r="AE259">
        <v>87425.289630616331</v>
      </c>
      <c r="AF259">
        <v>7841.6945477252084</v>
      </c>
      <c r="AG259">
        <v>1202.9006448321638</v>
      </c>
      <c r="AH259">
        <v>2.7505437200417342</v>
      </c>
      <c r="AI259">
        <v>254294.12201486004</v>
      </c>
      <c r="AJ259">
        <v>99704.3257466996</v>
      </c>
      <c r="AK259">
        <v>8847.9348700599621</v>
      </c>
    </row>
    <row r="260" spans="7:37">
      <c r="G260">
        <f>economy!A322</f>
        <v>2276</v>
      </c>
      <c r="H260" s="8">
        <f>carboncycle!L532</f>
        <v>708.39404774580771</v>
      </c>
      <c r="I260" s="8">
        <f>climate!I412</f>
        <v>1.7947834934990849</v>
      </c>
      <c r="J260" s="8">
        <f>economy!K322</f>
        <v>254104.60813199577</v>
      </c>
      <c r="K260" s="8">
        <f>economy!L322</f>
        <v>95272.761984901779</v>
      </c>
      <c r="L260" s="8">
        <f>economy!M322</f>
        <v>8975.2807829554622</v>
      </c>
      <c r="M260" s="8">
        <v>1006.7232326133146</v>
      </c>
      <c r="N260" s="8">
        <v>7.0609626921728701</v>
      </c>
      <c r="O260">
        <v>76328.591325964386</v>
      </c>
      <c r="P260">
        <v>62337.080458513003</v>
      </c>
      <c r="Q260">
        <v>5600.5885261265967</v>
      </c>
      <c r="R260">
        <v>665.72033012154816</v>
      </c>
      <c r="S260">
        <v>5.0945734352866037</v>
      </c>
      <c r="T260">
        <v>185216.9923686393</v>
      </c>
      <c r="U260">
        <v>78459.354769520345</v>
      </c>
      <c r="V260">
        <v>7458.22923408313</v>
      </c>
      <c r="W260">
        <v>708.58559473209152</v>
      </c>
      <c r="X260">
        <v>5.1440155219471695</v>
      </c>
      <c r="Y260">
        <v>186992.30703299708</v>
      </c>
      <c r="Z260">
        <v>80509.819145616217</v>
      </c>
      <c r="AA260">
        <v>7534.8825189424379</v>
      </c>
      <c r="AB260">
        <v>956.44222018363621</v>
      </c>
      <c r="AC260">
        <v>4.7040698431463035</v>
      </c>
      <c r="AD260">
        <v>206967.59160950032</v>
      </c>
      <c r="AE260">
        <v>87632.075426507858</v>
      </c>
      <c r="AF260">
        <v>7854.6851540831813</v>
      </c>
      <c r="AG260">
        <v>1202.383084820603</v>
      </c>
      <c r="AH260">
        <v>2.7532850684290273</v>
      </c>
      <c r="AI260">
        <v>254682.8974402023</v>
      </c>
      <c r="AJ260">
        <v>99949.17897007757</v>
      </c>
      <c r="AK260">
        <v>8863.5032211131966</v>
      </c>
    </row>
    <row r="261" spans="7:37">
      <c r="G261">
        <f>economy!A323</f>
        <v>2277</v>
      </c>
      <c r="H261" s="8">
        <f>carboncycle!L533</f>
        <v>708.07669920471528</v>
      </c>
      <c r="I261" s="8">
        <f>climate!I413</f>
        <v>1.7962083414594803</v>
      </c>
      <c r="J261" s="8">
        <f>economy!K323</f>
        <v>254505.28341390876</v>
      </c>
      <c r="K261" s="8">
        <f>economy!L323</f>
        <v>95506.353098127991</v>
      </c>
      <c r="L261" s="8">
        <f>economy!M323</f>
        <v>8991.1905243074434</v>
      </c>
      <c r="M261" s="8">
        <v>1005.9976452557721</v>
      </c>
      <c r="N261" s="8">
        <v>7.0648841313672532</v>
      </c>
      <c r="O261">
        <v>76276.106640934115</v>
      </c>
      <c r="P261">
        <v>62482.845132745526</v>
      </c>
      <c r="Q261">
        <v>5609.3219192744145</v>
      </c>
      <c r="R261">
        <v>665.37222642793427</v>
      </c>
      <c r="S261">
        <v>5.0976131188030225</v>
      </c>
      <c r="T261">
        <v>185469.46461239335</v>
      </c>
      <c r="U261">
        <v>78647.542264561562</v>
      </c>
      <c r="V261">
        <v>7470.8930872099145</v>
      </c>
      <c r="W261">
        <v>708.21135371679361</v>
      </c>
      <c r="X261">
        <v>5.1473303213345645</v>
      </c>
      <c r="Y261">
        <v>187239.87903632974</v>
      </c>
      <c r="Z261">
        <v>80702.535490241396</v>
      </c>
      <c r="AA261">
        <v>7547.5998274340573</v>
      </c>
      <c r="AB261">
        <v>955.93757987122865</v>
      </c>
      <c r="AC261">
        <v>4.707927395601927</v>
      </c>
      <c r="AD261">
        <v>207231.73708247687</v>
      </c>
      <c r="AE261">
        <v>87837.592695215848</v>
      </c>
      <c r="AF261">
        <v>7867.5940964777201</v>
      </c>
      <c r="AG261">
        <v>1201.8498568351906</v>
      </c>
      <c r="AH261">
        <v>2.7559788391277853</v>
      </c>
      <c r="AI261">
        <v>255068.64299137506</v>
      </c>
      <c r="AJ261">
        <v>100192.25425381523</v>
      </c>
      <c r="AK261">
        <v>8878.9498736449586</v>
      </c>
    </row>
    <row r="262" spans="7:37">
      <c r="G262">
        <f>economy!A324</f>
        <v>2278</v>
      </c>
      <c r="H262" s="8">
        <f>carboncycle!L534</f>
        <v>707.75348119081764</v>
      </c>
      <c r="I262" s="8">
        <f>climate!I414</f>
        <v>1.7976026230993354</v>
      </c>
      <c r="J262" s="8">
        <f>economy!K324</f>
        <v>254902.65647780726</v>
      </c>
      <c r="K262" s="8">
        <f>economy!L324</f>
        <v>95738.202804866378</v>
      </c>
      <c r="L262" s="8">
        <f>economy!M324</f>
        <v>9006.9719943075288</v>
      </c>
      <c r="M262" s="8">
        <v>1005.2659972209608</v>
      </c>
      <c r="N262" s="8">
        <v>7.0687084108920786</v>
      </c>
      <c r="O262">
        <v>76229.234458721548</v>
      </c>
      <c r="P262">
        <v>62628.324629885916</v>
      </c>
      <c r="Q262">
        <v>5618.0511333945751</v>
      </c>
      <c r="R262">
        <v>665.02008932244121</v>
      </c>
      <c r="S262">
        <v>5.100574123201981</v>
      </c>
      <c r="T262">
        <v>185721.59688076744</v>
      </c>
      <c r="U262">
        <v>78834.724174891773</v>
      </c>
      <c r="V262">
        <v>7483.4883720485932</v>
      </c>
      <c r="W262">
        <v>707.83238015330812</v>
      </c>
      <c r="X262">
        <v>5.1505642075235505</v>
      </c>
      <c r="Y262">
        <v>187487.16566753903</v>
      </c>
      <c r="Z262">
        <v>80894.219261660604</v>
      </c>
      <c r="AA262">
        <v>7560.2485017410918</v>
      </c>
      <c r="AB262">
        <v>955.42368538362689</v>
      </c>
      <c r="AC262">
        <v>4.7117073879575049</v>
      </c>
      <c r="AD262">
        <v>207494.86593012061</v>
      </c>
      <c r="AE262">
        <v>88041.847802557299</v>
      </c>
      <c r="AF262">
        <v>7880.4219553630373</v>
      </c>
      <c r="AG262">
        <v>1201.3012183574651</v>
      </c>
      <c r="AH262">
        <v>2.7586254682066444</v>
      </c>
      <c r="AI262">
        <v>255451.38074099671</v>
      </c>
      <c r="AJ262">
        <v>100433.5596630458</v>
      </c>
      <c r="AK262">
        <v>8894.275606123203</v>
      </c>
    </row>
    <row r="263" spans="7:37">
      <c r="G263">
        <f>economy!A325</f>
        <v>2279</v>
      </c>
      <c r="H263" s="8">
        <f>carboncycle!L535</f>
        <v>707.42449753822768</v>
      </c>
      <c r="I263" s="8">
        <f>climate!I415</f>
        <v>1.7989666051209554</v>
      </c>
      <c r="J263" s="8">
        <f>economy!K325</f>
        <v>255296.74966256015</v>
      </c>
      <c r="K263" s="8">
        <f>economy!L325</f>
        <v>95968.318833748766</v>
      </c>
      <c r="L263" s="8">
        <f>economy!M325</f>
        <v>9022.6259887621327</v>
      </c>
      <c r="M263" s="8">
        <v>1004.5284302563624</v>
      </c>
      <c r="N263" s="8">
        <v>7.0724367340627197</v>
      </c>
      <c r="O263">
        <v>76187.994767508426</v>
      </c>
      <c r="P263">
        <v>62773.518451300799</v>
      </c>
      <c r="Q263">
        <v>5626.7760928876169</v>
      </c>
      <c r="R263">
        <v>664.66400032204263</v>
      </c>
      <c r="S263">
        <v>5.1034572388120729</v>
      </c>
      <c r="T263">
        <v>185973.39410000705</v>
      </c>
      <c r="U263">
        <v>79020.905068072345</v>
      </c>
      <c r="V263">
        <v>7496.0155363224476</v>
      </c>
      <c r="W263">
        <v>707.44876784325913</v>
      </c>
      <c r="X263">
        <v>5.1537179928095291</v>
      </c>
      <c r="Y263">
        <v>187734.17238319755</v>
      </c>
      <c r="Z263">
        <v>81084.875270218516</v>
      </c>
      <c r="AA263">
        <v>7572.8290020160703</v>
      </c>
      <c r="AB263">
        <v>954.90070606968925</v>
      </c>
      <c r="AC263">
        <v>4.7154105829046573</v>
      </c>
      <c r="AD263">
        <v>207756.99008033515</v>
      </c>
      <c r="AE263">
        <v>88244.847116485296</v>
      </c>
      <c r="AF263">
        <v>7893.1693065072368</v>
      </c>
      <c r="AG263">
        <v>1200.7374247155403</v>
      </c>
      <c r="AH263">
        <v>2.7612253894046512</v>
      </c>
      <c r="AI263">
        <v>255831.13265492799</v>
      </c>
      <c r="AJ263">
        <v>100673.10333061212</v>
      </c>
      <c r="AK263">
        <v>8909.4811960749121</v>
      </c>
    </row>
    <row r="264" spans="7:37">
      <c r="G264">
        <f>economy!A326</f>
        <v>2280</v>
      </c>
      <c r="H264" s="8">
        <f>carboncycle!L536</f>
        <v>707.08985116427027</v>
      </c>
      <c r="I264" s="8">
        <f>climate!I416</f>
        <v>1.8003005536302257</v>
      </c>
      <c r="J264" s="8">
        <f>economy!K326</f>
        <v>255687.58525632962</v>
      </c>
      <c r="K264" s="8">
        <f>economy!L326</f>
        <v>96196.708988206723</v>
      </c>
      <c r="L264" s="8">
        <f>economy!M326</f>
        <v>9038.1533035034354</v>
      </c>
      <c r="M264" s="8">
        <v>1003.785083961629</v>
      </c>
      <c r="N264" s="8">
        <v>7.0760702900334316</v>
      </c>
      <c r="O264">
        <v>76152.405422088981</v>
      </c>
      <c r="P264">
        <v>62918.426060477395</v>
      </c>
      <c r="Q264">
        <v>5635.4967175616448</v>
      </c>
      <c r="R264">
        <v>664.30404002139483</v>
      </c>
      <c r="S264">
        <v>5.1062632516095769</v>
      </c>
      <c r="T264">
        <v>186224.86087772669</v>
      </c>
      <c r="U264">
        <v>79206.089498609203</v>
      </c>
      <c r="V264">
        <v>7508.4750228718221</v>
      </c>
      <c r="W264">
        <v>707.06060953628867</v>
      </c>
      <c r="X264">
        <v>5.1567924848262825</v>
      </c>
      <c r="Y264">
        <v>187980.90429788083</v>
      </c>
      <c r="Z264">
        <v>81274.50831106081</v>
      </c>
      <c r="AA264">
        <v>7585.3417832089663</v>
      </c>
      <c r="AB264">
        <v>954.36880953986065</v>
      </c>
      <c r="AC264">
        <v>4.719037738366084</v>
      </c>
      <c r="AD264">
        <v>208018.12116131274</v>
      </c>
      <c r="AE264">
        <v>88446.597006164156</v>
      </c>
      <c r="AF264">
        <v>7905.8367210227125</v>
      </c>
      <c r="AG264">
        <v>1200.1587290733489</v>
      </c>
      <c r="AH264">
        <v>2.7637790341120971</v>
      </c>
      <c r="AI264">
        <v>256207.92059124864</v>
      </c>
      <c r="AJ264">
        <v>100910.89345430736</v>
      </c>
      <c r="AK264">
        <v>8924.5674199847363</v>
      </c>
    </row>
    <row r="265" spans="7:37">
      <c r="G265">
        <f>economy!A327</f>
        <v>2281</v>
      </c>
      <c r="H265" s="8">
        <f>carboncycle!L537</f>
        <v>706.74964406603146</v>
      </c>
      <c r="I265" s="8">
        <f>climate!I417</f>
        <v>1.8016047341003825</v>
      </c>
      <c r="J265" s="8">
        <f>economy!K327</f>
        <v>256075.18549420786</v>
      </c>
      <c r="K265" s="8">
        <f>economy!L327</f>
        <v>96423.381143617677</v>
      </c>
      <c r="L265" s="8">
        <f>economy!M327</f>
        <v>9053.554734263409</v>
      </c>
      <c r="M265" s="8">
        <v>1003.0360958172871</v>
      </c>
      <c r="N265" s="8">
        <v>7.0796102539219508</v>
      </c>
      <c r="O265">
        <v>76122.482099100132</v>
      </c>
      <c r="P265">
        <v>63063.046885286494</v>
      </c>
      <c r="Q265">
        <v>5644.2129228563272</v>
      </c>
      <c r="R265">
        <v>663.94028809711949</v>
      </c>
      <c r="S265">
        <v>5.1089929431633356</v>
      </c>
      <c r="T265">
        <v>186476.00151108671</v>
      </c>
      <c r="U265">
        <v>79390.282007848931</v>
      </c>
      <c r="V265">
        <v>7520.8672697271104</v>
      </c>
      <c r="W265">
        <v>706.66799693474195</v>
      </c>
      <c r="X265">
        <v>5.1597884864953967</v>
      </c>
      <c r="Y265">
        <v>188227.36619271088</v>
      </c>
      <c r="Z265">
        <v>81463.123164027464</v>
      </c>
      <c r="AA265">
        <v>7597.7872951448371</v>
      </c>
      <c r="AB265">
        <v>953.82816166930161</v>
      </c>
      <c r="AC265">
        <v>4.722589607469148</v>
      </c>
      <c r="AD265">
        <v>208278.27050727073</v>
      </c>
      <c r="AE265">
        <v>88647.103841070857</v>
      </c>
      <c r="AF265">
        <v>7918.4247653973971</v>
      </c>
      <c r="AG265">
        <v>1199.5653824207795</v>
      </c>
      <c r="AH265">
        <v>2.7662868313524136</v>
      </c>
      <c r="AI265">
        <v>256581.76629928892</v>
      </c>
      <c r="AJ265">
        <v>101146.93829416287</v>
      </c>
      <c r="AK265">
        <v>8939.5350531964741</v>
      </c>
    </row>
    <row r="266" spans="7:37">
      <c r="G266">
        <f>economy!A328</f>
        <v>2282</v>
      </c>
      <c r="H266" s="8">
        <f>carboncycle!L538</f>
        <v>706.40397731726091</v>
      </c>
      <c r="I266" s="8">
        <f>climate!I418</f>
        <v>1.8028794113368332</v>
      </c>
      <c r="J266" s="8">
        <f>economy!K328</f>
        <v>256459.57255592209</v>
      </c>
      <c r="K266" s="8">
        <f>economy!L328</f>
        <v>96648.343244501375</v>
      </c>
      <c r="L266" s="8">
        <f>economy!M328</f>
        <v>9068.8310765506722</v>
      </c>
      <c r="M266" s="8">
        <v>1002.2816012131663</v>
      </c>
      <c r="N266" s="8">
        <v>7.0830577869354254</v>
      </c>
      <c r="O266">
        <v>76098.23825437465</v>
      </c>
      <c r="P266">
        <v>63207.380320184238</v>
      </c>
      <c r="Q266">
        <v>5652.9246200607313</v>
      </c>
      <c r="R266">
        <v>663.57282331222757</v>
      </c>
      <c r="S266">
        <v>5.1116470905825713</v>
      </c>
      <c r="T266">
        <v>186726.81999487345</v>
      </c>
      <c r="U266">
        <v>79573.487123888553</v>
      </c>
      <c r="V266">
        <v>7533.1927101812389</v>
      </c>
      <c r="W266">
        <v>706.27102069851981</v>
      </c>
      <c r="X266">
        <v>5.1627067959786004</v>
      </c>
      <c r="Y266">
        <v>188473.5625238033</v>
      </c>
      <c r="Z266">
        <v>81650.724593560633</v>
      </c>
      <c r="AA266">
        <v>7610.1659826008945</v>
      </c>
      <c r="AB266">
        <v>953.27892660142709</v>
      </c>
      <c r="AC266">
        <v>4.7260669385215559</v>
      </c>
      <c r="AD266">
        <v>208537.4491641378</v>
      </c>
      <c r="AE266">
        <v>88846.373990124499</v>
      </c>
      <c r="AF266">
        <v>7930.9340015264333</v>
      </c>
      <c r="AG266">
        <v>1198.9576335646861</v>
      </c>
      <c r="AH266">
        <v>2.768749207765095</v>
      </c>
      <c r="AI266">
        <v>256952.69141871337</v>
      </c>
      <c r="AJ266">
        <v>101381.24616978636</v>
      </c>
      <c r="AK266">
        <v>8954.384869817055</v>
      </c>
    </row>
    <row r="267" spans="7:37">
      <c r="G267">
        <f>economy!A329</f>
        <v>2283</v>
      </c>
      <c r="H267" s="8">
        <f>carboncycle!L539</f>
        <v>706.05295106561834</v>
      </c>
      <c r="I267" s="8">
        <f>climate!I419</f>
        <v>1.8041248494430056</v>
      </c>
      <c r="J267" s="8">
        <f>economy!K329</f>
        <v>256840.76856361458</v>
      </c>
      <c r="K267" s="8">
        <f>economy!L329</f>
        <v>96871.603301762923</v>
      </c>
      <c r="L267" s="8">
        <f>economy!M329</f>
        <v>9083.9831255304507</v>
      </c>
      <c r="M267" s="8">
        <v>1001.5217334765442</v>
      </c>
      <c r="N267" s="8">
        <v>7.0864140364975308</v>
      </c>
      <c r="O267">
        <v>76079.685082665048</v>
      </c>
      <c r="P267">
        <v>63351.425728351685</v>
      </c>
      <c r="Q267">
        <v>5661.6317165252103</v>
      </c>
      <c r="R267">
        <v>663.20172352067721</v>
      </c>
      <c r="S267">
        <v>5.1142264664675574</v>
      </c>
      <c r="T267">
        <v>186977.32002948815</v>
      </c>
      <c r="U267">
        <v>79755.709361495567</v>
      </c>
      <c r="V267">
        <v>7545.4517728618448</v>
      </c>
      <c r="W267">
        <v>705.86977045008882</v>
      </c>
      <c r="X267">
        <v>5.1655482066329483</v>
      </c>
      <c r="Y267">
        <v>188719.4974306208</v>
      </c>
      <c r="Z267">
        <v>81837.317348623648</v>
      </c>
      <c r="AA267">
        <v>7622.4782853833158</v>
      </c>
      <c r="AB267">
        <v>952.72126675183529</v>
      </c>
      <c r="AC267">
        <v>4.7294704749890562</v>
      </c>
      <c r="AD267">
        <v>208795.66789519635</v>
      </c>
      <c r="AE267">
        <v>89044.413820839691</v>
      </c>
      <c r="AF267">
        <v>7943.3649867444783</v>
      </c>
      <c r="AG267">
        <v>1198.3357291207526</v>
      </c>
      <c r="AH267">
        <v>2.7711665875896205</v>
      </c>
      <c r="AI267">
        <v>257320.7174786604</v>
      </c>
      <c r="AJ267">
        <v>101613.82545774724</v>
      </c>
      <c r="AK267">
        <v>8969.1176426232469</v>
      </c>
    </row>
    <row r="268" spans="7:37">
      <c r="G268">
        <f>economy!A330</f>
        <v>2284</v>
      </c>
      <c r="H268" s="8">
        <f>carboncycle!L540</f>
        <v>705.69666453025661</v>
      </c>
      <c r="I268" s="8">
        <f>climate!I420</f>
        <v>1.8053413117872081</v>
      </c>
      <c r="J268" s="8">
        <f>economy!K330</f>
        <v>257218.79557968423</v>
      </c>
      <c r="K268" s="8">
        <f>economy!L330</f>
        <v>97093.169389985371</v>
      </c>
      <c r="L268" s="8">
        <f>economy!M330</f>
        <v>9099.0116759073462</v>
      </c>
      <c r="M268" s="8">
        <v>1000.7566239000123</v>
      </c>
      <c r="N268" s="8">
        <v>7.0896801363766597</v>
      </c>
      <c r="O268">
        <v>76066.831479974629</v>
      </c>
      <c r="P268">
        <v>63495.182443774298</v>
      </c>
      <c r="Q268">
        <v>5670.3341158673657</v>
      </c>
      <c r="R268">
        <v>662.8270656720606</v>
      </c>
      <c r="S268">
        <v>5.116731838863072</v>
      </c>
      <c r="T268">
        <v>187227.50502883352</v>
      </c>
      <c r="U268">
        <v>79936.953222040451</v>
      </c>
      <c r="V268">
        <v>7557.6448818029739</v>
      </c>
      <c r="W268">
        <v>705.46433477964831</v>
      </c>
      <c r="X268">
        <v>5.1683135069687571</v>
      </c>
      <c r="Y268">
        <v>188965.17474422455</v>
      </c>
      <c r="Z268">
        <v>82022.906162633386</v>
      </c>
      <c r="AA268">
        <v>7634.7246384034597</v>
      </c>
      <c r="AB268">
        <v>952.1553428126191</v>
      </c>
      <c r="AC268">
        <v>4.7328009554751009</v>
      </c>
      <c r="AD268">
        <v>209052.9371866713</v>
      </c>
      <c r="AE268">
        <v>89241.229698507494</v>
      </c>
      <c r="AF268">
        <v>7955.7182738584943</v>
      </c>
      <c r="AG268">
        <v>1197.6999135061878</v>
      </c>
      <c r="AH268">
        <v>2.7735393926503455</v>
      </c>
      <c r="AI268">
        <v>257685.86589692871</v>
      </c>
      <c r="AJ268">
        <v>101844.68458901084</v>
      </c>
      <c r="AK268">
        <v>8983.7341429708704</v>
      </c>
    </row>
    <row r="269" spans="7:37">
      <c r="G269">
        <f>economy!A331</f>
        <v>2285</v>
      </c>
      <c r="H269" s="8">
        <f>carboncycle!L541</f>
        <v>705.33521599973187</v>
      </c>
      <c r="I269" s="8">
        <f>climate!I421</f>
        <v>1.8065290609704789</v>
      </c>
      <c r="J269" s="8">
        <f>economy!K331</f>
        <v>257593.67560470031</v>
      </c>
      <c r="K269" s="8">
        <f>economy!L331</f>
        <v>97313.049644768384</v>
      </c>
      <c r="L269" s="8">
        <f>economy!M331</f>
        <v>9113.9175218111177</v>
      </c>
      <c r="M269" s="8">
        <v>999.98640176905894</v>
      </c>
      <c r="N269" s="8">
        <v>7.0928572068150526</v>
      </c>
      <c r="O269">
        <v>76059.684008732118</v>
      </c>
      <c r="P269">
        <v>63638.649773261481</v>
      </c>
      <c r="Q269">
        <v>5679.0317181722512</v>
      </c>
      <c r="R269">
        <v>662.44892581641307</v>
      </c>
      <c r="S269">
        <v>5.1191639712145527</v>
      </c>
      <c r="T269">
        <v>187477.37812810481</v>
      </c>
      <c r="U269">
        <v>80117.223193438927</v>
      </c>
      <c r="V269">
        <v>7569.7724565163717</v>
      </c>
      <c r="W269">
        <v>705.05480125043846</v>
      </c>
      <c r="X269">
        <v>5.1710034806102092</v>
      </c>
      <c r="Y269">
        <v>189210.59799542782</v>
      </c>
      <c r="Z269">
        <v>82207.495753403069</v>
      </c>
      <c r="AA269">
        <v>7646.9054717537201</v>
      </c>
      <c r="AB269">
        <v>951.58131375704409</v>
      </c>
      <c r="AC269">
        <v>4.7360591137024048</v>
      </c>
      <c r="AD269">
        <v>209309.26725327017</v>
      </c>
      <c r="AE269">
        <v>89436.827985399315</v>
      </c>
      <c r="AF269">
        <v>7967.9944111810146</v>
      </c>
      <c r="AG269">
        <v>1197.050428933233</v>
      </c>
      <c r="AH269">
        <v>2.7758680423423354</v>
      </c>
      <c r="AI269">
        <v>258048.15797921573</v>
      </c>
      <c r="AJ269">
        <v>102073.8320464201</v>
      </c>
      <c r="AK269">
        <v>8998.2351407066199</v>
      </c>
    </row>
    <row r="270" spans="7:37">
      <c r="G270">
        <f>economy!A332</f>
        <v>2286</v>
      </c>
      <c r="H270" s="8">
        <f>carboncycle!L542</f>
        <v>704.96870283023304</v>
      </c>
      <c r="I270" s="8">
        <f>climate!I422</f>
        <v>1.807688358795408</v>
      </c>
      <c r="J270" s="8">
        <f>economy!K332</f>
        <v>257965.43057538001</v>
      </c>
      <c r="K270" s="8">
        <f>economy!L332</f>
        <v>97531.252260115012</v>
      </c>
      <c r="L270" s="8">
        <f>economy!M332</f>
        <v>9128.7014566851085</v>
      </c>
      <c r="M270" s="8">
        <v>999.21119438937069</v>
      </c>
      <c r="N270" s="8">
        <v>7.0959463546587482</v>
      </c>
      <c r="O270">
        <v>76058.246866034489</v>
      </c>
      <c r="P270">
        <v>63781.826998406752</v>
      </c>
      <c r="Q270">
        <v>5687.7244201867934</v>
      </c>
      <c r="R270">
        <v>662.06737910913728</v>
      </c>
      <c r="S270">
        <v>5.1215236223268663</v>
      </c>
      <c r="T270">
        <v>187726.94219148063</v>
      </c>
      <c r="U270">
        <v>80296.523750103923</v>
      </c>
      <c r="V270">
        <v>7581.8349120621888</v>
      </c>
      <c r="W270">
        <v>704.64125640419127</v>
      </c>
      <c r="X270">
        <v>5.1736189062585609</v>
      </c>
      <c r="Y270">
        <v>189455.77042284736</v>
      </c>
      <c r="Z270">
        <v>82391.090823095597</v>
      </c>
      <c r="AA270">
        <v>7659.021210782731</v>
      </c>
      <c r="AB270">
        <v>950.99933684457847</v>
      </c>
      <c r="AC270">
        <v>4.7392456784963342</v>
      </c>
      <c r="AD270">
        <v>209564.66804366998</v>
      </c>
      <c r="AE270">
        <v>89631.21503999627</v>
      </c>
      <c r="AF270">
        <v>7980.1939425637911</v>
      </c>
      <c r="AG270">
        <v>1196.3875154034608</v>
      </c>
      <c r="AH270">
        <v>2.7781529536181111</v>
      </c>
      <c r="AI270">
        <v>258407.61491840438</v>
      </c>
      <c r="AJ270">
        <v>102301.27636222374</v>
      </c>
      <c r="AK270">
        <v>9012.6214040822288</v>
      </c>
    </row>
    <row r="271" spans="7:37">
      <c r="G271">
        <f>economy!A333</f>
        <v>2287</v>
      </c>
      <c r="H271" s="8">
        <f>carboncycle!L543</f>
        <v>704.59722144412297</v>
      </c>
      <c r="I271" s="8">
        <f>climate!I423</f>
        <v>1.8088194662359121</v>
      </c>
      <c r="J271" s="8">
        <f>economy!K333</f>
        <v>258334.08236262959</v>
      </c>
      <c r="K271" s="8">
        <f>economy!L333</f>
        <v>97747.785485864617</v>
      </c>
      <c r="L271" s="8">
        <f>economy!M333</f>
        <v>9143.3642731776399</v>
      </c>
      <c r="M271" s="8">
        <v>998.4311271138514</v>
      </c>
      <c r="N271" s="8">
        <v>7.0989486734882528</v>
      </c>
      <c r="O271">
        <v>76062.521855173938</v>
      </c>
      <c r="P271">
        <v>63924.713377489868</v>
      </c>
      <c r="Q271">
        <v>5696.4121155087123</v>
      </c>
      <c r="R271">
        <v>661.68249981604095</v>
      </c>
      <c r="S271">
        <v>5.1238115463256344</v>
      </c>
      <c r="T271">
        <v>187976.1998197097</v>
      </c>
      <c r="U271">
        <v>80474.85935290718</v>
      </c>
      <c r="V271">
        <v>7593.8326591192426</v>
      </c>
      <c r="W271">
        <v>704.22378576671144</v>
      </c>
      <c r="X271">
        <v>5.1761605576578571</v>
      </c>
      <c r="Y271">
        <v>189700.69498085167</v>
      </c>
      <c r="Z271">
        <v>82573.696058186819</v>
      </c>
      <c r="AA271">
        <v>7671.0722761700872</v>
      </c>
      <c r="AB271">
        <v>950.40956762626797</v>
      </c>
      <c r="AC271">
        <v>4.7423613737700769</v>
      </c>
      <c r="AD271">
        <v>209819.14924595013</v>
      </c>
      <c r="AE271">
        <v>89824.397216240672</v>
      </c>
      <c r="AF271">
        <v>7992.3174074319104</v>
      </c>
      <c r="AG271">
        <v>1195.7114107028442</v>
      </c>
      <c r="AH271">
        <v>2.7803945409752857</v>
      </c>
      <c r="AI271">
        <v>258764.25779389552</v>
      </c>
      <c r="AJ271">
        <v>102527.02611565165</v>
      </c>
      <c r="AK271">
        <v>9026.89369967122</v>
      </c>
    </row>
    <row r="272" spans="7:37">
      <c r="G272">
        <f>economy!A334</f>
        <v>2288</v>
      </c>
      <c r="H272" s="8">
        <f>carboncycle!L544</f>
        <v>704.22086732878188</v>
      </c>
      <c r="I272" s="8">
        <f>climate!I424</f>
        <v>1.8099226434079427</v>
      </c>
      <c r="J272" s="8">
        <f>economy!K334</f>
        <v>258699.65276964894</v>
      </c>
      <c r="K272" s="8">
        <f>economy!L334</f>
        <v>97962.657625172447</v>
      </c>
      <c r="L272" s="8">
        <f>economy!M334</f>
        <v>9157.9067630360223</v>
      </c>
      <c r="M272" s="8">
        <v>997.64632336935858</v>
      </c>
      <c r="N272" s="8">
        <v>7.1018652437498089</v>
      </c>
      <c r="O272">
        <v>76072.508360654698</v>
      </c>
      <c r="P272">
        <v>64067.30814732123</v>
      </c>
      <c r="Q272">
        <v>5705.094694769833</v>
      </c>
      <c r="R272">
        <v>661.29436131847729</v>
      </c>
      <c r="S272">
        <v>5.1260284926210256</v>
      </c>
      <c r="T272">
        <v>188225.15335759736</v>
      </c>
      <c r="U272">
        <v>80652.234449149037</v>
      </c>
      <c r="V272">
        <v>7605.7661040546409</v>
      </c>
      <c r="W272">
        <v>703.80247385358484</v>
      </c>
      <c r="X272">
        <v>5.1786292035630952</v>
      </c>
      <c r="Y272">
        <v>189945.37434740359</v>
      </c>
      <c r="Z272">
        <v>82755.316129438943</v>
      </c>
      <c r="AA272">
        <v>7683.0590840004388</v>
      </c>
      <c r="AB272">
        <v>949.81215995043624</v>
      </c>
      <c r="AC272">
        <v>4.745406918511522</v>
      </c>
      <c r="AD272">
        <v>210072.72029297028</v>
      </c>
      <c r="AE272">
        <v>90016.380862811129</v>
      </c>
      <c r="AF272">
        <v>8004.365340818159</v>
      </c>
      <c r="AG272">
        <v>1195.0223503975787</v>
      </c>
      <c r="AH272">
        <v>2.7825932164450564</v>
      </c>
      <c r="AI272">
        <v>259118.10757098556</v>
      </c>
      <c r="AJ272">
        <v>102751.08993053588</v>
      </c>
      <c r="AK272">
        <v>9041.052792287921</v>
      </c>
    </row>
    <row r="273" spans="7:37">
      <c r="G273">
        <f>economy!A335</f>
        <v>2289</v>
      </c>
      <c r="H273" s="8">
        <f>carboncycle!L545</f>
        <v>703.83973503574612</v>
      </c>
      <c r="I273" s="8">
        <f>climate!I425</f>
        <v>1.8109981495411129</v>
      </c>
      <c r="J273" s="8">
        <f>economy!K335</f>
        <v>259062.16353009772</v>
      </c>
      <c r="K273" s="8">
        <f>economy!L335</f>
        <v>98175.877032033939</v>
      </c>
      <c r="L273" s="8">
        <f>economy!M335</f>
        <v>9172.3297170032474</v>
      </c>
      <c r="M273" s="8">
        <v>996.85690468315818</v>
      </c>
      <c r="N273" s="8">
        <v>7.1046971328871651</v>
      </c>
      <c r="O273">
        <v>76088.203326891162</v>
      </c>
      <c r="P273">
        <v>64209.610525029151</v>
      </c>
      <c r="Q273">
        <v>5713.7720458140438</v>
      </c>
      <c r="R273">
        <v>660.90303611858781</v>
      </c>
      <c r="S273">
        <v>5.1281752058739496</v>
      </c>
      <c r="T273">
        <v>188473.8049013862</v>
      </c>
      <c r="U273">
        <v>80828.653472535851</v>
      </c>
      <c r="V273">
        <v>7617.6356489928185</v>
      </c>
      <c r="W273">
        <v>703.37740417600583</v>
      </c>
      <c r="X273">
        <v>5.1810256077107466</v>
      </c>
      <c r="Y273">
        <v>190189.81093179953</v>
      </c>
      <c r="Z273">
        <v>82935.955691880459</v>
      </c>
      <c r="AA273">
        <v>7694.9820458369459</v>
      </c>
      <c r="AB273">
        <v>949.20726596870554</v>
      </c>
      <c r="AC273">
        <v>4.7483830267718021</v>
      </c>
      <c r="AD273">
        <v>210325.39036769161</v>
      </c>
      <c r="AE273">
        <v>90207.172322418977</v>
      </c>
      <c r="AF273">
        <v>8016.3382733977624</v>
      </c>
      <c r="AG273">
        <v>1194.3205678306374</v>
      </c>
      <c r="AH273">
        <v>2.7847493895815369</v>
      </c>
      <c r="AI273">
        <v>259469.18510028938</v>
      </c>
      <c r="AJ273">
        <v>102973.4764729767</v>
      </c>
      <c r="AK273">
        <v>9055.0994449088485</v>
      </c>
    </row>
    <row r="274" spans="7:37">
      <c r="G274">
        <f>economy!A336</f>
        <v>2290</v>
      </c>
      <c r="H274" s="8">
        <f>carboncycle!L546</f>
        <v>703.45391818013445</v>
      </c>
      <c r="I274" s="8">
        <f>climate!I426</f>
        <v>1.8120462429512203</v>
      </c>
      <c r="J274" s="8">
        <f>economy!K336</f>
        <v>259421.6363063225</v>
      </c>
      <c r="K274" s="8">
        <f>economy!L336</f>
        <v>98387.452108856305</v>
      </c>
      <c r="L274" s="8">
        <f>economy!M336</f>
        <v>9186.633924717471</v>
      </c>
      <c r="M274" s="8">
        <v>996.06299070909802</v>
      </c>
      <c r="N274" s="8">
        <v>7.1074453954737482</v>
      </c>
      <c r="O274">
        <v>76109.601240766002</v>
      </c>
      <c r="P274">
        <v>64351.6197097927</v>
      </c>
      <c r="Q274">
        <v>5722.4440538699282</v>
      </c>
      <c r="R274">
        <v>660.50859584463797</v>
      </c>
      <c r="S274">
        <v>5.1302524259645832</v>
      </c>
      <c r="T274">
        <v>188722.15630603416</v>
      </c>
      <c r="U274">
        <v>81004.120843166427</v>
      </c>
      <c r="V274">
        <v>7629.4416918840334</v>
      </c>
      <c r="W274">
        <v>702.94865924671922</v>
      </c>
      <c r="X274">
        <v>5.1833505287915846</v>
      </c>
      <c r="Y274">
        <v>190434.00688230028</v>
      </c>
      <c r="Z274">
        <v>83115.619384797246</v>
      </c>
      <c r="AA274">
        <v>7706.841568794116</v>
      </c>
      <c r="AB274">
        <v>948.59503614232108</v>
      </c>
      <c r="AC274">
        <v>4.7512904076554365</v>
      </c>
      <c r="AD274">
        <v>210577.16840844296</v>
      </c>
      <c r="AE274">
        <v>90396.777931127901</v>
      </c>
      <c r="AF274">
        <v>8028.2367315233714</v>
      </c>
      <c r="AG274">
        <v>1193.6062941190371</v>
      </c>
      <c r="AH274">
        <v>2.7868634674518966</v>
      </c>
      <c r="AI274">
        <v>259817.51111720569</v>
      </c>
      <c r="AJ274">
        <v>103194.19444905533</v>
      </c>
      <c r="AK274">
        <v>9069.0344185964841</v>
      </c>
    </row>
    <row r="275" spans="7:37">
      <c r="G275">
        <f>economy!A337</f>
        <v>2291</v>
      </c>
      <c r="H275" s="8">
        <f>carboncycle!L547</f>
        <v>703.06350944035285</v>
      </c>
      <c r="I275" s="8">
        <f>climate!I427</f>
        <v>1.8130671810136505</v>
      </c>
      <c r="J275" s="8">
        <f>economy!K337</f>
        <v>259778.09268764104</v>
      </c>
      <c r="K275" s="8">
        <f>economy!L337</f>
        <v>98597.391304073259</v>
      </c>
      <c r="L275" s="8">
        <f>economy!M337</f>
        <v>9200.820174614013</v>
      </c>
      <c r="M275" s="8">
        <v>995.26469925349954</v>
      </c>
      <c r="N275" s="8">
        <v>7.1101110733451351</v>
      </c>
      <c r="O275">
        <v>76136.694118208776</v>
      </c>
      <c r="P275">
        <v>64493.334884517521</v>
      </c>
      <c r="Q275">
        <v>5731.1106017182237</v>
      </c>
      <c r="R275">
        <v>660.11111125644493</v>
      </c>
      <c r="S275">
        <v>5.1322608879631515</v>
      </c>
      <c r="T275">
        <v>188970.20919238424</v>
      </c>
      <c r="U275">
        <v>81178.640967523461</v>
      </c>
      <c r="V275">
        <v>7641.1846265721542</v>
      </c>
      <c r="W275">
        <v>702.51632058606958</v>
      </c>
      <c r="X275">
        <v>5.1856047204257223</v>
      </c>
      <c r="Y275">
        <v>190677.96409365436</v>
      </c>
      <c r="Z275">
        <v>83294.311831728352</v>
      </c>
      <c r="AA275">
        <v>7718.6380556099775</v>
      </c>
      <c r="AB275">
        <v>947.97561924876902</v>
      </c>
      <c r="AC275">
        <v>4.7541297653120234</v>
      </c>
      <c r="AD275">
        <v>210828.06311412514</v>
      </c>
      <c r="AE275">
        <v>90585.204017692158</v>
      </c>
      <c r="AF275">
        <v>8040.0612372603991</v>
      </c>
      <c r="AG275">
        <v>1192.8797581518006</v>
      </c>
      <c r="AH275">
        <v>2.7889358546272893</v>
      </c>
      <c r="AI275">
        <v>260163.10624142268</v>
      </c>
      <c r="AJ275">
        <v>103413.25260258908</v>
      </c>
      <c r="AK275">
        <v>9082.8584724252305</v>
      </c>
    </row>
    <row r="276" spans="7:37">
      <c r="G276">
        <f>economy!A338</f>
        <v>2292</v>
      </c>
      <c r="H276" s="8">
        <f>carboncycle!L548</f>
        <v>702.66860055807251</v>
      </c>
      <c r="I276" s="8">
        <f>climate!I428</f>
        <v>1.8140612201376451</v>
      </c>
      <c r="J276" s="8">
        <f>economy!K338</f>
        <v>260131.55418868718</v>
      </c>
      <c r="K276" s="8">
        <f>economy!L338</f>
        <v>98805.703109804948</v>
      </c>
      <c r="L276" s="8">
        <f>economy!M338</f>
        <v>9214.8892538298478</v>
      </c>
      <c r="M276" s="8">
        <v>994.46214630077088</v>
      </c>
      <c r="N276" s="8">
        <v>7.1126951957317468</v>
      </c>
      <c r="O276">
        <v>76169.471494941899</v>
      </c>
      <c r="P276">
        <v>64634.755217459286</v>
      </c>
      <c r="Q276">
        <v>5739.7715698540642</v>
      </c>
      <c r="R276">
        <v>659.71065225088887</v>
      </c>
      <c r="S276">
        <v>5.1342013221029061</v>
      </c>
      <c r="T276">
        <v>189217.96495423012</v>
      </c>
      <c r="U276">
        <v>81352.218238472618</v>
      </c>
      <c r="V276">
        <v>7652.8648428617444</v>
      </c>
      <c r="W276">
        <v>702.08046872815316</v>
      </c>
      <c r="X276">
        <v>5.1877889311398153</v>
      </c>
      <c r="Y276">
        <v>190921.68421451485</v>
      </c>
      <c r="Z276">
        <v>83472.037640470735</v>
      </c>
      <c r="AA276">
        <v>7730.3719047174809</v>
      </c>
      <c r="AB276">
        <v>947.34916238867982</v>
      </c>
      <c r="AC276">
        <v>4.7569017989294293</v>
      </c>
      <c r="AD276">
        <v>211078.08294936063</v>
      </c>
      <c r="AE276">
        <v>90772.456902917402</v>
      </c>
      <c r="AF276">
        <v>8051.8123084223716</v>
      </c>
      <c r="AG276">
        <v>1192.1411865885943</v>
      </c>
      <c r="AH276">
        <v>2.7909669531745434</v>
      </c>
      <c r="AI276">
        <v>260505.9909764672</v>
      </c>
      <c r="AJ276">
        <v>103630.65971293206</v>
      </c>
      <c r="AK276">
        <v>9096.5723634095175</v>
      </c>
    </row>
    <row r="277" spans="7:37">
      <c r="G277">
        <f>economy!A339</f>
        <v>2293</v>
      </c>
      <c r="H277" s="8">
        <f>carboncycle!L549</f>
        <v>702.26928233847127</v>
      </c>
      <c r="I277" s="8">
        <f>climate!I429</f>
        <v>1.8150286157414153</v>
      </c>
      <c r="J277" s="8">
        <f>economy!K339</f>
        <v>260482.04224780976</v>
      </c>
      <c r="K277" s="8">
        <f>economy!L339</f>
        <v>99012.396059562903</v>
      </c>
      <c r="L277" s="8">
        <f>economy!M339</f>
        <v>9228.841948110763</v>
      </c>
      <c r="M277" s="8">
        <v>993.65544603873968</v>
      </c>
      <c r="N277" s="8">
        <v>7.1151987793916671</v>
      </c>
      <c r="O277">
        <v>76207.920421518065</v>
      </c>
      <c r="P277">
        <v>64775.879863793263</v>
      </c>
      <c r="Q277">
        <v>5748.4268366443202</v>
      </c>
      <c r="R277">
        <v>659.30728786750524</v>
      </c>
      <c r="S277">
        <v>5.1360744537552243</v>
      </c>
      <c r="T277">
        <v>189465.42476527335</v>
      </c>
      <c r="U277">
        <v>81524.857035267938</v>
      </c>
      <c r="V277">
        <v>7664.4827265845397</v>
      </c>
      <c r="W277">
        <v>701.64118322706702</v>
      </c>
      <c r="X277">
        <v>5.1899039043463429</v>
      </c>
      <c r="Y277">
        <v>191165.16865474419</v>
      </c>
      <c r="Z277">
        <v>83648.801403090401</v>
      </c>
      <c r="AA277">
        <v>7742.0435103152431</v>
      </c>
      <c r="AB277">
        <v>946.71581099300067</v>
      </c>
      <c r="AC277">
        <v>4.7596072027284198</v>
      </c>
      <c r="AD277">
        <v>211327.23614957952</v>
      </c>
      <c r="AE277">
        <v>90958.54289904036</v>
      </c>
      <c r="AF277">
        <v>8063.4904586066532</v>
      </c>
      <c r="AG277">
        <v>1191.3908038590243</v>
      </c>
      <c r="AH277">
        <v>2.7929571626485905</v>
      </c>
      <c r="AI277">
        <v>260846.18570928869</v>
      </c>
      <c r="AJ277">
        <v>103846.4245928193</v>
      </c>
      <c r="AK277">
        <v>9110.1768464342531</v>
      </c>
    </row>
    <row r="278" spans="7:37">
      <c r="G278">
        <f>economy!A340</f>
        <v>2294</v>
      </c>
      <c r="H278" s="8">
        <f>carboncycle!L550</f>
        <v>701.86564465073252</v>
      </c>
      <c r="I278" s="8">
        <f>climate!I430</f>
        <v>1.815969622228083</v>
      </c>
      <c r="J278" s="8">
        <f>economy!K340</f>
        <v>260829.57822552856</v>
      </c>
      <c r="K278" s="8">
        <f>economy!L340</f>
        <v>99217.478725996771</v>
      </c>
      <c r="L278" s="8">
        <f>economy!M340</f>
        <v>9242.6790417209122</v>
      </c>
      <c r="M278" s="8">
        <v>992.84471088370731</v>
      </c>
      <c r="N278" s="8">
        <v>7.1176228287435102</v>
      </c>
      <c r="O278">
        <v>76252.025462757694</v>
      </c>
      <c r="P278">
        <v>64916.7079671311</v>
      </c>
      <c r="Q278">
        <v>5757.0762784799435</v>
      </c>
      <c r="R278">
        <v>658.90108629415283</v>
      </c>
      <c r="S278">
        <v>5.1378810034067772</v>
      </c>
      <c r="T278">
        <v>189712.589585974</v>
      </c>
      <c r="U278">
        <v>81696.561723561477</v>
      </c>
      <c r="V278">
        <v>7676.0386596651915</v>
      </c>
      <c r="W278">
        <v>701.1985426632491</v>
      </c>
      <c r="X278">
        <v>5.1919503783249175</v>
      </c>
      <c r="Y278">
        <v>191408.41859261194</v>
      </c>
      <c r="Z278">
        <v>83824.607695938525</v>
      </c>
      <c r="AA278">
        <v>7753.6532624375332</v>
      </c>
      <c r="AB278">
        <v>946.07570883043149</v>
      </c>
      <c r="AC278">
        <v>4.7622466659586928</v>
      </c>
      <c r="AD278">
        <v>211575.53072604726</v>
      </c>
      <c r="AE278">
        <v>91143.468309128031</v>
      </c>
      <c r="AF278">
        <v>8075.096197230243</v>
      </c>
      <c r="AG278">
        <v>1190.6288321625705</v>
      </c>
      <c r="AH278">
        <v>2.7949068800856161</v>
      </c>
      <c r="AI278">
        <v>261183.71070988575</v>
      </c>
      <c r="AJ278">
        <v>104060.55608625285</v>
      </c>
      <c r="AK278">
        <v>9123.6726741872571</v>
      </c>
    </row>
    <row r="279" spans="7:37">
      <c r="G279">
        <f>economy!A341</f>
        <v>2295</v>
      </c>
      <c r="H279" s="8">
        <f>carboncycle!L551</f>
        <v>701.45777642879295</v>
      </c>
      <c r="I279" s="8">
        <f>climate!I431</f>
        <v>1.8168844929624366</v>
      </c>
      <c r="J279" s="8">
        <f>economy!K341</f>
        <v>261174.18340304415</v>
      </c>
      <c r="K279" s="8">
        <f>economy!L341</f>
        <v>99420.959718685204</v>
      </c>
      <c r="L279" s="8">
        <f>economy!M341</f>
        <v>9256.4013173548465</v>
      </c>
      <c r="M279" s="8">
        <v>992.03005150522802</v>
      </c>
      <c r="N279" s="8">
        <v>7.1199683359992516</v>
      </c>
      <c r="O279">
        <v>76301.768701671928</v>
      </c>
      <c r="P279">
        <v>65057.238660986943</v>
      </c>
      <c r="Q279">
        <v>5765.719769923533</v>
      </c>
      <c r="R279">
        <v>658.49211487275443</v>
      </c>
      <c r="S279">
        <v>5.1396216866386863</v>
      </c>
      <c r="T279">
        <v>189959.46017029285</v>
      </c>
      <c r="U279">
        <v>81867.33665541916</v>
      </c>
      <c r="V279">
        <v>7687.5330201862598</v>
      </c>
      <c r="W279">
        <v>700.75262464990487</v>
      </c>
      <c r="X279">
        <v>5.1939290862055421</v>
      </c>
      <c r="Y279">
        <v>191651.43498188088</v>
      </c>
      <c r="Z279">
        <v>83999.461079674264</v>
      </c>
      <c r="AA279">
        <v>7765.2015470235092</v>
      </c>
      <c r="AB279">
        <v>945.42899801511032</v>
      </c>
      <c r="AC279">
        <v>4.7648208728962516</v>
      </c>
      <c r="AD279">
        <v>211822.97447083137</v>
      </c>
      <c r="AE279">
        <v>91327.239426495507</v>
      </c>
      <c r="AF279">
        <v>8086.6300295657256</v>
      </c>
      <c r="AG279">
        <v>1189.8554914691431</v>
      </c>
      <c r="AH279">
        <v>2.7968164999969019</v>
      </c>
      <c r="AI279">
        <v>261518.58613096585</v>
      </c>
      <c r="AJ279">
        <v>104273.06306643128</v>
      </c>
      <c r="AK279">
        <v>9137.0605970938614</v>
      </c>
    </row>
    <row r="280" spans="7:37">
      <c r="G280">
        <f>economy!A342</f>
        <v>2296</v>
      </c>
      <c r="H280" s="8">
        <f>carboncycle!L552</f>
        <v>701.04576567233426</v>
      </c>
      <c r="I280" s="8">
        <f>climate!I432</f>
        <v>1.81777348024848</v>
      </c>
      <c r="J280" s="8">
        <f>economy!K342</f>
        <v>261515.87898080054</v>
      </c>
      <c r="K280" s="8">
        <f>economy!L342</f>
        <v>99622.847681969812</v>
      </c>
      <c r="L280" s="8">
        <f>economy!M342</f>
        <v>9270.0095560518803</v>
      </c>
      <c r="M280" s="8">
        <v>991.21157685060859</v>
      </c>
      <c r="N280" s="8">
        <v>7.12223628129696</v>
      </c>
      <c r="O280">
        <v>76357.129747935338</v>
      </c>
      <c r="P280">
        <v>65197.471070192689</v>
      </c>
      <c r="Q280">
        <v>5774.3571838521329</v>
      </c>
      <c r="R280">
        <v>658.08044010510218</v>
      </c>
      <c r="S280">
        <v>5.1412972141076194</v>
      </c>
      <c r="T280">
        <v>190206.03707232486</v>
      </c>
      <c r="U280">
        <v>82037.186169341323</v>
      </c>
      <c r="V280">
        <v>7698.9661824524728</v>
      </c>
      <c r="W280">
        <v>700.30350583951599</v>
      </c>
      <c r="X280">
        <v>5.1958407559537685</v>
      </c>
      <c r="Y280">
        <v>191894.21855878286</v>
      </c>
      <c r="Z280">
        <v>84173.366099292762</v>
      </c>
      <c r="AA280">
        <v>7776.6887459856307</v>
      </c>
      <c r="AB280">
        <v>944.77581901454062</v>
      </c>
      <c r="AC280">
        <v>4.7673305028420785</v>
      </c>
      <c r="AD280">
        <v>212069.57496170374</v>
      </c>
      <c r="AE280">
        <v>91509.862534142725</v>
      </c>
      <c r="AF280">
        <v>8098.0924567772718</v>
      </c>
      <c r="AG280">
        <v>1189.0709995202446</v>
      </c>
      <c r="AH280">
        <v>2.798686414363345</v>
      </c>
      <c r="AI280">
        <v>261850.83200764342</v>
      </c>
      <c r="AJ280">
        <v>104483.95443372114</v>
      </c>
      <c r="AK280">
        <v>9150.3413632535467</v>
      </c>
    </row>
    <row r="281" spans="7:37">
      <c r="G281">
        <f>economy!A343</f>
        <v>2297</v>
      </c>
      <c r="H281" s="8">
        <f>carboncycle!L553</f>
        <v>700.62969944800886</v>
      </c>
      <c r="I281" s="8">
        <f>climate!I433</f>
        <v>1.8186368353077633</v>
      </c>
      <c r="J281" s="8">
        <f>economy!K343</f>
        <v>261854.68607709999</v>
      </c>
      <c r="K281" s="8">
        <f>economy!L343</f>
        <v>99823.151292830647</v>
      </c>
      <c r="L281" s="8">
        <f>economy!M343</f>
        <v>9283.5045371129072</v>
      </c>
      <c r="M281" s="8">
        <v>990.3893941691357</v>
      </c>
      <c r="N281" s="8">
        <v>7.1244276328333447</v>
      </c>
      <c r="O281">
        <v>76418.085750952421</v>
      </c>
      <c r="P281">
        <v>65337.404312263716</v>
      </c>
      <c r="Q281">
        <v>5782.9883915954433</v>
      </c>
      <c r="R281">
        <v>657.66612765872867</v>
      </c>
      <c r="S281">
        <v>5.1429082915287667</v>
      </c>
      <c r="T281">
        <v>190452.32065282576</v>
      </c>
      <c r="U281">
        <v>82206.114590286859</v>
      </c>
      <c r="V281">
        <v>7710.3385170542715</v>
      </c>
      <c r="W281">
        <v>699.85126193042458</v>
      </c>
      <c r="X281">
        <v>5.1976861103576804</v>
      </c>
      <c r="Y281">
        <v>192136.76984888359</v>
      </c>
      <c r="Z281">
        <v>84346.327284157698</v>
      </c>
      <c r="AA281">
        <v>7788.1152372773295</v>
      </c>
      <c r="AB281">
        <v>944.11631065774952</v>
      </c>
      <c r="AC281">
        <v>4.7697762301220648</v>
      </c>
      <c r="AD281">
        <v>212315.33956698404</v>
      </c>
      <c r="AE281">
        <v>91691.343904208756</v>
      </c>
      <c r="AF281">
        <v>8109.4839759568295</v>
      </c>
      <c r="AG281">
        <v>1188.2755718307196</v>
      </c>
      <c r="AH281">
        <v>2.8005170126306314</v>
      </c>
      <c r="AI281">
        <v>262180.46825717122</v>
      </c>
      <c r="AJ281">
        <v>104693.23911366961</v>
      </c>
      <c r="AK281">
        <v>9163.5157183785686</v>
      </c>
    </row>
    <row r="282" spans="7:37">
      <c r="G282">
        <f>economy!A344</f>
        <v>2298</v>
      </c>
      <c r="H282" s="8">
        <f>carboncycle!L554</f>
        <v>700.20966389089608</v>
      </c>
      <c r="I282" s="8">
        <f>climate!I434</f>
        <v>1.8194748082584764</v>
      </c>
      <c r="J282" s="8">
        <f>economy!K344</f>
        <v>262190.62572676863</v>
      </c>
      <c r="K282" s="8">
        <f>economy!L344</f>
        <v>100021.87925880322</v>
      </c>
      <c r="L282" s="8">
        <f>economy!M344</f>
        <v>9296.8870380194621</v>
      </c>
      <c r="M282" s="8">
        <v>989.56360903602717</v>
      </c>
      <c r="N282" s="8">
        <v>7.1265433469960602</v>
      </c>
      <c r="O282">
        <v>76484.611417537453</v>
      </c>
      <c r="P282">
        <v>65477.037498715632</v>
      </c>
      <c r="Q282">
        <v>5791.613263069481</v>
      </c>
      <c r="R282">
        <v>657.24924237283562</v>
      </c>
      <c r="S282">
        <v>5.1444556196606266</v>
      </c>
      <c r="T282">
        <v>190698.31108562669</v>
      </c>
      <c r="U282">
        <v>82374.126229701898</v>
      </c>
      <c r="V282">
        <v>7721.6503909305147</v>
      </c>
      <c r="W282">
        <v>699.39596767348917</v>
      </c>
      <c r="X282">
        <v>5.1994658670166523</v>
      </c>
      <c r="Y282">
        <v>192379.08917383663</v>
      </c>
      <c r="Z282">
        <v>84518.3491480378</v>
      </c>
      <c r="AA282">
        <v>7799.4813949598638</v>
      </c>
      <c r="AB282">
        <v>943.45061014366627</v>
      </c>
      <c r="AC282">
        <v>4.772158724088146</v>
      </c>
      <c r="AD282">
        <v>212560.2754503171</v>
      </c>
      <c r="AE282">
        <v>91871.689797442668</v>
      </c>
      <c r="AF282">
        <v>8120.805080160233</v>
      </c>
      <c r="AG282">
        <v>1187.4694216910721</v>
      </c>
      <c r="AH282">
        <v>2.8023086817050444</v>
      </c>
      <c r="AI282">
        <v>262507.51467870548</v>
      </c>
      <c r="AJ282">
        <v>104900.92605505776</v>
      </c>
      <c r="AK282">
        <v>9176.5844057345985</v>
      </c>
    </row>
    <row r="283" spans="7:37">
      <c r="G283">
        <f>economy!A345</f>
        <v>2299</v>
      </c>
      <c r="H283" s="8">
        <f>carboncycle!L555</f>
        <v>699.78574420617724</v>
      </c>
      <c r="I283" s="8">
        <f>climate!I435</f>
        <v>1.8202876480952901</v>
      </c>
      <c r="J283" s="8">
        <f>economy!K345</f>
        <v>262523.718879872</v>
      </c>
      <c r="K283" s="8">
        <f>economy!L345</f>
        <v>100219.04031593837</v>
      </c>
      <c r="L283" s="8">
        <f>economy!M345</f>
        <v>9310.1578343550573</v>
      </c>
      <c r="M283" s="8">
        <v>988.73432537611245</v>
      </c>
      <c r="N283" s="8">
        <v>7.128584368495706</v>
      </c>
      <c r="O283">
        <v>76556.679034205299</v>
      </c>
      <c r="P283">
        <v>65616.369736334324</v>
      </c>
      <c r="Q283">
        <v>5800.2316669057809</v>
      </c>
      <c r="R283">
        <v>656.82984826427742</v>
      </c>
      <c r="S283">
        <v>5.1459398942915513</v>
      </c>
      <c r="T283">
        <v>190944.00836394483</v>
      </c>
      <c r="U283">
        <v>82541.225385552345</v>
      </c>
      <c r="V283">
        <v>7732.9021674304458</v>
      </c>
      <c r="W283">
        <v>698.93769687880967</v>
      </c>
      <c r="X283">
        <v>5.2011807383318214</v>
      </c>
      <c r="Y283">
        <v>192621.17665802603</v>
      </c>
      <c r="Z283">
        <v>84689.436189148983</v>
      </c>
      <c r="AA283">
        <v>7810.7875892683342</v>
      </c>
      <c r="AB283">
        <v>942.7788530497138</v>
      </c>
      <c r="AC283">
        <v>4.7744786491206073</v>
      </c>
      <c r="AD283">
        <v>212804.38957538994</v>
      </c>
      <c r="AE283">
        <v>92050.906462693354</v>
      </c>
      <c r="AF283">
        <v>8132.0562584434711</v>
      </c>
      <c r="AG283">
        <v>1186.6527601703383</v>
      </c>
      <c r="AH283">
        <v>2.8040618059498872</v>
      </c>
      <c r="AI283">
        <v>262831.99095310521</v>
      </c>
      <c r="AJ283">
        <v>105107.02422799585</v>
      </c>
      <c r="AK283">
        <v>9189.5481660832666</v>
      </c>
    </row>
    <row r="284" spans="7:37">
      <c r="G284">
        <f>economy!A346</f>
        <v>2300</v>
      </c>
      <c r="H284" s="8">
        <f>carboncycle!L556</f>
        <v>699.3580246710294</v>
      </c>
      <c r="I284" s="8">
        <f>climate!I436</f>
        <v>1.8210756026699308</v>
      </c>
      <c r="J284" s="8">
        <f>economy!K346</f>
        <v>262853.98640047834</v>
      </c>
      <c r="K284" s="8">
        <f>economy!L346</f>
        <v>100414.64322680041</v>
      </c>
      <c r="L284" s="8">
        <f>economy!M346</f>
        <v>9323.3176997287683</v>
      </c>
      <c r="M284" s="8">
        <v>987.90164548723942</v>
      </c>
      <c r="N284" s="8">
        <v>7.1305516304974503</v>
      </c>
      <c r="O284">
        <v>76634.258494047564</v>
      </c>
      <c r="P284">
        <v>65755.400128397509</v>
      </c>
      <c r="Q284">
        <v>5808.8434705762565</v>
      </c>
      <c r="R284">
        <v>656.40800853359769</v>
      </c>
      <c r="S284">
        <v>5.1473618062279991</v>
      </c>
      <c r="T284">
        <v>191189.41230658011</v>
      </c>
      <c r="U284">
        <v>82707.416342358571</v>
      </c>
      <c r="V284">
        <v>7744.0942063748416</v>
      </c>
      <c r="W284">
        <v>698.4765224225132</v>
      </c>
      <c r="X284">
        <v>5.2028314314982156</v>
      </c>
      <c r="Y284">
        <v>192863.03223509615</v>
      </c>
      <c r="Z284">
        <v>84859.592890198051</v>
      </c>
      <c r="AA284">
        <v>7822.0341866768358</v>
      </c>
      <c r="AB284">
        <v>942.10117334060271</v>
      </c>
      <c r="AC284">
        <v>4.7767366646315059</v>
      </c>
      <c r="AD284">
        <v>213047.68871058218</v>
      </c>
      <c r="AE284">
        <v>92229.000136413117</v>
      </c>
      <c r="AF284">
        <v>8143.2379958988386</v>
      </c>
      <c r="AG284">
        <v>1185.8257961195</v>
      </c>
      <c r="AH284">
        <v>2.8057767671824991</v>
      </c>
      <c r="AI284">
        <v>263153.91664276004</v>
      </c>
      <c r="AJ284">
        <v>105311.54262205595</v>
      </c>
      <c r="AK284">
        <v>9202.4077376265759</v>
      </c>
    </row>
    <row r="285" spans="7:37">
      <c r="H285" s="8"/>
      <c r="I285" s="8"/>
      <c r="J285" s="8"/>
      <c r="K285" s="8"/>
      <c r="L285" s="8"/>
      <c r="M285" s="8"/>
      <c r="N285" s="8"/>
    </row>
    <row r="286" spans="7:37">
      <c r="H286" s="8"/>
      <c r="I286" s="8"/>
      <c r="J286" s="8"/>
      <c r="K286" s="8"/>
      <c r="L286" s="8"/>
      <c r="M286" s="8"/>
      <c r="N286" s="8"/>
    </row>
    <row r="287" spans="7:37">
      <c r="H287" s="8"/>
      <c r="I287" s="8"/>
      <c r="J287" s="8"/>
      <c r="K287" s="8"/>
      <c r="L287" s="8"/>
      <c r="M287" s="8"/>
      <c r="N287" s="8"/>
    </row>
    <row r="288" spans="7:37">
      <c r="H288" s="8"/>
      <c r="I288" s="8"/>
      <c r="J288" s="8"/>
      <c r="K288" s="8"/>
      <c r="L288" s="8"/>
      <c r="M288" s="8"/>
      <c r="N288" s="8"/>
    </row>
    <row r="289" spans="8:14">
      <c r="H289" s="8"/>
      <c r="I289" s="8"/>
      <c r="J289" s="8"/>
      <c r="K289" s="8"/>
      <c r="L289" s="8"/>
      <c r="M289" s="8"/>
      <c r="N289" s="8"/>
    </row>
    <row r="290" spans="8:14">
      <c r="H290" s="8"/>
      <c r="I290" s="8"/>
      <c r="J290" s="8"/>
      <c r="K290" s="8"/>
      <c r="L290" s="8"/>
      <c r="M290" s="8"/>
      <c r="N290" s="8"/>
    </row>
    <row r="291" spans="8:14">
      <c r="H291" s="8"/>
      <c r="I291" s="8"/>
      <c r="J291" s="8"/>
      <c r="K291" s="8"/>
      <c r="L291" s="8"/>
      <c r="M291" s="8"/>
      <c r="N291" s="8"/>
    </row>
    <row r="292" spans="8:14">
      <c r="H292" s="8"/>
      <c r="I292" s="8"/>
      <c r="J292" s="8"/>
      <c r="K292" s="8"/>
      <c r="L292" s="8"/>
      <c r="M292" s="8"/>
      <c r="N292" s="8"/>
    </row>
    <row r="293" spans="8:14">
      <c r="H293" s="8"/>
      <c r="I293" s="8"/>
      <c r="J293" s="8"/>
      <c r="K293" s="8"/>
      <c r="L293" s="8"/>
      <c r="M293" s="8"/>
      <c r="N293" s="8"/>
    </row>
    <row r="294" spans="8:14">
      <c r="H294" s="8"/>
      <c r="I294" s="8"/>
      <c r="J294" s="8"/>
      <c r="K294" s="8"/>
      <c r="L294" s="8"/>
      <c r="M294" s="8"/>
      <c r="N294" s="8"/>
    </row>
    <row r="295" spans="8:14">
      <c r="H295" s="8"/>
      <c r="I295" s="8"/>
      <c r="J295" s="8"/>
      <c r="K295" s="8"/>
      <c r="L295" s="8"/>
      <c r="M295" s="8"/>
      <c r="N295" s="8"/>
    </row>
    <row r="296" spans="8:14">
      <c r="H296" s="8"/>
      <c r="I296" s="8"/>
      <c r="J296" s="8"/>
      <c r="K296" s="8"/>
      <c r="L296" s="8"/>
      <c r="M296" s="8"/>
      <c r="N296" s="8"/>
    </row>
    <row r="297" spans="8:14">
      <c r="H297" s="8"/>
      <c r="I297" s="8"/>
      <c r="J297" s="8"/>
      <c r="K297" s="8"/>
      <c r="L297" s="8"/>
      <c r="M297" s="8"/>
      <c r="N297" s="8"/>
    </row>
    <row r="298" spans="8:14">
      <c r="H298" s="8"/>
      <c r="I298" s="8"/>
      <c r="J298" s="8"/>
      <c r="K298" s="8"/>
      <c r="L298" s="8"/>
      <c r="M298" s="8"/>
      <c r="N298" s="8"/>
    </row>
    <row r="299" spans="8:14">
      <c r="H299" s="8"/>
      <c r="I299" s="8"/>
      <c r="J299" s="8"/>
      <c r="K299" s="8"/>
      <c r="L299" s="8"/>
      <c r="M299" s="8"/>
      <c r="N299" s="8"/>
    </row>
    <row r="300" spans="8:14">
      <c r="H300" s="8"/>
      <c r="I300" s="8"/>
      <c r="J300" s="8"/>
      <c r="K300" s="8"/>
      <c r="L300" s="8"/>
      <c r="M300" s="8"/>
      <c r="N300" s="8"/>
    </row>
    <row r="301" spans="8:14">
      <c r="H301" s="8"/>
      <c r="I301" s="8"/>
      <c r="J301" s="8"/>
      <c r="K301" s="8"/>
      <c r="L301" s="8"/>
      <c r="M301" s="8"/>
      <c r="N301" s="8"/>
    </row>
    <row r="302" spans="8:14">
      <c r="H302" s="8"/>
      <c r="I302" s="8"/>
      <c r="J302" s="8"/>
      <c r="K302" s="8"/>
      <c r="L302" s="8"/>
      <c r="M302" s="8"/>
      <c r="N302" s="8"/>
    </row>
    <row r="303" spans="8:14">
      <c r="H303" s="8"/>
      <c r="I303" s="8"/>
      <c r="J303" s="8"/>
      <c r="K303" s="8"/>
      <c r="L303" s="8"/>
      <c r="M303" s="8"/>
      <c r="N303" s="8"/>
    </row>
    <row r="304" spans="8:14">
      <c r="H304" s="8"/>
      <c r="I304" s="8"/>
      <c r="J304" s="8"/>
      <c r="K304" s="8"/>
      <c r="L304" s="8"/>
      <c r="M304" s="8"/>
      <c r="N304" s="8"/>
    </row>
    <row r="305" spans="8:14">
      <c r="H305" s="8"/>
      <c r="I305" s="8"/>
      <c r="J305" s="8"/>
      <c r="K305" s="8"/>
      <c r="L305" s="8"/>
      <c r="M305" s="8"/>
      <c r="N305" s="8"/>
    </row>
    <row r="306" spans="8:14">
      <c r="H306" s="8"/>
      <c r="I306" s="8"/>
      <c r="J306" s="8"/>
      <c r="K306" s="8"/>
      <c r="L306" s="8"/>
      <c r="M306" s="8"/>
      <c r="N306" s="8"/>
    </row>
    <row r="307" spans="8:14">
      <c r="H307" s="8"/>
      <c r="I307" s="8"/>
      <c r="J307" s="8"/>
      <c r="K307" s="8"/>
      <c r="L307" s="8"/>
      <c r="M307" s="8"/>
      <c r="N307" s="8"/>
    </row>
    <row r="308" spans="8:14">
      <c r="H308" s="8"/>
      <c r="I308" s="8"/>
      <c r="J308" s="8"/>
      <c r="K308" s="8"/>
      <c r="L308" s="8"/>
      <c r="M308" s="8"/>
      <c r="N308" s="8"/>
    </row>
    <row r="309" spans="8:14">
      <c r="H309" s="8"/>
      <c r="I309" s="8"/>
      <c r="J309" s="8"/>
      <c r="K309" s="8"/>
      <c r="L309" s="8"/>
      <c r="M309" s="8"/>
      <c r="N309" s="8"/>
    </row>
    <row r="310" spans="8:14">
      <c r="H310" s="8"/>
      <c r="I310" s="8"/>
      <c r="J310" s="8"/>
      <c r="K310" s="8"/>
      <c r="L310" s="8"/>
      <c r="M310" s="8"/>
      <c r="N310" s="8"/>
    </row>
    <row r="311" spans="8:14">
      <c r="H311" s="8"/>
      <c r="I311" s="8"/>
      <c r="J311" s="8"/>
      <c r="K311" s="8"/>
      <c r="L311" s="8"/>
      <c r="M311" s="8"/>
      <c r="N311" s="8"/>
    </row>
    <row r="312" spans="8:14">
      <c r="H312" s="8"/>
      <c r="I312" s="8"/>
      <c r="J312" s="8"/>
      <c r="K312" s="8"/>
      <c r="L312" s="8"/>
      <c r="M312" s="8"/>
      <c r="N312" s="8"/>
    </row>
    <row r="313" spans="8:14">
      <c r="H313" s="8"/>
      <c r="I313" s="8"/>
      <c r="J313" s="8"/>
      <c r="K313" s="8"/>
      <c r="L313" s="8"/>
      <c r="M313" s="8"/>
      <c r="N313" s="8"/>
    </row>
    <row r="314" spans="8:14">
      <c r="H314" s="8"/>
      <c r="I314" s="8"/>
      <c r="J314" s="8"/>
      <c r="K314" s="8"/>
      <c r="L314" s="8"/>
      <c r="M314" s="8"/>
      <c r="N314" s="8"/>
    </row>
    <row r="315" spans="8:14">
      <c r="H315" s="8"/>
      <c r="I315" s="8"/>
      <c r="J315" s="8"/>
      <c r="K315" s="8"/>
      <c r="L315" s="8"/>
      <c r="M315" s="8"/>
      <c r="N315" s="8"/>
    </row>
    <row r="316" spans="8:14">
      <c r="H316" s="8"/>
      <c r="I316" s="8"/>
      <c r="J316" s="8"/>
      <c r="K316" s="8"/>
      <c r="L316" s="8"/>
      <c r="M316" s="8"/>
      <c r="N316" s="8"/>
    </row>
    <row r="317" spans="8:14">
      <c r="H317" s="8"/>
      <c r="I317" s="8"/>
      <c r="J317" s="8"/>
      <c r="K317" s="8"/>
      <c r="L317" s="8"/>
      <c r="M317" s="8"/>
      <c r="N317" s="8"/>
    </row>
    <row r="318" spans="8:14">
      <c r="H318" s="8"/>
      <c r="I318" s="8"/>
      <c r="J318" s="8"/>
      <c r="K318" s="8"/>
      <c r="L318" s="8"/>
      <c r="M318" s="8"/>
      <c r="N3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carboncycle</vt:lpstr>
      <vt:lpstr>climate</vt:lpstr>
      <vt:lpstr>economy</vt:lpstr>
      <vt:lpstr>exercises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2022-12-06T06:25:29Z</dcterms:modified>
</cp:coreProperties>
</file>