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lis\repogit\descent\descent\src\"/>
    </mc:Choice>
  </mc:AlternateContent>
  <bookViews>
    <workbookView xWindow="0" yWindow="0" windowWidth="28800" windowHeight="12285"/>
  </bookViews>
  <sheets>
    <sheet name="Datas" sheetId="1" r:id="rId1"/>
    <sheet name="Labe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44" i="1" l="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R643" i="1"/>
  <c r="Q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43" i="1"/>
  <c r="C640" i="1" l="1"/>
  <c r="K640" i="1" s="1"/>
  <c r="C639" i="1"/>
  <c r="K639" i="1" s="1"/>
  <c r="C638" i="1"/>
  <c r="K638" i="1" s="1"/>
  <c r="C637" i="1"/>
  <c r="K637" i="1" s="1"/>
  <c r="C627" i="1"/>
  <c r="C628" i="1"/>
  <c r="C629" i="1"/>
  <c r="C630" i="1"/>
  <c r="C631" i="1"/>
  <c r="C632" i="1"/>
  <c r="C633" i="1"/>
  <c r="K633" i="1" s="1"/>
  <c r="C634" i="1"/>
  <c r="K634" i="1" s="1"/>
  <c r="C635" i="1"/>
  <c r="C626" i="1"/>
  <c r="D635" i="1"/>
  <c r="D634" i="1"/>
  <c r="D633" i="1"/>
  <c r="D632" i="1"/>
  <c r="D631" i="1"/>
  <c r="D630" i="1"/>
  <c r="D629" i="1"/>
  <c r="K629" i="1"/>
  <c r="D628" i="1"/>
  <c r="D627" i="1"/>
  <c r="K627" i="1"/>
  <c r="D626" i="1"/>
  <c r="K630" i="1" l="1"/>
  <c r="K628" i="1"/>
  <c r="K635" i="1"/>
  <c r="K631" i="1"/>
  <c r="K632" i="1"/>
  <c r="K626" i="1"/>
  <c r="I608" i="1"/>
  <c r="I607" i="1"/>
  <c r="I606" i="1"/>
  <c r="I605" i="1"/>
  <c r="I604" i="1"/>
  <c r="I603" i="1"/>
  <c r="I602" i="1"/>
  <c r="I601" i="1"/>
  <c r="I600" i="1"/>
  <c r="I599" i="1"/>
  <c r="K612" i="1"/>
  <c r="K613" i="1"/>
  <c r="K614" i="1"/>
  <c r="K615" i="1"/>
  <c r="K616" i="1"/>
  <c r="K617" i="1"/>
  <c r="K618" i="1"/>
  <c r="K619" i="1"/>
  <c r="K620" i="1"/>
  <c r="K611" i="1"/>
  <c r="L623" i="1"/>
  <c r="K623" i="1"/>
  <c r="E600" i="1"/>
  <c r="E601" i="1"/>
  <c r="E602" i="1"/>
  <c r="E603" i="1"/>
  <c r="E604" i="1"/>
  <c r="E605" i="1"/>
  <c r="E606" i="1"/>
  <c r="E607" i="1"/>
  <c r="E608" i="1"/>
  <c r="E599" i="1"/>
  <c r="D608" i="1"/>
  <c r="D607" i="1"/>
  <c r="P607" i="1" s="1"/>
  <c r="D606" i="1"/>
  <c r="D605" i="1"/>
  <c r="P605" i="1" s="1"/>
  <c r="D604" i="1"/>
  <c r="D603" i="1"/>
  <c r="P603" i="1" s="1"/>
  <c r="D602" i="1"/>
  <c r="D601" i="1"/>
  <c r="P601" i="1" s="1"/>
  <c r="D600" i="1"/>
  <c r="D599" i="1"/>
  <c r="P599" i="1" s="1"/>
  <c r="P600" i="1" l="1"/>
  <c r="P604" i="1"/>
  <c r="P608" i="1"/>
  <c r="P602" i="1"/>
  <c r="P606" i="1"/>
  <c r="I283" i="2"/>
  <c r="H283" i="2"/>
  <c r="I282" i="2"/>
  <c r="H282" i="2"/>
  <c r="I280" i="2"/>
  <c r="H280" i="2"/>
  <c r="I279" i="2"/>
  <c r="H279" i="2"/>
  <c r="I278" i="2"/>
  <c r="H278" i="2"/>
  <c r="I277" i="2"/>
  <c r="H277" i="2"/>
  <c r="I276" i="2"/>
  <c r="H276" i="2"/>
  <c r="I275" i="2"/>
  <c r="H275" i="2"/>
  <c r="I274" i="2"/>
  <c r="H274" i="2"/>
  <c r="I273" i="2"/>
  <c r="H273" i="2"/>
  <c r="I272" i="2"/>
  <c r="H272" i="2"/>
  <c r="I271" i="2"/>
  <c r="H271" i="2"/>
  <c r="I270" i="2"/>
  <c r="H270" i="2"/>
  <c r="I269" i="2"/>
  <c r="H269" i="2"/>
  <c r="I268" i="2"/>
  <c r="H268" i="2"/>
  <c r="I267" i="2"/>
  <c r="H267" i="2"/>
  <c r="I266" i="2"/>
  <c r="H266" i="2"/>
  <c r="I265" i="2"/>
  <c r="H265" i="2"/>
  <c r="I264" i="2"/>
  <c r="H264" i="2"/>
  <c r="I263" i="2"/>
  <c r="H263" i="2"/>
  <c r="I262" i="2"/>
  <c r="H262" i="2"/>
  <c r="I261" i="2"/>
  <c r="H261" i="2"/>
  <c r="I259" i="2"/>
  <c r="H259" i="2"/>
  <c r="I258" i="2"/>
  <c r="H258" i="2"/>
  <c r="I257" i="2"/>
  <c r="H257" i="2"/>
  <c r="I256" i="2"/>
  <c r="H256" i="2"/>
  <c r="H184" i="2"/>
  <c r="I184" i="2"/>
  <c r="J184" i="2"/>
  <c r="K184" i="2"/>
  <c r="H185" i="2"/>
  <c r="I185" i="2"/>
  <c r="J185" i="2"/>
  <c r="K185" i="2"/>
  <c r="H186" i="2"/>
  <c r="I186" i="2"/>
  <c r="J186" i="2"/>
  <c r="K186" i="2"/>
  <c r="H187" i="2"/>
  <c r="I187" i="2"/>
  <c r="J187" i="2"/>
  <c r="K187" i="2"/>
  <c r="H188" i="2"/>
  <c r="I188" i="2"/>
  <c r="J188" i="2"/>
  <c r="K188" i="2"/>
  <c r="H189" i="2"/>
  <c r="I189" i="2"/>
  <c r="J189" i="2"/>
  <c r="K189" i="2"/>
  <c r="H190" i="2"/>
  <c r="I190" i="2"/>
  <c r="J190" i="2"/>
  <c r="K190" i="2"/>
  <c r="H191" i="2"/>
  <c r="I191" i="2"/>
  <c r="J191" i="2"/>
  <c r="K191" i="2"/>
  <c r="H192" i="2"/>
  <c r="I192" i="2"/>
  <c r="J192" i="2"/>
  <c r="K192"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K61" i="2"/>
  <c r="J61" i="2"/>
  <c r="K183" i="2"/>
  <c r="J183" i="2"/>
  <c r="H183" i="2"/>
  <c r="I183"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I168" i="2"/>
  <c r="H168" i="2"/>
  <c r="I167" i="2"/>
  <c r="H167" i="2"/>
  <c r="I166" i="2"/>
  <c r="H166" i="2"/>
  <c r="I165" i="2"/>
  <c r="H165" i="2"/>
  <c r="I164" i="2"/>
  <c r="H164" i="2"/>
  <c r="I163" i="2"/>
  <c r="H163" i="2"/>
  <c r="I162" i="2"/>
  <c r="H162" i="2"/>
  <c r="I161" i="2"/>
  <c r="H161" i="2"/>
  <c r="I160" i="2"/>
  <c r="H160" i="2"/>
  <c r="H62" i="2"/>
  <c r="I62" i="2"/>
  <c r="L62" i="2"/>
  <c r="M62" i="2"/>
  <c r="H63" i="2"/>
  <c r="I63" i="2"/>
  <c r="L63" i="2"/>
  <c r="M63" i="2"/>
  <c r="H64" i="2"/>
  <c r="I64" i="2"/>
  <c r="L64" i="2"/>
  <c r="M64" i="2"/>
  <c r="H65" i="2"/>
  <c r="I65" i="2"/>
  <c r="L65" i="2"/>
  <c r="M65" i="2"/>
  <c r="H66" i="2"/>
  <c r="I66" i="2"/>
  <c r="L66" i="2"/>
  <c r="M66" i="2"/>
  <c r="H67" i="2"/>
  <c r="I67" i="2"/>
  <c r="L67" i="2"/>
  <c r="M67" i="2"/>
  <c r="H68" i="2"/>
  <c r="I68" i="2"/>
  <c r="L68" i="2"/>
  <c r="M68" i="2"/>
  <c r="H69" i="2"/>
  <c r="I69" i="2"/>
  <c r="L69" i="2"/>
  <c r="M69" i="2"/>
  <c r="H70" i="2"/>
  <c r="I70" i="2"/>
  <c r="L70" i="2"/>
  <c r="M70" i="2"/>
  <c r="H71" i="2"/>
  <c r="I71" i="2"/>
  <c r="L71" i="2"/>
  <c r="M71" i="2"/>
  <c r="H72" i="2"/>
  <c r="I72" i="2"/>
  <c r="L72" i="2"/>
  <c r="M72" i="2"/>
  <c r="H73" i="2"/>
  <c r="I73" i="2"/>
  <c r="L73" i="2"/>
  <c r="M73" i="2"/>
  <c r="H74" i="2"/>
  <c r="I74" i="2"/>
  <c r="L74" i="2"/>
  <c r="M74" i="2"/>
  <c r="H75" i="2"/>
  <c r="I75" i="2"/>
  <c r="L75" i="2"/>
  <c r="M75" i="2"/>
  <c r="H76" i="2"/>
  <c r="I76" i="2"/>
  <c r="L76" i="2"/>
  <c r="M76" i="2"/>
  <c r="H77" i="2"/>
  <c r="I77" i="2"/>
  <c r="L77" i="2"/>
  <c r="M77" i="2"/>
  <c r="H78" i="2"/>
  <c r="I78" i="2"/>
  <c r="L78" i="2"/>
  <c r="M78" i="2"/>
  <c r="H79" i="2"/>
  <c r="I79" i="2"/>
  <c r="L79" i="2"/>
  <c r="M79" i="2"/>
  <c r="H80" i="2"/>
  <c r="I80" i="2"/>
  <c r="L80" i="2"/>
  <c r="M80" i="2"/>
  <c r="H81" i="2"/>
  <c r="I81" i="2"/>
  <c r="L81" i="2"/>
  <c r="M81" i="2"/>
  <c r="H82" i="2"/>
  <c r="I82" i="2"/>
  <c r="L82" i="2"/>
  <c r="M82" i="2"/>
  <c r="H83" i="2"/>
  <c r="I83" i="2"/>
  <c r="L83" i="2"/>
  <c r="M83" i="2"/>
  <c r="H84" i="2"/>
  <c r="I84" i="2"/>
  <c r="L84" i="2"/>
  <c r="M84" i="2"/>
  <c r="H85" i="2"/>
  <c r="I85" i="2"/>
  <c r="L85" i="2"/>
  <c r="M85" i="2"/>
  <c r="H86" i="2"/>
  <c r="I86" i="2"/>
  <c r="L86" i="2"/>
  <c r="M86" i="2"/>
  <c r="H87" i="2"/>
  <c r="I87" i="2"/>
  <c r="L87" i="2"/>
  <c r="M87" i="2"/>
  <c r="H88" i="2"/>
  <c r="I88" i="2"/>
  <c r="L88" i="2"/>
  <c r="M88" i="2"/>
  <c r="H89" i="2"/>
  <c r="I89" i="2"/>
  <c r="L89" i="2"/>
  <c r="M89" i="2"/>
  <c r="H90" i="2"/>
  <c r="I90" i="2"/>
  <c r="L90" i="2"/>
  <c r="M90" i="2"/>
  <c r="H91" i="2"/>
  <c r="I91" i="2"/>
  <c r="L91" i="2"/>
  <c r="M91" i="2"/>
  <c r="H92" i="2"/>
  <c r="I92" i="2"/>
  <c r="L92" i="2"/>
  <c r="M92" i="2"/>
  <c r="H93" i="2"/>
  <c r="I93" i="2"/>
  <c r="L93" i="2"/>
  <c r="M93" i="2"/>
  <c r="H94" i="2"/>
  <c r="I94" i="2"/>
  <c r="L94" i="2"/>
  <c r="M94" i="2"/>
  <c r="H95" i="2"/>
  <c r="I95" i="2"/>
  <c r="L95" i="2"/>
  <c r="M95" i="2"/>
  <c r="H96" i="2"/>
  <c r="I96" i="2"/>
  <c r="L96" i="2"/>
  <c r="M96" i="2"/>
  <c r="H97" i="2"/>
  <c r="I97" i="2"/>
  <c r="L97" i="2"/>
  <c r="M97" i="2"/>
  <c r="H98" i="2"/>
  <c r="I98" i="2"/>
  <c r="L98" i="2"/>
  <c r="M98" i="2"/>
  <c r="H99" i="2"/>
  <c r="I99" i="2"/>
  <c r="L99" i="2"/>
  <c r="M99" i="2"/>
  <c r="H100" i="2"/>
  <c r="I100" i="2"/>
  <c r="L100" i="2"/>
  <c r="M100" i="2"/>
  <c r="H101" i="2"/>
  <c r="I101" i="2"/>
  <c r="L101" i="2"/>
  <c r="M101" i="2"/>
  <c r="H102" i="2"/>
  <c r="I102" i="2"/>
  <c r="L102" i="2"/>
  <c r="M102" i="2"/>
  <c r="H103" i="2"/>
  <c r="I103" i="2"/>
  <c r="L103" i="2"/>
  <c r="M103" i="2"/>
  <c r="H104" i="2"/>
  <c r="I104" i="2"/>
  <c r="L104" i="2"/>
  <c r="M104" i="2"/>
  <c r="H105" i="2"/>
  <c r="I105" i="2"/>
  <c r="L105" i="2"/>
  <c r="M105" i="2"/>
  <c r="H106" i="2"/>
  <c r="I106" i="2"/>
  <c r="L106" i="2"/>
  <c r="M106" i="2"/>
  <c r="H107" i="2"/>
  <c r="I107" i="2"/>
  <c r="L107" i="2"/>
  <c r="M107" i="2"/>
  <c r="H108" i="2"/>
  <c r="I108" i="2"/>
  <c r="L108" i="2"/>
  <c r="M108" i="2"/>
  <c r="H109" i="2"/>
  <c r="I109" i="2"/>
  <c r="L109" i="2"/>
  <c r="M109" i="2"/>
  <c r="H110" i="2"/>
  <c r="I110" i="2"/>
  <c r="L110" i="2"/>
  <c r="M110" i="2"/>
  <c r="H111" i="2"/>
  <c r="I111" i="2"/>
  <c r="L111" i="2"/>
  <c r="M111" i="2"/>
  <c r="H112" i="2"/>
  <c r="I112" i="2"/>
  <c r="L112" i="2"/>
  <c r="M112" i="2"/>
  <c r="H113" i="2"/>
  <c r="I113" i="2"/>
  <c r="L113" i="2"/>
  <c r="M113" i="2"/>
  <c r="H114" i="2"/>
  <c r="I114" i="2"/>
  <c r="L114" i="2"/>
  <c r="M114" i="2"/>
  <c r="H115" i="2"/>
  <c r="I115" i="2"/>
  <c r="L115" i="2"/>
  <c r="M115" i="2"/>
  <c r="H116" i="2"/>
  <c r="I116" i="2"/>
  <c r="L116" i="2"/>
  <c r="M116" i="2"/>
  <c r="H117" i="2"/>
  <c r="I117" i="2"/>
  <c r="L117" i="2"/>
  <c r="M117" i="2"/>
  <c r="H118" i="2"/>
  <c r="I118" i="2"/>
  <c r="L118" i="2"/>
  <c r="M118" i="2"/>
  <c r="H119" i="2"/>
  <c r="I119" i="2"/>
  <c r="L119" i="2"/>
  <c r="M119" i="2"/>
  <c r="H120" i="2"/>
  <c r="I120" i="2"/>
  <c r="L120" i="2"/>
  <c r="M120" i="2"/>
  <c r="H121" i="2"/>
  <c r="I121" i="2"/>
  <c r="L121" i="2"/>
  <c r="M121" i="2"/>
  <c r="H122" i="2"/>
  <c r="I122" i="2"/>
  <c r="L122" i="2"/>
  <c r="M122" i="2"/>
  <c r="H123" i="2"/>
  <c r="I123" i="2"/>
  <c r="L123" i="2"/>
  <c r="M123" i="2"/>
  <c r="H124" i="2"/>
  <c r="I124" i="2"/>
  <c r="L124" i="2"/>
  <c r="M124" i="2"/>
  <c r="H125" i="2"/>
  <c r="I125" i="2"/>
  <c r="L125" i="2"/>
  <c r="M125" i="2"/>
  <c r="H126" i="2"/>
  <c r="I126" i="2"/>
  <c r="L126" i="2"/>
  <c r="M126" i="2"/>
  <c r="H127" i="2"/>
  <c r="I127" i="2"/>
  <c r="L127" i="2"/>
  <c r="M127" i="2"/>
  <c r="H128" i="2"/>
  <c r="I128" i="2"/>
  <c r="L128" i="2"/>
  <c r="M128" i="2"/>
  <c r="H129" i="2"/>
  <c r="I129" i="2"/>
  <c r="L129" i="2"/>
  <c r="M129" i="2"/>
  <c r="H130" i="2"/>
  <c r="I130" i="2"/>
  <c r="L130" i="2"/>
  <c r="M130" i="2"/>
  <c r="H131" i="2"/>
  <c r="I131" i="2"/>
  <c r="L131" i="2"/>
  <c r="M131" i="2"/>
  <c r="H132" i="2"/>
  <c r="I132" i="2"/>
  <c r="L132" i="2"/>
  <c r="M132" i="2"/>
  <c r="H133" i="2"/>
  <c r="I133" i="2"/>
  <c r="L133" i="2"/>
  <c r="M133" i="2"/>
  <c r="H134" i="2"/>
  <c r="I134" i="2"/>
  <c r="L134" i="2"/>
  <c r="M134" i="2"/>
  <c r="H135" i="2"/>
  <c r="I135" i="2"/>
  <c r="L135" i="2"/>
  <c r="M135" i="2"/>
  <c r="H136" i="2"/>
  <c r="I136" i="2"/>
  <c r="L136" i="2"/>
  <c r="M136" i="2"/>
  <c r="H137" i="2"/>
  <c r="I137" i="2"/>
  <c r="L137" i="2"/>
  <c r="M137" i="2"/>
  <c r="H138" i="2"/>
  <c r="I138" i="2"/>
  <c r="L138" i="2"/>
  <c r="M138" i="2"/>
  <c r="H139" i="2"/>
  <c r="I139" i="2"/>
  <c r="L139" i="2"/>
  <c r="M139" i="2"/>
  <c r="H140" i="2"/>
  <c r="I140" i="2"/>
  <c r="L140" i="2"/>
  <c r="M140" i="2"/>
  <c r="H141" i="2"/>
  <c r="I141" i="2"/>
  <c r="L141" i="2"/>
  <c r="M141" i="2"/>
  <c r="H142" i="2"/>
  <c r="I142" i="2"/>
  <c r="L142" i="2"/>
  <c r="M142" i="2"/>
  <c r="H143" i="2"/>
  <c r="I143" i="2"/>
  <c r="L143" i="2"/>
  <c r="M143" i="2"/>
  <c r="H144" i="2"/>
  <c r="I144" i="2"/>
  <c r="L144" i="2"/>
  <c r="M144" i="2"/>
  <c r="H145" i="2"/>
  <c r="I145" i="2"/>
  <c r="L145" i="2"/>
  <c r="M145" i="2"/>
  <c r="H146" i="2"/>
  <c r="I146" i="2"/>
  <c r="L146" i="2"/>
  <c r="M146" i="2"/>
  <c r="H147" i="2"/>
  <c r="I147" i="2"/>
  <c r="L147" i="2"/>
  <c r="M147" i="2"/>
  <c r="H148" i="2"/>
  <c r="I148" i="2"/>
  <c r="L148" i="2"/>
  <c r="M148" i="2"/>
  <c r="H149" i="2"/>
  <c r="I149" i="2"/>
  <c r="L149" i="2"/>
  <c r="M149" i="2"/>
  <c r="H150" i="2"/>
  <c r="I150" i="2"/>
  <c r="L150" i="2"/>
  <c r="M150" i="2"/>
  <c r="H151" i="2"/>
  <c r="I151" i="2"/>
  <c r="L151" i="2"/>
  <c r="M151" i="2"/>
  <c r="H152" i="2"/>
  <c r="I152" i="2"/>
  <c r="L152" i="2"/>
  <c r="M152" i="2"/>
  <c r="H153" i="2"/>
  <c r="I153" i="2"/>
  <c r="L153" i="2"/>
  <c r="M153" i="2"/>
  <c r="H154" i="2"/>
  <c r="I154" i="2"/>
  <c r="L154" i="2"/>
  <c r="M154" i="2"/>
  <c r="H155" i="2"/>
  <c r="I155" i="2"/>
  <c r="L155" i="2"/>
  <c r="M155" i="2"/>
  <c r="H156" i="2"/>
  <c r="I156" i="2"/>
  <c r="L156" i="2"/>
  <c r="M156" i="2"/>
  <c r="H157" i="2"/>
  <c r="I157" i="2"/>
  <c r="L157" i="2"/>
  <c r="M157" i="2"/>
  <c r="H158" i="2"/>
  <c r="I158" i="2"/>
  <c r="L158" i="2"/>
  <c r="M158" i="2"/>
  <c r="M61" i="2"/>
  <c r="L61" i="2"/>
  <c r="C83" i="1"/>
  <c r="K83" i="1" s="1"/>
  <c r="C84" i="1"/>
  <c r="K84" i="1" s="1"/>
  <c r="C85" i="1"/>
  <c r="K85" i="1" s="1"/>
  <c r="C86" i="1"/>
  <c r="K86" i="1" s="1"/>
  <c r="C87" i="1"/>
  <c r="K87" i="1" s="1"/>
  <c r="C88" i="1"/>
  <c r="K88" i="1" s="1"/>
  <c r="C89" i="1"/>
  <c r="K89" i="1" s="1"/>
  <c r="C90" i="1"/>
  <c r="K90" i="1" s="1"/>
  <c r="C91" i="1"/>
  <c r="K91" i="1" s="1"/>
  <c r="C92" i="1"/>
  <c r="K92" i="1" s="1"/>
  <c r="C93" i="1"/>
  <c r="K93" i="1" s="1"/>
  <c r="C94" i="1"/>
  <c r="K94" i="1" s="1"/>
  <c r="C95" i="1"/>
  <c r="K95" i="1" s="1"/>
  <c r="C96" i="1"/>
  <c r="K96" i="1" s="1"/>
  <c r="C97" i="1"/>
  <c r="K97" i="1" s="1"/>
  <c r="C98" i="1"/>
  <c r="K98" i="1" s="1"/>
  <c r="C99" i="1"/>
  <c r="K99" i="1" s="1"/>
  <c r="C100" i="1"/>
  <c r="K100" i="1" s="1"/>
  <c r="C101" i="1"/>
  <c r="K101" i="1" s="1"/>
  <c r="C102" i="1"/>
  <c r="K102" i="1" s="1"/>
  <c r="D74" i="1"/>
  <c r="S74" i="1" s="1"/>
  <c r="D73" i="1"/>
  <c r="S73" i="1" s="1"/>
  <c r="D72" i="1"/>
  <c r="S72" i="1" s="1"/>
  <c r="D71" i="1"/>
  <c r="S71" i="1" s="1"/>
  <c r="D70" i="1"/>
  <c r="S70" i="1" s="1"/>
  <c r="C82" i="1"/>
  <c r="K82" i="1" s="1"/>
  <c r="I61" i="2" l="1"/>
  <c r="H61" i="2"/>
  <c r="A40" i="2"/>
  <c r="A41" i="2"/>
  <c r="A42" i="2"/>
  <c r="H42" i="2" s="1"/>
  <c r="A43" i="2"/>
  <c r="H43" i="2" s="1"/>
  <c r="A44" i="2"/>
  <c r="H44" i="2" s="1"/>
  <c r="A45" i="2"/>
  <c r="H45" i="2" s="1"/>
  <c r="A46" i="2"/>
  <c r="I46" i="2" s="1"/>
  <c r="A47" i="2"/>
  <c r="A48" i="2"/>
  <c r="A49" i="2"/>
  <c r="H49" i="2" s="1"/>
  <c r="A50" i="2"/>
  <c r="I50" i="2" s="1"/>
  <c r="A51" i="2"/>
  <c r="H51" i="2" s="1"/>
  <c r="A52" i="2"/>
  <c r="I52" i="2" s="1"/>
  <c r="A53" i="2"/>
  <c r="I53" i="2" s="1"/>
  <c r="A54" i="2"/>
  <c r="H54" i="2" s="1"/>
  <c r="A55" i="2"/>
  <c r="A56" i="2"/>
  <c r="H56" i="2" s="1"/>
  <c r="A57" i="2"/>
  <c r="H57" i="2" s="1"/>
  <c r="A58" i="2"/>
  <c r="I58" i="2" s="1"/>
  <c r="A39" i="2"/>
  <c r="H39" i="2" s="1"/>
  <c r="I56" i="2"/>
  <c r="I55" i="2"/>
  <c r="H55" i="2"/>
  <c r="H52" i="2"/>
  <c r="I48" i="2"/>
  <c r="H48" i="2"/>
  <c r="I47" i="2"/>
  <c r="H47" i="2"/>
  <c r="I41" i="2"/>
  <c r="H41" i="2"/>
  <c r="I40" i="2"/>
  <c r="H40"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1" i="2"/>
  <c r="H21" i="2"/>
  <c r="I20" i="2"/>
  <c r="H20" i="2"/>
  <c r="I19" i="2"/>
  <c r="H19" i="2"/>
  <c r="I18" i="2"/>
  <c r="H18" i="2"/>
  <c r="I16" i="2"/>
  <c r="H16" i="2"/>
  <c r="I15" i="2"/>
  <c r="H15" i="2"/>
  <c r="I14" i="2"/>
  <c r="H14" i="2"/>
  <c r="I12" i="2"/>
  <c r="H12" i="2"/>
  <c r="I11" i="2"/>
  <c r="H11" i="2"/>
  <c r="I10" i="2"/>
  <c r="H10" i="2"/>
  <c r="I8" i="2"/>
  <c r="H8" i="2"/>
  <c r="I7" i="2"/>
  <c r="H7" i="2"/>
  <c r="I6" i="2"/>
  <c r="H6" i="2"/>
  <c r="I4" i="2"/>
  <c r="H4" i="2"/>
  <c r="I3" i="2"/>
  <c r="H3" i="2"/>
  <c r="I2" i="2"/>
  <c r="H2" i="2"/>
  <c r="I1" i="2"/>
  <c r="H1" i="2"/>
  <c r="I13" i="2"/>
  <c r="H13" i="2"/>
  <c r="C40" i="2"/>
  <c r="C41" i="2"/>
  <c r="C42" i="2"/>
  <c r="C43" i="2"/>
  <c r="C44" i="2"/>
  <c r="C45" i="2"/>
  <c r="C46" i="2"/>
  <c r="C47" i="2"/>
  <c r="C48" i="2"/>
  <c r="C49" i="2"/>
  <c r="C50" i="2"/>
  <c r="C51" i="2"/>
  <c r="C52" i="2"/>
  <c r="C53" i="2"/>
  <c r="C54" i="2"/>
  <c r="C55" i="2"/>
  <c r="C56" i="2"/>
  <c r="C57" i="2"/>
  <c r="C58" i="2"/>
  <c r="C39" i="2"/>
  <c r="B40" i="2"/>
  <c r="B41" i="2"/>
  <c r="B42" i="2"/>
  <c r="B43" i="2"/>
  <c r="B44" i="2"/>
  <c r="B45" i="2"/>
  <c r="B46" i="2"/>
  <c r="B47" i="2"/>
  <c r="B48" i="2"/>
  <c r="B49" i="2"/>
  <c r="B50" i="2"/>
  <c r="B51" i="2"/>
  <c r="B52" i="2"/>
  <c r="B53" i="2"/>
  <c r="B54" i="2"/>
  <c r="B55" i="2"/>
  <c r="B56" i="2"/>
  <c r="B57" i="2"/>
  <c r="B58" i="2"/>
  <c r="B39" i="2"/>
  <c r="H53" i="2" l="1"/>
  <c r="I51" i="2"/>
  <c r="I44" i="2"/>
  <c r="I43" i="2"/>
  <c r="I45" i="2"/>
  <c r="I57" i="2"/>
  <c r="I49" i="2"/>
  <c r="H46" i="2"/>
  <c r="I42" i="2"/>
  <c r="I54" i="2"/>
  <c r="H50" i="2"/>
  <c r="H58" i="2"/>
  <c r="I39" i="2"/>
  <c r="K533" i="1"/>
  <c r="L533" i="1"/>
  <c r="M533" i="1"/>
  <c r="N533" i="1"/>
  <c r="K534" i="1"/>
  <c r="L534" i="1"/>
  <c r="M534" i="1"/>
  <c r="N534" i="1"/>
  <c r="K535" i="1"/>
  <c r="L535" i="1"/>
  <c r="M535" i="1"/>
  <c r="N535" i="1"/>
  <c r="K536" i="1"/>
  <c r="L536" i="1"/>
  <c r="M536" i="1"/>
  <c r="N536" i="1"/>
  <c r="K537" i="1"/>
  <c r="L537" i="1"/>
  <c r="M537" i="1"/>
  <c r="N537" i="1"/>
  <c r="K538" i="1"/>
  <c r="L538" i="1"/>
  <c r="M538" i="1"/>
  <c r="N538" i="1"/>
  <c r="K539" i="1"/>
  <c r="L539" i="1"/>
  <c r="M539" i="1"/>
  <c r="N539" i="1"/>
  <c r="K540" i="1"/>
  <c r="L540" i="1"/>
  <c r="M540" i="1"/>
  <c r="N540" i="1"/>
  <c r="K541" i="1"/>
  <c r="L541" i="1"/>
  <c r="M541" i="1"/>
  <c r="N541" i="1"/>
  <c r="K542" i="1"/>
  <c r="L542" i="1"/>
  <c r="M542" i="1"/>
  <c r="N542" i="1"/>
  <c r="K543" i="1"/>
  <c r="L543" i="1"/>
  <c r="M543" i="1"/>
  <c r="N543" i="1"/>
  <c r="K544" i="1"/>
  <c r="L544" i="1"/>
  <c r="M544" i="1"/>
  <c r="N544" i="1"/>
  <c r="K545" i="1"/>
  <c r="L545" i="1"/>
  <c r="M545" i="1"/>
  <c r="N545" i="1"/>
  <c r="K546" i="1"/>
  <c r="L546" i="1"/>
  <c r="M546" i="1"/>
  <c r="N546" i="1"/>
  <c r="K547" i="1"/>
  <c r="L547" i="1"/>
  <c r="M547" i="1"/>
  <c r="N547" i="1"/>
  <c r="K548" i="1"/>
  <c r="L548" i="1"/>
  <c r="M548" i="1"/>
  <c r="N548" i="1"/>
  <c r="K549" i="1"/>
  <c r="L549" i="1"/>
  <c r="M549" i="1"/>
  <c r="N549" i="1"/>
  <c r="K550" i="1"/>
  <c r="L550" i="1"/>
  <c r="M550" i="1"/>
  <c r="N550" i="1"/>
  <c r="K551" i="1"/>
  <c r="L551" i="1"/>
  <c r="M551" i="1"/>
  <c r="N551" i="1"/>
  <c r="K552" i="1"/>
  <c r="L552" i="1"/>
  <c r="M552" i="1"/>
  <c r="N552" i="1"/>
  <c r="K553" i="1"/>
  <c r="L553" i="1"/>
  <c r="M553" i="1"/>
  <c r="N553" i="1"/>
  <c r="K554" i="1"/>
  <c r="L554" i="1"/>
  <c r="M554" i="1"/>
  <c r="N554" i="1"/>
  <c r="K555" i="1"/>
  <c r="L555" i="1"/>
  <c r="M555" i="1"/>
  <c r="N555" i="1"/>
  <c r="K556" i="1"/>
  <c r="L556" i="1"/>
  <c r="M556" i="1"/>
  <c r="N556" i="1"/>
  <c r="K557" i="1"/>
  <c r="L557" i="1"/>
  <c r="M557" i="1"/>
  <c r="N557" i="1"/>
  <c r="K558" i="1"/>
  <c r="L558" i="1"/>
  <c r="M558" i="1"/>
  <c r="N558" i="1"/>
  <c r="K559" i="1"/>
  <c r="L559" i="1"/>
  <c r="M559" i="1"/>
  <c r="N559" i="1"/>
  <c r="K560" i="1"/>
  <c r="L560" i="1"/>
  <c r="M560" i="1"/>
  <c r="N560" i="1"/>
  <c r="K561" i="1"/>
  <c r="L561" i="1"/>
  <c r="M561" i="1"/>
  <c r="N561" i="1"/>
  <c r="K562" i="1"/>
  <c r="L562" i="1"/>
  <c r="M562" i="1"/>
  <c r="N562" i="1"/>
  <c r="K563" i="1"/>
  <c r="L563" i="1"/>
  <c r="M563" i="1"/>
  <c r="N563" i="1"/>
  <c r="K564" i="1"/>
  <c r="L564" i="1"/>
  <c r="M564" i="1"/>
  <c r="N564" i="1"/>
  <c r="K565" i="1"/>
  <c r="L565" i="1"/>
  <c r="M565" i="1"/>
  <c r="N565" i="1"/>
  <c r="K566" i="1"/>
  <c r="L566" i="1"/>
  <c r="M566" i="1"/>
  <c r="N566" i="1"/>
  <c r="K567" i="1"/>
  <c r="L567" i="1"/>
  <c r="M567" i="1"/>
  <c r="N567" i="1"/>
  <c r="K568" i="1"/>
  <c r="L568" i="1"/>
  <c r="M568" i="1"/>
  <c r="N568" i="1"/>
  <c r="K569" i="1"/>
  <c r="L569" i="1"/>
  <c r="M569" i="1"/>
  <c r="N569" i="1"/>
  <c r="K570" i="1"/>
  <c r="L570" i="1"/>
  <c r="M570" i="1"/>
  <c r="N570" i="1"/>
  <c r="K571" i="1"/>
  <c r="L571" i="1"/>
  <c r="M571" i="1"/>
  <c r="N571" i="1"/>
  <c r="K572" i="1"/>
  <c r="L572" i="1"/>
  <c r="M572" i="1"/>
  <c r="N572" i="1"/>
  <c r="K573" i="1"/>
  <c r="L573" i="1"/>
  <c r="M573" i="1"/>
  <c r="N573" i="1"/>
  <c r="K574" i="1"/>
  <c r="L574" i="1"/>
  <c r="M574" i="1"/>
  <c r="N574" i="1"/>
  <c r="K575" i="1"/>
  <c r="L575" i="1"/>
  <c r="M575" i="1"/>
  <c r="N575" i="1"/>
  <c r="K576" i="1"/>
  <c r="L576" i="1"/>
  <c r="M576" i="1"/>
  <c r="N576" i="1"/>
  <c r="K577" i="1"/>
  <c r="L577" i="1"/>
  <c r="M577" i="1"/>
  <c r="N577" i="1"/>
  <c r="K578" i="1"/>
  <c r="L578" i="1"/>
  <c r="M578" i="1"/>
  <c r="N578" i="1"/>
  <c r="K579" i="1"/>
  <c r="L579" i="1"/>
  <c r="M579" i="1"/>
  <c r="N579" i="1"/>
  <c r="K580" i="1"/>
  <c r="L580" i="1"/>
  <c r="M580" i="1"/>
  <c r="N580" i="1"/>
  <c r="K581" i="1"/>
  <c r="L581" i="1"/>
  <c r="M581" i="1"/>
  <c r="N581" i="1"/>
  <c r="K582" i="1"/>
  <c r="L582" i="1"/>
  <c r="M582" i="1"/>
  <c r="N582" i="1"/>
  <c r="K583" i="1"/>
  <c r="L583" i="1"/>
  <c r="M583" i="1"/>
  <c r="N583" i="1"/>
  <c r="K584" i="1"/>
  <c r="L584" i="1"/>
  <c r="M584" i="1"/>
  <c r="N584" i="1"/>
  <c r="K585" i="1"/>
  <c r="L585" i="1"/>
  <c r="M585" i="1"/>
  <c r="N585" i="1"/>
  <c r="K586" i="1"/>
  <c r="L586" i="1"/>
  <c r="M586" i="1"/>
  <c r="N586" i="1"/>
  <c r="K587" i="1"/>
  <c r="L587" i="1"/>
  <c r="M587" i="1"/>
  <c r="N587" i="1"/>
  <c r="K588" i="1"/>
  <c r="L588" i="1"/>
  <c r="M588" i="1"/>
  <c r="N588" i="1"/>
  <c r="K589" i="1"/>
  <c r="L589" i="1"/>
  <c r="M589" i="1"/>
  <c r="N589" i="1"/>
  <c r="K590" i="1"/>
  <c r="L590" i="1"/>
  <c r="M590" i="1"/>
  <c r="N590" i="1"/>
  <c r="K591" i="1"/>
  <c r="L591" i="1"/>
  <c r="M591" i="1"/>
  <c r="N591" i="1"/>
  <c r="K592" i="1"/>
  <c r="L592" i="1"/>
  <c r="M592" i="1"/>
  <c r="N592" i="1"/>
  <c r="K593" i="1"/>
  <c r="L593" i="1"/>
  <c r="M593" i="1"/>
  <c r="N593" i="1"/>
  <c r="K594" i="1"/>
  <c r="L594" i="1"/>
  <c r="M594" i="1"/>
  <c r="N594" i="1"/>
  <c r="K595" i="1"/>
  <c r="L595" i="1"/>
  <c r="M595" i="1"/>
  <c r="N595" i="1"/>
  <c r="K596" i="1"/>
  <c r="L596" i="1"/>
  <c r="M596" i="1"/>
  <c r="N596" i="1"/>
  <c r="N532" i="1"/>
  <c r="L532" i="1"/>
  <c r="M532" i="1"/>
  <c r="K532" i="1"/>
  <c r="K438" i="1" l="1"/>
  <c r="L438" i="1"/>
  <c r="K439" i="1"/>
  <c r="L439" i="1"/>
  <c r="K440" i="1"/>
  <c r="L440" i="1"/>
  <c r="K441" i="1"/>
  <c r="L441" i="1"/>
  <c r="K442" i="1"/>
  <c r="L442" i="1"/>
  <c r="K443" i="1"/>
  <c r="L443" i="1"/>
  <c r="K444" i="1"/>
  <c r="L444" i="1"/>
  <c r="K445" i="1"/>
  <c r="L445" i="1"/>
  <c r="K446" i="1"/>
  <c r="L446" i="1"/>
  <c r="K447" i="1"/>
  <c r="L447" i="1"/>
  <c r="K448" i="1"/>
  <c r="L448" i="1"/>
  <c r="K449" i="1"/>
  <c r="L449" i="1"/>
  <c r="K450" i="1"/>
  <c r="L450" i="1"/>
  <c r="K451" i="1"/>
  <c r="L451" i="1"/>
  <c r="K452" i="1"/>
  <c r="L452" i="1"/>
  <c r="K453" i="1"/>
  <c r="L453" i="1"/>
  <c r="K454" i="1"/>
  <c r="L454" i="1"/>
  <c r="K455" i="1"/>
  <c r="L455" i="1"/>
  <c r="K456" i="1"/>
  <c r="L456" i="1"/>
  <c r="K457" i="1"/>
  <c r="L457" i="1"/>
  <c r="K458" i="1"/>
  <c r="L458" i="1"/>
  <c r="K459" i="1"/>
  <c r="L459" i="1"/>
  <c r="K460" i="1"/>
  <c r="L460" i="1"/>
  <c r="K461" i="1"/>
  <c r="L461" i="1"/>
  <c r="K462" i="1"/>
  <c r="L462" i="1"/>
  <c r="K463" i="1"/>
  <c r="L463" i="1"/>
  <c r="K464" i="1"/>
  <c r="L464" i="1"/>
  <c r="K465" i="1"/>
  <c r="L465" i="1"/>
  <c r="K466" i="1"/>
  <c r="L466" i="1"/>
  <c r="K467" i="1"/>
  <c r="L467" i="1"/>
  <c r="K468" i="1"/>
  <c r="L468" i="1"/>
  <c r="K469" i="1"/>
  <c r="L469" i="1"/>
  <c r="K470" i="1"/>
  <c r="L470" i="1"/>
  <c r="K471" i="1"/>
  <c r="L471" i="1"/>
  <c r="K472" i="1"/>
  <c r="L472" i="1"/>
  <c r="K473" i="1"/>
  <c r="L473" i="1"/>
  <c r="K474" i="1"/>
  <c r="L474" i="1"/>
  <c r="K475" i="1"/>
  <c r="L475" i="1"/>
  <c r="K476" i="1"/>
  <c r="L476" i="1"/>
  <c r="K477" i="1"/>
  <c r="L477" i="1"/>
  <c r="K478" i="1"/>
  <c r="L478" i="1"/>
  <c r="K479" i="1"/>
  <c r="L479" i="1"/>
  <c r="K480" i="1"/>
  <c r="L480" i="1"/>
  <c r="K481" i="1"/>
  <c r="L481" i="1"/>
  <c r="K482" i="1"/>
  <c r="L482" i="1"/>
  <c r="K483" i="1"/>
  <c r="L483" i="1"/>
  <c r="K484" i="1"/>
  <c r="L484" i="1"/>
  <c r="K485" i="1"/>
  <c r="L485" i="1"/>
  <c r="K486" i="1"/>
  <c r="L486" i="1"/>
  <c r="K487" i="1"/>
  <c r="L487" i="1"/>
  <c r="K488" i="1"/>
  <c r="L488" i="1"/>
  <c r="K489" i="1"/>
  <c r="L489" i="1"/>
  <c r="K490" i="1"/>
  <c r="L490" i="1"/>
  <c r="K491" i="1"/>
  <c r="L491" i="1"/>
  <c r="K492" i="1"/>
  <c r="L492" i="1"/>
  <c r="K493" i="1"/>
  <c r="L493" i="1"/>
  <c r="K494" i="1"/>
  <c r="L494" i="1"/>
  <c r="K495" i="1"/>
  <c r="L495" i="1"/>
  <c r="K496" i="1"/>
  <c r="L496" i="1"/>
  <c r="K497" i="1"/>
  <c r="L497" i="1"/>
  <c r="K498" i="1"/>
  <c r="L498" i="1"/>
  <c r="K499" i="1"/>
  <c r="L499" i="1"/>
  <c r="K500" i="1"/>
  <c r="L500" i="1"/>
  <c r="K501" i="1"/>
  <c r="L501" i="1"/>
  <c r="K502" i="1"/>
  <c r="L502" i="1"/>
  <c r="K503" i="1"/>
  <c r="L503" i="1"/>
  <c r="K504" i="1"/>
  <c r="L504" i="1"/>
  <c r="K505" i="1"/>
  <c r="L505" i="1"/>
  <c r="K506" i="1"/>
  <c r="L506" i="1"/>
  <c r="K507" i="1"/>
  <c r="L507" i="1"/>
  <c r="K508" i="1"/>
  <c r="L508" i="1"/>
  <c r="K509" i="1"/>
  <c r="L509" i="1"/>
  <c r="K510" i="1"/>
  <c r="L510" i="1"/>
  <c r="K511" i="1"/>
  <c r="L511" i="1"/>
  <c r="K512" i="1"/>
  <c r="L512" i="1"/>
  <c r="K513" i="1"/>
  <c r="L513" i="1"/>
  <c r="K514" i="1"/>
  <c r="L514" i="1"/>
  <c r="K515" i="1"/>
  <c r="L515" i="1"/>
  <c r="K516" i="1"/>
  <c r="L516" i="1"/>
  <c r="K517" i="1"/>
  <c r="L517" i="1"/>
  <c r="K518" i="1"/>
  <c r="L518" i="1"/>
  <c r="K519" i="1"/>
  <c r="L519" i="1"/>
  <c r="K520" i="1"/>
  <c r="L520" i="1"/>
  <c r="K521" i="1"/>
  <c r="L521" i="1"/>
  <c r="K522" i="1"/>
  <c r="L522" i="1"/>
  <c r="K523" i="1"/>
  <c r="L523" i="1"/>
  <c r="K524" i="1"/>
  <c r="L524" i="1"/>
  <c r="K525" i="1"/>
  <c r="L525" i="1"/>
  <c r="K526" i="1"/>
  <c r="L526" i="1"/>
  <c r="K527" i="1"/>
  <c r="L527" i="1"/>
  <c r="K528" i="1"/>
  <c r="L528" i="1"/>
  <c r="K529" i="1"/>
  <c r="L529" i="1"/>
  <c r="L437" i="1"/>
  <c r="K437" i="1"/>
  <c r="D332" i="1"/>
  <c r="L424" i="1"/>
  <c r="L425" i="1"/>
  <c r="L426" i="1"/>
  <c r="L427" i="1"/>
  <c r="L428" i="1"/>
  <c r="L429" i="1"/>
  <c r="L430" i="1"/>
  <c r="L431" i="1"/>
  <c r="L432" i="1"/>
  <c r="L433" i="1"/>
  <c r="L434" i="1"/>
  <c r="I424" i="1"/>
  <c r="O424" i="1" s="1"/>
  <c r="I425" i="1"/>
  <c r="O425" i="1" s="1"/>
  <c r="I426" i="1"/>
  <c r="O426" i="1" s="1"/>
  <c r="I427" i="1"/>
  <c r="O427" i="1" s="1"/>
  <c r="I428" i="1"/>
  <c r="O428" i="1" s="1"/>
  <c r="I429" i="1"/>
  <c r="O429" i="1" s="1"/>
  <c r="I430" i="1"/>
  <c r="O430" i="1" s="1"/>
  <c r="I431" i="1"/>
  <c r="O431" i="1" s="1"/>
  <c r="I432" i="1"/>
  <c r="O432" i="1" s="1"/>
  <c r="I433" i="1"/>
  <c r="O433" i="1" s="1"/>
  <c r="I434" i="1"/>
  <c r="O434" i="1" s="1"/>
  <c r="C424" i="1"/>
  <c r="C425" i="1"/>
  <c r="C426" i="1"/>
  <c r="N426" i="1" s="1"/>
  <c r="C427" i="1"/>
  <c r="N427" i="1" s="1"/>
  <c r="C428" i="1"/>
  <c r="C429" i="1"/>
  <c r="C430" i="1"/>
  <c r="C431" i="1"/>
  <c r="N431" i="1" s="1"/>
  <c r="C432" i="1"/>
  <c r="C433" i="1"/>
  <c r="C434" i="1"/>
  <c r="N434" i="1" s="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I395" i="1"/>
  <c r="O395" i="1" s="1"/>
  <c r="I396" i="1"/>
  <c r="O396" i="1" s="1"/>
  <c r="I397" i="1"/>
  <c r="O397" i="1" s="1"/>
  <c r="I398" i="1"/>
  <c r="O398" i="1" s="1"/>
  <c r="I399" i="1"/>
  <c r="O399" i="1" s="1"/>
  <c r="I400" i="1"/>
  <c r="O400" i="1" s="1"/>
  <c r="I401" i="1"/>
  <c r="O401" i="1" s="1"/>
  <c r="I402" i="1"/>
  <c r="O402" i="1" s="1"/>
  <c r="I403" i="1"/>
  <c r="O403" i="1" s="1"/>
  <c r="I404" i="1"/>
  <c r="O404" i="1" s="1"/>
  <c r="I405" i="1"/>
  <c r="O405" i="1" s="1"/>
  <c r="I406" i="1"/>
  <c r="O406" i="1" s="1"/>
  <c r="I407" i="1"/>
  <c r="O407" i="1" s="1"/>
  <c r="I408" i="1"/>
  <c r="O408" i="1" s="1"/>
  <c r="I409" i="1"/>
  <c r="O409" i="1" s="1"/>
  <c r="I410" i="1"/>
  <c r="O410" i="1" s="1"/>
  <c r="I411" i="1"/>
  <c r="O411" i="1" s="1"/>
  <c r="I412" i="1"/>
  <c r="O412" i="1" s="1"/>
  <c r="I413" i="1"/>
  <c r="O413" i="1" s="1"/>
  <c r="I414" i="1"/>
  <c r="O414" i="1" s="1"/>
  <c r="I415" i="1"/>
  <c r="O415" i="1" s="1"/>
  <c r="I416" i="1"/>
  <c r="O416" i="1" s="1"/>
  <c r="I417" i="1"/>
  <c r="O417" i="1" s="1"/>
  <c r="I418" i="1"/>
  <c r="O418" i="1" s="1"/>
  <c r="I419" i="1"/>
  <c r="O419" i="1" s="1"/>
  <c r="I420" i="1"/>
  <c r="O420" i="1" s="1"/>
  <c r="I421" i="1"/>
  <c r="O421" i="1" s="1"/>
  <c r="I422" i="1"/>
  <c r="O422" i="1" s="1"/>
  <c r="I423" i="1"/>
  <c r="O423" i="1" s="1"/>
  <c r="C395" i="1"/>
  <c r="C396" i="1"/>
  <c r="N396" i="1" s="1"/>
  <c r="C397" i="1"/>
  <c r="C398" i="1"/>
  <c r="C399" i="1"/>
  <c r="C400" i="1"/>
  <c r="N400" i="1" s="1"/>
  <c r="C401" i="1"/>
  <c r="C402" i="1"/>
  <c r="C403" i="1"/>
  <c r="C404" i="1"/>
  <c r="N404" i="1" s="1"/>
  <c r="C405" i="1"/>
  <c r="C406" i="1"/>
  <c r="C407" i="1"/>
  <c r="C408" i="1"/>
  <c r="N408" i="1" s="1"/>
  <c r="C409" i="1"/>
  <c r="C410" i="1"/>
  <c r="C411" i="1"/>
  <c r="C412" i="1"/>
  <c r="N412" i="1" s="1"/>
  <c r="C413" i="1"/>
  <c r="C414" i="1"/>
  <c r="C415" i="1"/>
  <c r="C416" i="1"/>
  <c r="N416" i="1" s="1"/>
  <c r="C417" i="1"/>
  <c r="C418" i="1"/>
  <c r="C419" i="1"/>
  <c r="C420" i="1"/>
  <c r="N420" i="1" s="1"/>
  <c r="C421" i="1"/>
  <c r="C422" i="1"/>
  <c r="C423" i="1"/>
  <c r="L394"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I362" i="1"/>
  <c r="O362" i="1" s="1"/>
  <c r="I363" i="1"/>
  <c r="O363" i="1" s="1"/>
  <c r="I364" i="1"/>
  <c r="O364" i="1" s="1"/>
  <c r="I365" i="1"/>
  <c r="O365" i="1" s="1"/>
  <c r="I366" i="1"/>
  <c r="O366" i="1" s="1"/>
  <c r="I367" i="1"/>
  <c r="O367" i="1" s="1"/>
  <c r="I368" i="1"/>
  <c r="O368" i="1" s="1"/>
  <c r="I369" i="1"/>
  <c r="O369" i="1" s="1"/>
  <c r="I370" i="1"/>
  <c r="O370" i="1" s="1"/>
  <c r="I371" i="1"/>
  <c r="O371" i="1" s="1"/>
  <c r="I372" i="1"/>
  <c r="O372" i="1" s="1"/>
  <c r="I373" i="1"/>
  <c r="O373" i="1" s="1"/>
  <c r="I374" i="1"/>
  <c r="O374" i="1" s="1"/>
  <c r="I375" i="1"/>
  <c r="O375" i="1" s="1"/>
  <c r="I376" i="1"/>
  <c r="O376" i="1" s="1"/>
  <c r="I377" i="1"/>
  <c r="O377" i="1" s="1"/>
  <c r="I378" i="1"/>
  <c r="O378" i="1" s="1"/>
  <c r="I379" i="1"/>
  <c r="O379" i="1" s="1"/>
  <c r="I380" i="1"/>
  <c r="O380" i="1" s="1"/>
  <c r="I381" i="1"/>
  <c r="O381" i="1" s="1"/>
  <c r="I382" i="1"/>
  <c r="O382" i="1" s="1"/>
  <c r="I383" i="1"/>
  <c r="O383" i="1" s="1"/>
  <c r="I384" i="1"/>
  <c r="O384" i="1" s="1"/>
  <c r="I385" i="1"/>
  <c r="O385" i="1" s="1"/>
  <c r="I386" i="1"/>
  <c r="O386" i="1" s="1"/>
  <c r="I387" i="1"/>
  <c r="O387" i="1" s="1"/>
  <c r="I388" i="1"/>
  <c r="O388" i="1" s="1"/>
  <c r="I389" i="1"/>
  <c r="O389" i="1" s="1"/>
  <c r="I390" i="1"/>
  <c r="O390" i="1" s="1"/>
  <c r="I391" i="1"/>
  <c r="O391" i="1" s="1"/>
  <c r="I392" i="1"/>
  <c r="O392" i="1" s="1"/>
  <c r="I393" i="1"/>
  <c r="O393" i="1" s="1"/>
  <c r="I394" i="1"/>
  <c r="O394" i="1" s="1"/>
  <c r="C362" i="1"/>
  <c r="N362" i="1" s="1"/>
  <c r="C363" i="1"/>
  <c r="C364" i="1"/>
  <c r="N364" i="1" s="1"/>
  <c r="C365" i="1"/>
  <c r="N365" i="1" s="1"/>
  <c r="C366" i="1"/>
  <c r="N366" i="1" s="1"/>
  <c r="C367" i="1"/>
  <c r="C368" i="1"/>
  <c r="N368" i="1" s="1"/>
  <c r="C369" i="1"/>
  <c r="N369" i="1" s="1"/>
  <c r="C370" i="1"/>
  <c r="N370" i="1" s="1"/>
  <c r="C371" i="1"/>
  <c r="N371" i="1" s="1"/>
  <c r="C372" i="1"/>
  <c r="N372" i="1" s="1"/>
  <c r="C373" i="1"/>
  <c r="N373" i="1" s="1"/>
  <c r="C374" i="1"/>
  <c r="N374" i="1" s="1"/>
  <c r="C375" i="1"/>
  <c r="N375" i="1" s="1"/>
  <c r="C376" i="1"/>
  <c r="N376" i="1" s="1"/>
  <c r="C377" i="1"/>
  <c r="N377" i="1" s="1"/>
  <c r="C378" i="1"/>
  <c r="N378" i="1" s="1"/>
  <c r="C379" i="1"/>
  <c r="C380" i="1"/>
  <c r="N380" i="1" s="1"/>
  <c r="C381" i="1"/>
  <c r="N381" i="1" s="1"/>
  <c r="C382" i="1"/>
  <c r="C383" i="1"/>
  <c r="N383" i="1" s="1"/>
  <c r="C384" i="1"/>
  <c r="N384" i="1" s="1"/>
  <c r="C385" i="1"/>
  <c r="N385" i="1" s="1"/>
  <c r="C386" i="1"/>
  <c r="N386" i="1" s="1"/>
  <c r="C387" i="1"/>
  <c r="N387" i="1" s="1"/>
  <c r="C388" i="1"/>
  <c r="N388" i="1" s="1"/>
  <c r="C389" i="1"/>
  <c r="N389" i="1" s="1"/>
  <c r="C390" i="1"/>
  <c r="N390" i="1" s="1"/>
  <c r="C391" i="1"/>
  <c r="N391" i="1" s="1"/>
  <c r="C392" i="1"/>
  <c r="N392" i="1" s="1"/>
  <c r="C393" i="1"/>
  <c r="C394" i="1"/>
  <c r="N394" i="1" s="1"/>
  <c r="N382" i="1"/>
  <c r="L361" i="1"/>
  <c r="L360" i="1"/>
  <c r="L359" i="1"/>
  <c r="L358" i="1"/>
  <c r="L357" i="1"/>
  <c r="L356" i="1"/>
  <c r="L355" i="1"/>
  <c r="L354" i="1"/>
  <c r="L353" i="1"/>
  <c r="L352" i="1"/>
  <c r="L351" i="1"/>
  <c r="L350" i="1"/>
  <c r="L349" i="1"/>
  <c r="L348" i="1"/>
  <c r="L347" i="1"/>
  <c r="L346" i="1"/>
  <c r="L345" i="1"/>
  <c r="L344" i="1"/>
  <c r="L343" i="1"/>
  <c r="L342" i="1"/>
  <c r="I343" i="1"/>
  <c r="O343" i="1" s="1"/>
  <c r="I344" i="1"/>
  <c r="O344" i="1" s="1"/>
  <c r="I345" i="1"/>
  <c r="O345" i="1" s="1"/>
  <c r="I346" i="1"/>
  <c r="O346" i="1" s="1"/>
  <c r="I347" i="1"/>
  <c r="O347" i="1" s="1"/>
  <c r="I348" i="1"/>
  <c r="O348" i="1" s="1"/>
  <c r="I349" i="1"/>
  <c r="O349" i="1" s="1"/>
  <c r="I350" i="1"/>
  <c r="O350" i="1" s="1"/>
  <c r="I351" i="1"/>
  <c r="O351" i="1" s="1"/>
  <c r="I352" i="1"/>
  <c r="O352" i="1" s="1"/>
  <c r="I353" i="1"/>
  <c r="O353" i="1" s="1"/>
  <c r="I354" i="1"/>
  <c r="O354" i="1" s="1"/>
  <c r="I355" i="1"/>
  <c r="O355" i="1" s="1"/>
  <c r="I356" i="1"/>
  <c r="O356" i="1" s="1"/>
  <c r="I357" i="1"/>
  <c r="O357" i="1" s="1"/>
  <c r="I358" i="1"/>
  <c r="O358" i="1" s="1"/>
  <c r="I359" i="1"/>
  <c r="O359" i="1" s="1"/>
  <c r="I360" i="1"/>
  <c r="O360" i="1" s="1"/>
  <c r="I361" i="1"/>
  <c r="O361" i="1" s="1"/>
  <c r="I342" i="1"/>
  <c r="O342" i="1" s="1"/>
  <c r="C343" i="1"/>
  <c r="N343" i="1" s="1"/>
  <c r="C344" i="1"/>
  <c r="P344" i="1" s="1"/>
  <c r="C345" i="1"/>
  <c r="C346" i="1"/>
  <c r="C347" i="1"/>
  <c r="N347" i="1" s="1"/>
  <c r="C348" i="1"/>
  <c r="P348" i="1" s="1"/>
  <c r="C349" i="1"/>
  <c r="N349" i="1" s="1"/>
  <c r="C350" i="1"/>
  <c r="C351" i="1"/>
  <c r="N351" i="1" s="1"/>
  <c r="C352" i="1"/>
  <c r="P352" i="1" s="1"/>
  <c r="C353" i="1"/>
  <c r="C354" i="1"/>
  <c r="C355" i="1"/>
  <c r="N355" i="1" s="1"/>
  <c r="C356" i="1"/>
  <c r="N356" i="1" s="1"/>
  <c r="C357" i="1"/>
  <c r="C358" i="1"/>
  <c r="C359" i="1"/>
  <c r="N359" i="1" s="1"/>
  <c r="C360" i="1"/>
  <c r="N360" i="1" s="1"/>
  <c r="C361" i="1"/>
  <c r="C342" i="1"/>
  <c r="D339" i="1"/>
  <c r="D338" i="1"/>
  <c r="D337" i="1"/>
  <c r="D336" i="1"/>
  <c r="C339" i="1"/>
  <c r="K339" i="1" s="1"/>
  <c r="C338" i="1"/>
  <c r="K338" i="1" s="1"/>
  <c r="C337" i="1"/>
  <c r="K337" i="1" s="1"/>
  <c r="C336" i="1"/>
  <c r="K336" i="1" s="1"/>
  <c r="D333" i="1"/>
  <c r="C333" i="1"/>
  <c r="C305" i="1"/>
  <c r="C306" i="1"/>
  <c r="C307" i="1"/>
  <c r="C304" i="1"/>
  <c r="C332" i="1"/>
  <c r="C81" i="1"/>
  <c r="K81" i="1" s="1"/>
  <c r="P202" i="1"/>
  <c r="O202" i="1"/>
  <c r="N202" i="1"/>
  <c r="E202" i="1"/>
  <c r="P201" i="1"/>
  <c r="O201" i="1"/>
  <c r="N201" i="1"/>
  <c r="E201" i="1"/>
  <c r="P199" i="1"/>
  <c r="O199" i="1"/>
  <c r="N199" i="1"/>
  <c r="E199" i="1"/>
  <c r="P200" i="1"/>
  <c r="O200" i="1"/>
  <c r="N200" i="1"/>
  <c r="E200" i="1"/>
  <c r="P198" i="1"/>
  <c r="O198" i="1"/>
  <c r="N198" i="1"/>
  <c r="E198" i="1"/>
  <c r="P197" i="1"/>
  <c r="O197" i="1"/>
  <c r="N197" i="1"/>
  <c r="E197" i="1"/>
  <c r="P195" i="1"/>
  <c r="O195" i="1"/>
  <c r="N195" i="1"/>
  <c r="E195" i="1"/>
  <c r="P196" i="1"/>
  <c r="O196" i="1"/>
  <c r="N196" i="1"/>
  <c r="E196" i="1"/>
  <c r="N169" i="1"/>
  <c r="O169" i="1"/>
  <c r="P169" i="1"/>
  <c r="N171" i="1"/>
  <c r="O171" i="1"/>
  <c r="P171" i="1"/>
  <c r="N170" i="1"/>
  <c r="O170" i="1"/>
  <c r="P170" i="1"/>
  <c r="N172" i="1"/>
  <c r="O172" i="1"/>
  <c r="P172" i="1"/>
  <c r="N173" i="1"/>
  <c r="O173" i="1"/>
  <c r="P173" i="1"/>
  <c r="N174" i="1"/>
  <c r="O174" i="1"/>
  <c r="P174" i="1"/>
  <c r="N175" i="1"/>
  <c r="O175" i="1"/>
  <c r="P175" i="1"/>
  <c r="N176" i="1"/>
  <c r="O176" i="1"/>
  <c r="P176" i="1"/>
  <c r="N177" i="1"/>
  <c r="O177" i="1"/>
  <c r="P177" i="1"/>
  <c r="N178" i="1"/>
  <c r="O178" i="1"/>
  <c r="P178" i="1"/>
  <c r="N179" i="1"/>
  <c r="O179" i="1"/>
  <c r="P179" i="1"/>
  <c r="N180" i="1"/>
  <c r="O180" i="1"/>
  <c r="P180" i="1"/>
  <c r="N181" i="1"/>
  <c r="O181" i="1"/>
  <c r="P181" i="1"/>
  <c r="N182" i="1"/>
  <c r="O182" i="1"/>
  <c r="P182" i="1"/>
  <c r="N184" i="1"/>
  <c r="O184" i="1"/>
  <c r="P184" i="1"/>
  <c r="N183" i="1"/>
  <c r="O183" i="1"/>
  <c r="P183" i="1"/>
  <c r="N185" i="1"/>
  <c r="O185" i="1"/>
  <c r="P185" i="1"/>
  <c r="N188" i="1"/>
  <c r="O188" i="1"/>
  <c r="P188" i="1"/>
  <c r="N186" i="1"/>
  <c r="O186" i="1"/>
  <c r="P186" i="1"/>
  <c r="N187" i="1"/>
  <c r="O187" i="1"/>
  <c r="P187" i="1"/>
  <c r="N189" i="1"/>
  <c r="O189" i="1"/>
  <c r="P189" i="1"/>
  <c r="N190" i="1"/>
  <c r="O190" i="1"/>
  <c r="P190" i="1"/>
  <c r="N191" i="1"/>
  <c r="O191" i="1"/>
  <c r="P191" i="1"/>
  <c r="N192" i="1"/>
  <c r="O192" i="1"/>
  <c r="P192" i="1"/>
  <c r="N193" i="1"/>
  <c r="O193" i="1"/>
  <c r="P193" i="1"/>
  <c r="N194" i="1"/>
  <c r="O194" i="1"/>
  <c r="P194" i="1"/>
  <c r="E169" i="1"/>
  <c r="E171" i="1"/>
  <c r="E170" i="1"/>
  <c r="E172" i="1"/>
  <c r="E173" i="1"/>
  <c r="E174" i="1"/>
  <c r="E175" i="1"/>
  <c r="E176" i="1"/>
  <c r="E177" i="1"/>
  <c r="E178" i="1"/>
  <c r="E179" i="1"/>
  <c r="E180" i="1"/>
  <c r="E181" i="1"/>
  <c r="E182" i="1"/>
  <c r="E184" i="1"/>
  <c r="E183" i="1"/>
  <c r="E185" i="1"/>
  <c r="E188" i="1"/>
  <c r="E186" i="1"/>
  <c r="E187" i="1"/>
  <c r="E189" i="1"/>
  <c r="E190" i="1"/>
  <c r="E191" i="1"/>
  <c r="E192" i="1"/>
  <c r="E193" i="1"/>
  <c r="E194" i="1"/>
  <c r="E168" i="1"/>
  <c r="N168" i="1"/>
  <c r="O168" i="1"/>
  <c r="P168" i="1"/>
  <c r="E167" i="1"/>
  <c r="N167" i="1"/>
  <c r="O167" i="1"/>
  <c r="P167" i="1"/>
  <c r="P432" i="1" l="1"/>
  <c r="P383" i="1"/>
  <c r="P379" i="1"/>
  <c r="P367" i="1"/>
  <c r="P363" i="1"/>
  <c r="P361" i="1"/>
  <c r="P353" i="1"/>
  <c r="P345" i="1"/>
  <c r="N367" i="1"/>
  <c r="P390" i="1"/>
  <c r="P386" i="1"/>
  <c r="P382" i="1"/>
  <c r="P378" i="1"/>
  <c r="P374" i="1"/>
  <c r="P370" i="1"/>
  <c r="P366" i="1"/>
  <c r="P362" i="1"/>
  <c r="P422" i="1"/>
  <c r="P418" i="1"/>
  <c r="P414" i="1"/>
  <c r="P410" i="1"/>
  <c r="P406" i="1"/>
  <c r="P402" i="1"/>
  <c r="P428" i="1"/>
  <c r="P424" i="1"/>
  <c r="P357" i="1"/>
  <c r="P349" i="1"/>
  <c r="P423" i="1"/>
  <c r="P419" i="1"/>
  <c r="P415" i="1"/>
  <c r="P411" i="1"/>
  <c r="P407" i="1"/>
  <c r="P403" i="1"/>
  <c r="P399" i="1"/>
  <c r="P395" i="1"/>
  <c r="P433" i="1"/>
  <c r="P429" i="1"/>
  <c r="P425" i="1"/>
  <c r="T194" i="1"/>
  <c r="T190" i="1"/>
  <c r="T188" i="1"/>
  <c r="T182" i="1"/>
  <c r="T178" i="1"/>
  <c r="T174" i="1"/>
  <c r="P342" i="1"/>
  <c r="P358" i="1"/>
  <c r="P354" i="1"/>
  <c r="P350" i="1"/>
  <c r="P346" i="1"/>
  <c r="P394" i="1"/>
  <c r="P398" i="1"/>
  <c r="P434" i="1"/>
  <c r="P430" i="1"/>
  <c r="P426" i="1"/>
  <c r="N430" i="1"/>
  <c r="P355" i="1"/>
  <c r="T193" i="1"/>
  <c r="T189" i="1"/>
  <c r="T185" i="1"/>
  <c r="T181" i="1"/>
  <c r="T177" i="1"/>
  <c r="T173" i="1"/>
  <c r="N345" i="1"/>
  <c r="P393" i="1"/>
  <c r="P389" i="1"/>
  <c r="P385" i="1"/>
  <c r="P381" i="1"/>
  <c r="P377" i="1"/>
  <c r="P373" i="1"/>
  <c r="P369" i="1"/>
  <c r="P365" i="1"/>
  <c r="P421" i="1"/>
  <c r="P417" i="1"/>
  <c r="P413" i="1"/>
  <c r="P409" i="1"/>
  <c r="P405" i="1"/>
  <c r="P401" i="1"/>
  <c r="P397" i="1"/>
  <c r="N428" i="1"/>
  <c r="N432" i="1"/>
  <c r="N424" i="1"/>
  <c r="P359" i="1"/>
  <c r="N350" i="1"/>
  <c r="N346" i="1"/>
  <c r="N379" i="1"/>
  <c r="N363" i="1"/>
  <c r="N423" i="1"/>
  <c r="N421" i="1"/>
  <c r="N419" i="1"/>
  <c r="N417" i="1"/>
  <c r="N415" i="1"/>
  <c r="N413" i="1"/>
  <c r="N411" i="1"/>
  <c r="N409" i="1"/>
  <c r="N407" i="1"/>
  <c r="N405" i="1"/>
  <c r="N403" i="1"/>
  <c r="N401" i="1"/>
  <c r="N399" i="1"/>
  <c r="N397" i="1"/>
  <c r="N395" i="1"/>
  <c r="P420" i="1"/>
  <c r="P416" i="1"/>
  <c r="P412" i="1"/>
  <c r="P408" i="1"/>
  <c r="P404" i="1"/>
  <c r="P400" i="1"/>
  <c r="P396" i="1"/>
  <c r="P392" i="1"/>
  <c r="P388" i="1"/>
  <c r="P384" i="1"/>
  <c r="P380" i="1"/>
  <c r="P376" i="1"/>
  <c r="P372" i="1"/>
  <c r="P368" i="1"/>
  <c r="P364" i="1"/>
  <c r="P360" i="1"/>
  <c r="P356" i="1"/>
  <c r="P351" i="1"/>
  <c r="P347" i="1"/>
  <c r="P343" i="1"/>
  <c r="N342" i="1"/>
  <c r="N358" i="1"/>
  <c r="N354" i="1"/>
  <c r="P431" i="1"/>
  <c r="P427" i="1"/>
  <c r="P391" i="1"/>
  <c r="P387" i="1"/>
  <c r="P375" i="1"/>
  <c r="P371" i="1"/>
  <c r="N361" i="1"/>
  <c r="N357" i="1"/>
  <c r="N353" i="1"/>
  <c r="N348" i="1"/>
  <c r="N344" i="1"/>
  <c r="N393" i="1"/>
  <c r="N422" i="1"/>
  <c r="N418" i="1"/>
  <c r="N414" i="1"/>
  <c r="N410" i="1"/>
  <c r="N406" i="1"/>
  <c r="N402" i="1"/>
  <c r="N398" i="1"/>
  <c r="N433" i="1"/>
  <c r="N429" i="1"/>
  <c r="N425" i="1"/>
  <c r="N352" i="1"/>
  <c r="T171" i="1"/>
  <c r="K332" i="1"/>
  <c r="T169" i="1"/>
  <c r="T170" i="1"/>
  <c r="K333" i="1"/>
  <c r="T183" i="1"/>
  <c r="T186" i="1"/>
  <c r="T199" i="1"/>
  <c r="T201" i="1"/>
  <c r="T202" i="1"/>
  <c r="T200" i="1"/>
  <c r="T172" i="1"/>
  <c r="T196" i="1"/>
  <c r="T198" i="1"/>
  <c r="T192" i="1"/>
  <c r="T187" i="1"/>
  <c r="T180" i="1"/>
  <c r="T176" i="1"/>
  <c r="T195" i="1"/>
  <c r="T197" i="1"/>
  <c r="T167" i="1"/>
  <c r="T168" i="1"/>
  <c r="T191" i="1"/>
  <c r="T184" i="1"/>
  <c r="T179" i="1"/>
  <c r="T175" i="1"/>
  <c r="N147" i="1" l="1"/>
  <c r="O147" i="1"/>
  <c r="P147" i="1"/>
  <c r="N153" i="1"/>
  <c r="O153" i="1"/>
  <c r="P153" i="1"/>
  <c r="N149" i="1"/>
  <c r="O149" i="1"/>
  <c r="P149" i="1"/>
  <c r="N151" i="1"/>
  <c r="O151" i="1"/>
  <c r="P151" i="1"/>
  <c r="N152" i="1"/>
  <c r="O152" i="1"/>
  <c r="P152" i="1"/>
  <c r="N154" i="1"/>
  <c r="O154" i="1"/>
  <c r="P154" i="1"/>
  <c r="N155" i="1"/>
  <c r="O155" i="1"/>
  <c r="P155" i="1"/>
  <c r="N156" i="1"/>
  <c r="O156" i="1"/>
  <c r="P156" i="1"/>
  <c r="N157" i="1"/>
  <c r="O157" i="1"/>
  <c r="P157" i="1"/>
  <c r="N158" i="1"/>
  <c r="O158" i="1"/>
  <c r="P158" i="1"/>
  <c r="N159" i="1"/>
  <c r="O159" i="1"/>
  <c r="P159" i="1"/>
  <c r="N160" i="1"/>
  <c r="O160" i="1"/>
  <c r="P160" i="1"/>
  <c r="N148" i="1"/>
  <c r="O148" i="1"/>
  <c r="P148" i="1"/>
  <c r="N161" i="1"/>
  <c r="O161" i="1"/>
  <c r="P161" i="1"/>
  <c r="N162" i="1"/>
  <c r="O162" i="1"/>
  <c r="P162" i="1"/>
  <c r="N150" i="1"/>
  <c r="O150" i="1"/>
  <c r="P150" i="1"/>
  <c r="N163" i="1"/>
  <c r="O163" i="1"/>
  <c r="P163" i="1"/>
  <c r="N164" i="1"/>
  <c r="O164" i="1"/>
  <c r="P164" i="1"/>
  <c r="N165" i="1"/>
  <c r="O165" i="1"/>
  <c r="P165" i="1"/>
  <c r="N166" i="1"/>
  <c r="O166" i="1"/>
  <c r="P166" i="1"/>
  <c r="E147" i="1"/>
  <c r="E153" i="1"/>
  <c r="E149" i="1"/>
  <c r="E151" i="1"/>
  <c r="E152" i="1"/>
  <c r="E154" i="1"/>
  <c r="E155" i="1"/>
  <c r="E156" i="1"/>
  <c r="E157" i="1"/>
  <c r="E158" i="1"/>
  <c r="E159" i="1"/>
  <c r="E160" i="1"/>
  <c r="E148" i="1"/>
  <c r="E161" i="1"/>
  <c r="E162" i="1"/>
  <c r="E150" i="1"/>
  <c r="E163" i="1"/>
  <c r="E164" i="1"/>
  <c r="E165" i="1"/>
  <c r="E166" i="1"/>
  <c r="C311" i="1"/>
  <c r="K311" i="1" s="1"/>
  <c r="C312" i="1"/>
  <c r="K312" i="1" s="1"/>
  <c r="C313" i="1"/>
  <c r="K313" i="1" s="1"/>
  <c r="C314" i="1"/>
  <c r="K314" i="1" s="1"/>
  <c r="C315" i="1"/>
  <c r="K315" i="1" s="1"/>
  <c r="C316" i="1"/>
  <c r="K316" i="1" s="1"/>
  <c r="C317" i="1"/>
  <c r="K317" i="1" s="1"/>
  <c r="C318" i="1"/>
  <c r="K318" i="1" s="1"/>
  <c r="C319" i="1"/>
  <c r="C320" i="1"/>
  <c r="K320" i="1" s="1"/>
  <c r="C321" i="1"/>
  <c r="K321" i="1" s="1"/>
  <c r="C322" i="1"/>
  <c r="K322" i="1" s="1"/>
  <c r="C323" i="1"/>
  <c r="K323" i="1" s="1"/>
  <c r="C324" i="1"/>
  <c r="K324" i="1" s="1"/>
  <c r="C325" i="1"/>
  <c r="K325" i="1" s="1"/>
  <c r="C326" i="1"/>
  <c r="K326" i="1" s="1"/>
  <c r="C327" i="1"/>
  <c r="K327" i="1" s="1"/>
  <c r="C328" i="1"/>
  <c r="K328" i="1" s="1"/>
  <c r="C329" i="1"/>
  <c r="K329" i="1" s="1"/>
  <c r="C310" i="1"/>
  <c r="K310" i="1" s="1"/>
  <c r="K319" i="1"/>
  <c r="T151" i="1" l="1"/>
  <c r="T165" i="1"/>
  <c r="T162" i="1"/>
  <c r="T159" i="1"/>
  <c r="T155" i="1"/>
  <c r="T149" i="1"/>
  <c r="T164" i="1"/>
  <c r="T158" i="1"/>
  <c r="T154" i="1"/>
  <c r="T153" i="1"/>
  <c r="T161" i="1"/>
  <c r="T148" i="1"/>
  <c r="T160" i="1"/>
  <c r="T156" i="1"/>
  <c r="T152" i="1"/>
  <c r="T147" i="1"/>
  <c r="T163" i="1"/>
  <c r="T166" i="1"/>
  <c r="T150" i="1"/>
  <c r="T157" i="1"/>
  <c r="F230" i="1"/>
  <c r="J230" i="1" s="1"/>
  <c r="F293" i="1"/>
  <c r="J293" i="1" s="1"/>
  <c r="F294" i="1"/>
  <c r="J294" i="1" s="1"/>
  <c r="F295" i="1"/>
  <c r="J295" i="1" s="1"/>
  <c r="F296" i="1"/>
  <c r="J296" i="1" s="1"/>
  <c r="F297" i="1"/>
  <c r="J297" i="1" s="1"/>
  <c r="F298" i="1"/>
  <c r="J298" i="1" s="1"/>
  <c r="F299" i="1"/>
  <c r="J299" i="1" s="1"/>
  <c r="F300" i="1"/>
  <c r="J300" i="1" s="1"/>
  <c r="F301" i="1"/>
  <c r="J301" i="1" s="1"/>
  <c r="D293" i="1"/>
  <c r="D294" i="1"/>
  <c r="D295" i="1"/>
  <c r="D296" i="1"/>
  <c r="D297" i="1"/>
  <c r="D298" i="1"/>
  <c r="D299" i="1"/>
  <c r="D300" i="1"/>
  <c r="D301" i="1"/>
  <c r="F284" i="1"/>
  <c r="J284" i="1" s="1"/>
  <c r="F285" i="1"/>
  <c r="J285" i="1" s="1"/>
  <c r="F286" i="1"/>
  <c r="J286" i="1" s="1"/>
  <c r="F287" i="1"/>
  <c r="J287" i="1" s="1"/>
  <c r="F288" i="1"/>
  <c r="J288" i="1" s="1"/>
  <c r="F289" i="1"/>
  <c r="J289" i="1" s="1"/>
  <c r="F290" i="1"/>
  <c r="J290" i="1" s="1"/>
  <c r="F291" i="1"/>
  <c r="J291" i="1" s="1"/>
  <c r="F292" i="1"/>
  <c r="J292" i="1" s="1"/>
  <c r="D284" i="1"/>
  <c r="D285" i="1"/>
  <c r="D286" i="1"/>
  <c r="D287" i="1"/>
  <c r="D288" i="1"/>
  <c r="D289" i="1"/>
  <c r="D290" i="1"/>
  <c r="D291" i="1"/>
  <c r="D292" i="1"/>
  <c r="F275" i="1"/>
  <c r="J275" i="1" s="1"/>
  <c r="F276" i="1"/>
  <c r="F277" i="1"/>
  <c r="F278" i="1"/>
  <c r="J278" i="1" s="1"/>
  <c r="F279" i="1"/>
  <c r="J279" i="1" s="1"/>
  <c r="F280" i="1"/>
  <c r="J280" i="1" s="1"/>
  <c r="F281" i="1"/>
  <c r="F282" i="1"/>
  <c r="J282" i="1" s="1"/>
  <c r="F283" i="1"/>
  <c r="J283" i="1" s="1"/>
  <c r="D275" i="1"/>
  <c r="D276" i="1"/>
  <c r="D277" i="1"/>
  <c r="D278" i="1"/>
  <c r="D279" i="1"/>
  <c r="D280" i="1"/>
  <c r="D281" i="1"/>
  <c r="D282" i="1"/>
  <c r="D283" i="1"/>
  <c r="D266" i="1"/>
  <c r="D267" i="1"/>
  <c r="D268" i="1"/>
  <c r="D269" i="1"/>
  <c r="D270" i="1"/>
  <c r="D271" i="1"/>
  <c r="D272" i="1"/>
  <c r="D273" i="1"/>
  <c r="D274" i="1"/>
  <c r="F266" i="1"/>
  <c r="J266" i="1" s="1"/>
  <c r="F267" i="1"/>
  <c r="J267" i="1" s="1"/>
  <c r="F268" i="1"/>
  <c r="J268" i="1" s="1"/>
  <c r="F269" i="1"/>
  <c r="J269" i="1" s="1"/>
  <c r="F270" i="1"/>
  <c r="J270" i="1" s="1"/>
  <c r="F271" i="1"/>
  <c r="F272" i="1"/>
  <c r="J272" i="1" s="1"/>
  <c r="F273" i="1"/>
  <c r="J273" i="1" s="1"/>
  <c r="F274" i="1"/>
  <c r="J274" i="1" s="1"/>
  <c r="F257" i="1"/>
  <c r="J257" i="1" s="1"/>
  <c r="F258" i="1"/>
  <c r="J258" i="1" s="1"/>
  <c r="F259" i="1"/>
  <c r="J259" i="1" s="1"/>
  <c r="F260" i="1"/>
  <c r="J260" i="1" s="1"/>
  <c r="F261" i="1"/>
  <c r="J261" i="1" s="1"/>
  <c r="F262" i="1"/>
  <c r="J262" i="1" s="1"/>
  <c r="F263" i="1"/>
  <c r="J263" i="1" s="1"/>
  <c r="F264" i="1"/>
  <c r="J264" i="1" s="1"/>
  <c r="F265" i="1"/>
  <c r="J265" i="1" s="1"/>
  <c r="D257" i="1"/>
  <c r="D258" i="1"/>
  <c r="D259" i="1"/>
  <c r="D260" i="1"/>
  <c r="D261" i="1"/>
  <c r="D262" i="1"/>
  <c r="D263" i="1"/>
  <c r="D264" i="1"/>
  <c r="D265" i="1"/>
  <c r="F248" i="1"/>
  <c r="J248" i="1" s="1"/>
  <c r="F249" i="1"/>
  <c r="J249" i="1" s="1"/>
  <c r="F250" i="1"/>
  <c r="J250" i="1" s="1"/>
  <c r="F251" i="1"/>
  <c r="J251" i="1" s="1"/>
  <c r="F252" i="1"/>
  <c r="J252" i="1" s="1"/>
  <c r="F253" i="1"/>
  <c r="J253" i="1" s="1"/>
  <c r="F254" i="1"/>
  <c r="J254" i="1" s="1"/>
  <c r="F255" i="1"/>
  <c r="J255" i="1" s="1"/>
  <c r="F256" i="1"/>
  <c r="J256" i="1" s="1"/>
  <c r="D248" i="1"/>
  <c r="D249" i="1"/>
  <c r="D250" i="1"/>
  <c r="D251" i="1"/>
  <c r="D252" i="1"/>
  <c r="D253" i="1"/>
  <c r="D254" i="1"/>
  <c r="D255" i="1"/>
  <c r="D256" i="1"/>
  <c r="F231" i="1"/>
  <c r="J231" i="1" s="1"/>
  <c r="F232" i="1"/>
  <c r="J232" i="1" s="1"/>
  <c r="F233" i="1"/>
  <c r="J233" i="1" s="1"/>
  <c r="F234" i="1"/>
  <c r="J234" i="1" s="1"/>
  <c r="F235" i="1"/>
  <c r="J235" i="1" s="1"/>
  <c r="F236" i="1"/>
  <c r="J236" i="1" s="1"/>
  <c r="F237" i="1"/>
  <c r="J237" i="1" s="1"/>
  <c r="F238" i="1"/>
  <c r="J238" i="1" s="1"/>
  <c r="F239" i="1"/>
  <c r="J239" i="1" s="1"/>
  <c r="F240" i="1"/>
  <c r="J240" i="1" s="1"/>
  <c r="F241" i="1"/>
  <c r="J241" i="1" s="1"/>
  <c r="F242" i="1"/>
  <c r="J242" i="1" s="1"/>
  <c r="F243" i="1"/>
  <c r="J243" i="1" s="1"/>
  <c r="F244" i="1"/>
  <c r="J244" i="1" s="1"/>
  <c r="F245" i="1"/>
  <c r="J245" i="1" s="1"/>
  <c r="F246" i="1"/>
  <c r="J246" i="1" s="1"/>
  <c r="F247" i="1"/>
  <c r="D239" i="1"/>
  <c r="D240" i="1"/>
  <c r="D241" i="1"/>
  <c r="D242" i="1"/>
  <c r="D243" i="1"/>
  <c r="D244" i="1"/>
  <c r="D245" i="1"/>
  <c r="D246" i="1"/>
  <c r="D247" i="1"/>
  <c r="D231" i="1"/>
  <c r="D232" i="1"/>
  <c r="D233" i="1"/>
  <c r="D234" i="1"/>
  <c r="D235" i="1"/>
  <c r="D236" i="1"/>
  <c r="D237" i="1"/>
  <c r="D238" i="1"/>
  <c r="D230" i="1"/>
  <c r="C213" i="1"/>
  <c r="K213" i="1" s="1"/>
  <c r="C214" i="1"/>
  <c r="K214" i="1" s="1"/>
  <c r="C216" i="1"/>
  <c r="K216" i="1" s="1"/>
  <c r="C218" i="1"/>
  <c r="K218" i="1" s="1"/>
  <c r="C217" i="1"/>
  <c r="K217" i="1" s="1"/>
  <c r="C215" i="1"/>
  <c r="K215" i="1" s="1"/>
  <c r="C220" i="1"/>
  <c r="K220" i="1" s="1"/>
  <c r="C219" i="1"/>
  <c r="K219" i="1" s="1"/>
  <c r="C224" i="1"/>
  <c r="K224" i="1" s="1"/>
  <c r="C223" i="1"/>
  <c r="K223" i="1" s="1"/>
  <c r="C222" i="1"/>
  <c r="K222" i="1" s="1"/>
  <c r="C221" i="1"/>
  <c r="K221" i="1" s="1"/>
  <c r="C226" i="1"/>
  <c r="K226" i="1" s="1"/>
  <c r="C225" i="1"/>
  <c r="K225" i="1" s="1"/>
  <c r="C207" i="1"/>
  <c r="K207" i="1" s="1"/>
  <c r="C211" i="1"/>
  <c r="K211" i="1" s="1"/>
  <c r="C212" i="1"/>
  <c r="K212" i="1" s="1"/>
  <c r="C209" i="1"/>
  <c r="K209" i="1" s="1"/>
  <c r="C208" i="1"/>
  <c r="K208" i="1" s="1"/>
  <c r="C206" i="1"/>
  <c r="K206" i="1" s="1"/>
  <c r="C210" i="1"/>
  <c r="K210" i="1" s="1"/>
  <c r="C205" i="1"/>
  <c r="K205" i="1" s="1"/>
  <c r="K298" i="1" l="1"/>
  <c r="K294" i="1"/>
  <c r="K237" i="1"/>
  <c r="K233" i="1"/>
  <c r="K263" i="1"/>
  <c r="K259" i="1"/>
  <c r="K253" i="1"/>
  <c r="K249" i="1"/>
  <c r="K289" i="1"/>
  <c r="K285" i="1"/>
  <c r="K245" i="1"/>
  <c r="K241" i="1"/>
  <c r="K256" i="1"/>
  <c r="K252" i="1"/>
  <c r="K248" i="1"/>
  <c r="K271" i="1"/>
  <c r="K282" i="1"/>
  <c r="K278" i="1"/>
  <c r="K291" i="1"/>
  <c r="K287" i="1"/>
  <c r="K247" i="1"/>
  <c r="K236" i="1"/>
  <c r="K232" i="1"/>
  <c r="K280" i="1"/>
  <c r="K276" i="1"/>
  <c r="K230" i="1"/>
  <c r="K244" i="1"/>
  <c r="K240" i="1"/>
  <c r="K255" i="1"/>
  <c r="K251" i="1"/>
  <c r="K265" i="1"/>
  <c r="K261" i="1"/>
  <c r="K300" i="1"/>
  <c r="K296" i="1"/>
  <c r="K301" i="1"/>
  <c r="K297" i="1"/>
  <c r="K293" i="1"/>
  <c r="K264" i="1"/>
  <c r="K260" i="1"/>
  <c r="K273" i="1"/>
  <c r="K269" i="1"/>
  <c r="K283" i="1"/>
  <c r="K279" i="1"/>
  <c r="K275" i="1"/>
  <c r="K290" i="1"/>
  <c r="K286" i="1"/>
  <c r="K272" i="1"/>
  <c r="K268" i="1"/>
  <c r="K262" i="1"/>
  <c r="K258" i="1"/>
  <c r="K281" i="1"/>
  <c r="K277" i="1"/>
  <c r="K292" i="1"/>
  <c r="K288" i="1"/>
  <c r="K284" i="1"/>
  <c r="K299" i="1"/>
  <c r="K295" i="1"/>
  <c r="K246" i="1"/>
  <c r="K242" i="1"/>
  <c r="K257" i="1"/>
  <c r="K267" i="1"/>
  <c r="K243" i="1"/>
  <c r="K239" i="1"/>
  <c r="K235" i="1"/>
  <c r="K231" i="1"/>
  <c r="J247" i="1"/>
  <c r="K274" i="1"/>
  <c r="K270" i="1"/>
  <c r="K266" i="1"/>
  <c r="K254" i="1"/>
  <c r="K250" i="1"/>
  <c r="K238" i="1"/>
  <c r="K234" i="1"/>
  <c r="J271" i="1"/>
  <c r="J277" i="1"/>
  <c r="J276" i="1"/>
  <c r="J281" i="1"/>
  <c r="N130" i="1"/>
  <c r="O130" i="1"/>
  <c r="P130" i="1"/>
  <c r="N128" i="1"/>
  <c r="O128" i="1"/>
  <c r="P128" i="1"/>
  <c r="N127" i="1"/>
  <c r="O127" i="1"/>
  <c r="P127" i="1"/>
  <c r="N129" i="1"/>
  <c r="O129" i="1"/>
  <c r="P129" i="1"/>
  <c r="N132" i="1"/>
  <c r="O132" i="1"/>
  <c r="P132" i="1"/>
  <c r="N134" i="1"/>
  <c r="O134" i="1"/>
  <c r="P134" i="1"/>
  <c r="N133" i="1"/>
  <c r="O133" i="1"/>
  <c r="P133" i="1"/>
  <c r="N131" i="1"/>
  <c r="O131" i="1"/>
  <c r="P131" i="1"/>
  <c r="N135" i="1"/>
  <c r="O135" i="1"/>
  <c r="P135" i="1"/>
  <c r="N136" i="1"/>
  <c r="O136" i="1"/>
  <c r="P136" i="1"/>
  <c r="N137" i="1"/>
  <c r="O137" i="1"/>
  <c r="P137" i="1"/>
  <c r="N138" i="1"/>
  <c r="O138" i="1"/>
  <c r="P138" i="1"/>
  <c r="N139" i="1"/>
  <c r="O139" i="1"/>
  <c r="P139" i="1"/>
  <c r="N140" i="1"/>
  <c r="O140" i="1"/>
  <c r="P140" i="1"/>
  <c r="N141" i="1"/>
  <c r="O141" i="1"/>
  <c r="P141" i="1"/>
  <c r="N142" i="1"/>
  <c r="O142" i="1"/>
  <c r="P142" i="1"/>
  <c r="N143" i="1"/>
  <c r="O143" i="1"/>
  <c r="P143" i="1"/>
  <c r="N144" i="1"/>
  <c r="O144" i="1"/>
  <c r="P144" i="1"/>
  <c r="N145" i="1"/>
  <c r="O145" i="1"/>
  <c r="P145" i="1"/>
  <c r="N146" i="1"/>
  <c r="O146" i="1"/>
  <c r="P146" i="1"/>
  <c r="E130" i="1"/>
  <c r="E128" i="1"/>
  <c r="E127" i="1"/>
  <c r="E129" i="1"/>
  <c r="E132" i="1"/>
  <c r="E134" i="1"/>
  <c r="E133" i="1"/>
  <c r="E131" i="1"/>
  <c r="E135" i="1"/>
  <c r="E136" i="1"/>
  <c r="E137" i="1"/>
  <c r="E138" i="1"/>
  <c r="E139" i="1"/>
  <c r="E140" i="1"/>
  <c r="E141" i="1"/>
  <c r="E142" i="1"/>
  <c r="E143" i="1"/>
  <c r="E144" i="1"/>
  <c r="E145" i="1"/>
  <c r="E146" i="1"/>
  <c r="N120" i="1"/>
  <c r="O120" i="1"/>
  <c r="P120" i="1"/>
  <c r="N119" i="1"/>
  <c r="O119" i="1"/>
  <c r="P119" i="1"/>
  <c r="N121" i="1"/>
  <c r="O121" i="1"/>
  <c r="P121" i="1"/>
  <c r="N124" i="1"/>
  <c r="O124" i="1"/>
  <c r="P124" i="1"/>
  <c r="N122" i="1"/>
  <c r="O122" i="1"/>
  <c r="P122" i="1"/>
  <c r="N123" i="1"/>
  <c r="O123" i="1"/>
  <c r="P123" i="1"/>
  <c r="N125" i="1"/>
  <c r="O125" i="1"/>
  <c r="P125" i="1"/>
  <c r="N126" i="1"/>
  <c r="O126" i="1"/>
  <c r="P126" i="1"/>
  <c r="E120" i="1"/>
  <c r="E119" i="1"/>
  <c r="E121" i="1"/>
  <c r="E124" i="1"/>
  <c r="E122" i="1"/>
  <c r="E123" i="1"/>
  <c r="E125" i="1"/>
  <c r="E126" i="1"/>
  <c r="N117" i="1"/>
  <c r="O117" i="1"/>
  <c r="P117" i="1"/>
  <c r="N116" i="1"/>
  <c r="O116" i="1"/>
  <c r="P116" i="1"/>
  <c r="N118" i="1"/>
  <c r="O118" i="1"/>
  <c r="P118" i="1"/>
  <c r="N115" i="1"/>
  <c r="O115" i="1"/>
  <c r="P115" i="1"/>
  <c r="E117" i="1"/>
  <c r="E116" i="1"/>
  <c r="E118" i="1"/>
  <c r="E115" i="1"/>
  <c r="N114" i="1"/>
  <c r="O114" i="1"/>
  <c r="P114" i="1"/>
  <c r="N113" i="1"/>
  <c r="O113" i="1"/>
  <c r="P113" i="1"/>
  <c r="E114" i="1"/>
  <c r="E113" i="1"/>
  <c r="N106" i="1"/>
  <c r="O106" i="1"/>
  <c r="N107" i="1"/>
  <c r="O107" i="1"/>
  <c r="N110" i="1"/>
  <c r="O110" i="1"/>
  <c r="N108" i="1"/>
  <c r="O108" i="1"/>
  <c r="N111" i="1"/>
  <c r="O111" i="1"/>
  <c r="N109" i="1"/>
  <c r="O109" i="1"/>
  <c r="N112" i="1"/>
  <c r="O112" i="1"/>
  <c r="O105" i="1"/>
  <c r="N105" i="1"/>
  <c r="E106" i="1"/>
  <c r="E107" i="1"/>
  <c r="E110" i="1"/>
  <c r="E108" i="1"/>
  <c r="E111" i="1"/>
  <c r="E109" i="1"/>
  <c r="E112" i="1"/>
  <c r="P106" i="1"/>
  <c r="P107" i="1"/>
  <c r="P110" i="1"/>
  <c r="P108" i="1"/>
  <c r="P111" i="1"/>
  <c r="P109" i="1"/>
  <c r="P112" i="1"/>
  <c r="P105" i="1"/>
  <c r="E105" i="1"/>
  <c r="T111" i="1" l="1"/>
  <c r="T112" i="1"/>
  <c r="T117" i="1"/>
  <c r="T122" i="1"/>
  <c r="T120" i="1"/>
  <c r="T143" i="1"/>
  <c r="T139" i="1"/>
  <c r="T135" i="1"/>
  <c r="T132" i="1"/>
  <c r="T130" i="1"/>
  <c r="T105" i="1"/>
  <c r="T108" i="1"/>
  <c r="T115" i="1"/>
  <c r="T126" i="1"/>
  <c r="T124" i="1"/>
  <c r="T146" i="1"/>
  <c r="T142" i="1"/>
  <c r="T138" i="1"/>
  <c r="T131" i="1"/>
  <c r="T129" i="1"/>
  <c r="T106" i="1"/>
  <c r="T116" i="1"/>
  <c r="T144" i="1"/>
  <c r="T140" i="1"/>
  <c r="T136" i="1"/>
  <c r="T128" i="1"/>
  <c r="T113" i="1"/>
  <c r="T110" i="1"/>
  <c r="T114" i="1"/>
  <c r="T118" i="1"/>
  <c r="T125" i="1"/>
  <c r="T121" i="1"/>
  <c r="T145" i="1"/>
  <c r="T141" i="1"/>
  <c r="T137" i="1"/>
  <c r="T133" i="1"/>
  <c r="T127" i="1"/>
  <c r="T109" i="1"/>
  <c r="T107" i="1"/>
  <c r="T123" i="1"/>
  <c r="T119" i="1"/>
  <c r="T134" i="1"/>
  <c r="C80" i="1"/>
  <c r="K80" i="1" s="1"/>
  <c r="C79" i="1"/>
  <c r="K79" i="1" s="1"/>
  <c r="C78" i="1"/>
  <c r="K78" i="1" s="1"/>
  <c r="C76" i="1"/>
  <c r="K76" i="1" s="1"/>
  <c r="C75" i="1"/>
  <c r="K75" i="1" s="1"/>
  <c r="C77" i="1"/>
  <c r="K77" i="1" s="1"/>
  <c r="C74" i="1"/>
  <c r="C73" i="1"/>
  <c r="C72" i="1"/>
  <c r="C71" i="1"/>
  <c r="C70" i="1"/>
  <c r="C69" i="1"/>
  <c r="K69" i="1" s="1"/>
  <c r="C68" i="1"/>
  <c r="K68" i="1" s="1"/>
  <c r="D65" i="1"/>
  <c r="D64" i="1"/>
  <c r="D63" i="1"/>
  <c r="D62" i="1"/>
  <c r="K71" i="1" l="1"/>
  <c r="K70" i="1"/>
  <c r="K73" i="1"/>
  <c r="K72" i="1"/>
  <c r="K74" i="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19" i="1"/>
  <c r="K19" i="1" s="1"/>
  <c r="K307" i="1"/>
  <c r="K306" i="1"/>
  <c r="K305" i="1"/>
  <c r="K304" i="1"/>
  <c r="C9" i="1" l="1"/>
  <c r="K9" i="1" s="1"/>
  <c r="C8" i="1"/>
  <c r="K8" i="1" s="1"/>
  <c r="C7" i="1"/>
  <c r="K7" i="1" s="1"/>
  <c r="C2" i="1"/>
  <c r="C65" i="1"/>
  <c r="K65" i="1" s="1"/>
  <c r="C64" i="1"/>
  <c r="K64" i="1" s="1"/>
  <c r="C63" i="1"/>
  <c r="K63" i="1" s="1"/>
  <c r="C62" i="1"/>
  <c r="K62" i="1" s="1"/>
  <c r="C17" i="1" l="1"/>
  <c r="K17" i="1" s="1"/>
  <c r="C16" i="1"/>
  <c r="K16" i="1" s="1"/>
  <c r="C15" i="1"/>
  <c r="K15" i="1" s="1"/>
  <c r="C14" i="1"/>
  <c r="K14" i="1" s="1"/>
  <c r="C13" i="1"/>
  <c r="K13" i="1" s="1"/>
  <c r="C12" i="1"/>
  <c r="K12" i="1" s="1"/>
  <c r="C11" i="1"/>
  <c r="K11" i="1" s="1"/>
  <c r="D5" i="1"/>
  <c r="D4" i="1"/>
  <c r="D3" i="1"/>
  <c r="D2" i="1"/>
  <c r="K2" i="1" s="1"/>
  <c r="C3" i="1"/>
  <c r="C4" i="1"/>
  <c r="K4" i="1" s="1"/>
  <c r="C5" i="1"/>
  <c r="K5" i="1" l="1"/>
  <c r="K3" i="1"/>
</calcChain>
</file>

<file path=xl/comments1.xml><?xml version="1.0" encoding="utf-8"?>
<comments xmlns="http://schemas.openxmlformats.org/spreadsheetml/2006/main">
  <authors>
    <author>Raphael Tourneur</author>
  </authors>
  <commentList>
    <comment ref="A67" authorId="0" shapeId="0">
      <text>
        <r>
          <rPr>
            <b/>
            <sz val="9"/>
            <color indexed="81"/>
            <rFont val="Tahoma"/>
            <family val="2"/>
          </rPr>
          <t>Ajouter les packs lieutenants</t>
        </r>
      </text>
    </comment>
    <comment ref="A104" authorId="0" shapeId="0">
      <text>
        <r>
          <rPr>
            <b/>
            <sz val="9"/>
            <color indexed="81"/>
            <rFont val="Tahoma"/>
            <family val="2"/>
          </rPr>
          <t>Voir les packs héros et monstres manquants ou incomplets</t>
        </r>
        <r>
          <rPr>
            <sz val="9"/>
            <color indexed="81"/>
            <rFont val="Tahoma"/>
            <family val="2"/>
          </rPr>
          <t xml:space="preserve">
</t>
        </r>
      </text>
    </comment>
    <comment ref="A229" authorId="0" shapeId="0">
      <text>
        <r>
          <rPr>
            <b/>
            <sz val="9"/>
            <color indexed="81"/>
            <rFont val="Tahoma"/>
            <family val="2"/>
          </rPr>
          <t>Ajouter les compétences des classes des extensions</t>
        </r>
        <r>
          <rPr>
            <sz val="9"/>
            <color indexed="81"/>
            <rFont val="Tahoma"/>
            <family val="2"/>
          </rPr>
          <t xml:space="preserve">
</t>
        </r>
        <r>
          <rPr>
            <b/>
            <sz val="9"/>
            <color indexed="81"/>
            <rFont val="Tahoma"/>
            <family val="2"/>
          </rPr>
          <t>Ajouter les traits</t>
        </r>
      </text>
    </comment>
  </commentList>
</comments>
</file>

<file path=xl/sharedStrings.xml><?xml version="1.0" encoding="utf-8"?>
<sst xmlns="http://schemas.openxmlformats.org/spreadsheetml/2006/main" count="3490" uniqueCount="1365">
  <si>
    <t>Warrior</t>
  </si>
  <si>
    <t>Healer</t>
  </si>
  <si>
    <t>Mage</t>
  </si>
  <si>
    <t>Scout</t>
  </si>
  <si>
    <t>ARCHETYPE</t>
  </si>
  <si>
    <t>NAME</t>
  </si>
  <si>
    <t>MESSAGE_CODE</t>
  </si>
  <si>
    <t>ICON</t>
  </si>
  <si>
    <t>Attack</t>
  </si>
  <si>
    <t>Power</t>
  </si>
  <si>
    <t>Defense</t>
  </si>
  <si>
    <t>DICE_TYPE</t>
  </si>
  <si>
    <t>DICE</t>
  </si>
  <si>
    <t>Blue</t>
  </si>
  <si>
    <t>Red</t>
  </si>
  <si>
    <t>Yellow</t>
  </si>
  <si>
    <t>Green</t>
  </si>
  <si>
    <t>Brown</t>
  </si>
  <si>
    <t>Grey</t>
  </si>
  <si>
    <t>Black</t>
  </si>
  <si>
    <t>DICE_SIDE</t>
  </si>
  <si>
    <t>SIDE</t>
  </si>
  <si>
    <t>RANGE</t>
  </si>
  <si>
    <t>SURGE</t>
  </si>
  <si>
    <t>HEART</t>
  </si>
  <si>
    <t>true</t>
  </si>
  <si>
    <t>MISS</t>
  </si>
  <si>
    <t>SHIELD</t>
  </si>
  <si>
    <t>HERO</t>
  </si>
  <si>
    <t>SPEED</t>
  </si>
  <si>
    <t>HEALTH</t>
  </si>
  <si>
    <t>STAMINA</t>
  </si>
  <si>
    <t>DEFENSE</t>
  </si>
  <si>
    <t>MIGHT</t>
  </si>
  <si>
    <t>KNOWLEDGE</t>
  </si>
  <si>
    <t>WILLPOWER</t>
  </si>
  <si>
    <t>AWARENESS</t>
  </si>
  <si>
    <t>Might</t>
  </si>
  <si>
    <t>Knowledge</t>
  </si>
  <si>
    <t>Willpower</t>
  </si>
  <si>
    <t>Awareness</t>
  </si>
  <si>
    <t>ATTRIBUTE</t>
  </si>
  <si>
    <t>EXPANSION</t>
  </si>
  <si>
    <t>IMAGE</t>
  </si>
  <si>
    <t>EXPERIENCE</t>
  </si>
  <si>
    <t>COST</t>
  </si>
  <si>
    <t>SKILL</t>
  </si>
  <si>
    <t>CLASS</t>
  </si>
  <si>
    <t>ITEM_TYPE</t>
  </si>
  <si>
    <t>Class</t>
  </si>
  <si>
    <t>Relic</t>
  </si>
  <si>
    <t>Act1</t>
  </si>
  <si>
    <t>Act2</t>
  </si>
  <si>
    <t>ITEM</t>
  </si>
  <si>
    <t>SEARCH</t>
  </si>
  <si>
    <t>TRAIT</t>
  </si>
  <si>
    <t>GOLD</t>
  </si>
  <si>
    <t>ATTACK_TYPE</t>
  </si>
  <si>
    <t>SEARCH_TRAIT</t>
  </si>
  <si>
    <t>ITEM_TRAIT</t>
  </si>
  <si>
    <t>ITEM_DICE</t>
  </si>
  <si>
    <t>COUNT</t>
  </si>
  <si>
    <t>INDEX</t>
  </si>
  <si>
    <t>D2E</t>
  </si>
  <si>
    <t>LoR</t>
  </si>
  <si>
    <t>DCK</t>
  </si>
  <si>
    <t>SoN</t>
  </si>
  <si>
    <t>MoR</t>
  </si>
  <si>
    <t>CoD</t>
  </si>
  <si>
    <t>GoD</t>
  </si>
  <si>
    <t>VoD</t>
  </si>
  <si>
    <t>LotW</t>
  </si>
  <si>
    <t>TT</t>
  </si>
  <si>
    <t>CotF</t>
  </si>
  <si>
    <t>OotO</t>
  </si>
  <si>
    <t>BotW</t>
  </si>
  <si>
    <t>Lair_of_the_Wyrm</t>
  </si>
  <si>
    <t>Labyrinth_of_Ruin</t>
  </si>
  <si>
    <t>The_Trollfens</t>
  </si>
  <si>
    <t>Shadow_of_Nerekhall</t>
  </si>
  <si>
    <t>Manor_of_Ravens</t>
  </si>
  <si>
    <t>Crusade_of_the_Forgotten</t>
  </si>
  <si>
    <t>Oath_of_the_Outcast</t>
  </si>
  <si>
    <t>Crown_of_Destiny</t>
  </si>
  <si>
    <t>Guardians_of_Deephall</t>
  </si>
  <si>
    <t>Visions_of_Dawn</t>
  </si>
  <si>
    <t>Bonds_of_the_Wild</t>
  </si>
  <si>
    <t>Ashrian</t>
  </si>
  <si>
    <t>Avric Albright</t>
  </si>
  <si>
    <t>Avric</t>
  </si>
  <si>
    <t>Grisban the Thirsty</t>
  </si>
  <si>
    <t>Syndrael</t>
  </si>
  <si>
    <t>Grisban</t>
  </si>
  <si>
    <t>Jain Fairwood</t>
  </si>
  <si>
    <t>Tomble Burrowell</t>
  </si>
  <si>
    <t>Leoric of the Book</t>
  </si>
  <si>
    <t>Widow Tarha</t>
  </si>
  <si>
    <t>Jain</t>
  </si>
  <si>
    <t>Tomble</t>
  </si>
  <si>
    <t>Leoric</t>
  </si>
  <si>
    <t>Tarha</t>
  </si>
  <si>
    <t>Reynhart the Worthy</t>
  </si>
  <si>
    <t>High Mage Quellen</t>
  </si>
  <si>
    <t>Reynhart</t>
  </si>
  <si>
    <t>Quellen</t>
  </si>
  <si>
    <t>Pathfinder Durik</t>
  </si>
  <si>
    <t>Logan Lashley</t>
  </si>
  <si>
    <t>Ulma Grimstone</t>
  </si>
  <si>
    <t>Dezra the Vile</t>
  </si>
  <si>
    <t>Durik</t>
  </si>
  <si>
    <t>Logan</t>
  </si>
  <si>
    <t>Ulma</t>
  </si>
  <si>
    <t>Dezra</t>
  </si>
  <si>
    <t>Roganna the Shade</t>
  </si>
  <si>
    <t>Augur Grison</t>
  </si>
  <si>
    <t>Orkell the Swift</t>
  </si>
  <si>
    <t>Tinashi the Wanderer</t>
  </si>
  <si>
    <t>Ravaella Lightfoot</t>
  </si>
  <si>
    <t>Rendiel</t>
  </si>
  <si>
    <t>Alys Raine</t>
  </si>
  <si>
    <t>Thaiden Mistpeak</t>
  </si>
  <si>
    <t>Roganna</t>
  </si>
  <si>
    <t>Augur</t>
  </si>
  <si>
    <t>Orkell</t>
  </si>
  <si>
    <t>Tinashi</t>
  </si>
  <si>
    <t>Ravaella</t>
  </si>
  <si>
    <t>Alys</t>
  </si>
  <si>
    <t>Thaiden</t>
  </si>
  <si>
    <t>Trenloe the Strong</t>
  </si>
  <si>
    <t>Laurel of Bloodwood</t>
  </si>
  <si>
    <t>Elder Mok</t>
  </si>
  <si>
    <t>Shiver</t>
  </si>
  <si>
    <t>Corbin</t>
  </si>
  <si>
    <t>Lindel</t>
  </si>
  <si>
    <t>Jaes the Exile</t>
  </si>
  <si>
    <t>Brother Gherinn</t>
  </si>
  <si>
    <t>Andira Runehand</t>
  </si>
  <si>
    <t>Astarra</t>
  </si>
  <si>
    <t>Tahlia</t>
  </si>
  <si>
    <t>Thetherys</t>
  </si>
  <si>
    <t>Lord Hauwthorne</t>
  </si>
  <si>
    <t>Mordrog</t>
  </si>
  <si>
    <t>Sahla</t>
  </si>
  <si>
    <t>Silhouette</t>
  </si>
  <si>
    <t>Ispher</t>
  </si>
  <si>
    <t>Master Thorn</t>
  </si>
  <si>
    <t>Nara the Fang</t>
  </si>
  <si>
    <t>Sir Valadir</t>
  </si>
  <si>
    <t>Trenloe</t>
  </si>
  <si>
    <t>Laurel</t>
  </si>
  <si>
    <t>Mok</t>
  </si>
  <si>
    <t>Jaes</t>
  </si>
  <si>
    <t>Gherinn</t>
  </si>
  <si>
    <t>Andira</t>
  </si>
  <si>
    <t>Hauwthorne</t>
  </si>
  <si>
    <t>Thorn</t>
  </si>
  <si>
    <t>Nara</t>
  </si>
  <si>
    <t>Valadir</t>
  </si>
  <si>
    <t>Berserker</t>
  </si>
  <si>
    <t>Knight</t>
  </si>
  <si>
    <t>Thief</t>
  </si>
  <si>
    <t>Wildlander</t>
  </si>
  <si>
    <t>Runemaster</t>
  </si>
  <si>
    <t>Necromancer</t>
  </si>
  <si>
    <t>Disciple</t>
  </si>
  <si>
    <t>Spiritspeaker</t>
  </si>
  <si>
    <t>Champion</t>
  </si>
  <si>
    <t>Geomancer</t>
  </si>
  <si>
    <t>Beastmaster</t>
  </si>
  <si>
    <t>Treasure Hunter</t>
  </si>
  <si>
    <t>Hexer</t>
  </si>
  <si>
    <t>Apothecary</t>
  </si>
  <si>
    <t>TreasureHunter</t>
  </si>
  <si>
    <t>Skirmisher</t>
  </si>
  <si>
    <t>Stalker</t>
  </si>
  <si>
    <t>Prophet</t>
  </si>
  <si>
    <t>Shadow Walker</t>
  </si>
  <si>
    <t>Conjurer</t>
  </si>
  <si>
    <t>Bard</t>
  </si>
  <si>
    <t>Marshal</t>
  </si>
  <si>
    <t>Bounty Hunter</t>
  </si>
  <si>
    <t>ShadowWalker</t>
  </si>
  <si>
    <t>BountyHunter</t>
  </si>
  <si>
    <t>Rage</t>
  </si>
  <si>
    <t>X</t>
  </si>
  <si>
    <t>Brute</t>
  </si>
  <si>
    <t>Counter Attack</t>
  </si>
  <si>
    <t>Cripple</t>
  </si>
  <si>
    <t>Charge</t>
  </si>
  <si>
    <t>Weapon Mastery</t>
  </si>
  <si>
    <t>Whirlwind</t>
  </si>
  <si>
    <t>Death Rage</t>
  </si>
  <si>
    <t>Execute</t>
  </si>
  <si>
    <t>CounterAttack</t>
  </si>
  <si>
    <t>WeaponMastery</t>
  </si>
  <si>
    <t>DeathRage</t>
  </si>
  <si>
    <t>Oath of Honor</t>
  </si>
  <si>
    <t>Advance</t>
  </si>
  <si>
    <t>Challenge</t>
  </si>
  <si>
    <t>Defend</t>
  </si>
  <si>
    <t>Defense Training</t>
  </si>
  <si>
    <t>Guard</t>
  </si>
  <si>
    <t>Shield Slam</t>
  </si>
  <si>
    <t>Inspiration</t>
  </si>
  <si>
    <t>Stalwart</t>
  </si>
  <si>
    <t>OathofHonor</t>
  </si>
  <si>
    <t>DefenseTraining</t>
  </si>
  <si>
    <t>ShieldSlam</t>
  </si>
  <si>
    <t>Greedy</t>
  </si>
  <si>
    <t>Appraisal</t>
  </si>
  <si>
    <t>Dirty Tricks</t>
  </si>
  <si>
    <t>Sneakly</t>
  </si>
  <si>
    <t>Caltrops</t>
  </si>
  <si>
    <t>Tumble</t>
  </si>
  <si>
    <t>Unseen</t>
  </si>
  <si>
    <t>Bushwhack</t>
  </si>
  <si>
    <t>Lurk</t>
  </si>
  <si>
    <t>DirtyTricks</t>
  </si>
  <si>
    <t>Nimble</t>
  </si>
  <si>
    <t>Accurate</t>
  </si>
  <si>
    <t>Danger Sense</t>
  </si>
  <si>
    <t>Eagle Eyes</t>
  </si>
  <si>
    <t>Bow Mastery</t>
  </si>
  <si>
    <t>First Strike</t>
  </si>
  <si>
    <t>Fleet of Foot</t>
  </si>
  <si>
    <t>Black Arrow</t>
  </si>
  <si>
    <t>Running Shot</t>
  </si>
  <si>
    <t>DangerSense</t>
  </si>
  <si>
    <t>EagleEyes</t>
  </si>
  <si>
    <t>BowMastery</t>
  </si>
  <si>
    <t>FirstStrike</t>
  </si>
  <si>
    <t>FleetofFoot</t>
  </si>
  <si>
    <t>BlackArrow</t>
  </si>
  <si>
    <t>RunningShot</t>
  </si>
  <si>
    <t>Runic Knowledge</t>
  </si>
  <si>
    <t>Exploding Rune</t>
  </si>
  <si>
    <t>Ghost Armor</t>
  </si>
  <si>
    <t>Inscribe Rune</t>
  </si>
  <si>
    <t>Iron Will</t>
  </si>
  <si>
    <t>Rune Mastery</t>
  </si>
  <si>
    <t>Runic Sorcery</t>
  </si>
  <si>
    <t>Break the Rune</t>
  </si>
  <si>
    <t>Quick Casting</t>
  </si>
  <si>
    <t>RunicKnowledge</t>
  </si>
  <si>
    <t>ExplodingRune</t>
  </si>
  <si>
    <t>GhostArmor</t>
  </si>
  <si>
    <t>InscribeRune</t>
  </si>
  <si>
    <t>IronWill</t>
  </si>
  <si>
    <t>RuneMastery</t>
  </si>
  <si>
    <t>RunicSorcery</t>
  </si>
  <si>
    <t>BreaktheRune</t>
  </si>
  <si>
    <t>QuickCasting</t>
  </si>
  <si>
    <t>Raise Dead</t>
  </si>
  <si>
    <t>Corpse Blast</t>
  </si>
  <si>
    <t>Deathly Haste</t>
  </si>
  <si>
    <t>Fury of Undeath</t>
  </si>
  <si>
    <t>Dark Pact</t>
  </si>
  <si>
    <t>Undead Might</t>
  </si>
  <si>
    <t>Vampiric Blood</t>
  </si>
  <si>
    <t>Army of Death</t>
  </si>
  <si>
    <t>Dying Command</t>
  </si>
  <si>
    <t>RaiseDead</t>
  </si>
  <si>
    <t>CorpseBlast</t>
  </si>
  <si>
    <t>DeathlyHaste</t>
  </si>
  <si>
    <t>FuryofUndeath</t>
  </si>
  <si>
    <t>DarkPact</t>
  </si>
  <si>
    <t>UndeadMight</t>
  </si>
  <si>
    <t>VampiricBlood</t>
  </si>
  <si>
    <t>ArmyofDeath</t>
  </si>
  <si>
    <t>DyingCommand</t>
  </si>
  <si>
    <t>Prayer of Healing</t>
  </si>
  <si>
    <t>Armor of Faith</t>
  </si>
  <si>
    <t>Blessed Strike</t>
  </si>
  <si>
    <t>Cleansing Touch</t>
  </si>
  <si>
    <t>Divine Fury</t>
  </si>
  <si>
    <t>Prayer of Peace</t>
  </si>
  <si>
    <t>Time of Need</t>
  </si>
  <si>
    <t>Holy Power</t>
  </si>
  <si>
    <t>Radiant Light</t>
  </si>
  <si>
    <t>PrayerofHealing</t>
  </si>
  <si>
    <t>ArmorofFaith</t>
  </si>
  <si>
    <t>BlessedStrike</t>
  </si>
  <si>
    <t>CleansingTouch</t>
  </si>
  <si>
    <t>DivineFury</t>
  </si>
  <si>
    <t>PrayerofPeace</t>
  </si>
  <si>
    <t>TimeofNeed</t>
  </si>
  <si>
    <t>HolyPower</t>
  </si>
  <si>
    <t>RadiantLight</t>
  </si>
  <si>
    <t>Stoneskin</t>
  </si>
  <si>
    <t>Drain Spirit</t>
  </si>
  <si>
    <t>Healing Rain</t>
  </si>
  <si>
    <t>Shared Pain</t>
  </si>
  <si>
    <t>Cloud of Mist</t>
  </si>
  <si>
    <t>Nature's Bounty</t>
  </si>
  <si>
    <t>Tempest</t>
  </si>
  <si>
    <t>Ancestor Spirits</t>
  </si>
  <si>
    <t>Vigor</t>
  </si>
  <si>
    <t>DrainSpirit</t>
  </si>
  <si>
    <t>HealingRain</t>
  </si>
  <si>
    <t>SharedPain</t>
  </si>
  <si>
    <t>CloudofMist</t>
  </si>
  <si>
    <t>NaturesBounty</t>
  </si>
  <si>
    <t>AncestorSpirits</t>
  </si>
  <si>
    <t>RULE_CODE</t>
  </si>
  <si>
    <t>Rune</t>
  </si>
  <si>
    <t>Magic</t>
  </si>
  <si>
    <t>Staff</t>
  </si>
  <si>
    <t>Axe</t>
  </si>
  <si>
    <t>Hammer</t>
  </si>
  <si>
    <t>Bow</t>
  </si>
  <si>
    <t>Blade</t>
  </si>
  <si>
    <t>Exotic</t>
  </si>
  <si>
    <t>Helmet</t>
  </si>
  <si>
    <t>Ring</t>
  </si>
  <si>
    <t>Trinket</t>
  </si>
  <si>
    <t>Light Armor</t>
  </si>
  <si>
    <t>Shield</t>
  </si>
  <si>
    <t>Heavy Armor</t>
  </si>
  <si>
    <t>Cloak</t>
  </si>
  <si>
    <t>Item</t>
  </si>
  <si>
    <t>Potion</t>
  </si>
  <si>
    <t>Special</t>
  </si>
  <si>
    <t>Boots</t>
  </si>
  <si>
    <t>Book</t>
  </si>
  <si>
    <t>HeavyArmor</t>
  </si>
  <si>
    <t>LightArmor</t>
  </si>
  <si>
    <t>Bogran the Shadow</t>
  </si>
  <si>
    <t>Grey Ker</t>
  </si>
  <si>
    <t>Landrec the Wise</t>
  </si>
  <si>
    <t>Lyssa</t>
  </si>
  <si>
    <t>Mad Carthos</t>
  </si>
  <si>
    <t>One Fist</t>
  </si>
  <si>
    <t>Red Scorpion</t>
  </si>
  <si>
    <t>Ronan of the Wild</t>
  </si>
  <si>
    <t>Steelhorns</t>
  </si>
  <si>
    <t>Varikas the Dead</t>
  </si>
  <si>
    <t>Vyrah the Falconer</t>
  </si>
  <si>
    <t>Bogran</t>
  </si>
  <si>
    <t>Ker</t>
  </si>
  <si>
    <t>Landrec</t>
  </si>
  <si>
    <t>Carthos</t>
  </si>
  <si>
    <t>OneFist</t>
  </si>
  <si>
    <t>RedScorpion</t>
  </si>
  <si>
    <t>Ronan</t>
  </si>
  <si>
    <t>Varikas</t>
  </si>
  <si>
    <t>Vyrah</t>
  </si>
  <si>
    <t>ABILITY_CODE</t>
  </si>
  <si>
    <t>FEAT_CODE</t>
  </si>
  <si>
    <t>Brother Glyr</t>
  </si>
  <si>
    <t>Nanok of the Blade</t>
  </si>
  <si>
    <t>Aurim</t>
  </si>
  <si>
    <t>Eliam</t>
  </si>
  <si>
    <t>Arvel Worldwalker</t>
  </si>
  <si>
    <t xml:space="preserve">Karnon </t>
  </si>
  <si>
    <t>Laughin Buldar</t>
  </si>
  <si>
    <t>Okaluk and Rakash</t>
  </si>
  <si>
    <t>Zyla</t>
  </si>
  <si>
    <t>Jonas the Kind</t>
  </si>
  <si>
    <t>Truthseer Kel</t>
  </si>
  <si>
    <t>Tobin Farslayer</t>
  </si>
  <si>
    <t>Challara</t>
  </si>
  <si>
    <t>Hugo the Glorious</t>
  </si>
  <si>
    <t>Krutsbeck</t>
  </si>
  <si>
    <t>Tatianna</t>
  </si>
  <si>
    <t>Kirga</t>
  </si>
  <si>
    <t>Glyr</t>
  </si>
  <si>
    <t>Nanok</t>
  </si>
  <si>
    <t>Arvel</t>
  </si>
  <si>
    <t>Buldar</t>
  </si>
  <si>
    <t>Okaluk</t>
  </si>
  <si>
    <t>Jonas</t>
  </si>
  <si>
    <t>Kel</t>
  </si>
  <si>
    <t>Tobin</t>
  </si>
  <si>
    <t>Hugo</t>
  </si>
  <si>
    <t>Treaty_of_Champions</t>
  </si>
  <si>
    <t>ToC</t>
  </si>
  <si>
    <t>One Hand</t>
  </si>
  <si>
    <t>Two Hands</t>
  </si>
  <si>
    <t>Armor</t>
  </si>
  <si>
    <t>Other</t>
  </si>
  <si>
    <t>OneHand</t>
  </si>
  <si>
    <t>TwoHands</t>
  </si>
  <si>
    <t>EQUIPMENT</t>
  </si>
  <si>
    <t>Iron Longsword</t>
  </si>
  <si>
    <t>Chipped Greataxe</t>
  </si>
  <si>
    <t>Iron Mace</t>
  </si>
  <si>
    <t>Oak Staff</t>
  </si>
  <si>
    <t>Arcane Bolt</t>
  </si>
  <si>
    <t>Yew Shortbow</t>
  </si>
  <si>
    <t>Throwing Knives</t>
  </si>
  <si>
    <t>Lucky Charm</t>
  </si>
  <si>
    <t>Worn Greatsword</t>
  </si>
  <si>
    <t>Horn of Courage</t>
  </si>
  <si>
    <t>Stasis Rune</t>
  </si>
  <si>
    <t>Leather Whip</t>
  </si>
  <si>
    <t>Smoking Vials</t>
  </si>
  <si>
    <t>Hunting Spear</t>
  </si>
  <si>
    <t>Skinning Knife</t>
  </si>
  <si>
    <t>Staff of the Grave</t>
  </si>
  <si>
    <t>Melee</t>
  </si>
  <si>
    <t>Ranged</t>
  </si>
  <si>
    <t>Knight Wooden Shield</t>
  </si>
  <si>
    <t>Disciple Wooden Shield</t>
  </si>
  <si>
    <t>IronLongsword</t>
  </si>
  <si>
    <t>KnightWoodenShield</t>
  </si>
  <si>
    <t>ChippedGreataxe</t>
  </si>
  <si>
    <t>IronMace</t>
  </si>
  <si>
    <t>DiscipleWoodenShield</t>
  </si>
  <si>
    <t>OakStaff</t>
  </si>
  <si>
    <t>ArcaneBolt</t>
  </si>
  <si>
    <t>ReapersScythe</t>
  </si>
  <si>
    <t>YewShortbow</t>
  </si>
  <si>
    <t>ThrowingKnives</t>
  </si>
  <si>
    <t>LuckyCharm</t>
  </si>
  <si>
    <t>WornGreatsword</t>
  </si>
  <si>
    <t>HornofCourage</t>
  </si>
  <si>
    <t>StasisRune</t>
  </si>
  <si>
    <t>TheDeadMansCompass</t>
  </si>
  <si>
    <t>LeatherWhip</t>
  </si>
  <si>
    <t>SmokingVials</t>
  </si>
  <si>
    <t>HuntingSpear</t>
  </si>
  <si>
    <t>SkinningKnife</t>
  </si>
  <si>
    <t>StaffoftheGrave</t>
  </si>
  <si>
    <t>Reaper''s Scythe</t>
  </si>
  <si>
    <t>The Dead Man''s Compass</t>
  </si>
  <si>
    <t>Iron Battleaxe</t>
  </si>
  <si>
    <t>Steel Broadsword</t>
  </si>
  <si>
    <t>Light Hammer</t>
  </si>
  <si>
    <t>Iron Spear</t>
  </si>
  <si>
    <t>Magic Staff</t>
  </si>
  <si>
    <t>Immolation</t>
  </si>
  <si>
    <t>Sunburst</t>
  </si>
  <si>
    <t>Elm Greatbow</t>
  </si>
  <si>
    <t>Crossbow</t>
  </si>
  <si>
    <t>Sling</t>
  </si>
  <si>
    <t>Iron Shield</t>
  </si>
  <si>
    <t>Heavy Cloak</t>
  </si>
  <si>
    <t>Leather Armor</t>
  </si>
  <si>
    <t>Chainmail</t>
  </si>
  <si>
    <t>Scorpion Helm</t>
  </si>
  <si>
    <t>Mana Weave</t>
  </si>
  <si>
    <t>Ring of Power</t>
  </si>
  <si>
    <t>Magma Wave</t>
  </si>
  <si>
    <t>Handbow</t>
  </si>
  <si>
    <t>Bearded Axe</t>
  </si>
  <si>
    <t>Mace of Aver</t>
  </si>
  <si>
    <t>Serpet Dagger</t>
  </si>
  <si>
    <t>Bow of Bone</t>
  </si>
  <si>
    <t>Teleportation Rune</t>
  </si>
  <si>
    <t>Poisoned Blowgun</t>
  </si>
  <si>
    <t>Shield of Light</t>
  </si>
  <si>
    <t>Rune Plate</t>
  </si>
  <si>
    <t>Elven Boots</t>
  </si>
  <si>
    <t>Halberd</t>
  </si>
  <si>
    <t>Flash Powder</t>
  </si>
  <si>
    <t>Thief''s Vest</t>
  </si>
  <si>
    <t>Jinn''s Lamp</t>
  </si>
  <si>
    <t>IronBattleaxe</t>
  </si>
  <si>
    <t>SteelBroadsword</t>
  </si>
  <si>
    <t>LightHammer</t>
  </si>
  <si>
    <t>IronSpear</t>
  </si>
  <si>
    <t>MagicStaff</t>
  </si>
  <si>
    <t>ElmGreatbow</t>
  </si>
  <si>
    <t>IronShield</t>
  </si>
  <si>
    <t>HeavyCloak</t>
  </si>
  <si>
    <t>LeatherArmor</t>
  </si>
  <si>
    <t>ScorpionHelm</t>
  </si>
  <si>
    <t>ManaWeave</t>
  </si>
  <si>
    <t>RingofPower</t>
  </si>
  <si>
    <t>MagmaWave</t>
  </si>
  <si>
    <t>FlashPowder</t>
  </si>
  <si>
    <t>BeardedAxe</t>
  </si>
  <si>
    <t>MaceofAver</t>
  </si>
  <si>
    <t>SerpetDagger</t>
  </si>
  <si>
    <t>BowofBone</t>
  </si>
  <si>
    <t>TeleportationRune</t>
  </si>
  <si>
    <t>PoisonedBlowgun</t>
  </si>
  <si>
    <t>ShieldofLight</t>
  </si>
  <si>
    <t>ThiefsVest</t>
  </si>
  <si>
    <t>RunePlate</t>
  </si>
  <si>
    <t>ElvenBoots</t>
  </si>
  <si>
    <t>JinnsLamp</t>
  </si>
  <si>
    <t>Dwarven Firebomb</t>
  </si>
  <si>
    <t>DwarvenFirebomb</t>
  </si>
  <si>
    <t>Steel Greatsword</t>
  </si>
  <si>
    <t>Grinding Axe</t>
  </si>
  <si>
    <t>Mace of Kellos</t>
  </si>
  <si>
    <t>Dragontooth Hammer</t>
  </si>
  <si>
    <t>Latari Longbow</t>
  </si>
  <si>
    <t>Lightning Strike</t>
  </si>
  <si>
    <t>Ice Storm</t>
  </si>
  <si>
    <t>Heavy Steel Shield</t>
  </si>
  <si>
    <t>Elven Cloack</t>
  </si>
  <si>
    <t>Demonhide Leather</t>
  </si>
  <si>
    <t>Platemail</t>
  </si>
  <si>
    <t>Iron-Bound Ring</t>
  </si>
  <si>
    <t>Tival Crystal</t>
  </si>
  <si>
    <t>Scalemail</t>
  </si>
  <si>
    <t>Bow of the Sky</t>
  </si>
  <si>
    <t>Merciful Boots</t>
  </si>
  <si>
    <t>Inscribed Robes</t>
  </si>
  <si>
    <t>Staff of Kellos</t>
  </si>
  <si>
    <t>Black Iron Helm</t>
  </si>
  <si>
    <t>Bow of the Eclipse</t>
  </si>
  <si>
    <t>Cloak of Deception</t>
  </si>
  <si>
    <t>Iron Claws</t>
  </si>
  <si>
    <t>Obsidian Greataxe</t>
  </si>
  <si>
    <t>Obsidian Scalemail</t>
  </si>
  <si>
    <t>Rage Blade</t>
  </si>
  <si>
    <t>Rune of Misery</t>
  </si>
  <si>
    <t>Shroud of Dusk</t>
  </si>
  <si>
    <t>Staff of the Wild</t>
  </si>
  <si>
    <t>SteelGreatsword</t>
  </si>
  <si>
    <t>GrindingAxe</t>
  </si>
  <si>
    <t>MaceofKellos</t>
  </si>
  <si>
    <t>DragontoothHammer</t>
  </si>
  <si>
    <t>LatariLongbow</t>
  </si>
  <si>
    <t>LightningStrike</t>
  </si>
  <si>
    <t>IceStorm</t>
  </si>
  <si>
    <t>HeavySteelShield</t>
  </si>
  <si>
    <t>ElvenCloack</t>
  </si>
  <si>
    <t>DemonhideLeather</t>
  </si>
  <si>
    <t>IronBoundRing</t>
  </si>
  <si>
    <t>TivalCrystal</t>
  </si>
  <si>
    <t>BowoftheSky</t>
  </si>
  <si>
    <t>MercifulBoots</t>
  </si>
  <si>
    <t>InscribedRobes</t>
  </si>
  <si>
    <t>StaffofKellos</t>
  </si>
  <si>
    <t>BlackIronHelm</t>
  </si>
  <si>
    <t>BowoftheEclipse</t>
  </si>
  <si>
    <t>CloakofDeception</t>
  </si>
  <si>
    <t>IronClaws</t>
  </si>
  <si>
    <t>ObsidianGreataxe</t>
  </si>
  <si>
    <t>ObsidianScalemail</t>
  </si>
  <si>
    <t>RageBlade</t>
  </si>
  <si>
    <t>RuneofMisery</t>
  </si>
  <si>
    <t>ShroudofDusk</t>
  </si>
  <si>
    <t>StaffoftheWild</t>
  </si>
  <si>
    <t>Shield of the Dark God</t>
  </si>
  <si>
    <t>Trueshot</t>
  </si>
  <si>
    <t>Staff of Light</t>
  </si>
  <si>
    <t>The Shadow Rune</t>
  </si>
  <si>
    <t>Dawnblade</t>
  </si>
  <si>
    <t>Aurium Mail</t>
  </si>
  <si>
    <t>Sun Stone</t>
  </si>
  <si>
    <t>Living Heart</t>
  </si>
  <si>
    <t>Gauntlets of Power</t>
  </si>
  <si>
    <t>ShieldoftheDarkGod</t>
  </si>
  <si>
    <t>FortunasDice</t>
  </si>
  <si>
    <t>StaffofLight</t>
  </si>
  <si>
    <t>TheShadowRune</t>
  </si>
  <si>
    <t>ValyndrasBane</t>
  </si>
  <si>
    <t>AuriumMail</t>
  </si>
  <si>
    <t>SunStone</t>
  </si>
  <si>
    <t>LivingHeart</t>
  </si>
  <si>
    <t>GauntletsofPower</t>
  </si>
  <si>
    <t>Fortuna''s Dice</t>
  </si>
  <si>
    <t>Valyndra''s Bane</t>
  </si>
  <si>
    <t>Thief Lucky Charm</t>
  </si>
  <si>
    <t>ThiefLuckyCharm</t>
  </si>
  <si>
    <t>archetype.warrior</t>
  </si>
  <si>
    <t>archetype.healer</t>
  </si>
  <si>
    <t>archetype.mage</t>
  </si>
  <si>
    <t>archetype.scout</t>
  </si>
  <si>
    <t>dicetype.attack</t>
  </si>
  <si>
    <t>dicetype.power</t>
  </si>
  <si>
    <t>dicetype.defense</t>
  </si>
  <si>
    <t>dice.blue</t>
  </si>
  <si>
    <t>dice.red</t>
  </si>
  <si>
    <t>dice.yellow</t>
  </si>
  <si>
    <t>dice.green</t>
  </si>
  <si>
    <t>dice.brown</t>
  </si>
  <si>
    <t>dice.grey</t>
  </si>
  <si>
    <t>dice.black</t>
  </si>
  <si>
    <t>Guerrier</t>
  </si>
  <si>
    <t>Soigneur</t>
  </si>
  <si>
    <t>Éclaireur</t>
  </si>
  <si>
    <t>Attaque</t>
  </si>
  <si>
    <t>Pouvoir</t>
  </si>
  <si>
    <t>Défense</t>
  </si>
  <si>
    <t>Bleu</t>
  </si>
  <si>
    <t>Rouge</t>
  </si>
  <si>
    <t>Jaune</t>
  </si>
  <si>
    <t>Vert</t>
  </si>
  <si>
    <t>Marron</t>
  </si>
  <si>
    <t>Gris</t>
  </si>
  <si>
    <t>Noir</t>
  </si>
  <si>
    <t>attribute.might</t>
  </si>
  <si>
    <t>attribute.knowledge</t>
  </si>
  <si>
    <t>attribute.willpower</t>
  </si>
  <si>
    <t>attribute.awareness</t>
  </si>
  <si>
    <t>Puissance</t>
  </si>
  <si>
    <t>Conaissance</t>
  </si>
  <si>
    <t>Volonté</t>
  </si>
  <si>
    <t>Perception</t>
  </si>
  <si>
    <t>expansion.d2e</t>
  </si>
  <si>
    <t>expansion.dck</t>
  </si>
  <si>
    <t>expansion.lotw</t>
  </si>
  <si>
    <t>expansion.lor</t>
  </si>
  <si>
    <t>expansion.tt</t>
  </si>
  <si>
    <t>expansion.son</t>
  </si>
  <si>
    <t>expansion.mor</t>
  </si>
  <si>
    <t>expansion.ooto</t>
  </si>
  <si>
    <t>expansion.cod</t>
  </si>
  <si>
    <t>expansion.cotf</t>
  </si>
  <si>
    <t>expansion.god</t>
  </si>
  <si>
    <t>expansion.vod</t>
  </si>
  <si>
    <t>expansion.botw</t>
  </si>
  <si>
    <t>expansion.toc</t>
  </si>
  <si>
    <t>Lair of the Wyrm</t>
  </si>
  <si>
    <t>The Trollfens</t>
  </si>
  <si>
    <t>Manor of Ravens</t>
  </si>
  <si>
    <t>Labyrinth of Ruin</t>
  </si>
  <si>
    <t>Shadow of Nerekhall</t>
  </si>
  <si>
    <t>Crusade of the Forgotten</t>
  </si>
  <si>
    <t>Oath of the Outcast</t>
  </si>
  <si>
    <t>Crown of Destiny</t>
  </si>
  <si>
    <t>Guardians of Deephall</t>
  </si>
  <si>
    <t>Visions of Dawn</t>
  </si>
  <si>
    <t>Bonds of the Wild</t>
  </si>
  <si>
    <t>Treaty of Champions</t>
  </si>
  <si>
    <t>Descent: Journeys in the Dark Second Edition</t>
  </si>
  <si>
    <t>Conversion Kit</t>
  </si>
  <si>
    <t>Mists of Bilehall</t>
  </si>
  <si>
    <t>Stewards of the Secret</t>
  </si>
  <si>
    <t>Kyndrithul</t>
  </si>
  <si>
    <t>Zarihell</t>
  </si>
  <si>
    <t>Ardus Ix'Erebus</t>
  </si>
  <si>
    <t>Descent : Voyages dans les Ténèbres, Seconde Édition</t>
  </si>
  <si>
    <t>L'Antre du Wyrm</t>
  </si>
  <si>
    <t>Le Labyrinthe des Ruines</t>
  </si>
  <si>
    <t>Les Marais du Troll</t>
  </si>
  <si>
    <t>L’Ombre de Nerekhall</t>
  </si>
  <si>
    <t>Le Manoir aux Corbeaux</t>
  </si>
  <si>
    <t>Le Serment de l’Exilée</t>
  </si>
  <si>
    <t>La Couronne du Destin</t>
  </si>
  <si>
    <t>La Croisade des Oubliés</t>
  </si>
  <si>
    <t>Gardiens de Castel-Fosse</t>
  </si>
  <si>
    <t>Visions de l'Aube</t>
  </si>
  <si>
    <t>À l’État Sauvage</t>
  </si>
  <si>
    <t>Splig</t>
  </si>
  <si>
    <t>Belthir</t>
  </si>
  <si>
    <t>Zachareth</t>
  </si>
  <si>
    <t>Alric Farrow</t>
  </si>
  <si>
    <t>Merick Farrow</t>
  </si>
  <si>
    <t>Eliza Farrow</t>
  </si>
  <si>
    <t>Valyndra</t>
  </si>
  <si>
    <t>Raythen</t>
  </si>
  <si>
    <t>Serena</t>
  </si>
  <si>
    <t>Ariad</t>
  </si>
  <si>
    <t>Queen Ariad</t>
  </si>
  <si>
    <t>Bol'Goreth</t>
  </si>
  <si>
    <t>Rylan Olliven</t>
  </si>
  <si>
    <t>Verminous</t>
  </si>
  <si>
    <t>Tristayne Olliven</t>
  </si>
  <si>
    <t>Gargan Mirklace</t>
  </si>
  <si>
    <t>Skarn</t>
  </si>
  <si>
    <t>hero.ashrian.d2e</t>
  </si>
  <si>
    <t>hero.avric.d2e</t>
  </si>
  <si>
    <t>hero.grisban.d2e</t>
  </si>
  <si>
    <t>hero.jain.d2e</t>
  </si>
  <si>
    <t>hero.leoric.d2e</t>
  </si>
  <si>
    <t>hero.syndrael.d2e</t>
  </si>
  <si>
    <t>hero.tomble.d2e</t>
  </si>
  <si>
    <t>hero.tarha.d2e</t>
  </si>
  <si>
    <t>hero.quellen.lotw</t>
  </si>
  <si>
    <t>hero.reynhart.lotw</t>
  </si>
  <si>
    <t>hero.dezra.lor</t>
  </si>
  <si>
    <t>hero.logan.lor</t>
  </si>
  <si>
    <t>hero.durik.lor</t>
  </si>
  <si>
    <t>hero.ulma.lor</t>
  </si>
  <si>
    <t>hero.augur.tt</t>
  </si>
  <si>
    <t>hero.roganna.tt</t>
  </si>
  <si>
    <t>hero.orkell.son</t>
  </si>
  <si>
    <t>hero.ravaella.son</t>
  </si>
  <si>
    <t>hero.rendiel.son</t>
  </si>
  <si>
    <t>hero.tinashi.son</t>
  </si>
  <si>
    <t>hero.alys.mor</t>
  </si>
  <si>
    <t>hero.thaiden.mor</t>
  </si>
  <si>
    <t>hero.mok.ooto</t>
  </si>
  <si>
    <t>hero.laurel.ooto</t>
  </si>
  <si>
    <t>hero.shiver.ooto</t>
  </si>
  <si>
    <t>hero.trenloe.ooto</t>
  </si>
  <si>
    <t>hero.gherinn.cod</t>
  </si>
  <si>
    <t>hero.corbin.cod</t>
  </si>
  <si>
    <t>hero.jaes.cod</t>
  </si>
  <si>
    <t>hero.lindel.cod</t>
  </si>
  <si>
    <t>hero.andira.cotf</t>
  </si>
  <si>
    <t>hero.astarra.cotf</t>
  </si>
  <si>
    <t>hero.tahlia.cotf</t>
  </si>
  <si>
    <t>hero.thetherys.cotf</t>
  </si>
  <si>
    <t>hero.hauwthorne.god</t>
  </si>
  <si>
    <t>hero.mordrog.god</t>
  </si>
  <si>
    <t>hero.sahla.god</t>
  </si>
  <si>
    <t>hero.silhouette.god</t>
  </si>
  <si>
    <t>hero.ispher.vod</t>
  </si>
  <si>
    <t>hero.thorn.vod</t>
  </si>
  <si>
    <t>hero.nara.vod</t>
  </si>
  <si>
    <t>hero.valadir.vod</t>
  </si>
  <si>
    <t>hero.andira.dck</t>
  </si>
  <si>
    <t>hero.astarra.dck</t>
  </si>
  <si>
    <t>hero.bogran.dck</t>
  </si>
  <si>
    <t>hero.mok.dck</t>
  </si>
  <si>
    <t>hero.ker.dck</t>
  </si>
  <si>
    <t>hero.ispher.dck</t>
  </si>
  <si>
    <t>hero.jaes.dck</t>
  </si>
  <si>
    <t>hero.landrec.dck</t>
  </si>
  <si>
    <t>hero.lyssa.dck</t>
  </si>
  <si>
    <t>hero.carthos.dck</t>
  </si>
  <si>
    <t>hero.mordrog.dck</t>
  </si>
  <si>
    <t>hero.onefist.dck</t>
  </si>
  <si>
    <t>hero.redscorpion.dck</t>
  </si>
  <si>
    <t>hero.ronan.dck</t>
  </si>
  <si>
    <t>hero.silhouette.dck</t>
  </si>
  <si>
    <t>hero.valadir.dck</t>
  </si>
  <si>
    <t>hero.steelhorns.dck</t>
  </si>
  <si>
    <t>hero.trenloe.dck</t>
  </si>
  <si>
    <t>hero.varikas.dck</t>
  </si>
  <si>
    <t>hero.vyrah.dck</t>
  </si>
  <si>
    <t>hero.glyr.dck</t>
  </si>
  <si>
    <t>hero.laurel.dck</t>
  </si>
  <si>
    <t>hero.hauwthorne.dck</t>
  </si>
  <si>
    <t>hero.thorn.dck</t>
  </si>
  <si>
    <t>hero.nanok.dck</t>
  </si>
  <si>
    <t>hero.thetherys.dck</t>
  </si>
  <si>
    <t>hero.aurim.dck</t>
  </si>
  <si>
    <t>hero.corbin.dck</t>
  </si>
  <si>
    <t>hero.eliam.dck</t>
  </si>
  <si>
    <t>hero.kirga.dck</t>
  </si>
  <si>
    <t>hero.sahla.dck</t>
  </si>
  <si>
    <t>hero.tahlia.dck</t>
  </si>
  <si>
    <t>hero.arvel.dck</t>
  </si>
  <si>
    <t>hero.karnon .dck</t>
  </si>
  <si>
    <t>hero.buldar.dck</t>
  </si>
  <si>
    <t>hero.okaluk.dck</t>
  </si>
  <si>
    <t>hero.shiver.dck</t>
  </si>
  <si>
    <t>hero.zyla.dck</t>
  </si>
  <si>
    <t>hero.jonas.dck</t>
  </si>
  <si>
    <t>hero.nara.dck</t>
  </si>
  <si>
    <t>hero.tobin.dck</t>
  </si>
  <si>
    <t>hero.kel.dck</t>
  </si>
  <si>
    <t>hero.gherinn.dck</t>
  </si>
  <si>
    <t>hero.challara.dck</t>
  </si>
  <si>
    <t>hero.hugo.dck</t>
  </si>
  <si>
    <t>hero.krutsbeck.dck</t>
  </si>
  <si>
    <t>hero.lindel.dck</t>
  </si>
  <si>
    <t>hero.tatianna.dck</t>
  </si>
  <si>
    <t>hero.challara.botw</t>
  </si>
  <si>
    <t>hero.lyssa.botw</t>
  </si>
  <si>
    <t>hero.ronan.botw</t>
  </si>
  <si>
    <t>hero.vyrah.botw</t>
  </si>
  <si>
    <t>Kit de Conversion</t>
  </si>
  <si>
    <t>expansion.mob</t>
  </si>
  <si>
    <t>expansion.sots</t>
  </si>
  <si>
    <t>AlricFarrow</t>
  </si>
  <si>
    <t>MerickFarrow</t>
  </si>
  <si>
    <t>ElizaFarrow</t>
  </si>
  <si>
    <t>QueenAriad</t>
  </si>
  <si>
    <t>BolGoreth</t>
  </si>
  <si>
    <t>RylanOlliven</t>
  </si>
  <si>
    <t>TristayneOlliven</t>
  </si>
  <si>
    <t>GarganMirklace</t>
  </si>
  <si>
    <t>ArdusIxErebus</t>
  </si>
  <si>
    <t>Avric Touvif</t>
  </si>
  <si>
    <t>Grisban l'Assoiffé</t>
  </si>
  <si>
    <t>Jain Boisjuste</t>
  </si>
  <si>
    <t>Leoric l'Érudit</t>
  </si>
  <si>
    <t>Tomble Terrier</t>
  </si>
  <si>
    <t>Tahra la Veuve</t>
  </si>
  <si>
    <t>Haut Mage Quellen</t>
  </si>
  <si>
    <t>Reynhart le Méritant</t>
  </si>
  <si>
    <t>Dezra la Scandaleuse</t>
  </si>
  <si>
    <t>Durik l'Eclaireur</t>
  </si>
  <si>
    <t>Ulma Tristepierre</t>
  </si>
  <si>
    <t>Augur Grisom</t>
  </si>
  <si>
    <t>Roganna l'Ombre</t>
  </si>
  <si>
    <t>Mok le Spirite</t>
  </si>
  <si>
    <t>Laurel de Boisanglant</t>
  </si>
  <si>
    <t>Trenloe le Puissant</t>
  </si>
  <si>
    <t>Frère Gherinn</t>
  </si>
  <si>
    <t>Jaes l'Exilé</t>
  </si>
  <si>
    <t>Andira Main Runique</t>
  </si>
  <si>
    <t>Lord Hawthorne</t>
  </si>
  <si>
    <t>Maître Thorn</t>
  </si>
  <si>
    <t>Nara le Crochet</t>
  </si>
  <si>
    <t>Bogran l'Ombre</t>
  </si>
  <si>
    <t>Ker le Gris</t>
  </si>
  <si>
    <t>Landrec le Sage</t>
  </si>
  <si>
    <t>Carthos le Fou</t>
  </si>
  <si>
    <t>Une Main</t>
  </si>
  <si>
    <t>Scorpion Rouge</t>
  </si>
  <si>
    <t>Ronan le Sauvage</t>
  </si>
  <si>
    <t>Cornes d'Acier</t>
  </si>
  <si>
    <t>Varikas le Mort</t>
  </si>
  <si>
    <t>Vyrah le Fauconnier</t>
  </si>
  <si>
    <t>Frère Glyr</t>
  </si>
  <si>
    <t>Nanok de la Lame</t>
  </si>
  <si>
    <t>Arvel Marcheurmonde</t>
  </si>
  <si>
    <t>Karnon</t>
  </si>
  <si>
    <t>Buldar le Rigolard</t>
  </si>
  <si>
    <t>Okaluk et Rakash</t>
  </si>
  <si>
    <t>Jonas le Gentil</t>
  </si>
  <si>
    <t>Tobin Tueurdeloin</t>
  </si>
  <si>
    <t>Kel la Voyante</t>
  </si>
  <si>
    <t>Hugo le Magnifique</t>
  </si>
  <si>
    <t>Krutzbeck</t>
  </si>
  <si>
    <t>hero.ker.toc</t>
  </si>
  <si>
    <t>hero.jonas.toc</t>
  </si>
  <si>
    <t>hero.krutsbeck.toc</t>
  </si>
  <si>
    <t>hero.zyla.toc</t>
  </si>
  <si>
    <t>Stewards_of_the_Secret</t>
  </si>
  <si>
    <t>SotS</t>
  </si>
  <si>
    <t>Alys Bruyne</t>
  </si>
  <si>
    <t>Thaiden Montbrume</t>
  </si>
  <si>
    <t>Orkell le Vif</t>
  </si>
  <si>
    <t>Tinashi la Voyageuse</t>
  </si>
  <si>
    <t>Ravaella Piedléger</t>
  </si>
  <si>
    <t>Quand un monstre mineur commence son activation adjacent à vous, il est Sonné.</t>
  </si>
  <si>
    <t>Chaque héros à 3 case ou moins de vous (vous y compris) gagne " ± : récupérez 1 ≥ " à tous les jets d'attaque.</t>
  </si>
  <si>
    <t>Chaque fois que vous effectuez une action  repos, vous pouvez immédiatement vous défausser d'une carte Condition.</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</si>
  <si>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</si>
  <si>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</si>
  <si>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Si vous ne vous êtes pas déplacé à ce tour, vous récupérez 2 ∏ à la fin de votre tour.</t>
  </si>
  <si>
    <t>Si vous êtes attaqué quand vous êtes adjacent à au moins un autre héros, vous pouvez choisir un héros adjacent et ajouter la réserve de défense de ce héros à la vôtre.</t>
  </si>
  <si>
    <t>Une fois par round, après avoir lancé les dés pour une attaque, vous pouvez relancer 1 dé d'attaque ou de pouvoir. Vous devez garder le nouveau résultat.</t>
  </si>
  <si>
    <t>Au début de votre tour, vous pouvez choisir un autre héros à 3 cases ou moins de vous. Si celui-ci au au moins 1 pion Fatigue sur sa fiche, vous récupéréz 1 ∏. S'il a un  nombre de pion  Fatigue égal à son Endurance, vous récupérez 2 ∏.</t>
  </si>
  <si>
    <t>Si vous obtenez un X sur un jet d'attaque, vous pouvez choisir de subir 1 ∏ pour relancer 1 dé d'attaque. Limité à 1 fois par attaque.</t>
  </si>
  <si>
    <t>Chaque fois qu'un  héros à 3 case ou moins de vous récupère au moins 1 ≥, vous vous soignez d'1 ≥. Chaque fois qu'un  héros à 3 case ou moins de vous récupère au moins 1 ∏, vous vous soignez d'1 ∏.</t>
  </si>
  <si>
    <t>Chaque fois que vous faites une attaque à distance et que le total de portée est plus que ce qui est nécessaire pour atteindre votre cible, infligez +1 ≥.</t>
  </si>
  <si>
    <t>Les monstres doivent dépenser 1 point de mouvement supplémentaire pour entrer dans une case adjacente à vous.</t>
  </si>
  <si>
    <t>Chacune de vos attaques gagne : +1 ≥
À chaque fois que vous êtes touchés par une attaque, ajoutez 1 ≤ à votre jet de défense.</t>
  </si>
  <si>
    <t>Chaque fois que vous faites une attaque, avant de lancer les dés, vous pouvez subir 1 ≥ pour ajouter +1 ≥ aux résultats.</t>
  </si>
  <si>
    <t>Chaque fois que vous subissez au moins 2 ≥, vous subissez 1 ≥ de moins.</t>
  </si>
  <si>
    <t>Vous pouvez toujours vous équiper de runes, quelles que soient les limitations de votre armure. Vous gagnez +1 en Endurance par rune dont vous êtes équipé.</t>
  </si>
  <si>
    <t>Quand vous faites un test d'attribut, vous lancez 2 dés de défense gris au lieu d'un dé de défense gris et d'un dés de défense noir.</t>
  </si>
  <si>
    <t xml:space="preserve">Each time a hero within 3 spaces of you suffers 1 or more Heart from an attack, the figure that performed the attack suffers 1 Heart. </t>
  </si>
  <si>
    <t>Once per round, you may spend 1 movement point to remove your figure from the map and place it in an empty space adjacent to 1 hero who is within 3 spaces of you.</t>
  </si>
  <si>
    <t>Après avoir vaincu un monstre, vous recevez 2 points de mouvement.</t>
  </si>
  <si>
    <t xml:space="preserve">Each time you perform an attack, you may roll your attack dice before you declare the target. If any attack dice are added after you declare the target, roll those dice during the Roll Dice step. </t>
  </si>
  <si>
    <t>Each time you perform an attack with a Melee weapon, that attacks gains Reach.</t>
  </si>
  <si>
    <t>Each time you suffer 1 or more Heart, you may recover 1 Fatigue.</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</si>
  <si>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</si>
  <si>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</si>
  <si>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You cannot be Poisoned. At the start of your turn, recover 2 Heart. </t>
  </si>
  <si>
    <t xml:space="preserve">Each of your attacks gains:
Surge: After resolving this attack, you may choose an empty space within 2 spaces of you and place your figure in the chosen space. </t>
  </si>
  <si>
    <t xml:space="preserve">Once per round, after you defeat a monster with a Melee weapon, before removing its figure from the map, you may place your figure in any empty space adjacent to that monster. </t>
  </si>
  <si>
    <t>Une fois par tour, après avoir lancé les dés, vous pouvez subir 1 ∏ pour ajouter 1 ± à votre jet d'attaque.</t>
  </si>
  <si>
    <t>Chaque fois que vous subissez au moins 1 ≥ d'un personnage adjacent, ce personnage subit 1 ≥.</t>
  </si>
  <si>
    <t>Une fois par tour, vous pouvez dépenser 1  point de mouvement pour choisir un héros à 3 cases ou moins et vous déplacer sur une case vide adjacente à ce héros.</t>
  </si>
  <si>
    <t>Chaque fois que vous attaquez un monstre adjacent à un autre héros, votre attaque gagne +1 ≥.</t>
  </si>
  <si>
    <t>Si vous ne faites qu'une action durant votre tour, plus tard durant ce round vous pourrez effectuer un second tour, au cours duquel vous n'aurez qu'une action. Votre second tour doit se dérouler après le tour d'un héros et avant le tour du Seigneur du Mal.</t>
  </si>
  <si>
    <t>Vous ne pouvez pas être Empoisonné. Au début de votre tour, soignez 1 ≥.</t>
  </si>
  <si>
    <t>Chaque vois que vous attaquez et que vous n'obtenez pas au moins 1 ±, gagnez 1 ±.</t>
  </si>
  <si>
    <t>Chaque fois que vous êtes attaqué, vous pouvez relancer 1 de vos dés de défense. Vous devez conserver le nouveau résultat.</t>
  </si>
  <si>
    <t>Une fois par tour, quand vous utilisez une compétence qui coûte 1 ∏, diminuez le coût à 0 ∏.</t>
  </si>
  <si>
    <t>Chaque fois que vous subissez des ≥, vous pouvez vous soigner d'1 ∏.</t>
  </si>
  <si>
    <t>Vous ne pouvez être équippé de plus d'un symbole main. À chacun de vos tours, vous pouvez effectuer une attaque de corps à corps gratuite en utilisant 1 dé d'attaque bleu et 1 dé de pouvoir jaune (cela ne coûte pas d'action).</t>
  </si>
  <si>
    <t>À la fin de votre tour, vous pouvez subir 1 ∏ pour vous soigner d'1 ≥, ou subir 1 ≥ pour vous soigner d'1 ∏.</t>
  </si>
  <si>
    <t>Vous avez le familier Pico. Au début de chaque rencontre, placez le pion familier Pico sur votre fiche de héros. Un héros peut donner Pico à un réros adjacent en respectant les règles normales d'échange d'objets.</t>
  </si>
  <si>
    <t>Chaque fois que vous obtenez un X à votre jet d'attaque, vous pouvez infliger 1 ≥ à un monstre qui vous est adjacent.</t>
  </si>
  <si>
    <t>Si vous effectuez 2 actions de mouvement durant votre tour, vous pouvez subir 1 ∏ afin d'effectuer une attaque à la fin de votre tour.</t>
  </si>
  <si>
    <t>Chaque fois que vous attaquez, vous pouvez relancer 1 dé de pouvoir. Limité à une fois par attaque.</t>
  </si>
  <si>
    <t>Au début de votre tour, soignez-vous d'1 ∏.</t>
  </si>
  <si>
    <t>Vous avez le familier Ciel. Au début de votre tour, si Ciel n'est pas sur le plateau, placez-le dans votre case.</t>
  </si>
  <si>
    <t>En plus de vos deux actions par tour, vous recevez toujours 2 points de mouvement.</t>
  </si>
  <si>
    <t>Quand vous attaquez avec une arme de corps à corps, chacune de vos attaques gagne Allonge.</t>
  </si>
  <si>
    <t>Chacune de vos attaques gagne :
± : déplacez-vous de 2 cases après la résolution de cette attaque.</t>
  </si>
  <si>
    <t>Si vous n'êtes pas équipé d'une armure, chacune de vos attaque gagne 1 ±.</t>
  </si>
  <si>
    <t>Vous pouvez toujour lancer vos dés d'attaque avant que votre cible ne lance ses dés de défense. Après avoir lancés vos dés d'attaque, vous pouvez choisir une autre cible légale. Cette nouvelle attaque utilise les résultats obtenus.</t>
  </si>
  <si>
    <t>Chaque fois que vous utilisez une Potion, tous les héros adjacent à vous ainsi que vous-même êtes affectés.</t>
  </si>
  <si>
    <t>Quand vous êtes équipé de deux armes de corps à corps, à chaque fois que vous attaquez un monstre adjacent et que vous n'obtenez pas de X, infliges 1 ≥ à un autre monstre qui vous est adjacent.</t>
  </si>
  <si>
    <t>Un monstre ne peut vous cibler avec une attaque que s'il n'y a pas d'autre héros plus proche de ce monstre et dans sa ligne de vue.</t>
  </si>
  <si>
    <t>Au début de votre tour vous pouvez faire un test π. En case de réussite, défaussez 1 carte Condition sur vous-même ou un héros adjacent.</t>
  </si>
  <si>
    <t>Quand vous échouez à un test d'attribut, vous pouvez le retenter. Limité à une fois par round.</t>
  </si>
  <si>
    <t>Chaque fois qu'un monstre vous attaque, après avoir lancé les dés, vous pouvez subir 1 ∏ pour annuler 1 ± obtenu lors de cette attaque.</t>
  </si>
  <si>
    <t>Vous pouvez traiter une de vos armes de corps à corps dont vous êtes équipé comme si elle avait 1 seul symbole main (même si elle a 2 symboles main).</t>
  </si>
  <si>
    <t>En plus de vos deux actions par tour, vous recevez toujours 4 points de mouvement.</t>
  </si>
  <si>
    <t>Vous ignorez tous les personnages et les terrains lors de vos déplacements. Vous devez terminer votre mouvement dans une case vide.</t>
  </si>
  <si>
    <t>Les personnages et les obstacles ne bloquent pas votre ligne de vue. Les portes fermées bloquent toujours votre ligne de vue.</t>
  </si>
  <si>
    <t>Vous avez le familier Feu Ardent. Au début de chaque rencontre, placez Feu Ardent dans votre case.</t>
  </si>
  <si>
    <t>Si vous ne vous déplacez pas à ce round, vous pouver relancer 1 de vos dés de défense chaque fois que vous êtes attaqués.</t>
  </si>
  <si>
    <t>Tant que vous avez au moins 6 pions ≥ sur votre fiche, chacune de  vos attaques gagne +2 ≥.</t>
  </si>
  <si>
    <t>Chacune de vous attaques gagne +1 à la portée. Chaque attaque à distance qui vous cible subit -1 à la portée.</t>
  </si>
  <si>
    <t>Si vous obtenez 1 ou plusieurs faces vierges en lançant les dés de défense, ajoutez 1 ≤ à votre résultat de défense.</t>
  </si>
  <si>
    <t>Chaque fois que vous réussissez à vaincre un monstre, vous récupérez 1 ∏.</t>
  </si>
  <si>
    <t>∞ : choisissez un monstre à 3 cases ou moins de vous. Chaque monstre de ce groupe de monstre est Sonné.</t>
  </si>
  <si>
    <t>∞ : lancez deux dés rouge de pouvoir. Chaque héros à 3 cases ou moins de vous (vous y compris) peut récupérer autaut de ≥ que de ≥ obtenus.</t>
  </si>
  <si>
    <t>À utiliser durant votre tour pour faire une action d'attaque supplémentaire. Ceci est en plus des 2 actions de votre tour.</t>
  </si>
  <si>
    <t>∞ : vous pouvez vous déplacer du double de votre Vitesse et faire une attaque. Cette attaque peut être faite avant, après ou pendant ce mouvement.</t>
  </si>
  <si>
    <t>∞ : faites une attaque avec une arme magique. Cette attaque ignore la portée et cible chaque personnage adjacent à vous. Vous ne faites qu'un jet d'attaque mais chaque personnage lance ses dés de défense séparément.</t>
  </si>
  <si>
    <t>À utiliser durant votre tour pour choisir un héros à 3 cases ou moins de vous. Vous et ce héros pouvez immédiatement faire une action de mouvement. Ceci est en plus des 2 actions que chaque héros reçoit lors de son tour.</t>
  </si>
  <si>
    <t>∞ : retirez votre figurine du plateau et placez un pion Héros dans votre case. Au début de votre prochain tour, placez votre figurine dans une case vide à 4 cases ou moins de votre pion Héros.</t>
  </si>
  <si>
    <t>∞ : effectuez une attaque. Cette attaque affecte 2 monstres différents dans votre ligne de vue. Vous ne faites qu'un jet d'attaque, mais chaque monstre lance ses dés de défense séparément. Les deux monstres sont considérés comme les cibles de votre attaque.</t>
  </si>
  <si>
    <t>À utiliser au début de votre tour pour ajouter 4 à votre Endurance pendant le reste de ce tour. À la fin de votre tour, récupérez toute votre ∏.</t>
  </si>
  <si>
    <t>À utiliser après avoir obtenu un X sur un jet d'attaque pour récupérer tous vos ∏ et relancer tout ou partie des dés de votre réserve d'attaque.</t>
  </si>
  <si>
    <t>Use when the overlord chooses to activate a monster figure adjacent to you, before he performs any actions. All monsters adjacent to you are Immobilized.</t>
  </si>
  <si>
    <t>Use after one of your attacks deals at least 1 Heart (after rolling defense dice). You may move up to your Speed and perform an attack. This does not require an action and the attack may be performed before, after, or during this movement.</t>
  </si>
  <si>
    <t>Use when you move out of a space containing a monster to immediately perform an attack targeting that monster. This attack does not require an action and gains Surge: Pierce 3</t>
  </si>
  <si>
    <t>Use during your turn to flip one of your facedown Potion Search cards faceup. In addition, each hero adjacent to you may also flip one of their facedown Potion Search cards faceup.</t>
  </si>
  <si>
    <t xml:space="preserve">Use during your turn. Each hero in your line of sight recovers 2 Heart and 2 Fatigue. </t>
  </si>
  <si>
    <t xml:space="preserve">Use at the end of your turn. Until the start of your next turn, each hero within 3 spaces of you may only be targeted by an attack if the attacking monster is adjacent to the targeted hero. </t>
  </si>
  <si>
    <t>Use during your turn, while you are knocked out, to perform a stand up action. Then, you may either recover all Heart or move each monster adjacent to your figure 1 space. You can still perform 2 actions this turn.</t>
  </si>
  <si>
    <t xml:space="preserve">Use when you are attacked, after you roll defense dice, to test Knowledge and Awareness. For each test you pass, add 3 Shield to your defense results. </t>
  </si>
  <si>
    <t xml:space="preserve">Action: Revive an adjacent, knocked-out hero. Instead of rolling 2 red power dice, that hero recovers all Heart and Fatigue. </t>
  </si>
  <si>
    <t>Use during your turn to choose an empty space within 3 spaces of your figure. Remove your figure from the map and place it in the chosen space.</t>
  </si>
  <si>
    <t>Use during a player's turn to refresh all exhausted cards in your play area and recover 2 Fatigue.</t>
  </si>
  <si>
    <t>Use when a monster enters an empty space adjacent to you. The monster is Immobilized, and you immediately move up to 3 spaces.</t>
  </si>
  <si>
    <t>À utiliser au début de votre tour pour regarder la main de cartes Seigneur du Mal du Seigneur du Mal. Défaussez 1 carte de votre choix.</t>
  </si>
  <si>
    <t>∞ : faites une attaque avec une arme à distance, en ignorant la portée obtenue. Cette attaque ne peut pas rater à cause d'un X ou d'une portée insuffisante.</t>
  </si>
  <si>
    <t>∞ : chaque personnage adjacent à vous est immobilisé.</t>
  </si>
  <si>
    <t>À utiliser quand vous faites une action d'attaque. Avant que les dés ne soient lancés, choisissez et retirez 1 dé de défense de la réserve de défense de votre cible.</t>
  </si>
  <si>
    <t>À utiliser après avoir vaincu un monstre pour lancer 2 dés de pouvoir rouge. Vous ainsi que chaque héros à 3 cases ou moins soigne autant de ≥ que de ≥ obtenus aux dés.</t>
  </si>
  <si>
    <t>À utiliser quand vous êtes attaqué, avant de lancer les dés de défense. Au lieu de lancer les dés de défense, placez-les sur les faces de votre choix.</t>
  </si>
  <si>
    <t>∞ : faites une attaque avec une arme magique. Cette attaque gagne Transpercer 3.</t>
  </si>
  <si>
    <t>∞ : faites une attaque. Plutôt que lancer le dé d'attaque, placez-le sur la face de votre choix. Lancez le reste de vos dés normalement.</t>
  </si>
  <si>
    <t xml:space="preserve">Action: Choose 1 hero within 3 spaces of you. Then, perform an attack that targets a monster within 3 spaces of you. The chosen hero recovers Heart equal to twice the amount of Heart the target monster suffers from this attack. </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</si>
  <si>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</si>
  <si>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</si>
  <si>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Use after rolling your attack dice to choose 2 additional valid targets for that attack. Each target rolls defense dice separately. </t>
  </si>
  <si>
    <t>∞ : effectuez une attaque, puis vous pouvez vous déplacer jusqu'à deux cases et effectuer une autre attaque contre une cible différente.</t>
  </si>
  <si>
    <t xml:space="preserve">Use after you perform an attack that does not defeat a target. Perform an additional attack, using the same target. This attack adds 1 Surge to the results. </t>
  </si>
  <si>
    <t>À utiliser au début de votre tour. Choisissezun héros dans votre ligne de vue. Jusqu'aà la fin de votre tour, vous pouvez utiliser 1 des compétences de ce héros comme si c'était la vôtre.</t>
  </si>
  <si>
    <t xml:space="preserve">Action: You may move double your Speed. During this movement, each time you enter a space that contains a search token, you may suffer 1 Fatigue to search that search token. </t>
  </si>
  <si>
    <t xml:space="preserve">Action: Choose yourself or an adjacent hero. That hero recovers 8 Heart and discards all conditions. </t>
  </si>
  <si>
    <t>Use when you are affected by an attack and suffer 1 or more Heart. Reduce the amount of Heart by up to 5 and gain an equal amount of movement points.</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</si>
  <si>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</si>
  <si>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</si>
  <si>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 : attaquez un monstre adjacent et choisissez soit, un héros à 3 cases ou moins de vous ou vous-même. Le héros choisi soigne autant de ≥ que vous avez ingfligé de ≥ lors de cette attaque.</t>
  </si>
  <si>
    <t>À utiliser au début de votre tour pour déplacer chaque monstre adjacent à vous jusqu'à 2 cases dans n'importe quelle direction.</t>
  </si>
  <si>
    <t xml:space="preserve">∞ : faites une attaque, puis placez un pion Héros dans votre case et retirez votre figurine du plateau Au début de votre prochain tour, remplacez ce pion par votre figurine. </t>
  </si>
  <si>
    <t>À utiliser au début de votre tour pour effectuer immédiatement une action gratuite. C'est en plus de vos deux actions de votre tour.</t>
  </si>
  <si>
    <t>∞ : soignez tous vos ≥.</t>
  </si>
  <si>
    <t>A utiliser quand vous faites une attaque, avant de lancer les dés. Cette attaque gagne :
±± : +5 ≥.</t>
  </si>
  <si>
    <t>À utiliser après une attaque contre vous n'ayant pas réussi à vous infliger au moins 1 ≥. Vous pouvez immédiatement vous déplacer de votre Citesse et effectuer une attaque.</t>
  </si>
  <si>
    <t>∞ : faites une attaque avec une arme Magique. Cette attaque inflige +3 ≥.</t>
  </si>
  <si>
    <t>∞ : effectuez une attaque. Si votre cible n'est pas vaincue par votre attaque, vous pouvez faire une seconde attaque contre cette cible.</t>
  </si>
  <si>
    <t>À utiliser lorsque vous êtes vaincu pour faire une action attaque. Une fois l'attaque résolue, vous êtes inconscient.</t>
  </si>
  <si>
    <t>À utiliser quand vous êtes attaqué pour obliger le monstre attaquant à relancer tout ou partie de ses dés d'attaque (vous choisissez les dés). Les nouveaux résultats doivent être appliqués.</t>
  </si>
  <si>
    <t>∞ : déplacez-vous jusqu'à 10 cases. Vous devez terminer ce mouvement dans une case adjacente à un héros qui a actuellement Pico sur sa fiche de héros.</t>
  </si>
  <si>
    <t>∞ : déplacez-vous du double de votre Vitesse. Vous pouvez fouiller n'importe quel nombre de pions Fouilles adjacents à vous lors de ce mouvement sans dépenser d'action pour le faire.</t>
  </si>
  <si>
    <t>∞ : Subissez n'importe quel montant de ≥. Un héros qui vous est adjacent se soigne du même nombre de ≥.</t>
  </si>
  <si>
    <t>∞ : Déplacez-vous de votre Vitesse. Lors de ce mouvement, vous pouvez entrer dans des cases occupées par des monstres et les déplacer sur une case vide adjacente (ou la case vide la plus proche) de votre choix.</t>
  </si>
  <si>
    <t>À utiliser au début de votre tour si vous êtes inconscient. Récupérez tous vos ≥ et ∏. Vous pouvez de surcroit utiliser 2 actions à ce tour.</t>
  </si>
  <si>
    <t>∞ : placez Ciel sr une case dans votre ligne de vue. Ciel attaque alors un monstre adjacent avec un dé jaune, un dé rouge et un dé bleu. Cette attaque gagne :
± : Sonné</t>
  </si>
  <si>
    <t>À utiliser au début de votre tour pour récupérer tous les ∏. Jusqu'au début de votre prochain tour, chaque fois que vous subissez au moins 1 ≥, vous en subissez 1 de moins avec un minimum de 0.</t>
  </si>
  <si>
    <t>∞ : choisissez une case dans votre ligne de vue. Laissez tomber immédiatement tout pion Objectif que vous transportez pour retirer votre figurine du plateau et la placer sur la case choisie.</t>
  </si>
  <si>
    <t>À utiliser lorsque vous êtes attaqué, une fois les dés lancés. Vous n'êtes pas affecté par cette l'attaque.</t>
  </si>
  <si>
    <t>À utiliser lors d'une attaque après avoir lancé vos dés d'attaque pour choisir une seconde cible légale. Les deux cibles sont affectées par l'attaque et lancent leurs dés de défense séparement.</t>
  </si>
  <si>
    <t>À utiliser au début de votre tour pour piocher une carte Fouille.</t>
  </si>
  <si>
    <t>À utiliser à la fin de votre tour. Jusqu'au début de votre prochain tour, chaque fois que vous êtes attaqué par un monstre adjacent, vous pouvez subir 1 ∏ pour attaquer ce monstre avant qu'il ne lance ses dés d'attaque.</t>
  </si>
  <si>
    <t>À utiliser durant l'activation d'une autre personnage pour faire aussitôt une action de mouvement. Vous ne pouvez pas interrompre l'action d'un autre joueur sauf si c'est une action de mouvement.</t>
  </si>
  <si>
    <t>À utiliser avant l'activation d'un monstre, ou quand un monstre entre dans une case qui vous est adjacente. Vous pouvez aussitôt effectuer une attaque contre ce monstre. Une fois l'attaque résolue, le tour du monstre reprend.</t>
  </si>
  <si>
    <t>À utiliser durant votre tour pour défausser 1 des compétences de votre héros. Gagnez immédiatement n'importe quel nombre de compétences de héros de votre paquet Classe valant le même montant de points d'expérience que la compétence défaussée.</t>
  </si>
  <si>
    <t>∞ : choisissez un monstre mineur adjacent à vous et lancez le dé d'attaque bleu. Si vous obtenez un X, vous avez raté. Sinon, ce monstre est vaincu. Quel que soit le résultat, vous subissez 1 ∏.</t>
  </si>
  <si>
    <t>À utiliser en remplacement des 2 actions au choix de votre tour afin d'effectuer 3 actions d'attaque. Si vous le faites, vous ne pouvez pas vous déplacer à ce tour même en subissant des ∏.</t>
  </si>
  <si>
    <t>∞ : vous pouvez revigorer tous les héros inconscients dans un rayon de 3 cases autour de vous, Faites un jet et appliquez-le à tous les héros inconscients.</t>
  </si>
  <si>
    <t>À utiliser avant l'activation d'un personnage. Retirez du plateau votre figurine et placez un pion Héros dans votre case. Au début de votre prochain tour, remplacez le pion Héros par votre figurine.</t>
  </si>
  <si>
    <t>À utiliser durant votre tour pour regarder les 5 premières cartes du paquet Seigneur du Mal. Placez 1 de ces cartes sous le paquet et placez aléatoirement les autres au sommet du paquet.</t>
  </si>
  <si>
    <t>∞ : faites une attaque. Avant le jet d'attaque, vous pouvez déplacer Feu Ardent sur une case vide adjacente à votre cible.</t>
  </si>
  <si>
    <t>À utiliser au début de votre tour. Doublez les ≥ de votre jet d'attaque pour chaque attaque que vous effectuez durant ce tour.</t>
  </si>
  <si>
    <t>À utiliser quand vous attaquez, après avoir lancé les dés. Lancer 1 dé de pouvoir rouge, subissez autant de ≥ que de ≥ obtenus et ajoutez le même montant de ≥ à votre jet d'attaque.</t>
  </si>
  <si>
    <t>À utiliser après le jet des dés de défense contre une de vos attaques. Ignorez les résultats du dé ayant obtenu le plus de ≤.</t>
  </si>
  <si>
    <t>class.berserker</t>
  </si>
  <si>
    <t>class.disciple</t>
  </si>
  <si>
    <t>class.knight</t>
  </si>
  <si>
    <t>class.necromancer</t>
  </si>
  <si>
    <t>class.runemaster</t>
  </si>
  <si>
    <t>class.spiritspeaker</t>
  </si>
  <si>
    <t>class.thief</t>
  </si>
  <si>
    <t>class.wildlander</t>
  </si>
  <si>
    <t>class.champion</t>
  </si>
  <si>
    <t>class.geomancer</t>
  </si>
  <si>
    <t>class.apothecary</t>
  </si>
  <si>
    <t>class.beastmaster</t>
  </si>
  <si>
    <t>class.hexer</t>
  </si>
  <si>
    <t>class.treasurehunter</t>
  </si>
  <si>
    <t>class.prophet</t>
  </si>
  <si>
    <t>class.stalker</t>
  </si>
  <si>
    <t>class.bard</t>
  </si>
  <si>
    <t>class.conjurer</t>
  </si>
  <si>
    <t>class.shadowwalker</t>
  </si>
  <si>
    <t>class.skirmisher</t>
  </si>
  <si>
    <t>class.bountyhunter</t>
  </si>
  <si>
    <t>class.marshal</t>
  </si>
  <si>
    <t>Chevalier</t>
  </si>
  <si>
    <t>Nécromancien</t>
  </si>
  <si>
    <t>Shaman</t>
  </si>
  <si>
    <t>Voleur</t>
  </si>
  <si>
    <t>Pisteur</t>
  </si>
  <si>
    <t>Géomancien</t>
  </si>
  <si>
    <t>Apothicaire</t>
  </si>
  <si>
    <t>Maître des Animaux</t>
  </si>
  <si>
    <t>Maître des Runes</t>
  </si>
  <si>
    <t>Envoûteur</t>
  </si>
  <si>
    <t>Chasseur de Trésors</t>
  </si>
  <si>
    <t>Prophète</t>
  </si>
  <si>
    <t>Traqueur</t>
  </si>
  <si>
    <t>Barde</t>
  </si>
  <si>
    <t>Marcheur des Ombres</t>
  </si>
  <si>
    <t>Illusionniste</t>
  </si>
  <si>
    <t>Briscard</t>
  </si>
  <si>
    <t>Chasseur de Primes</t>
  </si>
  <si>
    <t>Maréchal</t>
  </si>
  <si>
    <t>name.berserker.rage</t>
  </si>
  <si>
    <t>name.berserker.brute</t>
  </si>
  <si>
    <t>name.berserker.counterattack</t>
  </si>
  <si>
    <t>name.berserker.cripple</t>
  </si>
  <si>
    <t>name.berserker.charge</t>
  </si>
  <si>
    <t>name.berserker.weaponmastery</t>
  </si>
  <si>
    <t>name.berserker.whirlwind</t>
  </si>
  <si>
    <t>name.berserker.deathrage</t>
  </si>
  <si>
    <t>name.berserker.execute</t>
  </si>
  <si>
    <t>name.knight.oathofhonor</t>
  </si>
  <si>
    <t>name.knight.advance</t>
  </si>
  <si>
    <t>name.knight.challenge</t>
  </si>
  <si>
    <t>name.knight.defend</t>
  </si>
  <si>
    <t>name.knight.defensetraining</t>
  </si>
  <si>
    <t>name.knight.guard</t>
  </si>
  <si>
    <t>name.knight.shieldslam</t>
  </si>
  <si>
    <t>name.knight.inspiration</t>
  </si>
  <si>
    <t>name.knight.stalwart</t>
  </si>
  <si>
    <t>name.thief.greedy</t>
  </si>
  <si>
    <t>name.thief.appraisal</t>
  </si>
  <si>
    <t>name.thief.dirtytricks</t>
  </si>
  <si>
    <t>name.thief.sneakly</t>
  </si>
  <si>
    <t>name.thief.caltrops</t>
  </si>
  <si>
    <t>name.thief.tumble</t>
  </si>
  <si>
    <t>name.thief.unseen</t>
  </si>
  <si>
    <t>name.thief.bushwhack</t>
  </si>
  <si>
    <t>name.thief.lurk</t>
  </si>
  <si>
    <t>name.wildlander.nimble</t>
  </si>
  <si>
    <t>name.wildlander.accurate</t>
  </si>
  <si>
    <t>name.wildlander.dangersense</t>
  </si>
  <si>
    <t>name.wildlander.eagleeyes</t>
  </si>
  <si>
    <t>name.wildlander.bowmastery</t>
  </si>
  <si>
    <t>name.wildlander.firststrike</t>
  </si>
  <si>
    <t>name.wildlander.fleetoffoot</t>
  </si>
  <si>
    <t>name.wildlander.blackarrow</t>
  </si>
  <si>
    <t>name.wildlander.runningshot</t>
  </si>
  <si>
    <t>name.runemaster.runicknowledge</t>
  </si>
  <si>
    <t>name.runemaster.explodingrune</t>
  </si>
  <si>
    <t>name.runemaster.ghostarmor</t>
  </si>
  <si>
    <t>name.runemaster.inscriberune</t>
  </si>
  <si>
    <t>name.runemaster.ironwill</t>
  </si>
  <si>
    <t>name.runemaster.runemastery</t>
  </si>
  <si>
    <t>name.runemaster.runicsorcery</t>
  </si>
  <si>
    <t>name.runemaster.breaktherune</t>
  </si>
  <si>
    <t>name.runemaster.quickcasting</t>
  </si>
  <si>
    <t>name.necromancer.raisedead</t>
  </si>
  <si>
    <t>name.necromancer.corpseblast</t>
  </si>
  <si>
    <t>name.necromancer.deathlyhaste</t>
  </si>
  <si>
    <t>name.necromancer.furyofundeath</t>
  </si>
  <si>
    <t>name.necromancer.darkpact</t>
  </si>
  <si>
    <t>name.necromancer.undeadmight</t>
  </si>
  <si>
    <t>name.necromancer.vampiricblood</t>
  </si>
  <si>
    <t>name.necromancer.armyofdeath</t>
  </si>
  <si>
    <t>name.necromancer.dyingcommand</t>
  </si>
  <si>
    <t>name.disciple.prayerofhealing</t>
  </si>
  <si>
    <t>name.disciple.armoroffaith</t>
  </si>
  <si>
    <t>name.disciple.blessedstrike</t>
  </si>
  <si>
    <t>name.disciple.cleansingtouch</t>
  </si>
  <si>
    <t>name.disciple.divinefury</t>
  </si>
  <si>
    <t>name.disciple.prayerofpeace</t>
  </si>
  <si>
    <t>name.disciple.timeofneed</t>
  </si>
  <si>
    <t>name.disciple.holypower</t>
  </si>
  <si>
    <t>name.disciple.radiantlight</t>
  </si>
  <si>
    <t>name.spiritspeaker.stoneskin</t>
  </si>
  <si>
    <t>name.spiritspeaker.drainspirit</t>
  </si>
  <si>
    <t>name.spiritspeaker.healingrain</t>
  </si>
  <si>
    <t>name.spiritspeaker.sharedpain</t>
  </si>
  <si>
    <t>name.spiritspeaker.cloudofmist</t>
  </si>
  <si>
    <t>name.spiritspeaker.naturesbounty</t>
  </si>
  <si>
    <t>name.spiritspeaker.tempest</t>
  </si>
  <si>
    <t>name.spiritspeaker.ancestorspirits</t>
  </si>
  <si>
    <t>name.spiritspeaker.vigor</t>
  </si>
  <si>
    <t>Vaillant</t>
  </si>
  <si>
    <t>Garder</t>
  </si>
  <si>
    <t>Entraînement Défensif</t>
  </si>
  <si>
    <t>Coup de Bouclier</t>
  </si>
  <si>
    <t>Défendre</t>
  </si>
  <si>
    <t>Défier</t>
  </si>
  <si>
    <t>Avancer</t>
  </si>
  <si>
    <t>Serment sur l'honneur</t>
  </si>
  <si>
    <t>Rage mortelle</t>
  </si>
  <si>
    <t>Exécuter</t>
  </si>
  <si>
    <t>Tornade</t>
  </si>
  <si>
    <t>Expert en Armes</t>
  </si>
  <si>
    <t>Charger</t>
  </si>
  <si>
    <t>Contre-Attaque</t>
  </si>
  <si>
    <t>Estropier</t>
  </si>
  <si>
    <t>Lumière Rayonnante</t>
  </si>
  <si>
    <t>Pouvoir Sacré</t>
  </si>
  <si>
    <t>Période Difficile</t>
  </si>
  <si>
    <t>Prière de Paix</t>
  </si>
  <si>
    <t>Fureur Divine</t>
  </si>
  <si>
    <t>Coup Béni</t>
  </si>
  <si>
    <t>Toucher Purificateur</t>
  </si>
  <si>
    <t>Armure de Foi</t>
  </si>
  <si>
    <t>Prière de Soins</t>
  </si>
  <si>
    <t>Esprits des Ancêtres</t>
  </si>
  <si>
    <t>Vigueur</t>
  </si>
  <si>
    <t>Tempête</t>
  </si>
  <si>
    <t>Générosité de la Nature</t>
  </si>
  <si>
    <t>Nuage de Brume</t>
  </si>
  <si>
    <t>Drain d'Esprit</t>
  </si>
  <si>
    <t>Pluie Régénératrice</t>
  </si>
  <si>
    <t>Douleur Partagée</t>
  </si>
  <si>
    <t>Peau de Pierre</t>
  </si>
  <si>
    <t>Briser la Rune</t>
  </si>
  <si>
    <t>Incantation Rapide</t>
  </si>
  <si>
    <t>Expert en Runes</t>
  </si>
  <si>
    <t>Sorcellerie Runique</t>
  </si>
  <si>
    <t>Volonté de Fer</t>
  </si>
  <si>
    <t>Armure Fantôme</t>
  </si>
  <si>
    <t>Graver des Runes</t>
  </si>
  <si>
    <t>Rune Explosive</t>
  </si>
  <si>
    <t>Savoir Runique</t>
  </si>
  <si>
    <t>Ordre de Mort</t>
  </si>
  <si>
    <t>Armée des Morts</t>
  </si>
  <si>
    <t>Sang Vampirique</t>
  </si>
  <si>
    <t>Pacte des Ténèbres</t>
  </si>
  <si>
    <t>Puissance du Mort-Vivant</t>
  </si>
  <si>
    <t>Fureur du Mort-Vivant</t>
  </si>
  <si>
    <t>Explosion de Cadavre</t>
  </si>
  <si>
    <t>Précipitation Mortelle</t>
  </si>
  <si>
    <t>Réanimer les Morts</t>
  </si>
  <si>
    <t>Flèche Noire</t>
  </si>
  <si>
    <t>Tir en Mouvement</t>
  </si>
  <si>
    <t>Expert en Arc</t>
  </si>
  <si>
    <t>Première Frappe</t>
  </si>
  <si>
    <t>Preste</t>
  </si>
  <si>
    <t>Précis</t>
  </si>
  <si>
    <t>Œil de Lynx</t>
  </si>
  <si>
    <t>Sens du Danger</t>
  </si>
  <si>
    <t>Agile</t>
  </si>
  <si>
    <t>Rôder</t>
  </si>
  <si>
    <t>Embuscade</t>
  </si>
  <si>
    <t>Dissimulé</t>
  </si>
  <si>
    <t>Chausse-Trapes</t>
  </si>
  <si>
    <t>Acrobatie</t>
  </si>
  <si>
    <t>Sournois</t>
  </si>
  <si>
    <t>Cous Bas</t>
  </si>
  <si>
    <t>Évaluation</t>
  </si>
  <si>
    <t>Cupide</t>
  </si>
  <si>
    <t>Au début de votre tour, si vous êtes adjacent à au moins un autre héros, vous et chaque autre héros adjacent à vous, récupérez 1 ∏.</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</si>
  <si>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</si>
  <si>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</si>
  <si>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</si>
  <si>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Inclinez cette carte pour choisir un monstre dans votre ligne de vue et placez votre pion Héros dessus. Tant que cette carte est inclinée, chaque attaque que vous ou ce monstre effectue contre l'autre, inflige +1 ≥.</t>
  </si>
  <si>
    <t>Après avoir vaincu un monstre avec une attaque utilisant une arme de corps à corps, inclinez cette carte pour vous déplacer jusqu'à votre Vitesse et effectuer une attaque supplémentaire.</t>
  </si>
  <si>
    <t>Choisissez un autre héros à 3 cases ou moins de vous qui est adjacent à un monstre. Placez votre figurine de héros dans la case vide la plus proche adjacente au monstre et effectuez une attaque avec une arme de corps à corps cotre ce monstre.</t>
  </si>
  <si>
    <t>Quand vous effectuez une attaque avec une arme de corps à corps, une fois les dés lancés, inclinez cette carte pour infliger +X ≥, où X est le montant de ∏ subis pour utiliser cette compétence.</t>
  </si>
  <si>
    <t>Effectuez une attaque avec une arme de corps à corps ciblant tous les monstres adjacents. Vous faites 1 jet d'attaque et chaque monstre lance ses dés de défense séparément.</t>
  </si>
  <si>
    <t>Chaque fois que vous effectuez une attaque avec 1 arme de corps à corps ayant 2 symboles de main ou 2 armes de corps à corps ayant chacune 1 symbole de main, vous pouvez incliner cette carte pour ajouter 1 ± aux résultats.</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</si>
  <si>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</si>
  <si>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</si>
  <si>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Inclinez cette carte durant votre tour pour choisir un monstre adjacent à vous et faites un test ∂. En cas de réussite, le monstre est Immobilisé.</t>
  </si>
  <si>
    <t>Lancez 1 dé de pouvoir rouge. Chaque héros dans votre ligne de vue (vous y compris) récupère le montant de ≥ obtenus. Chaque monstre dans votre ligne de vue subit le montant de ≥ obtenus.</t>
  </si>
  <si>
    <t>Votre Prière de Soins peut maintenant affecter 2 héros différents. Si vous obtenez un ± sur le dé de pouvoir rouge quand vous utilisez Prière de Soins, les deux héros récupèrent 1 ∏.</t>
  </si>
  <si>
    <t>Vous gagnez 2 points de mouvement et récupérez 2 ∏.</t>
  </si>
  <si>
    <t>Inclinez cette carte. Tant que cette carte est inclinée, les monstres ne peuvent pas effectuer d'attaque tant qu'ils vous sont adjacents.</t>
  </si>
  <si>
    <t>Effectuez une attaque avec une arme de corps à corps. Si vous infligez au moins 1 ≥ (après avoir lancé les dés de défense), vous et un héros adjacent de votre choix récupérez chacun 2 ≥.</t>
  </si>
  <si>
    <t>Chaque fois que vous utilisez Prière de Soins sur un héros, ce héros peut aussi défausser une de ses cartes Condition.</t>
  </si>
  <si>
    <t>Inclinez cette carte durant votre tour et choisissez un héros adjacent ou vous-même. Lancez 1 dé de pouvoir rouge, Le héros choisi récupère autant de ≥ que de ≥ obtenus.</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</si>
  <si>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</si>
  <si>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</si>
  <si>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</si>
  <si>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</si>
  <si>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</si>
  <si>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</si>
  <si>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Quand vous ou un héros à 3 case ou moins de vois est attaqué, avant de lancer les dés, inclinez cette carte pour ajouter 1 dé gris supplémentaire à la réserve de défense de ce héros.</t>
  </si>
  <si>
    <t>Après avoir fait une attaque avec une arme rune, inclinez cette carte pour immédiatement effectuer une attaque supplémentaire.</t>
  </si>
  <si>
    <t>Quand vous attaques avec une arme rune, vous pouvez incliner cette carte pour ajouter 1 ± au résultat.</t>
  </si>
  <si>
    <t>Effectuez une attaque avec une arme rune. Si cette attaque inflige au moins 1 ≥ (après avoir lancé les dés de défense), choisissez 1 condition. La cible subit la condition choisie.</t>
  </si>
  <si>
    <t>Après avoir lancé les dés de défense quand vous êtes attaqué, utilisez cette carte pour ajouter ≤ défense aux résultats.</t>
  </si>
  <si>
    <t>Toute arme dont vous êtes équipé gagne le trait rune.</t>
  </si>
  <si>
    <t>Effectuez une attaque avec une arme rune. L'attaque gagne Explosion.</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</si>
  <si>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</si>
  <si>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Effectuez une attaque avec votre Réanimé. Cette attaque affecte chaque monstre dans votre ligne de vue, en ignorant la portée. Votre Réanimé n'a pas besoin de ligne de vue vers les monstres affectés, mais il doit être sur le plateau.</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</si>
  <si>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</si>
  <si>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</si>
  <si>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Chaque fois que vous subissez 1 ∏ pour gagner 1 point de mouvement, vous pouvez alors déplacer votre Réanimé d'1 case.</t>
  </si>
  <si>
    <t>Quand vous attaquez avec un arc, vous pouvez incliner cette carte pour ajouter 1 ± aux résultats.</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</si>
  <si>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</si>
  <si>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Chaque fois que vous faites une attaque avec un arc, vous pouvez relancer 1 dé de pouvoir (limité à une fois par attaque).</t>
  </si>
  <si>
    <t>Quand vous faites une attaque avec un arc, les personnages amis ne bloquent pas votre ligne de vue.</t>
  </si>
  <si>
    <t>Inclinez cette carte pour obliger le Seigneur du Mal à défausse au hasard 1 carte Seigneur du Mal de sa main.</t>
  </si>
  <si>
    <t>Chaque fois qu'un monstre entre dans une case adjacente à vous, vous pouvez utiliser cette carte pour vous déplacer d'1 case. Puis le monstre peut continuer son activation.</t>
  </si>
  <si>
    <t>Inclinez cette carte durant votre tour pour effectuer une action fouille qui ne nécéssite pas d'action. Tant que cette carte est inclinée, aoutez 1 dé marron à votre réserve de défense.</t>
  </si>
  <si>
    <t>Inclinez cette carte durant votre tour pour attaquer un monstre qui est le seul monstre dans votre ligne de vue. Cette attaque ne dépense pas d'action.</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</si>
  <si>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</si>
  <si>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</si>
  <si>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Inclinez cette carte durant votre tour. Tant que cette carte est inclinée, vous pouvez traverser les personnages ennemis.</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</si>
  <si>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</si>
  <si>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</si>
  <si>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Après avoir pioché une carte Fouille, vous pouvez la défausser pour piocher une autre carte Fouille. Vous devez garder la seconde carte.</t>
  </si>
  <si>
    <t>Fouillez un pion Fouille à 3 cases ou moins de vous.</t>
  </si>
  <si>
    <t>Effectuez une attaque avec une arme de corps à corps.&lt;BR&gt;Cette attaque inflige +1 ≥.</t>
  </si>
  <si>
    <t>Chaque fois que vous subissez 1 ∏ pour gagner 1 point de mouvement, vous recevez à la place 2 points de mouvement.&lt;BR&gt;Chaque fois que vous utilisez Agile, vous pouvez vous déplacer de 2 cases au lieu d'1.</t>
  </si>
  <si>
    <t>Chaque fois que vous effectuez une attaque avec un arc, vous gagnez 2 points de mouvement avant ou après l'attaque.&lt;BR&gt;Si vous êtes équipé d'une armure lourde, vous ne gagnez qu'1 point de mouvement avant ou après l'attaque.</t>
  </si>
  <si>
    <t>Effectuez une attaque avec un arc. Cette attaque gagne Portée +2.&lt;BR&gt;Si vous infligez moins de 3 ≥ (après avoir lancé les dés de défense), infligez 3 ≥ à la place (sauf si cette attaque rate).</t>
  </si>
  <si>
    <t>Votre Réanimé ajoute 1 dé marron à sa réserve de défense.&lt;BR&gt;Chaque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</si>
  <si>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inclinée.&lt;BR&gt;Inclinez cette carte quand votre Réanimé attaque un monstre. Cette attaque inflige +1 ≥.</t>
  </si>
  <si>
    <t>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t>
  </si>
  <si>
    <t>Chacune de vos attaque gagne :&lt;BR&gt;± : chaque héros récupère 1 ∏.</t>
  </si>
  <si>
    <t>Vous gagnez Santé +4.&lt;BR&gt;Quand vous vous redressez ou que vous êtes revigoré par un autre héros, vous récupérez 2 ≥ supplémentaires.</t>
  </si>
  <si>
    <t>Effectuez une attaque avec une arme de corps à corps.&lt;BR&gt;Cette attaque gagne :&lt;BR&gt;± : +1 ≥ pour chaque 2 pions ≥ sur votre fiche de héros.</t>
  </si>
  <si>
    <t>Tant que vous êtes équipé d'un Bouclier (même s'il est incliné), chacune de vos attaques avec une arme corps à corps gagne : &lt;BR&gt;± : choisissez un monstre adjacent à vous. Ce monstre est Sonné.</t>
  </si>
  <si>
    <t>Vous gagnez Santé +2. &lt;BR&gt;Quand vous êtes vaincu, vous pouvez aussitôt vous déplacer jusqu'à votre Vitesse et effectuer une attaque avec une arme de corps à corps. &lt;BR&gt;Une fois l'attaque résolue, vous êtes inconscient.</t>
  </si>
  <si>
    <t>Tant que vous êtes équipé d'une arme magie ou rune, chacune de vos attaque gagne : &lt;BR&gt;± : subissez 1 ∏ pour infliger +2 ≥.</t>
  </si>
  <si>
    <t>Vous gagnez Endurance +1.&lt;BR&gt;Chaque fois que vous dépensez 1 ± lors d'une attaque pour récupérer 1 ∏, vous récupérez 2 ∏ à la place.</t>
  </si>
  <si>
    <t>Effectuez une attaque avec une arme rune. Cette attaque ignore la portée et cible chaque monstre et héros à 3 cases ou moins de vous, dans votre ligne de vue. Chaque personnage lance ses dés de défense séparément.&lt;BR&gt;Cette attaque ne peut pas être affectée par Explosion.</t>
  </si>
  <si>
    <t>Placez votre pion familier Réanimé dans une case vide adjacente à vous.&lt;BR&gt;Vous ne pouvez contrôler qu'un Réanimé à la fois. Vous pouvez défausser votre pion Réanimé à tout moment durant votre tour.</t>
  </si>
  <si>
    <t>Votre Réanimé ajoute 1 dé de pouvoir jaune à sa réserve d'attaque.&lt;BR&gt;Chaque fois qu'un monstre est vaincu par vous ou votre Réanimé, vous récupérez 1 ∏.</t>
  </si>
  <si>
    <t>Chaque fois que vous utilisez Prière de Soins sur un héros, ce héros ajoute un dé marron à sa réserve de défense jusqu'au début de votre prochain tour.&lt;BR&gt;Placez un pion Héros appartenant à ce héros sur cette carte comme rappel.</t>
  </si>
  <si>
    <t>Chaque fois que vous utilisez Prière de Soins sur un héros, ce héros ajoute un dé de pouvoir jaune à sa réserve d'attaque lors de sa prochaine attaque à ce round.&lt;BR&gt;Placez un pion Héros appartenant à ce héros sur cette carte comme rappel.</t>
  </si>
  <si>
    <t>itemtype.act1</t>
  </si>
  <si>
    <t>itemtype.act2</t>
  </si>
  <si>
    <t>itemtype.class</t>
  </si>
  <si>
    <t>itemtype.relic</t>
  </si>
  <si>
    <t>Act I items</t>
  </si>
  <si>
    <t>Act II items</t>
  </si>
  <si>
    <t>Class item</t>
  </si>
  <si>
    <t>Objets de classe</t>
  </si>
  <si>
    <t>Objets de l'acte I</t>
  </si>
  <si>
    <t>Objets de l'acte II</t>
  </si>
  <si>
    <t>Reliques</t>
  </si>
  <si>
    <t>trait.axe</t>
  </si>
  <si>
    <t>trait.blade</t>
  </si>
  <si>
    <t>trait.boots</t>
  </si>
  <si>
    <t>trait.bow</t>
  </si>
  <si>
    <t>trait.cloak</t>
  </si>
  <si>
    <t>trait.exotic</t>
  </si>
  <si>
    <t>trait.hammer</t>
  </si>
  <si>
    <t>trait.heavyarmor</t>
  </si>
  <si>
    <t>trait.helmet</t>
  </si>
  <si>
    <t>trait.lightarmor</t>
  </si>
  <si>
    <t>trait.magic</t>
  </si>
  <si>
    <t>trait.ring</t>
  </si>
  <si>
    <t>trait.rune</t>
  </si>
  <si>
    <t>trait.shield</t>
  </si>
  <si>
    <t>trait.staff</t>
  </si>
  <si>
    <t>trait.trinket</t>
  </si>
  <si>
    <t>trait.book</t>
  </si>
  <si>
    <t>trait.item</t>
  </si>
  <si>
    <t>trait.potion</t>
  </si>
  <si>
    <t>trait.special</t>
  </si>
  <si>
    <t>Hache</t>
  </si>
  <si>
    <t>Lame</t>
  </si>
  <si>
    <t>Bottes</t>
  </si>
  <si>
    <t>Arc</t>
  </si>
  <si>
    <t>Manteau</t>
  </si>
  <si>
    <t>Exotique</t>
  </si>
  <si>
    <t>Marteau</t>
  </si>
  <si>
    <t>Armure Lourde</t>
  </si>
  <si>
    <t>Heaume</t>
  </si>
  <si>
    <t>Armure Légère</t>
  </si>
  <si>
    <t>Magie</t>
  </si>
  <si>
    <t>Anneau</t>
  </si>
  <si>
    <t>Bouclier</t>
  </si>
  <si>
    <t>Bâton</t>
  </si>
  <si>
    <t>Bibelot</t>
  </si>
  <si>
    <t>Livre</t>
  </si>
  <si>
    <t>Objet</t>
  </si>
  <si>
    <t>Spécial</t>
  </si>
  <si>
    <t>attacktype.melee</t>
  </si>
  <si>
    <t>attacktype.ranged</t>
  </si>
  <si>
    <t>Corps à corps</t>
  </si>
  <si>
    <t>Distance</t>
  </si>
  <si>
    <t>Curse Doll</t>
  </si>
  <si>
    <t>Fire Flask</t>
  </si>
  <si>
    <t>Health Potion</t>
  </si>
  <si>
    <t>Nothing</t>
  </si>
  <si>
    <t>Power Potion</t>
  </si>
  <si>
    <t>Stamina Potion</t>
  </si>
  <si>
    <t>Treasure Chest</t>
  </si>
  <si>
    <t>Warding Talisman</t>
  </si>
  <si>
    <t>Secret Passage</t>
  </si>
  <si>
    <t>CurseDoll</t>
  </si>
  <si>
    <t>FireFlask</t>
  </si>
  <si>
    <t>HealthPotion</t>
  </si>
  <si>
    <t>PowerPotion</t>
  </si>
  <si>
    <t>StaminaPotion</t>
  </si>
  <si>
    <t>TreasureChest</t>
  </si>
  <si>
    <t>WardingTalisman</t>
  </si>
  <si>
    <t>SecretPassage</t>
  </si>
  <si>
    <t>SEARCH_DICE</t>
  </si>
  <si>
    <t>MONSTER_GROUP</t>
  </si>
  <si>
    <t>MONSTER_COUNT</t>
  </si>
  <si>
    <t>MASTER</t>
  </si>
  <si>
    <t>MINION</t>
  </si>
  <si>
    <t>MONSTER_TRAIT</t>
  </si>
  <si>
    <t>TRAIT_1</t>
  </si>
  <si>
    <t>TRAIT_2</t>
  </si>
  <si>
    <t>MONSTER_SIZE</t>
  </si>
  <si>
    <t>HEROS</t>
  </si>
  <si>
    <t>Civilized</t>
  </si>
  <si>
    <t>Cold</t>
  </si>
  <si>
    <t>Dark</t>
  </si>
  <si>
    <t>Hot</t>
  </si>
  <si>
    <t>Building</t>
  </si>
  <si>
    <t>Water</t>
  </si>
  <si>
    <t>Mountain</t>
  </si>
  <si>
    <t>Wilderness</t>
  </si>
  <si>
    <t>Cursed</t>
  </si>
  <si>
    <t>Cave</t>
  </si>
  <si>
    <t>Small</t>
  </si>
  <si>
    <t>Medium</t>
  </si>
  <si>
    <t>Massive</t>
  </si>
  <si>
    <t>Goblin Archer</t>
  </si>
  <si>
    <t>Zombie</t>
  </si>
  <si>
    <t>Cave Spider</t>
  </si>
  <si>
    <t>Barghest</t>
  </si>
  <si>
    <t>Flesh Moulders</t>
  </si>
  <si>
    <t>Ettin</t>
  </si>
  <si>
    <t>Elemental</t>
  </si>
  <si>
    <t>Merriod</t>
  </si>
  <si>
    <t>Shadow Dragon</t>
  </si>
  <si>
    <t>Fire Imp</t>
  </si>
  <si>
    <t>Hybrid Sentinel</t>
  </si>
  <si>
    <t>Goblin Witcher</t>
  </si>
  <si>
    <t>Volucrix Reaver</t>
  </si>
  <si>
    <t>Arachyura</t>
  </si>
  <si>
    <t>Carrion Drake</t>
  </si>
  <si>
    <t>Huge</t>
  </si>
  <si>
    <t>Harpy</t>
  </si>
  <si>
    <t>Plague Worm</t>
  </si>
  <si>
    <t>Rat Swarm</t>
  </si>
  <si>
    <t>Changelin</t>
  </si>
  <si>
    <t>Ironbound</t>
  </si>
  <si>
    <t>Ynfernael Hulk</t>
  </si>
  <si>
    <t>Bandit</t>
  </si>
  <si>
    <t>Wraith</t>
  </si>
  <si>
    <t>Beastman</t>
  </si>
  <si>
    <t>Skeleton Archer</t>
  </si>
  <si>
    <t>Bane Spider</t>
  </si>
  <si>
    <t>Razorwing</t>
  </si>
  <si>
    <t>Hell Hound</t>
  </si>
  <si>
    <t>Sorcerer</t>
  </si>
  <si>
    <t>Ogre</t>
  </si>
  <si>
    <t>Manticore</t>
  </si>
  <si>
    <t>Naga</t>
  </si>
  <si>
    <t>Giant</t>
  </si>
  <si>
    <t>Crypt Dragon</t>
  </si>
  <si>
    <t>Demon Lord</t>
  </si>
  <si>
    <t>Kobold</t>
  </si>
  <si>
    <t>Ferrox</t>
  </si>
  <si>
    <t>Golem</t>
  </si>
  <si>
    <t>GoblinArcher</t>
  </si>
  <si>
    <t>CaveSpider</t>
  </si>
  <si>
    <t>FleshMoulders</t>
  </si>
  <si>
    <t>ShadowDragon</t>
  </si>
  <si>
    <t>FireImp</t>
  </si>
  <si>
    <t>HybridSentinel</t>
  </si>
  <si>
    <t>GoblinWitcher</t>
  </si>
  <si>
    <t>VolucrixReaver</t>
  </si>
  <si>
    <t>CarrionDrake</t>
  </si>
  <si>
    <t>PlagueWorm</t>
  </si>
  <si>
    <t>RatSwarm</t>
  </si>
  <si>
    <t>YnfernaelHulk</t>
  </si>
  <si>
    <t>SkeletonArcher</t>
  </si>
  <si>
    <t>BaneSpider</t>
  </si>
  <si>
    <t>HellHound</t>
  </si>
  <si>
    <t>CryptDragon</t>
  </si>
  <si>
    <t>DemonLord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</si>
</sst>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theme="1"/>
      <name val="Gara Scenario Descent"/>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applyFill="1" applyAlignment="1">
      <alignment horizontal="left" vertical="top"/>
    </xf>
    <xf numFmtId="0" fontId="0" fillId="0" borderId="0" xfId="0" applyBorder="1" applyAlignment="1">
      <alignment vertical="top"/>
    </xf>
    <xf numFmtId="0" fontId="0" fillId="0" borderId="0" xfId="0" applyBorder="1"/>
    <xf numFmtId="0" fontId="4" fillId="0" borderId="0" xfId="0" applyFont="1" applyBorder="1"/>
    <xf numFmtId="0" fontId="4" fillId="0" borderId="0" xfId="0" applyFont="1" applyFill="1" applyBorder="1" applyAlignment="1">
      <alignment vertical="top"/>
    </xf>
  </cellXfs>
  <cellStyles count="1">
    <cellStyle name="Normal" xfId="0" builtinId="0"/>
  </cellStyles>
  <dxfs count="104">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83"/>
  <sheetViews>
    <sheetView tabSelected="1" topLeftCell="A628" workbookViewId="0">
      <selection activeCell="D643" sqref="D643"/>
    </sheetView>
  </sheetViews>
  <sheetFormatPr baseColWidth="10" defaultRowHeight="15" x14ac:dyDescent="0.25"/>
  <cols>
    <col min="1" max="1" width="13.85546875" bestFit="1" customWidth="1"/>
    <col min="2" max="2" width="23.28515625" bestFit="1" customWidth="1"/>
    <col min="3" max="3" width="17" bestFit="1" customWidth="1"/>
  </cols>
  <sheetData>
    <row r="1" spans="1:11" x14ac:dyDescent="0.25">
      <c r="A1" s="1" t="s">
        <v>4</v>
      </c>
      <c r="B1" s="2" t="s">
        <v>5</v>
      </c>
      <c r="C1" s="1" t="s">
        <v>6</v>
      </c>
      <c r="D1" t="s">
        <v>7</v>
      </c>
    </row>
    <row r="2" spans="1:11" x14ac:dyDescent="0.25">
      <c r="B2" t="s">
        <v>0</v>
      </c>
      <c r="C2" t="str">
        <f>LOWER(A$1)&amp;"."&amp;LOWER(B2)</f>
        <v>archetype.warrior</v>
      </c>
      <c r="D2" t="str">
        <f>LOWER(B2)&amp;".png"</f>
        <v>warrior.png</v>
      </c>
      <c r="K2" t="str">
        <f>"insert into "&amp;A$1&amp;" ("&amp;B$1&amp;", "&amp;C$1&amp;", "&amp;D$1&amp;")
values ('"&amp;B2&amp;"', '"&amp;C2&amp;"','"&amp;D2&amp;"');"</f>
        <v>insert into ARCHETYPE (NAME, MESSAGE_CODE, ICON)
values ('Warrior', 'archetype.warrior','warrior.png');</v>
      </c>
    </row>
    <row r="3" spans="1:11" x14ac:dyDescent="0.25">
      <c r="B3" t="s">
        <v>1</v>
      </c>
      <c r="C3" t="str">
        <f t="shared" ref="C3:C5" si="0">LOWER(A$1)&amp;"."&amp;LOWER(B3)</f>
        <v>archetype.healer</v>
      </c>
      <c r="D3" t="str">
        <f>LOWER(B3)&amp;".png"</f>
        <v>healer.png</v>
      </c>
      <c r="K3" t="str">
        <f t="shared" ref="K3:K5" si="1">"insert into "&amp;A$1&amp;" ("&amp;B$1&amp;", "&amp;C$1&amp;", "&amp;D$1&amp;")
values ('"&amp;B3&amp;"', '"&amp;C3&amp;"','"&amp;D3&amp;"');"</f>
        <v>insert into ARCHETYPE (NAME, MESSAGE_CODE, ICON)
values ('Healer', 'archetype.healer','healer.png');</v>
      </c>
    </row>
    <row r="4" spans="1:11" x14ac:dyDescent="0.25">
      <c r="B4" t="s">
        <v>2</v>
      </c>
      <c r="C4" t="str">
        <f t="shared" si="0"/>
        <v>archetype.mage</v>
      </c>
      <c r="D4" t="str">
        <f>LOWER(B4)&amp;".png"</f>
        <v>mage.png</v>
      </c>
      <c r="K4" t="str">
        <f t="shared" si="1"/>
        <v>insert into ARCHETYPE (NAME, MESSAGE_CODE, ICON)
values ('Mage', 'archetype.mage','mage.png');</v>
      </c>
    </row>
    <row r="5" spans="1:11" x14ac:dyDescent="0.25">
      <c r="B5" t="s">
        <v>3</v>
      </c>
      <c r="C5" t="str">
        <f t="shared" si="0"/>
        <v>archetype.scout</v>
      </c>
      <c r="D5" t="str">
        <f>LOWER(B5)&amp;".png"</f>
        <v>scout.png</v>
      </c>
      <c r="K5" t="str">
        <f t="shared" si="1"/>
        <v>insert into ARCHETYPE (NAME, MESSAGE_CODE, ICON)
values ('Scout', 'archetype.scout','scout.png');</v>
      </c>
    </row>
    <row r="6" spans="1:11" x14ac:dyDescent="0.25">
      <c r="A6" s="1" t="s">
        <v>11</v>
      </c>
      <c r="B6" s="2" t="s">
        <v>5</v>
      </c>
      <c r="C6" s="1" t="s">
        <v>6</v>
      </c>
    </row>
    <row r="7" spans="1:11" x14ac:dyDescent="0.25">
      <c r="B7" t="s">
        <v>8</v>
      </c>
      <c r="C7" t="str">
        <f>LOWER(REPLACE(A$6,SEARCH("_",A$6),1,""))&amp;"."&amp;LOWER(B7)</f>
        <v>dicetype.attack</v>
      </c>
      <c r="K7" t="str">
        <f>"insert into "&amp;A$6&amp;" ("&amp;B$6&amp;", "&amp;C$6&amp;")
values ('"&amp;B7&amp;"', '"&amp;C7&amp;"');"</f>
        <v>insert into DICE_TYPE (NAME, MESSAGE_CODE)
values ('Attack', 'dicetype.attack');</v>
      </c>
    </row>
    <row r="8" spans="1:11" x14ac:dyDescent="0.25">
      <c r="B8" t="s">
        <v>9</v>
      </c>
      <c r="C8" t="str">
        <f>LOWER(REPLACE(A$6,SEARCH("_",A$6),1,""))&amp;"."&amp;LOWER(B8)</f>
        <v>dicetype.power</v>
      </c>
      <c r="K8" t="str">
        <f>"insert into "&amp;A$6&amp;" ("&amp;B$6&amp;", "&amp;C$6&amp;")
values ('"&amp;B8&amp;"', '"&amp;C8&amp;"');"</f>
        <v>insert into DICE_TYPE (NAME, MESSAGE_CODE)
values ('Power', 'dicetype.power');</v>
      </c>
    </row>
    <row r="9" spans="1:11" x14ac:dyDescent="0.25">
      <c r="B9" t="s">
        <v>10</v>
      </c>
      <c r="C9" t="str">
        <f>LOWER(REPLACE(A$6,SEARCH("_",A$6),1,""))&amp;"."&amp;LOWER(B9)</f>
        <v>dicetype.defense</v>
      </c>
      <c r="K9" t="str">
        <f>"insert into "&amp;A$6&amp;" ("&amp;B$6&amp;", "&amp;C$6&amp;")
values ('"&amp;B9&amp;"', '"&amp;C9&amp;"');"</f>
        <v>insert into DICE_TYPE (NAME, MESSAGE_CODE)
values ('Defense', 'dicetype.defense');</v>
      </c>
    </row>
    <row r="10" spans="1:11" x14ac:dyDescent="0.25">
      <c r="A10" s="1" t="s">
        <v>12</v>
      </c>
      <c r="B10" s="2" t="s">
        <v>5</v>
      </c>
      <c r="C10" s="1" t="s">
        <v>6</v>
      </c>
      <c r="D10" t="s">
        <v>11</v>
      </c>
    </row>
    <row r="11" spans="1:11" x14ac:dyDescent="0.25">
      <c r="B11" t="s">
        <v>13</v>
      </c>
      <c r="C11" t="str">
        <f>LOWER(A$10)&amp;"."&amp;LOWER(B11)</f>
        <v>dice.blue</v>
      </c>
      <c r="D11" t="s">
        <v>8</v>
      </c>
      <c r="K11" t="str">
        <f>"insert into "&amp;A$10&amp;" ("&amp;B$10&amp;", "&amp;C$10&amp;", "&amp;D$10&amp;")
values ('"&amp;B11&amp;"', '"&amp;C11&amp;"','"&amp;D11&amp;"');"</f>
        <v>insert into DICE (NAME, MESSAGE_CODE, DICE_TYPE)
values ('Blue', 'dice.blue','Attack');</v>
      </c>
    </row>
    <row r="12" spans="1:11" x14ac:dyDescent="0.25">
      <c r="B12" t="s">
        <v>14</v>
      </c>
      <c r="C12" t="str">
        <f t="shared" ref="C12:C17" si="2">LOWER(A$10)&amp;"."&amp;LOWER(B12)</f>
        <v>dice.red</v>
      </c>
      <c r="D12" t="s">
        <v>9</v>
      </c>
      <c r="K12" t="str">
        <f t="shared" ref="K12:K17" si="3">"insert into "&amp;A$10&amp;" ("&amp;B$10&amp;", "&amp;C$10&amp;", "&amp;D$10&amp;")
values ('"&amp;B12&amp;"', '"&amp;C12&amp;"','"&amp;D12&amp;"');"</f>
        <v>insert into DICE (NAME, MESSAGE_CODE, DICE_TYPE)
values ('Red', 'dice.red','Power');</v>
      </c>
    </row>
    <row r="13" spans="1:11" x14ac:dyDescent="0.25">
      <c r="B13" t="s">
        <v>15</v>
      </c>
      <c r="C13" t="str">
        <f t="shared" si="2"/>
        <v>dice.yellow</v>
      </c>
      <c r="D13" t="s">
        <v>9</v>
      </c>
      <c r="K13" t="str">
        <f t="shared" si="3"/>
        <v>insert into DICE (NAME, MESSAGE_CODE, DICE_TYPE)
values ('Yellow', 'dice.yellow','Power');</v>
      </c>
    </row>
    <row r="14" spans="1:11" x14ac:dyDescent="0.25">
      <c r="B14" t="s">
        <v>16</v>
      </c>
      <c r="C14" t="str">
        <f t="shared" si="2"/>
        <v>dice.green</v>
      </c>
      <c r="D14" t="s">
        <v>9</v>
      </c>
      <c r="K14" t="str">
        <f t="shared" si="3"/>
        <v>insert into DICE (NAME, MESSAGE_CODE, DICE_TYPE)
values ('Green', 'dice.green','Power');</v>
      </c>
    </row>
    <row r="15" spans="1:11" x14ac:dyDescent="0.25">
      <c r="B15" t="s">
        <v>17</v>
      </c>
      <c r="C15" t="str">
        <f t="shared" si="2"/>
        <v>dice.brown</v>
      </c>
      <c r="D15" t="s">
        <v>10</v>
      </c>
      <c r="K15" t="str">
        <f t="shared" si="3"/>
        <v>insert into DICE (NAME, MESSAGE_CODE, DICE_TYPE)
values ('Brown', 'dice.brown','Defense');</v>
      </c>
    </row>
    <row r="16" spans="1:11" x14ac:dyDescent="0.25">
      <c r="B16" t="s">
        <v>18</v>
      </c>
      <c r="C16" t="str">
        <f t="shared" si="2"/>
        <v>dice.grey</v>
      </c>
      <c r="D16" t="s">
        <v>10</v>
      </c>
      <c r="K16" t="str">
        <f t="shared" si="3"/>
        <v>insert into DICE (NAME, MESSAGE_CODE, DICE_TYPE)
values ('Grey', 'dice.grey','Defense');</v>
      </c>
    </row>
    <row r="17" spans="1:11" x14ac:dyDescent="0.25">
      <c r="B17" t="s">
        <v>19</v>
      </c>
      <c r="C17" t="str">
        <f t="shared" si="2"/>
        <v>dice.black</v>
      </c>
      <c r="D17" t="s">
        <v>10</v>
      </c>
      <c r="K17" t="str">
        <f t="shared" si="3"/>
        <v>insert into DICE (NAME, MESSAGE_CODE, DICE_TYPE)
values ('Black', 'dice.black','Defense');</v>
      </c>
    </row>
    <row r="18" spans="1:11" x14ac:dyDescent="0.25">
      <c r="A18" t="s">
        <v>20</v>
      </c>
      <c r="B18" s="3" t="s">
        <v>12</v>
      </c>
      <c r="C18" s="3" t="s">
        <v>21</v>
      </c>
      <c r="D18" t="s">
        <v>26</v>
      </c>
      <c r="E18" t="s">
        <v>22</v>
      </c>
      <c r="F18" t="s">
        <v>24</v>
      </c>
      <c r="G18" t="s">
        <v>23</v>
      </c>
      <c r="H18" t="s">
        <v>27</v>
      </c>
      <c r="I18" t="s">
        <v>7</v>
      </c>
    </row>
    <row r="19" spans="1:11" x14ac:dyDescent="0.25">
      <c r="B19" t="s">
        <v>13</v>
      </c>
      <c r="C19">
        <v>1</v>
      </c>
      <c r="D19" t="s">
        <v>25</v>
      </c>
      <c r="I19" t="str">
        <f>LOWER(B19)&amp;"_"&amp;C19&amp;".png"</f>
        <v>blue_1.png</v>
      </c>
      <c r="K19" t="str">
        <f>"insert into "&amp;A$18&amp;" ("&amp;B$18&amp;", "&amp;C$18&amp;", "&amp;D$18&amp;", "&amp;E$18&amp;", "&amp;F$18&amp;", "&amp;G$18&amp;", "&amp;H$18&amp;", "&amp;I$18&amp;")
values ('"&amp;B19&amp;"', "&amp;C19&amp;","&amp;IF(D19="","null","'"&amp;D19&amp;"'")&amp;","&amp;IF(E19="","null",E19)&amp;","&amp;IF(F19="","null",F19)&amp;","&amp;IF(G19="","null",G19)&amp;","&amp;IF(H19="","null",H19)&amp;",'"&amp;I19&amp;"');"</f>
        <v>insert into DICE_SIDE (DICE, SIDE, MISS, RANGE, HEART, SURGE, SHIELD, ICON)
values ('Blue', 1,'true',null,null,null,null,'blue_1.png');</v>
      </c>
    </row>
    <row r="20" spans="1:11" x14ac:dyDescent="0.25">
      <c r="B20" t="s">
        <v>13</v>
      </c>
      <c r="C20">
        <v>2</v>
      </c>
      <c r="E20">
        <v>2</v>
      </c>
      <c r="F20">
        <v>2</v>
      </c>
      <c r="G20">
        <v>1</v>
      </c>
      <c r="I20" t="str">
        <f t="shared" ref="I20:I60" si="4">LOWER(B20)&amp;"_"&amp;C20&amp;".png"</f>
        <v>blue_2.png</v>
      </c>
      <c r="K20" t="str">
        <f t="shared" ref="K20:K60" si="5">"insert into "&amp;A$18&amp;" ("&amp;B$18&amp;", "&amp;C$18&amp;", "&amp;D$18&amp;", "&amp;E$18&amp;", "&amp;F$18&amp;", "&amp;G$18&amp;", "&amp;H$18&amp;", "&amp;I$18&amp;")
values ('"&amp;B20&amp;"', "&amp;C20&amp;","&amp;IF(D20="","null","'"&amp;D20&amp;"'")&amp;","&amp;IF(E20="","null",E20)&amp;","&amp;IF(F20="","null",F20)&amp;","&amp;IF(G20="","null",G20)&amp;","&amp;IF(H20="","null",H20)&amp;",'"&amp;I20&amp;"');"</f>
        <v>insert into DICE_SIDE (DICE, SIDE, MISS, RANGE, HEART, SURGE, SHIELD, ICON)
values ('Blue', 2,null,2,2,1,null,'blue_2.png');</v>
      </c>
    </row>
    <row r="21" spans="1:11" x14ac:dyDescent="0.25">
      <c r="B21" t="s">
        <v>13</v>
      </c>
      <c r="C21">
        <v>3</v>
      </c>
      <c r="E21">
        <v>3</v>
      </c>
      <c r="F21">
        <v>2</v>
      </c>
      <c r="I21" t="str">
        <f t="shared" si="4"/>
        <v>blue_3.png</v>
      </c>
      <c r="K21" t="str">
        <f t="shared" si="5"/>
        <v>insert into DICE_SIDE (DICE, SIDE, MISS, RANGE, HEART, SURGE, SHIELD, ICON)
values ('Blue', 3,null,3,2,null,null,'blue_3.png');</v>
      </c>
    </row>
    <row r="22" spans="1:11" x14ac:dyDescent="0.25">
      <c r="B22" t="s">
        <v>13</v>
      </c>
      <c r="C22">
        <v>4</v>
      </c>
      <c r="E22">
        <v>4</v>
      </c>
      <c r="F22">
        <v>2</v>
      </c>
      <c r="I22" t="str">
        <f t="shared" si="4"/>
        <v>blue_4.png</v>
      </c>
      <c r="K22" t="str">
        <f t="shared" si="5"/>
        <v>insert into DICE_SIDE (DICE, SIDE, MISS, RANGE, HEART, SURGE, SHIELD, ICON)
values ('Blue', 4,null,4,2,null,null,'blue_4.png');</v>
      </c>
    </row>
    <row r="23" spans="1:11" x14ac:dyDescent="0.25">
      <c r="B23" t="s">
        <v>13</v>
      </c>
      <c r="C23">
        <v>5</v>
      </c>
      <c r="E23">
        <v>5</v>
      </c>
      <c r="F23">
        <v>1</v>
      </c>
      <c r="I23" t="str">
        <f t="shared" si="4"/>
        <v>blue_5.png</v>
      </c>
      <c r="K23" t="str">
        <f t="shared" si="5"/>
        <v>insert into DICE_SIDE (DICE, SIDE, MISS, RANGE, HEART, SURGE, SHIELD, ICON)
values ('Blue', 5,null,5,1,null,null,'blue_5.png');</v>
      </c>
    </row>
    <row r="24" spans="1:11" x14ac:dyDescent="0.25">
      <c r="B24" t="s">
        <v>13</v>
      </c>
      <c r="C24">
        <v>6</v>
      </c>
      <c r="E24">
        <v>6</v>
      </c>
      <c r="F24">
        <v>1</v>
      </c>
      <c r="G24">
        <v>1</v>
      </c>
      <c r="I24" t="str">
        <f t="shared" si="4"/>
        <v>blue_6.png</v>
      </c>
      <c r="K24" t="str">
        <f t="shared" si="5"/>
        <v>insert into DICE_SIDE (DICE, SIDE, MISS, RANGE, HEART, SURGE, SHIELD, ICON)
values ('Blue', 6,null,6,1,1,null,'blue_6.png');</v>
      </c>
    </row>
    <row r="25" spans="1:11" x14ac:dyDescent="0.25">
      <c r="B25" t="s">
        <v>14</v>
      </c>
      <c r="C25">
        <v>1</v>
      </c>
      <c r="F25">
        <v>1</v>
      </c>
      <c r="I25" t="str">
        <f t="shared" si="4"/>
        <v>red_1.png</v>
      </c>
      <c r="K25" t="str">
        <f t="shared" si="5"/>
        <v>insert into DICE_SIDE (DICE, SIDE, MISS, RANGE, HEART, SURGE, SHIELD, ICON)
values ('Red', 1,null,null,1,null,null,'red_1.png');</v>
      </c>
    </row>
    <row r="26" spans="1:11" x14ac:dyDescent="0.25">
      <c r="B26" t="s">
        <v>14</v>
      </c>
      <c r="C26">
        <v>2</v>
      </c>
      <c r="F26">
        <v>2</v>
      </c>
      <c r="I26" t="str">
        <f t="shared" si="4"/>
        <v>red_2.png</v>
      </c>
      <c r="K26" t="str">
        <f t="shared" si="5"/>
        <v>insert into DICE_SIDE (DICE, SIDE, MISS, RANGE, HEART, SURGE, SHIELD, ICON)
values ('Red', 2,null,null,2,null,null,'red_2.png');</v>
      </c>
    </row>
    <row r="27" spans="1:11" x14ac:dyDescent="0.25">
      <c r="B27" t="s">
        <v>14</v>
      </c>
      <c r="C27">
        <v>3</v>
      </c>
      <c r="F27">
        <v>2</v>
      </c>
      <c r="I27" t="str">
        <f t="shared" si="4"/>
        <v>red_3.png</v>
      </c>
      <c r="K27" t="str">
        <f t="shared" si="5"/>
        <v>insert into DICE_SIDE (DICE, SIDE, MISS, RANGE, HEART, SURGE, SHIELD, ICON)
values ('Red', 3,null,null,2,null,null,'red_3.png');</v>
      </c>
    </row>
    <row r="28" spans="1:11" x14ac:dyDescent="0.25">
      <c r="B28" t="s">
        <v>14</v>
      </c>
      <c r="C28">
        <v>4</v>
      </c>
      <c r="F28">
        <v>2</v>
      </c>
      <c r="I28" t="str">
        <f t="shared" si="4"/>
        <v>red_4.png</v>
      </c>
      <c r="K28" t="str">
        <f t="shared" si="5"/>
        <v>insert into DICE_SIDE (DICE, SIDE, MISS, RANGE, HEART, SURGE, SHIELD, ICON)
values ('Red', 4,null,null,2,null,null,'red_4.png');</v>
      </c>
    </row>
    <row r="29" spans="1:11" x14ac:dyDescent="0.25">
      <c r="B29" t="s">
        <v>14</v>
      </c>
      <c r="C29">
        <v>5</v>
      </c>
      <c r="F29">
        <v>3</v>
      </c>
      <c r="I29" t="str">
        <f t="shared" si="4"/>
        <v>red_5.png</v>
      </c>
      <c r="K29" t="str">
        <f t="shared" si="5"/>
        <v>insert into DICE_SIDE (DICE, SIDE, MISS, RANGE, HEART, SURGE, SHIELD, ICON)
values ('Red', 5,null,null,3,null,null,'red_5.png');</v>
      </c>
    </row>
    <row r="30" spans="1:11" x14ac:dyDescent="0.25">
      <c r="B30" t="s">
        <v>14</v>
      </c>
      <c r="C30">
        <v>6</v>
      </c>
      <c r="F30">
        <v>3</v>
      </c>
      <c r="G30">
        <v>1</v>
      </c>
      <c r="I30" t="str">
        <f t="shared" si="4"/>
        <v>red_6.png</v>
      </c>
      <c r="K30" t="str">
        <f t="shared" si="5"/>
        <v>insert into DICE_SIDE (DICE, SIDE, MISS, RANGE, HEART, SURGE, SHIELD, ICON)
values ('Red', 6,null,null,3,1,null,'red_6.png');</v>
      </c>
    </row>
    <row r="31" spans="1:11" x14ac:dyDescent="0.25">
      <c r="B31" t="s">
        <v>15</v>
      </c>
      <c r="C31">
        <v>1</v>
      </c>
      <c r="E31">
        <v>1</v>
      </c>
      <c r="G31">
        <v>1</v>
      </c>
      <c r="I31" t="str">
        <f t="shared" si="4"/>
        <v>yellow_1.png</v>
      </c>
      <c r="K31" t="str">
        <f t="shared" si="5"/>
        <v>insert into DICE_SIDE (DICE, SIDE, MISS, RANGE, HEART, SURGE, SHIELD, ICON)
values ('Yellow', 1,null,1,null,1,null,'yellow_1.png');</v>
      </c>
    </row>
    <row r="32" spans="1:11" x14ac:dyDescent="0.25">
      <c r="B32" t="s">
        <v>15</v>
      </c>
      <c r="C32">
        <v>2</v>
      </c>
      <c r="E32">
        <v>1</v>
      </c>
      <c r="F32">
        <v>1</v>
      </c>
      <c r="I32" t="str">
        <f t="shared" si="4"/>
        <v>yellow_2.png</v>
      </c>
      <c r="K32" t="str">
        <f t="shared" si="5"/>
        <v>insert into DICE_SIDE (DICE, SIDE, MISS, RANGE, HEART, SURGE, SHIELD, ICON)
values ('Yellow', 2,null,1,1,null,null,'yellow_2.png');</v>
      </c>
    </row>
    <row r="33" spans="2:11" x14ac:dyDescent="0.25">
      <c r="B33" t="s">
        <v>15</v>
      </c>
      <c r="C33">
        <v>3</v>
      </c>
      <c r="E33">
        <v>2</v>
      </c>
      <c r="F33">
        <v>1</v>
      </c>
      <c r="I33" t="str">
        <f t="shared" si="4"/>
        <v>yellow_3.png</v>
      </c>
      <c r="K33" t="str">
        <f t="shared" si="5"/>
        <v>insert into DICE_SIDE (DICE, SIDE, MISS, RANGE, HEART, SURGE, SHIELD, ICON)
values ('Yellow', 3,null,2,1,null,null,'yellow_3.png');</v>
      </c>
    </row>
    <row r="34" spans="2:11" x14ac:dyDescent="0.25">
      <c r="B34" t="s">
        <v>15</v>
      </c>
      <c r="C34">
        <v>4</v>
      </c>
      <c r="F34">
        <v>1</v>
      </c>
      <c r="G34">
        <v>1</v>
      </c>
      <c r="I34" t="str">
        <f t="shared" si="4"/>
        <v>yellow_4.png</v>
      </c>
      <c r="K34" t="str">
        <f t="shared" si="5"/>
        <v>insert into DICE_SIDE (DICE, SIDE, MISS, RANGE, HEART, SURGE, SHIELD, ICON)
values ('Yellow', 4,null,null,1,1,null,'yellow_4.png');</v>
      </c>
    </row>
    <row r="35" spans="2:11" x14ac:dyDescent="0.25">
      <c r="B35" t="s">
        <v>15</v>
      </c>
      <c r="C35">
        <v>5</v>
      </c>
      <c r="F35">
        <v>2</v>
      </c>
      <c r="I35" t="str">
        <f t="shared" si="4"/>
        <v>yellow_5.png</v>
      </c>
      <c r="K35" t="str">
        <f t="shared" si="5"/>
        <v>insert into DICE_SIDE (DICE, SIDE, MISS, RANGE, HEART, SURGE, SHIELD, ICON)
values ('Yellow', 5,null,null,2,null,null,'yellow_5.png');</v>
      </c>
    </row>
    <row r="36" spans="2:11" x14ac:dyDescent="0.25">
      <c r="B36" t="s">
        <v>15</v>
      </c>
      <c r="C36">
        <v>6</v>
      </c>
      <c r="F36">
        <v>2</v>
      </c>
      <c r="G36">
        <v>1</v>
      </c>
      <c r="I36" t="str">
        <f t="shared" si="4"/>
        <v>yellow_6.png</v>
      </c>
      <c r="K36" t="str">
        <f t="shared" si="5"/>
        <v>insert into DICE_SIDE (DICE, SIDE, MISS, RANGE, HEART, SURGE, SHIELD, ICON)
values ('Yellow', 6,null,null,2,1,null,'yellow_6.png');</v>
      </c>
    </row>
    <row r="37" spans="2:11" x14ac:dyDescent="0.25">
      <c r="B37" t="s">
        <v>16</v>
      </c>
      <c r="C37">
        <v>1</v>
      </c>
      <c r="E37">
        <v>1</v>
      </c>
      <c r="F37">
        <v>1</v>
      </c>
      <c r="G37">
        <v>1</v>
      </c>
      <c r="I37" t="str">
        <f t="shared" si="4"/>
        <v>green_1.png</v>
      </c>
      <c r="K37" t="str">
        <f t="shared" si="5"/>
        <v>insert into DICE_SIDE (DICE, SIDE, MISS, RANGE, HEART, SURGE, SHIELD, ICON)
values ('Green', 1,null,1,1,1,null,'green_1.png');</v>
      </c>
    </row>
    <row r="38" spans="2:11" x14ac:dyDescent="0.25">
      <c r="B38" t="s">
        <v>16</v>
      </c>
      <c r="C38">
        <v>2</v>
      </c>
      <c r="E38">
        <v>1</v>
      </c>
      <c r="F38">
        <v>1</v>
      </c>
      <c r="I38" t="str">
        <f t="shared" si="4"/>
        <v>green_2.png</v>
      </c>
      <c r="K38" t="str">
        <f t="shared" si="5"/>
        <v>insert into DICE_SIDE (DICE, SIDE, MISS, RANGE, HEART, SURGE, SHIELD, ICON)
values ('Green', 2,null,1,1,null,null,'green_2.png');</v>
      </c>
    </row>
    <row r="39" spans="2:11" x14ac:dyDescent="0.25">
      <c r="B39" t="s">
        <v>16</v>
      </c>
      <c r="C39">
        <v>3</v>
      </c>
      <c r="F39">
        <v>1</v>
      </c>
      <c r="G39">
        <v>1</v>
      </c>
      <c r="I39" t="str">
        <f t="shared" si="4"/>
        <v>green_3.png</v>
      </c>
      <c r="K39" t="str">
        <f t="shared" si="5"/>
        <v>insert into DICE_SIDE (DICE, SIDE, MISS, RANGE, HEART, SURGE, SHIELD, ICON)
values ('Green', 3,null,null,1,1,null,'green_3.png');</v>
      </c>
    </row>
    <row r="40" spans="2:11" x14ac:dyDescent="0.25">
      <c r="B40" t="s">
        <v>16</v>
      </c>
      <c r="C40">
        <v>4</v>
      </c>
      <c r="F40">
        <v>1</v>
      </c>
      <c r="I40" t="str">
        <f t="shared" si="4"/>
        <v>green_4.png</v>
      </c>
      <c r="K40" t="str">
        <f t="shared" si="5"/>
        <v>insert into DICE_SIDE (DICE, SIDE, MISS, RANGE, HEART, SURGE, SHIELD, ICON)
values ('Green', 4,null,null,1,null,null,'green_4.png');</v>
      </c>
    </row>
    <row r="41" spans="2:11" x14ac:dyDescent="0.25">
      <c r="B41" t="s">
        <v>16</v>
      </c>
      <c r="C41">
        <v>5</v>
      </c>
      <c r="G41">
        <v>1</v>
      </c>
      <c r="I41" t="str">
        <f t="shared" si="4"/>
        <v>green_5.png</v>
      </c>
      <c r="K41" t="str">
        <f t="shared" si="5"/>
        <v>insert into DICE_SIDE (DICE, SIDE, MISS, RANGE, HEART, SURGE, SHIELD, ICON)
values ('Green', 5,null,null,null,1,null,'green_5.png');</v>
      </c>
    </row>
    <row r="42" spans="2:11" x14ac:dyDescent="0.25">
      <c r="B42" t="s">
        <v>16</v>
      </c>
      <c r="C42">
        <v>6</v>
      </c>
      <c r="E42">
        <v>1</v>
      </c>
      <c r="G42">
        <v>1</v>
      </c>
      <c r="I42" t="str">
        <f t="shared" si="4"/>
        <v>green_6.png</v>
      </c>
      <c r="K42" t="str">
        <f t="shared" si="5"/>
        <v>insert into DICE_SIDE (DICE, SIDE, MISS, RANGE, HEART, SURGE, SHIELD, ICON)
values ('Green', 6,null,1,null,1,null,'green_6.png');</v>
      </c>
    </row>
    <row r="43" spans="2:11" x14ac:dyDescent="0.25">
      <c r="B43" t="s">
        <v>17</v>
      </c>
      <c r="C43">
        <v>1</v>
      </c>
      <c r="I43" t="str">
        <f t="shared" si="4"/>
        <v>brown_1.png</v>
      </c>
      <c r="K43" t="str">
        <f t="shared" si="5"/>
        <v>insert into DICE_SIDE (DICE, SIDE, MISS, RANGE, HEART, SURGE, SHIELD, ICON)
values ('Brown', 1,null,null,null,null,null,'brown_1.png');</v>
      </c>
    </row>
    <row r="44" spans="2:11" x14ac:dyDescent="0.25">
      <c r="B44" t="s">
        <v>17</v>
      </c>
      <c r="C44">
        <v>2</v>
      </c>
      <c r="I44" t="str">
        <f t="shared" si="4"/>
        <v>brown_2.png</v>
      </c>
      <c r="K44" t="str">
        <f t="shared" si="5"/>
        <v>insert into DICE_SIDE (DICE, SIDE, MISS, RANGE, HEART, SURGE, SHIELD, ICON)
values ('Brown', 2,null,null,null,null,null,'brown_2.png');</v>
      </c>
    </row>
    <row r="45" spans="2:11" x14ac:dyDescent="0.25">
      <c r="B45" t="s">
        <v>17</v>
      </c>
      <c r="C45">
        <v>3</v>
      </c>
      <c r="I45" t="str">
        <f t="shared" si="4"/>
        <v>brown_3.png</v>
      </c>
      <c r="K45" t="str">
        <f t="shared" si="5"/>
        <v>insert into DICE_SIDE (DICE, SIDE, MISS, RANGE, HEART, SURGE, SHIELD, ICON)
values ('Brown', 3,null,null,null,null,null,'brown_3.png');</v>
      </c>
    </row>
    <row r="46" spans="2:11" x14ac:dyDescent="0.25">
      <c r="B46" t="s">
        <v>17</v>
      </c>
      <c r="C46">
        <v>4</v>
      </c>
      <c r="H46">
        <v>1</v>
      </c>
      <c r="I46" t="str">
        <f t="shared" si="4"/>
        <v>brown_4.png</v>
      </c>
      <c r="K46" t="str">
        <f t="shared" si="5"/>
        <v>insert into DICE_SIDE (DICE, SIDE, MISS, RANGE, HEART, SURGE, SHIELD, ICON)
values ('Brown', 4,null,null,null,null,1,'brown_4.png');</v>
      </c>
    </row>
    <row r="47" spans="2:11" x14ac:dyDescent="0.25">
      <c r="B47" t="s">
        <v>17</v>
      </c>
      <c r="C47">
        <v>5</v>
      </c>
      <c r="H47">
        <v>1</v>
      </c>
      <c r="I47" t="str">
        <f t="shared" si="4"/>
        <v>brown_5.png</v>
      </c>
      <c r="K47" t="str">
        <f t="shared" si="5"/>
        <v>insert into DICE_SIDE (DICE, SIDE, MISS, RANGE, HEART, SURGE, SHIELD, ICON)
values ('Brown', 5,null,null,null,null,1,'brown_5.png');</v>
      </c>
    </row>
    <row r="48" spans="2:11" x14ac:dyDescent="0.25">
      <c r="B48" t="s">
        <v>17</v>
      </c>
      <c r="C48">
        <v>6</v>
      </c>
      <c r="H48">
        <v>2</v>
      </c>
      <c r="I48" t="str">
        <f t="shared" si="4"/>
        <v>brown_6.png</v>
      </c>
      <c r="K48" t="str">
        <f t="shared" si="5"/>
        <v>insert into DICE_SIDE (DICE, SIDE, MISS, RANGE, HEART, SURGE, SHIELD, ICON)
values ('Brown', 6,null,null,null,null,2,'brown_6.png');</v>
      </c>
    </row>
    <row r="49" spans="1:11" x14ac:dyDescent="0.25">
      <c r="B49" t="s">
        <v>18</v>
      </c>
      <c r="C49">
        <v>1</v>
      </c>
      <c r="I49" t="str">
        <f t="shared" si="4"/>
        <v>grey_1.png</v>
      </c>
      <c r="K49" t="str">
        <f t="shared" si="5"/>
        <v>insert into DICE_SIDE (DICE, SIDE, MISS, RANGE, HEART, SURGE, SHIELD, ICON)
values ('Grey', 1,null,null,null,null,null,'grey_1.png');</v>
      </c>
    </row>
    <row r="50" spans="1:11" x14ac:dyDescent="0.25">
      <c r="B50" t="s">
        <v>18</v>
      </c>
      <c r="C50">
        <v>2</v>
      </c>
      <c r="H50">
        <v>1</v>
      </c>
      <c r="I50" t="str">
        <f t="shared" si="4"/>
        <v>grey_2.png</v>
      </c>
      <c r="K50" t="str">
        <f t="shared" si="5"/>
        <v>insert into DICE_SIDE (DICE, SIDE, MISS, RANGE, HEART, SURGE, SHIELD, ICON)
values ('Grey', 2,null,null,null,null,1,'grey_2.png');</v>
      </c>
    </row>
    <row r="51" spans="1:11" x14ac:dyDescent="0.25">
      <c r="B51" t="s">
        <v>18</v>
      </c>
      <c r="C51">
        <v>3</v>
      </c>
      <c r="H51">
        <v>1</v>
      </c>
      <c r="I51" t="str">
        <f t="shared" si="4"/>
        <v>grey_3.png</v>
      </c>
      <c r="K51" t="str">
        <f t="shared" si="5"/>
        <v>insert into DICE_SIDE (DICE, SIDE, MISS, RANGE, HEART, SURGE, SHIELD, ICON)
values ('Grey', 3,null,null,null,null,1,'grey_3.png');</v>
      </c>
    </row>
    <row r="52" spans="1:11" x14ac:dyDescent="0.25">
      <c r="B52" t="s">
        <v>18</v>
      </c>
      <c r="C52">
        <v>4</v>
      </c>
      <c r="H52">
        <v>1</v>
      </c>
      <c r="I52" t="str">
        <f t="shared" si="4"/>
        <v>grey_4.png</v>
      </c>
      <c r="K52" t="str">
        <f t="shared" si="5"/>
        <v>insert into DICE_SIDE (DICE, SIDE, MISS, RANGE, HEART, SURGE, SHIELD, ICON)
values ('Grey', 4,null,null,null,null,1,'grey_4.png');</v>
      </c>
    </row>
    <row r="53" spans="1:11" x14ac:dyDescent="0.25">
      <c r="B53" t="s">
        <v>18</v>
      </c>
      <c r="C53">
        <v>5</v>
      </c>
      <c r="H53">
        <v>2</v>
      </c>
      <c r="I53" t="str">
        <f t="shared" si="4"/>
        <v>grey_5.png</v>
      </c>
      <c r="K53" t="str">
        <f t="shared" si="5"/>
        <v>insert into DICE_SIDE (DICE, SIDE, MISS, RANGE, HEART, SURGE, SHIELD, ICON)
values ('Grey', 5,null,null,null,null,2,'grey_5.png');</v>
      </c>
    </row>
    <row r="54" spans="1:11" x14ac:dyDescent="0.25">
      <c r="B54" t="s">
        <v>18</v>
      </c>
      <c r="C54">
        <v>6</v>
      </c>
      <c r="H54">
        <v>3</v>
      </c>
      <c r="I54" t="str">
        <f t="shared" si="4"/>
        <v>grey_6.png</v>
      </c>
      <c r="K54" t="str">
        <f t="shared" si="5"/>
        <v>insert into DICE_SIDE (DICE, SIDE, MISS, RANGE, HEART, SURGE, SHIELD, ICON)
values ('Grey', 6,null,null,null,null,3,'grey_6.png');</v>
      </c>
    </row>
    <row r="55" spans="1:11" x14ac:dyDescent="0.25">
      <c r="B55" t="s">
        <v>19</v>
      </c>
      <c r="C55">
        <v>1</v>
      </c>
      <c r="I55" t="str">
        <f t="shared" si="4"/>
        <v>black_1.png</v>
      </c>
      <c r="K55" t="str">
        <f t="shared" si="5"/>
        <v>insert into DICE_SIDE (DICE, SIDE, MISS, RANGE, HEART, SURGE, SHIELD, ICON)
values ('Black', 1,null,null,null,null,null,'black_1.png');</v>
      </c>
    </row>
    <row r="56" spans="1:11" x14ac:dyDescent="0.25">
      <c r="B56" t="s">
        <v>19</v>
      </c>
      <c r="C56">
        <v>2</v>
      </c>
      <c r="H56">
        <v>2</v>
      </c>
      <c r="I56" t="str">
        <f t="shared" si="4"/>
        <v>black_2.png</v>
      </c>
      <c r="K56" t="str">
        <f t="shared" si="5"/>
        <v>insert into DICE_SIDE (DICE, SIDE, MISS, RANGE, HEART, SURGE, SHIELD, ICON)
values ('Black', 2,null,null,null,null,2,'black_2.png');</v>
      </c>
    </row>
    <row r="57" spans="1:11" x14ac:dyDescent="0.25">
      <c r="B57" t="s">
        <v>19</v>
      </c>
      <c r="C57">
        <v>3</v>
      </c>
      <c r="H57">
        <v>2</v>
      </c>
      <c r="I57" t="str">
        <f t="shared" si="4"/>
        <v>black_3.png</v>
      </c>
      <c r="K57" t="str">
        <f t="shared" si="5"/>
        <v>insert into DICE_SIDE (DICE, SIDE, MISS, RANGE, HEART, SURGE, SHIELD, ICON)
values ('Black', 3,null,null,null,null,2,'black_3.png');</v>
      </c>
    </row>
    <row r="58" spans="1:11" x14ac:dyDescent="0.25">
      <c r="B58" t="s">
        <v>19</v>
      </c>
      <c r="C58">
        <v>4</v>
      </c>
      <c r="H58">
        <v>2</v>
      </c>
      <c r="I58" t="str">
        <f t="shared" si="4"/>
        <v>black_4.png</v>
      </c>
      <c r="K58" t="str">
        <f t="shared" si="5"/>
        <v>insert into DICE_SIDE (DICE, SIDE, MISS, RANGE, HEART, SURGE, SHIELD, ICON)
values ('Black', 4,null,null,null,null,2,'black_4.png');</v>
      </c>
    </row>
    <row r="59" spans="1:11" x14ac:dyDescent="0.25">
      <c r="B59" t="s">
        <v>19</v>
      </c>
      <c r="C59">
        <v>5</v>
      </c>
      <c r="H59">
        <v>3</v>
      </c>
      <c r="I59" t="str">
        <f t="shared" si="4"/>
        <v>black_5.png</v>
      </c>
      <c r="K59" t="str">
        <f t="shared" si="5"/>
        <v>insert into DICE_SIDE (DICE, SIDE, MISS, RANGE, HEART, SURGE, SHIELD, ICON)
values ('Black', 5,null,null,null,null,3,'black_5.png');</v>
      </c>
    </row>
    <row r="60" spans="1:11" x14ac:dyDescent="0.25">
      <c r="B60" t="s">
        <v>19</v>
      </c>
      <c r="C60">
        <v>6</v>
      </c>
      <c r="H60">
        <v>4</v>
      </c>
      <c r="I60" t="str">
        <f t="shared" si="4"/>
        <v>black_6.png</v>
      </c>
      <c r="K60" t="str">
        <f t="shared" si="5"/>
        <v>insert into DICE_SIDE (DICE, SIDE, MISS, RANGE, HEART, SURGE, SHIELD, ICON)
values ('Black', 6,null,null,null,null,4,'black_6.png');</v>
      </c>
    </row>
    <row r="61" spans="1:11" x14ac:dyDescent="0.25">
      <c r="A61" t="s">
        <v>41</v>
      </c>
      <c r="B61" s="2" t="s">
        <v>5</v>
      </c>
      <c r="C61" s="1" t="s">
        <v>6</v>
      </c>
      <c r="D61" t="s">
        <v>7</v>
      </c>
    </row>
    <row r="62" spans="1:11" x14ac:dyDescent="0.25">
      <c r="B62" t="s">
        <v>37</v>
      </c>
      <c r="C62" t="str">
        <f>LOWER(A$61)&amp;"."&amp;LOWER(B62)</f>
        <v>attribute.might</v>
      </c>
      <c r="D62" t="str">
        <f t="shared" ref="D62:D65" si="6">LOWER(B62)&amp;".png"</f>
        <v>might.png</v>
      </c>
      <c r="K62" t="str">
        <f>"insert into "&amp;A$61&amp;" ("&amp;B$61&amp;", "&amp;C$61&amp;", "&amp;D$61&amp;")
values ('"&amp;B62&amp;"', '"&amp;C62&amp;"','"&amp;D62&amp;"');"</f>
        <v>insert into ATTRIBUTE (NAME, MESSAGE_CODE, ICON)
values ('Might', 'attribute.might','might.png');</v>
      </c>
    </row>
    <row r="63" spans="1:11" x14ac:dyDescent="0.25">
      <c r="B63" t="s">
        <v>38</v>
      </c>
      <c r="C63" t="str">
        <f t="shared" ref="C63:C65" si="7">LOWER(A$61)&amp;"."&amp;LOWER(B63)</f>
        <v>attribute.knowledge</v>
      </c>
      <c r="D63" t="str">
        <f t="shared" si="6"/>
        <v>knowledge.png</v>
      </c>
      <c r="K63" t="str">
        <f t="shared" ref="K63:K65" si="8">"insert into "&amp;A$61&amp;" ("&amp;B$61&amp;", "&amp;C$61&amp;", "&amp;D$61&amp;")
values ('"&amp;B63&amp;"', '"&amp;C63&amp;"','"&amp;D63&amp;"');"</f>
        <v>insert into ATTRIBUTE (NAME, MESSAGE_CODE, ICON)
values ('Knowledge', 'attribute.knowledge','knowledge.png');</v>
      </c>
    </row>
    <row r="64" spans="1:11" x14ac:dyDescent="0.25">
      <c r="B64" t="s">
        <v>39</v>
      </c>
      <c r="C64" t="str">
        <f t="shared" si="7"/>
        <v>attribute.willpower</v>
      </c>
      <c r="D64" t="str">
        <f t="shared" si="6"/>
        <v>willpower.png</v>
      </c>
      <c r="K64" t="str">
        <f t="shared" si="8"/>
        <v>insert into ATTRIBUTE (NAME, MESSAGE_CODE, ICON)
values ('Willpower', 'attribute.willpower','willpower.png');</v>
      </c>
    </row>
    <row r="65" spans="1:19" x14ac:dyDescent="0.25">
      <c r="B65" t="s">
        <v>40</v>
      </c>
      <c r="C65" t="str">
        <f t="shared" si="7"/>
        <v>attribute.awareness</v>
      </c>
      <c r="D65" t="str">
        <f t="shared" si="6"/>
        <v>awareness.png</v>
      </c>
      <c r="K65" t="str">
        <f t="shared" si="8"/>
        <v>insert into ATTRIBUTE (NAME, MESSAGE_CODE, ICON)
values ('Awareness', 'attribute.awareness','awareness.png');</v>
      </c>
    </row>
    <row r="67" spans="1:19" x14ac:dyDescent="0.25">
      <c r="A67" t="s">
        <v>42</v>
      </c>
      <c r="B67" s="2" t="s">
        <v>5</v>
      </c>
      <c r="C67" s="1" t="s">
        <v>6</v>
      </c>
      <c r="D67" t="s">
        <v>7</v>
      </c>
    </row>
    <row r="68" spans="1:19" x14ac:dyDescent="0.25">
      <c r="B68" t="s">
        <v>63</v>
      </c>
      <c r="C68" t="str">
        <f>LOWER(A$67)&amp;"."&amp;LOWER(B68)</f>
        <v>expansion.d2e</v>
      </c>
      <c r="K68" t="str">
        <f>"insert into "&amp;A$67&amp;" ("&amp;B$67&amp;", "&amp;C$67&amp;", "&amp;D$67&amp;")
values ('"&amp;B68&amp;"', '"&amp;C68&amp;"',"&amp;IF(D68="","null","'"&amp;D68&amp;"'")&amp;");"</f>
        <v>insert into EXPANSION (NAME, MESSAGE_CODE, ICON)
values ('D2E', 'expansion.d2e',null);</v>
      </c>
    </row>
    <row r="69" spans="1:19" x14ac:dyDescent="0.25">
      <c r="B69" t="s">
        <v>65</v>
      </c>
      <c r="C69" t="str">
        <f t="shared" ref="C69:C102" si="9">LOWER(A$67)&amp;"."&amp;LOWER(B69)</f>
        <v>expansion.dck</v>
      </c>
      <c r="K69" t="str">
        <f>"insert into "&amp;A$67&amp;" ("&amp;B$67&amp;", "&amp;C$67&amp;", "&amp;D$67&amp;")
values ('"&amp;B69&amp;"', '"&amp;C69&amp;"',"&amp;IF(D69="","null","'"&amp;D69&amp;"'")&amp;");"</f>
        <v>insert into EXPANSION (NAME, MESSAGE_CODE, ICON)
values ('DCK', 'expansion.dck',null);</v>
      </c>
    </row>
    <row r="70" spans="1:19" x14ac:dyDescent="0.25">
      <c r="B70" t="s">
        <v>71</v>
      </c>
      <c r="C70" t="str">
        <f t="shared" si="9"/>
        <v>expansion.lotw</v>
      </c>
      <c r="D70" t="str">
        <f>F70&amp;".jpg"</f>
        <v>Lair_of_the_Wyrm.jpg</v>
      </c>
      <c r="F70" t="s">
        <v>76</v>
      </c>
      <c r="K70" t="str">
        <f t="shared" ref="K70:K102" si="10">"insert into "&amp;A$67&amp;" ("&amp;B$67&amp;", "&amp;C$67&amp;", "&amp;D$67&amp;")
values ('"&amp;B70&amp;"', '"&amp;C70&amp;"',"&amp;IF(D70="","null","'"&amp;D70&amp;"'")&amp;");"</f>
        <v>insert into EXPANSION (NAME, MESSAGE_CODE, ICON)
values ('LotW', 'expansion.lotw','Lair_of_the_Wyrm.jpg');</v>
      </c>
      <c r="S70" t="str">
        <f>"update expansion set "&amp;D$67&amp;"='"&amp;D70&amp;"' where "&amp;B$67&amp;"='"&amp;B70&amp;"';"</f>
        <v>update expansion set ICON='Lair_of_the_Wyrm.jpg' where NAME='LotW';</v>
      </c>
    </row>
    <row r="71" spans="1:19" x14ac:dyDescent="0.25">
      <c r="B71" t="s">
        <v>64</v>
      </c>
      <c r="C71" t="str">
        <f t="shared" si="9"/>
        <v>expansion.lor</v>
      </c>
      <c r="D71" t="str">
        <f t="shared" ref="D71:D74" si="11">F71&amp;".jpg"</f>
        <v>Labyrinth_of_Ruin.jpg</v>
      </c>
      <c r="F71" t="s">
        <v>77</v>
      </c>
      <c r="K71" t="str">
        <f t="shared" si="10"/>
        <v>insert into EXPANSION (NAME, MESSAGE_CODE, ICON)
values ('LoR', 'expansion.lor','Labyrinth_of_Ruin.jpg');</v>
      </c>
      <c r="S71" t="str">
        <f t="shared" ref="S71:S74" si="12">"update expansion set "&amp;D$67&amp;"='"&amp;D71&amp;"' where "&amp;B$67&amp;"='"&amp;B71&amp;"';"</f>
        <v>update expansion set ICON='Labyrinth_of_Ruin.jpg' where NAME='LoR';</v>
      </c>
    </row>
    <row r="72" spans="1:19" x14ac:dyDescent="0.25">
      <c r="B72" t="s">
        <v>72</v>
      </c>
      <c r="C72" t="str">
        <f t="shared" si="9"/>
        <v>expansion.tt</v>
      </c>
      <c r="D72" t="str">
        <f t="shared" si="11"/>
        <v>The_Trollfens.jpg</v>
      </c>
      <c r="F72" t="s">
        <v>78</v>
      </c>
      <c r="K72" t="str">
        <f t="shared" si="10"/>
        <v>insert into EXPANSION (NAME, MESSAGE_CODE, ICON)
values ('TT', 'expansion.tt','The_Trollfens.jpg');</v>
      </c>
      <c r="S72" t="str">
        <f t="shared" si="12"/>
        <v>update expansion set ICON='The_Trollfens.jpg' where NAME='TT';</v>
      </c>
    </row>
    <row r="73" spans="1:19" x14ac:dyDescent="0.25">
      <c r="B73" t="s">
        <v>66</v>
      </c>
      <c r="C73" t="str">
        <f t="shared" si="9"/>
        <v>expansion.son</v>
      </c>
      <c r="D73" t="str">
        <f t="shared" si="11"/>
        <v>Shadow_of_Nerekhall.jpg</v>
      </c>
      <c r="F73" t="s">
        <v>79</v>
      </c>
      <c r="K73" t="str">
        <f t="shared" si="10"/>
        <v>insert into EXPANSION (NAME, MESSAGE_CODE, ICON)
values ('SoN', 'expansion.son','Shadow_of_Nerekhall.jpg');</v>
      </c>
      <c r="S73" t="str">
        <f t="shared" si="12"/>
        <v>update expansion set ICON='Shadow_of_Nerekhall.jpg' where NAME='SoN';</v>
      </c>
    </row>
    <row r="74" spans="1:19" x14ac:dyDescent="0.25">
      <c r="B74" t="s">
        <v>67</v>
      </c>
      <c r="C74" t="str">
        <f t="shared" si="9"/>
        <v>expansion.mor</v>
      </c>
      <c r="D74" t="str">
        <f t="shared" si="11"/>
        <v>Manor_of_Ravens.jpg</v>
      </c>
      <c r="F74" t="s">
        <v>80</v>
      </c>
      <c r="K74" t="str">
        <f t="shared" si="10"/>
        <v>insert into EXPANSION (NAME, MESSAGE_CODE, ICON)
values ('MoR', 'expansion.mor','Manor_of_Ravens.jpg');</v>
      </c>
      <c r="S74" t="str">
        <f t="shared" si="12"/>
        <v>update expansion set ICON='Manor_of_Ravens.jpg' where NAME='MoR';</v>
      </c>
    </row>
    <row r="75" spans="1:19" x14ac:dyDescent="0.25">
      <c r="B75" t="s">
        <v>74</v>
      </c>
      <c r="C75" t="str">
        <f t="shared" si="9"/>
        <v>expansion.ooto</v>
      </c>
      <c r="F75" t="s">
        <v>82</v>
      </c>
      <c r="K75" t="str">
        <f t="shared" si="10"/>
        <v>insert into EXPANSION (NAME, MESSAGE_CODE, ICON)
values ('OotO', 'expansion.ooto',null);</v>
      </c>
    </row>
    <row r="76" spans="1:19" x14ac:dyDescent="0.25">
      <c r="B76" t="s">
        <v>68</v>
      </c>
      <c r="C76" t="str">
        <f t="shared" si="9"/>
        <v>expansion.cod</v>
      </c>
      <c r="F76" t="s">
        <v>83</v>
      </c>
      <c r="K76" t="str">
        <f t="shared" si="10"/>
        <v>insert into EXPANSION (NAME, MESSAGE_CODE, ICON)
values ('CoD', 'expansion.cod',null);</v>
      </c>
    </row>
    <row r="77" spans="1:19" x14ac:dyDescent="0.25">
      <c r="B77" t="s">
        <v>73</v>
      </c>
      <c r="C77" t="str">
        <f>LOWER(A$67)&amp;"."&amp;LOWER(B77)</f>
        <v>expansion.cotf</v>
      </c>
      <c r="F77" t="s">
        <v>81</v>
      </c>
      <c r="K77" t="str">
        <f>"insert into "&amp;A$67&amp;" ("&amp;B$67&amp;", "&amp;C$67&amp;", "&amp;D$67&amp;")
values ('"&amp;B77&amp;"', '"&amp;C77&amp;"',"&amp;IF(D77="","null","'"&amp;D77&amp;"'")&amp;");"</f>
        <v>insert into EXPANSION (NAME, MESSAGE_CODE, ICON)
values ('CotF', 'expansion.cotf',null);</v>
      </c>
    </row>
    <row r="78" spans="1:19" x14ac:dyDescent="0.25">
      <c r="B78" t="s">
        <v>69</v>
      </c>
      <c r="C78" t="str">
        <f t="shared" si="9"/>
        <v>expansion.god</v>
      </c>
      <c r="F78" t="s">
        <v>84</v>
      </c>
      <c r="K78" t="str">
        <f t="shared" si="10"/>
        <v>insert into EXPANSION (NAME, MESSAGE_CODE, ICON)
values ('GoD', 'expansion.god',null);</v>
      </c>
    </row>
    <row r="79" spans="1:19" x14ac:dyDescent="0.25">
      <c r="B79" t="s">
        <v>70</v>
      </c>
      <c r="C79" t="str">
        <f t="shared" si="9"/>
        <v>expansion.vod</v>
      </c>
      <c r="F79" t="s">
        <v>85</v>
      </c>
      <c r="K79" t="str">
        <f t="shared" si="10"/>
        <v>insert into EXPANSION (NAME, MESSAGE_CODE, ICON)
values ('VoD', 'expansion.vod',null);</v>
      </c>
    </row>
    <row r="80" spans="1:19" x14ac:dyDescent="0.25">
      <c r="B80" t="s">
        <v>75</v>
      </c>
      <c r="C80" t="str">
        <f t="shared" si="9"/>
        <v>expansion.botw</v>
      </c>
      <c r="F80" t="s">
        <v>86</v>
      </c>
      <c r="K80" t="str">
        <f t="shared" si="10"/>
        <v>insert into EXPANSION (NAME, MESSAGE_CODE, ICON)
values ('BotW', 'expansion.botw',null);</v>
      </c>
    </row>
    <row r="81" spans="1:11" x14ac:dyDescent="0.25">
      <c r="A81" s="1"/>
      <c r="B81" s="4" t="s">
        <v>375</v>
      </c>
      <c r="C81" t="str">
        <f t="shared" si="9"/>
        <v>expansion.toc</v>
      </c>
      <c r="E81" s="4"/>
      <c r="F81" t="s">
        <v>374</v>
      </c>
      <c r="K81" t="str">
        <f t="shared" si="10"/>
        <v>insert into EXPANSION (NAME, MESSAGE_CODE, ICON)
values ('ToC', 'expansion.toc',null);</v>
      </c>
    </row>
    <row r="82" spans="1:11" x14ac:dyDescent="0.25">
      <c r="A82" s="1"/>
      <c r="B82" s="4" t="s">
        <v>811</v>
      </c>
      <c r="C82" t="str">
        <f t="shared" si="9"/>
        <v>expansion.sots</v>
      </c>
      <c r="E82" s="4"/>
      <c r="F82" t="s">
        <v>810</v>
      </c>
      <c r="K82" t="str">
        <f t="shared" si="10"/>
        <v>insert into EXPANSION (NAME, MESSAGE_CODE, ICON)
values ('SotS', 'expansion.sots',null);</v>
      </c>
    </row>
    <row r="83" spans="1:11" x14ac:dyDescent="0.25">
      <c r="A83" s="1"/>
      <c r="B83" s="6" t="s">
        <v>640</v>
      </c>
      <c r="C83" t="str">
        <f t="shared" si="9"/>
        <v>expansion.splig</v>
      </c>
      <c r="E83" s="4"/>
      <c r="K83" t="str">
        <f t="shared" si="10"/>
        <v>insert into EXPANSION (NAME, MESSAGE_CODE, ICON)
values ('Splig', 'expansion.splig',null);</v>
      </c>
    </row>
    <row r="84" spans="1:11" x14ac:dyDescent="0.25">
      <c r="A84" s="1"/>
      <c r="B84" s="6" t="s">
        <v>641</v>
      </c>
      <c r="C84" t="str">
        <f t="shared" si="9"/>
        <v>expansion.belthir</v>
      </c>
      <c r="E84" s="4"/>
      <c r="K84" t="str">
        <f t="shared" si="10"/>
        <v>insert into EXPANSION (NAME, MESSAGE_CODE, ICON)
values ('Belthir', 'expansion.belthir',null);</v>
      </c>
    </row>
    <row r="85" spans="1:11" x14ac:dyDescent="0.25">
      <c r="A85" s="1"/>
      <c r="B85" s="6" t="s">
        <v>642</v>
      </c>
      <c r="C85" t="str">
        <f t="shared" si="9"/>
        <v>expansion.zachareth</v>
      </c>
      <c r="E85" s="4"/>
      <c r="K85" t="str">
        <f t="shared" si="10"/>
        <v>insert into EXPANSION (NAME, MESSAGE_CODE, ICON)
values ('Zachareth', 'expansion.zachareth',null);</v>
      </c>
    </row>
    <row r="86" spans="1:11" x14ac:dyDescent="0.25">
      <c r="A86" s="1"/>
      <c r="B86" s="6" t="s">
        <v>754</v>
      </c>
      <c r="C86" t="str">
        <f t="shared" si="9"/>
        <v>expansion.alricfarrow</v>
      </c>
      <c r="E86" s="4"/>
      <c r="K86" t="str">
        <f t="shared" si="10"/>
        <v>insert into EXPANSION (NAME, MESSAGE_CODE, ICON)
values ('AlricFarrow', 'expansion.alricfarrow',null);</v>
      </c>
    </row>
    <row r="87" spans="1:11" x14ac:dyDescent="0.25">
      <c r="A87" s="1"/>
      <c r="B87" s="6" t="s">
        <v>755</v>
      </c>
      <c r="C87" t="str">
        <f t="shared" si="9"/>
        <v>expansion.merickfarrow</v>
      </c>
      <c r="E87" s="4"/>
      <c r="K87" t="str">
        <f t="shared" si="10"/>
        <v>insert into EXPANSION (NAME, MESSAGE_CODE, ICON)
values ('MerickFarrow', 'expansion.merickfarrow',null);</v>
      </c>
    </row>
    <row r="88" spans="1:11" x14ac:dyDescent="0.25">
      <c r="A88" s="1"/>
      <c r="B88" s="6" t="s">
        <v>756</v>
      </c>
      <c r="C88" t="str">
        <f t="shared" si="9"/>
        <v>expansion.elizafarrow</v>
      </c>
      <c r="E88" s="4"/>
      <c r="K88" t="str">
        <f t="shared" si="10"/>
        <v>insert into EXPANSION (NAME, MESSAGE_CODE, ICON)
values ('ElizaFarrow', 'expansion.elizafarrow',null);</v>
      </c>
    </row>
    <row r="89" spans="1:11" x14ac:dyDescent="0.25">
      <c r="A89" s="1"/>
      <c r="B89" s="6" t="s">
        <v>646</v>
      </c>
      <c r="C89" t="str">
        <f t="shared" si="9"/>
        <v>expansion.valyndra</v>
      </c>
      <c r="E89" s="4"/>
      <c r="K89" t="str">
        <f t="shared" si="10"/>
        <v>insert into EXPANSION (NAME, MESSAGE_CODE, ICON)
values ('Valyndra', 'expansion.valyndra',null);</v>
      </c>
    </row>
    <row r="90" spans="1:11" x14ac:dyDescent="0.25">
      <c r="A90" s="1"/>
      <c r="B90" s="6" t="s">
        <v>647</v>
      </c>
      <c r="C90" t="str">
        <f t="shared" si="9"/>
        <v>expansion.raythen</v>
      </c>
      <c r="E90" s="4"/>
      <c r="K90" t="str">
        <f t="shared" si="10"/>
        <v>insert into EXPANSION (NAME, MESSAGE_CODE, ICON)
values ('Raythen', 'expansion.raythen',null);</v>
      </c>
    </row>
    <row r="91" spans="1:11" x14ac:dyDescent="0.25">
      <c r="A91" s="1"/>
      <c r="B91" s="6" t="s">
        <v>648</v>
      </c>
      <c r="C91" t="str">
        <f t="shared" si="9"/>
        <v>expansion.serena</v>
      </c>
      <c r="E91" s="4"/>
      <c r="K91" t="str">
        <f t="shared" si="10"/>
        <v>insert into EXPANSION (NAME, MESSAGE_CODE, ICON)
values ('Serena', 'expansion.serena',null);</v>
      </c>
    </row>
    <row r="92" spans="1:11" x14ac:dyDescent="0.25">
      <c r="A92" s="1"/>
      <c r="B92" s="6" t="s">
        <v>649</v>
      </c>
      <c r="C92" t="str">
        <f t="shared" si="9"/>
        <v>expansion.ariad</v>
      </c>
      <c r="E92" s="4"/>
      <c r="K92" t="str">
        <f t="shared" si="10"/>
        <v>insert into EXPANSION (NAME, MESSAGE_CODE, ICON)
values ('Ariad', 'expansion.ariad',null);</v>
      </c>
    </row>
    <row r="93" spans="1:11" x14ac:dyDescent="0.25">
      <c r="A93" s="1"/>
      <c r="B93" s="6" t="s">
        <v>757</v>
      </c>
      <c r="C93" t="str">
        <f t="shared" si="9"/>
        <v>expansion.queenariad</v>
      </c>
      <c r="E93" s="4"/>
      <c r="K93" t="str">
        <f t="shared" si="10"/>
        <v>insert into EXPANSION (NAME, MESSAGE_CODE, ICON)
values ('QueenAriad', 'expansion.queenariad',null);</v>
      </c>
    </row>
    <row r="94" spans="1:11" x14ac:dyDescent="0.25">
      <c r="A94" s="1"/>
      <c r="B94" s="6" t="s">
        <v>758</v>
      </c>
      <c r="C94" t="str">
        <f t="shared" si="9"/>
        <v>expansion.bolgoreth</v>
      </c>
      <c r="E94" s="4"/>
      <c r="K94" t="str">
        <f t="shared" si="10"/>
        <v>insert into EXPANSION (NAME, MESSAGE_CODE, ICON)
values ('BolGoreth', 'expansion.bolgoreth',null);</v>
      </c>
    </row>
    <row r="95" spans="1:11" x14ac:dyDescent="0.25">
      <c r="A95" s="1"/>
      <c r="B95" s="6" t="s">
        <v>759</v>
      </c>
      <c r="C95" t="str">
        <f t="shared" si="9"/>
        <v>expansion.rylanolliven</v>
      </c>
      <c r="E95" s="4"/>
      <c r="K95" t="str">
        <f t="shared" si="10"/>
        <v>insert into EXPANSION (NAME, MESSAGE_CODE, ICON)
values ('RylanOlliven', 'expansion.rylanolliven',null);</v>
      </c>
    </row>
    <row r="96" spans="1:11" x14ac:dyDescent="0.25">
      <c r="A96" s="1"/>
      <c r="B96" s="6" t="s">
        <v>653</v>
      </c>
      <c r="C96" t="str">
        <f t="shared" si="9"/>
        <v>expansion.verminous</v>
      </c>
      <c r="E96" s="4"/>
      <c r="K96" t="str">
        <f t="shared" si="10"/>
        <v>insert into EXPANSION (NAME, MESSAGE_CODE, ICON)
values ('Verminous', 'expansion.verminous',null);</v>
      </c>
    </row>
    <row r="97" spans="1:20" x14ac:dyDescent="0.25">
      <c r="A97" s="1"/>
      <c r="B97" s="6" t="s">
        <v>760</v>
      </c>
      <c r="C97" t="str">
        <f t="shared" si="9"/>
        <v>expansion.tristayneolliven</v>
      </c>
      <c r="E97" s="4"/>
      <c r="K97" t="str">
        <f t="shared" si="10"/>
        <v>insert into EXPANSION (NAME, MESSAGE_CODE, ICON)
values ('TristayneOlliven', 'expansion.tristayneolliven',null);</v>
      </c>
    </row>
    <row r="98" spans="1:20" x14ac:dyDescent="0.25">
      <c r="A98" s="1"/>
      <c r="B98" s="6" t="s">
        <v>761</v>
      </c>
      <c r="C98" t="str">
        <f t="shared" si="9"/>
        <v>expansion.garganmirklace</v>
      </c>
      <c r="E98" s="4"/>
      <c r="K98" t="str">
        <f t="shared" si="10"/>
        <v>insert into EXPANSION (NAME, MESSAGE_CODE, ICON)
values ('GarganMirklace', 'expansion.garganmirklace',null);</v>
      </c>
    </row>
    <row r="99" spans="1:20" x14ac:dyDescent="0.25">
      <c r="A99" s="1"/>
      <c r="B99" s="6" t="s">
        <v>656</v>
      </c>
      <c r="C99" t="str">
        <f t="shared" si="9"/>
        <v>expansion.skarn</v>
      </c>
      <c r="E99" s="4"/>
      <c r="K99" t="str">
        <f t="shared" si="10"/>
        <v>insert into EXPANSION (NAME, MESSAGE_CODE, ICON)
values ('Skarn', 'expansion.skarn',null);</v>
      </c>
    </row>
    <row r="100" spans="1:20" x14ac:dyDescent="0.25">
      <c r="A100" s="1"/>
      <c r="B100" s="6" t="s">
        <v>625</v>
      </c>
      <c r="C100" t="str">
        <f t="shared" si="9"/>
        <v>expansion.kyndrithul</v>
      </c>
      <c r="E100" s="4"/>
      <c r="K100" t="str">
        <f t="shared" si="10"/>
        <v>insert into EXPANSION (NAME, MESSAGE_CODE, ICON)
values ('Kyndrithul', 'expansion.kyndrithul',null);</v>
      </c>
    </row>
    <row r="101" spans="1:20" x14ac:dyDescent="0.25">
      <c r="A101" s="1"/>
      <c r="B101" s="6" t="s">
        <v>626</v>
      </c>
      <c r="C101" t="str">
        <f t="shared" si="9"/>
        <v>expansion.zarihell</v>
      </c>
      <c r="E101" s="4"/>
      <c r="K101" t="str">
        <f t="shared" si="10"/>
        <v>insert into EXPANSION (NAME, MESSAGE_CODE, ICON)
values ('Zarihell', 'expansion.zarihell',null);</v>
      </c>
    </row>
    <row r="102" spans="1:20" x14ac:dyDescent="0.25">
      <c r="A102" s="1"/>
      <c r="B102" s="6" t="s">
        <v>762</v>
      </c>
      <c r="C102" t="str">
        <f t="shared" si="9"/>
        <v>expansion.ardusixerebus</v>
      </c>
      <c r="E102" s="4"/>
      <c r="K102" t="str">
        <f t="shared" si="10"/>
        <v>insert into EXPANSION (NAME, MESSAGE_CODE, ICON)
values ('ArdusIxErebus', 'expansion.ardusixerebus',null);</v>
      </c>
    </row>
    <row r="103" spans="1:20" x14ac:dyDescent="0.25">
      <c r="B103" s="4"/>
    </row>
    <row r="104" spans="1:20" x14ac:dyDescent="0.25">
      <c r="A104" t="s">
        <v>28</v>
      </c>
      <c r="B104" s="2" t="s">
        <v>5</v>
      </c>
      <c r="C104" s="3" t="s">
        <v>42</v>
      </c>
      <c r="D104" t="s">
        <v>4</v>
      </c>
      <c r="E104" s="1" t="s">
        <v>6</v>
      </c>
      <c r="F104" t="s">
        <v>29</v>
      </c>
      <c r="G104" t="s">
        <v>30</v>
      </c>
      <c r="H104" t="s">
        <v>31</v>
      </c>
      <c r="I104" t="s">
        <v>32</v>
      </c>
      <c r="J104" t="s">
        <v>33</v>
      </c>
      <c r="K104" t="s">
        <v>34</v>
      </c>
      <c r="L104" t="s">
        <v>35</v>
      </c>
      <c r="M104" t="s">
        <v>36</v>
      </c>
      <c r="N104" t="s">
        <v>346</v>
      </c>
      <c r="O104" t="s">
        <v>347</v>
      </c>
      <c r="P104" t="s">
        <v>43</v>
      </c>
    </row>
    <row r="105" spans="1:20" ht="15.75" x14ac:dyDescent="0.25">
      <c r="A105">
        <v>1</v>
      </c>
      <c r="B105" s="5" t="s">
        <v>87</v>
      </c>
      <c r="C105" t="s">
        <v>63</v>
      </c>
      <c r="D105" t="s">
        <v>1</v>
      </c>
      <c r="E105" t="str">
        <f t="shared" ref="E105:E124" si="13">LOWER(A$104)&amp;"."&amp;LOWER(R105)&amp;"."&amp;LOWER(C105)</f>
        <v>hero.ashrian.d2e</v>
      </c>
      <c r="F105">
        <v>5</v>
      </c>
      <c r="G105">
        <v>10</v>
      </c>
      <c r="H105">
        <v>4</v>
      </c>
      <c r="I105" t="s">
        <v>18</v>
      </c>
      <c r="J105">
        <v>2</v>
      </c>
      <c r="K105">
        <v>2</v>
      </c>
      <c r="L105">
        <v>3</v>
      </c>
      <c r="M105">
        <v>4</v>
      </c>
      <c r="N105" t="str">
        <f t="shared" ref="N105:N124" si="14">LOWER(A$104)&amp;"."&amp;LOWER(R105)&amp;"."&amp;LOWER(C105)&amp;".ability"</f>
        <v>hero.ashrian.d2e.ability</v>
      </c>
      <c r="O105" t="str">
        <f t="shared" ref="O105:O124" si="15">LOWER(A$104)&amp;"."&amp;LOWER(R105)&amp;"."&amp;LOWER(C105)&amp;".feat"</f>
        <v>hero.ashrian.d2e.feat</v>
      </c>
      <c r="P105" t="str">
        <f t="shared" ref="P105:P124" si="16">LOWER(R105)&amp;"."&amp;LOWER(C105)&amp;".jpg"</f>
        <v>ashrian.d2e.jpg</v>
      </c>
      <c r="R105" s="5" t="s">
        <v>87</v>
      </c>
      <c r="T105" t="str">
        <f>"insert into "&amp;A$104&amp;" ("&amp;B$104&amp;", "&amp;C$104&amp;", "&amp;D$104&amp;", "&amp;E$104&amp;", "&amp;F$104&amp;", "&amp;G$104&amp;", "&amp;H$104&amp;", "&amp;I$104&amp;", "&amp;J$104&amp;", "&amp;K$104&amp;", "&amp;L$104&amp;", "&amp;M$104&amp;", "&amp;N$104&amp;", "&amp;O$104&amp;", "&amp;P$104&amp;")
values ('"&amp;B105&amp;"', '"&amp;C105&amp;"', '"&amp;D105&amp;"', '"&amp;E105&amp;"', "&amp;F105&amp;", "&amp;G105&amp;", "&amp;H105&amp;", '"&amp;I105&amp;"', "&amp;J105&amp;", "&amp;K105&amp;", "&amp;L105&amp;", "&amp;M105&amp;", '"&amp;N105&amp;"', '"&amp;O105&amp;"', '"&amp;P105&amp;"');"</f>
        <v>insert into HERO (NAME, EXPANSION, ARCHETYPE, MESSAGE_CODE, SPEED, HEALTH, STAMINA, DEFENSE, MIGHT, KNOWLEDGE, WILLPOWER, AWARENESS, ABILITY_CODE, FEAT_CODE, IMAGE)
values ('Ashrian', 'D2E', 'Healer', 'hero.ashrian.d2e', 5, 10, 4, 'Grey', 2, 2, 3, 4, 'hero.ashrian.d2e.ability', 'hero.ashrian.d2e.feat', 'ashrian.d2e.jpg');</v>
      </c>
    </row>
    <row r="106" spans="1:20" ht="15.75" x14ac:dyDescent="0.25">
      <c r="A106">
        <v>2</v>
      </c>
      <c r="B106" s="5" t="s">
        <v>88</v>
      </c>
      <c r="C106" t="s">
        <v>63</v>
      </c>
      <c r="D106" t="s">
        <v>1</v>
      </c>
      <c r="E106" t="str">
        <f t="shared" si="13"/>
        <v>hero.avric.d2e</v>
      </c>
      <c r="F106">
        <v>4</v>
      </c>
      <c r="G106">
        <v>12</v>
      </c>
      <c r="H106">
        <v>4</v>
      </c>
      <c r="I106" t="s">
        <v>18</v>
      </c>
      <c r="J106">
        <v>2</v>
      </c>
      <c r="K106">
        <v>3</v>
      </c>
      <c r="L106">
        <v>4</v>
      </c>
      <c r="M106">
        <v>2</v>
      </c>
      <c r="N106" t="str">
        <f t="shared" si="14"/>
        <v>hero.avric.d2e.ability</v>
      </c>
      <c r="O106" t="str">
        <f t="shared" si="15"/>
        <v>hero.avric.d2e.feat</v>
      </c>
      <c r="P106" t="str">
        <f t="shared" si="16"/>
        <v>avric.d2e.jpg</v>
      </c>
      <c r="R106" s="5" t="s">
        <v>89</v>
      </c>
      <c r="T106" t="str">
        <f t="shared" ref="T106:T169" si="17">"insert into "&amp;A$104&amp;" ("&amp;B$104&amp;", "&amp;C$104&amp;", "&amp;D$104&amp;", "&amp;E$104&amp;", "&amp;F$104&amp;", "&amp;G$104&amp;", "&amp;H$104&amp;", "&amp;I$104&amp;", "&amp;J$104&amp;", "&amp;K$104&amp;", "&amp;L$104&amp;", "&amp;M$104&amp;", "&amp;N$104&amp;", "&amp;O$104&amp;", "&amp;P$104&amp;")
values ('"&amp;B106&amp;"', '"&amp;C106&amp;"', '"&amp;D106&amp;"', '"&amp;E106&amp;"', "&amp;F106&amp;", "&amp;G106&amp;", "&amp;H106&amp;", '"&amp;I106&amp;"', "&amp;J106&amp;", "&amp;K106&amp;", "&amp;L106&amp;", "&amp;M106&amp;", '"&amp;N106&amp;"', '"&amp;O106&amp;"', '"&amp;P106&amp;"');"</f>
        <v>insert into HERO (NAME, EXPANSION, ARCHETYPE, MESSAGE_CODE, SPEED, HEALTH, STAMINA, DEFENSE, MIGHT, KNOWLEDGE, WILLPOWER, AWARENESS, ABILITY_CODE, FEAT_CODE, IMAGE)
values ('Avric Albright', 'D2E', 'Healer', 'hero.avric.d2e', 4, 12, 4, 'Grey', 2, 3, 4, 2, 'hero.avric.d2e.ability', 'hero.avric.d2e.feat', 'avric.d2e.jpg');</v>
      </c>
    </row>
    <row r="107" spans="1:20" ht="15.75" x14ac:dyDescent="0.25">
      <c r="A107">
        <v>3</v>
      </c>
      <c r="B107" s="5" t="s">
        <v>90</v>
      </c>
      <c r="C107" t="s">
        <v>63</v>
      </c>
      <c r="D107" t="s">
        <v>0</v>
      </c>
      <c r="E107" t="str">
        <f t="shared" si="13"/>
        <v>hero.grisban.d2e</v>
      </c>
      <c r="F107">
        <v>3</v>
      </c>
      <c r="G107">
        <v>14</v>
      </c>
      <c r="H107">
        <v>4</v>
      </c>
      <c r="I107" t="s">
        <v>18</v>
      </c>
      <c r="J107">
        <v>5</v>
      </c>
      <c r="K107">
        <v>2</v>
      </c>
      <c r="L107">
        <v>3</v>
      </c>
      <c r="M107">
        <v>1</v>
      </c>
      <c r="N107" t="str">
        <f t="shared" si="14"/>
        <v>hero.grisban.d2e.ability</v>
      </c>
      <c r="O107" t="str">
        <f t="shared" si="15"/>
        <v>hero.grisban.d2e.feat</v>
      </c>
      <c r="P107" t="str">
        <f t="shared" si="16"/>
        <v>grisban.d2e.jpg</v>
      </c>
      <c r="R107" t="s">
        <v>92</v>
      </c>
      <c r="T107" t="str">
        <f t="shared" si="17"/>
        <v>insert into HERO (NAME, EXPANSION, ARCHETYPE, MESSAGE_CODE, SPEED, HEALTH, STAMINA, DEFENSE, MIGHT, KNOWLEDGE, WILLPOWER, AWARENESS, ABILITY_CODE, FEAT_CODE, IMAGE)
values ('Grisban the Thirsty', 'D2E', 'Warrior', 'hero.grisban.d2e', 3, 14, 4, 'Grey', 5, 2, 3, 1, 'hero.grisban.d2e.ability', 'hero.grisban.d2e.feat', 'grisban.d2e.jpg');</v>
      </c>
    </row>
    <row r="108" spans="1:20" ht="15.75" x14ac:dyDescent="0.25">
      <c r="A108">
        <v>4</v>
      </c>
      <c r="B108" s="5" t="s">
        <v>93</v>
      </c>
      <c r="C108" t="s">
        <v>63</v>
      </c>
      <c r="D108" t="s">
        <v>3</v>
      </c>
      <c r="E108" t="str">
        <f t="shared" si="13"/>
        <v>hero.jain.d2e</v>
      </c>
      <c r="F108">
        <v>5</v>
      </c>
      <c r="G108">
        <v>8</v>
      </c>
      <c r="H108">
        <v>5</v>
      </c>
      <c r="I108" t="s">
        <v>18</v>
      </c>
      <c r="J108">
        <v>2</v>
      </c>
      <c r="K108">
        <v>3</v>
      </c>
      <c r="L108">
        <v>2</v>
      </c>
      <c r="M108">
        <v>4</v>
      </c>
      <c r="N108" t="str">
        <f t="shared" si="14"/>
        <v>hero.jain.d2e.ability</v>
      </c>
      <c r="O108" t="str">
        <f t="shared" si="15"/>
        <v>hero.jain.d2e.feat</v>
      </c>
      <c r="P108" t="str">
        <f t="shared" si="16"/>
        <v>jain.d2e.jpg</v>
      </c>
      <c r="R108" t="s">
        <v>97</v>
      </c>
      <c r="T108" t="str">
        <f t="shared" si="17"/>
        <v>insert into HERO (NAME, EXPANSION, ARCHETYPE, MESSAGE_CODE, SPEED, HEALTH, STAMINA, DEFENSE, MIGHT, KNOWLEDGE, WILLPOWER, AWARENESS, ABILITY_CODE, FEAT_CODE, IMAGE)
values ('Jain Fairwood', 'D2E', 'Scout', 'hero.jain.d2e', 5, 8, 5, 'Grey', 2, 3, 2, 4, 'hero.jain.d2e.ability', 'hero.jain.d2e.feat', 'jain.d2e.jpg');</v>
      </c>
    </row>
    <row r="109" spans="1:20" ht="15.75" x14ac:dyDescent="0.25">
      <c r="A109">
        <v>5</v>
      </c>
      <c r="B109" s="5" t="s">
        <v>95</v>
      </c>
      <c r="C109" t="s">
        <v>63</v>
      </c>
      <c r="D109" t="s">
        <v>2</v>
      </c>
      <c r="E109" t="str">
        <f t="shared" si="13"/>
        <v>hero.leoric.d2e</v>
      </c>
      <c r="F109">
        <v>4</v>
      </c>
      <c r="G109">
        <v>8</v>
      </c>
      <c r="H109">
        <v>5</v>
      </c>
      <c r="I109" t="s">
        <v>18</v>
      </c>
      <c r="J109">
        <v>1</v>
      </c>
      <c r="K109">
        <v>5</v>
      </c>
      <c r="L109">
        <v>2</v>
      </c>
      <c r="M109">
        <v>3</v>
      </c>
      <c r="N109" t="str">
        <f t="shared" si="14"/>
        <v>hero.leoric.d2e.ability</v>
      </c>
      <c r="O109" t="str">
        <f t="shared" si="15"/>
        <v>hero.leoric.d2e.feat</v>
      </c>
      <c r="P109" t="str">
        <f t="shared" si="16"/>
        <v>leoric.d2e.jpg</v>
      </c>
      <c r="R109" t="s">
        <v>99</v>
      </c>
      <c r="T109" t="str">
        <f t="shared" si="17"/>
        <v>insert into HERO (NAME, EXPANSION, ARCHETYPE, MESSAGE_CODE, SPEED, HEALTH, STAMINA, DEFENSE, MIGHT, KNOWLEDGE, WILLPOWER, AWARENESS, ABILITY_CODE, FEAT_CODE, IMAGE)
values ('Leoric of the Book', 'D2E', 'Mage', 'hero.leoric.d2e', 4, 8, 5, 'Grey', 1, 5, 2, 3, 'hero.leoric.d2e.ability', 'hero.leoric.d2e.feat', 'leoric.d2e.jpg');</v>
      </c>
    </row>
    <row r="110" spans="1:20" ht="15.75" x14ac:dyDescent="0.25">
      <c r="A110">
        <v>6</v>
      </c>
      <c r="B110" s="5" t="s">
        <v>91</v>
      </c>
      <c r="C110" t="s">
        <v>63</v>
      </c>
      <c r="D110" t="s">
        <v>0</v>
      </c>
      <c r="E110" t="str">
        <f t="shared" si="13"/>
        <v>hero.syndrael.d2e</v>
      </c>
      <c r="F110">
        <v>4</v>
      </c>
      <c r="G110">
        <v>12</v>
      </c>
      <c r="H110">
        <v>4</v>
      </c>
      <c r="I110" t="s">
        <v>18</v>
      </c>
      <c r="J110">
        <v>4</v>
      </c>
      <c r="K110">
        <v>3</v>
      </c>
      <c r="L110">
        <v>2</v>
      </c>
      <c r="M110">
        <v>2</v>
      </c>
      <c r="N110" t="str">
        <f t="shared" si="14"/>
        <v>hero.syndrael.d2e.ability</v>
      </c>
      <c r="O110" t="str">
        <f t="shared" si="15"/>
        <v>hero.syndrael.d2e.feat</v>
      </c>
      <c r="P110" t="str">
        <f t="shared" si="16"/>
        <v>syndrael.d2e.jpg</v>
      </c>
      <c r="R110" t="s">
        <v>91</v>
      </c>
      <c r="T110" t="str">
        <f t="shared" si="17"/>
        <v>insert into HERO (NAME, EXPANSION, ARCHETYPE, MESSAGE_CODE, SPEED, HEALTH, STAMINA, DEFENSE, MIGHT, KNOWLEDGE, WILLPOWER, AWARENESS, ABILITY_CODE, FEAT_CODE, IMAGE)
values ('Syndrael', 'D2E', 'Warrior', 'hero.syndrael.d2e', 4, 12, 4, 'Grey', 4, 3, 2, 2, 'hero.syndrael.d2e.ability', 'hero.syndrael.d2e.feat', 'syndrael.d2e.jpg');</v>
      </c>
    </row>
    <row r="111" spans="1:20" ht="15.75" x14ac:dyDescent="0.25">
      <c r="A111">
        <v>7</v>
      </c>
      <c r="B111" s="5" t="s">
        <v>94</v>
      </c>
      <c r="C111" t="s">
        <v>63</v>
      </c>
      <c r="D111" t="s">
        <v>3</v>
      </c>
      <c r="E111" t="str">
        <f t="shared" si="13"/>
        <v>hero.tomble.d2e</v>
      </c>
      <c r="F111">
        <v>4</v>
      </c>
      <c r="G111">
        <v>8</v>
      </c>
      <c r="H111">
        <v>5</v>
      </c>
      <c r="I111" t="s">
        <v>18</v>
      </c>
      <c r="J111">
        <v>1</v>
      </c>
      <c r="K111">
        <v>2</v>
      </c>
      <c r="L111">
        <v>3</v>
      </c>
      <c r="M111">
        <v>5</v>
      </c>
      <c r="N111" t="str">
        <f t="shared" si="14"/>
        <v>hero.tomble.d2e.ability</v>
      </c>
      <c r="O111" t="str">
        <f t="shared" si="15"/>
        <v>hero.tomble.d2e.feat</v>
      </c>
      <c r="P111" t="str">
        <f t="shared" si="16"/>
        <v>tomble.d2e.jpg</v>
      </c>
      <c r="R111" t="s">
        <v>98</v>
      </c>
      <c r="T111" t="str">
        <f t="shared" si="17"/>
        <v>insert into HERO (NAME, EXPANSION, ARCHETYPE, MESSAGE_CODE, SPEED, HEALTH, STAMINA, DEFENSE, MIGHT, KNOWLEDGE, WILLPOWER, AWARENESS, ABILITY_CODE, FEAT_CODE, IMAGE)
values ('Tomble Burrowell', 'D2E', 'Scout', 'hero.tomble.d2e', 4, 8, 5, 'Grey', 1, 2, 3, 5, 'hero.tomble.d2e.ability', 'hero.tomble.d2e.feat', 'tomble.d2e.jpg');</v>
      </c>
    </row>
    <row r="112" spans="1:20" ht="15.75" x14ac:dyDescent="0.25">
      <c r="A112">
        <v>8</v>
      </c>
      <c r="B112" s="5" t="s">
        <v>96</v>
      </c>
      <c r="C112" t="s">
        <v>63</v>
      </c>
      <c r="D112" t="s">
        <v>2</v>
      </c>
      <c r="E112" t="str">
        <f t="shared" si="13"/>
        <v>hero.tarha.d2e</v>
      </c>
      <c r="F112">
        <v>4</v>
      </c>
      <c r="G112">
        <v>10</v>
      </c>
      <c r="H112">
        <v>4</v>
      </c>
      <c r="I112" t="s">
        <v>18</v>
      </c>
      <c r="J112">
        <v>2</v>
      </c>
      <c r="K112">
        <v>4</v>
      </c>
      <c r="L112">
        <v>3</v>
      </c>
      <c r="M112">
        <v>2</v>
      </c>
      <c r="N112" t="str">
        <f t="shared" si="14"/>
        <v>hero.tarha.d2e.ability</v>
      </c>
      <c r="O112" t="str">
        <f t="shared" si="15"/>
        <v>hero.tarha.d2e.feat</v>
      </c>
      <c r="P112" t="str">
        <f t="shared" si="16"/>
        <v>tarha.d2e.jpg</v>
      </c>
      <c r="R112" t="s">
        <v>100</v>
      </c>
      <c r="T112" t="str">
        <f t="shared" si="17"/>
        <v>insert into HERO (NAME, EXPANSION, ARCHETYPE, MESSAGE_CODE, SPEED, HEALTH, STAMINA, DEFENSE, MIGHT, KNOWLEDGE, WILLPOWER, AWARENESS, ABILITY_CODE, FEAT_CODE, IMAGE)
values ('Widow Tarha', 'D2E', 'Mage', 'hero.tarha.d2e', 4, 10, 4, 'Grey', 2, 4, 3, 2, 'hero.tarha.d2e.ability', 'hero.tarha.d2e.feat', 'tarha.d2e.jpg');</v>
      </c>
    </row>
    <row r="113" spans="1:20" ht="15.75" x14ac:dyDescent="0.25">
      <c r="A113">
        <v>1</v>
      </c>
      <c r="B113" s="5" t="s">
        <v>102</v>
      </c>
      <c r="C113" t="s">
        <v>71</v>
      </c>
      <c r="D113" t="s">
        <v>2</v>
      </c>
      <c r="E113" t="str">
        <f t="shared" si="13"/>
        <v>hero.quellen.lotw</v>
      </c>
      <c r="F113">
        <v>4</v>
      </c>
      <c r="G113">
        <v>10</v>
      </c>
      <c r="H113">
        <v>4</v>
      </c>
      <c r="I113" t="s">
        <v>18</v>
      </c>
      <c r="J113">
        <v>1</v>
      </c>
      <c r="K113">
        <v>5</v>
      </c>
      <c r="L113">
        <v>3</v>
      </c>
      <c r="M113">
        <v>2</v>
      </c>
      <c r="N113" t="str">
        <f t="shared" si="14"/>
        <v>hero.quellen.lotw.ability</v>
      </c>
      <c r="O113" t="str">
        <f t="shared" si="15"/>
        <v>hero.quellen.lotw.feat</v>
      </c>
      <c r="P113" t="str">
        <f t="shared" si="16"/>
        <v>quellen.lotw.jpg</v>
      </c>
      <c r="R113" t="s">
        <v>104</v>
      </c>
      <c r="T113" t="str">
        <f t="shared" si="17"/>
        <v>insert into HERO (NAME, EXPANSION, ARCHETYPE, MESSAGE_CODE, SPEED, HEALTH, STAMINA, DEFENSE, MIGHT, KNOWLEDGE, WILLPOWER, AWARENESS, ABILITY_CODE, FEAT_CODE, IMAGE)
values ('High Mage Quellen', 'LotW', 'Mage', 'hero.quellen.lotw', 4, 10, 4, 'Grey', 1, 5, 3, 2, 'hero.quellen.lotw.ability', 'hero.quellen.lotw.feat', 'quellen.lotw.jpg');</v>
      </c>
    </row>
    <row r="114" spans="1:20" ht="15.75" x14ac:dyDescent="0.25">
      <c r="A114">
        <v>2</v>
      </c>
      <c r="B114" s="5" t="s">
        <v>101</v>
      </c>
      <c r="C114" t="s">
        <v>71</v>
      </c>
      <c r="D114" t="s">
        <v>0</v>
      </c>
      <c r="E114" t="str">
        <f t="shared" si="13"/>
        <v>hero.reynhart.lotw</v>
      </c>
      <c r="F114">
        <v>4</v>
      </c>
      <c r="G114">
        <v>12</v>
      </c>
      <c r="H114">
        <v>4</v>
      </c>
      <c r="I114" t="s">
        <v>18</v>
      </c>
      <c r="J114">
        <v>3</v>
      </c>
      <c r="K114">
        <v>1</v>
      </c>
      <c r="L114">
        <v>4</v>
      </c>
      <c r="M114">
        <v>3</v>
      </c>
      <c r="N114" t="str">
        <f t="shared" si="14"/>
        <v>hero.reynhart.lotw.ability</v>
      </c>
      <c r="O114" t="str">
        <f t="shared" si="15"/>
        <v>hero.reynhart.lotw.feat</v>
      </c>
      <c r="P114" t="str">
        <f t="shared" si="16"/>
        <v>reynhart.lotw.jpg</v>
      </c>
      <c r="R114" t="s">
        <v>103</v>
      </c>
      <c r="T114" t="str">
        <f t="shared" si="17"/>
        <v>insert into HERO (NAME, EXPANSION, ARCHETYPE, MESSAGE_CODE, SPEED, HEALTH, STAMINA, DEFENSE, MIGHT, KNOWLEDGE, WILLPOWER, AWARENESS, ABILITY_CODE, FEAT_CODE, IMAGE)
values ('Reynhart the Worthy', 'LotW', 'Warrior', 'hero.reynhart.lotw', 4, 12, 4, 'Grey', 3, 1, 4, 3, 'hero.reynhart.lotw.ability', 'hero.reynhart.lotw.feat', 'reynhart.lotw.jpg');</v>
      </c>
    </row>
    <row r="115" spans="1:20" ht="15.75" x14ac:dyDescent="0.25">
      <c r="A115">
        <v>1</v>
      </c>
      <c r="B115" s="5" t="s">
        <v>108</v>
      </c>
      <c r="C115" t="s">
        <v>64</v>
      </c>
      <c r="D115" t="s">
        <v>2</v>
      </c>
      <c r="E115" t="str">
        <f t="shared" si="13"/>
        <v>hero.dezra.lor</v>
      </c>
      <c r="F115">
        <v>5</v>
      </c>
      <c r="G115">
        <v>8</v>
      </c>
      <c r="H115">
        <v>4</v>
      </c>
      <c r="I115" t="s">
        <v>18</v>
      </c>
      <c r="J115">
        <v>2</v>
      </c>
      <c r="K115">
        <v>4</v>
      </c>
      <c r="L115">
        <v>2</v>
      </c>
      <c r="M115">
        <v>3</v>
      </c>
      <c r="N115" t="str">
        <f t="shared" si="14"/>
        <v>hero.dezra.lor.ability</v>
      </c>
      <c r="O115" t="str">
        <f t="shared" si="15"/>
        <v>hero.dezra.lor.feat</v>
      </c>
      <c r="P115" t="str">
        <f t="shared" si="16"/>
        <v>dezra.lor.jpg</v>
      </c>
      <c r="R115" t="s">
        <v>112</v>
      </c>
      <c r="T115" t="str">
        <f t="shared" si="17"/>
        <v>insert into HERO (NAME, EXPANSION, ARCHETYPE, MESSAGE_CODE, SPEED, HEALTH, STAMINA, DEFENSE, MIGHT, KNOWLEDGE, WILLPOWER, AWARENESS, ABILITY_CODE, FEAT_CODE, IMAGE)
values ('Dezra the Vile', 'LoR', 'Mage', 'hero.dezra.lor', 5, 8, 4, 'Grey', 2, 4, 2, 3, 'hero.dezra.lor.ability', 'hero.dezra.lor.feat', 'dezra.lor.jpg');</v>
      </c>
    </row>
    <row r="116" spans="1:20" ht="15.75" x14ac:dyDescent="0.25">
      <c r="A116">
        <v>2</v>
      </c>
      <c r="B116" s="5" t="s">
        <v>106</v>
      </c>
      <c r="C116" t="s">
        <v>64</v>
      </c>
      <c r="D116" t="s">
        <v>3</v>
      </c>
      <c r="E116" t="str">
        <f t="shared" si="13"/>
        <v>hero.logan.lor</v>
      </c>
      <c r="F116">
        <v>4</v>
      </c>
      <c r="G116">
        <v>10</v>
      </c>
      <c r="H116">
        <v>4</v>
      </c>
      <c r="I116" t="s">
        <v>18</v>
      </c>
      <c r="J116">
        <v>3</v>
      </c>
      <c r="K116">
        <v>2</v>
      </c>
      <c r="L116">
        <v>2</v>
      </c>
      <c r="M116">
        <v>4</v>
      </c>
      <c r="N116" t="str">
        <f t="shared" si="14"/>
        <v>hero.logan.lor.ability</v>
      </c>
      <c r="O116" t="str">
        <f t="shared" si="15"/>
        <v>hero.logan.lor.feat</v>
      </c>
      <c r="P116" t="str">
        <f t="shared" si="16"/>
        <v>logan.lor.jpg</v>
      </c>
      <c r="R116" t="s">
        <v>110</v>
      </c>
      <c r="T116" t="str">
        <f t="shared" si="17"/>
        <v>insert into HERO (NAME, EXPANSION, ARCHETYPE, MESSAGE_CODE, SPEED, HEALTH, STAMINA, DEFENSE, MIGHT, KNOWLEDGE, WILLPOWER, AWARENESS, ABILITY_CODE, FEAT_CODE, IMAGE)
values ('Logan Lashley', 'LoR', 'Scout', 'hero.logan.lor', 4, 10, 4, 'Grey', 3, 2, 2, 4, 'hero.logan.lor.ability', 'hero.logan.lor.feat', 'logan.lor.jpg');</v>
      </c>
    </row>
    <row r="117" spans="1:20" ht="15.75" x14ac:dyDescent="0.25">
      <c r="A117">
        <v>3</v>
      </c>
      <c r="B117" s="5" t="s">
        <v>105</v>
      </c>
      <c r="C117" t="s">
        <v>64</v>
      </c>
      <c r="D117" t="s">
        <v>0</v>
      </c>
      <c r="E117" t="str">
        <f t="shared" si="13"/>
        <v>hero.durik.lor</v>
      </c>
      <c r="F117">
        <v>5</v>
      </c>
      <c r="G117">
        <v>10</v>
      </c>
      <c r="H117">
        <v>4</v>
      </c>
      <c r="I117" t="s">
        <v>18</v>
      </c>
      <c r="J117">
        <v>3</v>
      </c>
      <c r="K117">
        <v>2</v>
      </c>
      <c r="L117">
        <v>2</v>
      </c>
      <c r="M117">
        <v>4</v>
      </c>
      <c r="N117" t="str">
        <f t="shared" si="14"/>
        <v>hero.durik.lor.ability</v>
      </c>
      <c r="O117" t="str">
        <f t="shared" si="15"/>
        <v>hero.durik.lor.feat</v>
      </c>
      <c r="P117" t="str">
        <f t="shared" si="16"/>
        <v>durik.lor.jpg</v>
      </c>
      <c r="R117" t="s">
        <v>109</v>
      </c>
      <c r="T117" t="str">
        <f t="shared" si="17"/>
        <v>insert into HERO (NAME, EXPANSION, ARCHETYPE, MESSAGE_CODE, SPEED, HEALTH, STAMINA, DEFENSE, MIGHT, KNOWLEDGE, WILLPOWER, AWARENESS, ABILITY_CODE, FEAT_CODE, IMAGE)
values ('Pathfinder Durik', 'LoR', 'Warrior', 'hero.durik.lor', 5, 10, 4, 'Grey', 3, 2, 2, 4, 'hero.durik.lor.ability', 'hero.durik.lor.feat', 'durik.lor.jpg');</v>
      </c>
    </row>
    <row r="118" spans="1:20" ht="15.75" x14ac:dyDescent="0.25">
      <c r="A118">
        <v>4</v>
      </c>
      <c r="B118" s="5" t="s">
        <v>107</v>
      </c>
      <c r="C118" t="s">
        <v>64</v>
      </c>
      <c r="D118" t="s">
        <v>1</v>
      </c>
      <c r="E118" t="str">
        <f t="shared" si="13"/>
        <v>hero.ulma.lor</v>
      </c>
      <c r="F118">
        <v>4</v>
      </c>
      <c r="G118">
        <v>8</v>
      </c>
      <c r="H118">
        <v>5</v>
      </c>
      <c r="I118" t="s">
        <v>18</v>
      </c>
      <c r="J118">
        <v>2</v>
      </c>
      <c r="K118">
        <v>4</v>
      </c>
      <c r="L118">
        <v>3</v>
      </c>
      <c r="M118">
        <v>2</v>
      </c>
      <c r="N118" t="str">
        <f t="shared" si="14"/>
        <v>hero.ulma.lor.ability</v>
      </c>
      <c r="O118" t="str">
        <f t="shared" si="15"/>
        <v>hero.ulma.lor.feat</v>
      </c>
      <c r="P118" t="str">
        <f t="shared" si="16"/>
        <v>ulma.lor.jpg</v>
      </c>
      <c r="R118" t="s">
        <v>111</v>
      </c>
      <c r="T118" t="str">
        <f t="shared" si="17"/>
        <v>insert into HERO (NAME, EXPANSION, ARCHETYPE, MESSAGE_CODE, SPEED, HEALTH, STAMINA, DEFENSE, MIGHT, KNOWLEDGE, WILLPOWER, AWARENESS, ABILITY_CODE, FEAT_CODE, IMAGE)
values ('Ulma Grimstone', 'LoR', 'Healer', 'hero.ulma.lor', 4, 8, 5, 'Grey', 2, 4, 3, 2, 'hero.ulma.lor.ability', 'hero.ulma.lor.feat', 'ulma.lor.jpg');</v>
      </c>
    </row>
    <row r="119" spans="1:20" ht="15.75" x14ac:dyDescent="0.25">
      <c r="A119">
        <v>1</v>
      </c>
      <c r="B119" s="5" t="s">
        <v>114</v>
      </c>
      <c r="C119" t="s">
        <v>72</v>
      </c>
      <c r="D119" t="s">
        <v>1</v>
      </c>
      <c r="E119" t="str">
        <f t="shared" si="13"/>
        <v>hero.augur.tt</v>
      </c>
      <c r="F119">
        <v>3</v>
      </c>
      <c r="G119">
        <v>12</v>
      </c>
      <c r="H119">
        <v>5</v>
      </c>
      <c r="I119" t="s">
        <v>18</v>
      </c>
      <c r="J119">
        <v>4</v>
      </c>
      <c r="K119">
        <v>2</v>
      </c>
      <c r="L119">
        <v>3</v>
      </c>
      <c r="M119">
        <v>2</v>
      </c>
      <c r="N119" t="str">
        <f t="shared" si="14"/>
        <v>hero.augur.tt.ability</v>
      </c>
      <c r="O119" t="str">
        <f t="shared" si="15"/>
        <v>hero.augur.tt.feat</v>
      </c>
      <c r="P119" t="str">
        <f t="shared" si="16"/>
        <v>augur.tt.jpg</v>
      </c>
      <c r="R119" t="s">
        <v>122</v>
      </c>
      <c r="T119" t="str">
        <f t="shared" si="17"/>
        <v>insert into HERO (NAME, EXPANSION, ARCHETYPE, MESSAGE_CODE, SPEED, HEALTH, STAMINA, DEFENSE, MIGHT, KNOWLEDGE, WILLPOWER, AWARENESS, ABILITY_CODE, FEAT_CODE, IMAGE)
values ('Augur Grison', 'TT', 'Healer', 'hero.augur.tt', 3, 12, 5, 'Grey', 4, 2, 3, 2, 'hero.augur.tt.ability', 'hero.augur.tt.feat', 'augur.tt.jpg');</v>
      </c>
    </row>
    <row r="120" spans="1:20" ht="15.75" x14ac:dyDescent="0.25">
      <c r="A120">
        <v>2</v>
      </c>
      <c r="B120" s="5" t="s">
        <v>113</v>
      </c>
      <c r="C120" t="s">
        <v>72</v>
      </c>
      <c r="D120" t="s">
        <v>3</v>
      </c>
      <c r="E120" t="str">
        <f t="shared" si="13"/>
        <v>hero.roganna.tt</v>
      </c>
      <c r="F120">
        <v>5</v>
      </c>
      <c r="G120">
        <v>10</v>
      </c>
      <c r="H120">
        <v>4</v>
      </c>
      <c r="I120" t="s">
        <v>18</v>
      </c>
      <c r="J120">
        <v>2</v>
      </c>
      <c r="K120">
        <v>2</v>
      </c>
      <c r="L120">
        <v>4</v>
      </c>
      <c r="M120">
        <v>3</v>
      </c>
      <c r="N120" t="str">
        <f t="shared" si="14"/>
        <v>hero.roganna.tt.ability</v>
      </c>
      <c r="O120" t="str">
        <f t="shared" si="15"/>
        <v>hero.roganna.tt.feat</v>
      </c>
      <c r="P120" t="str">
        <f t="shared" si="16"/>
        <v>roganna.tt.jpg</v>
      </c>
      <c r="R120" t="s">
        <v>121</v>
      </c>
      <c r="T120" t="str">
        <f t="shared" si="17"/>
        <v>insert into HERO (NAME, EXPANSION, ARCHETYPE, MESSAGE_CODE, SPEED, HEALTH, STAMINA, DEFENSE, MIGHT, KNOWLEDGE, WILLPOWER, AWARENESS, ABILITY_CODE, FEAT_CODE, IMAGE)
values ('Roganna the Shade', 'TT', 'Scout', 'hero.roganna.tt', 5, 10, 4, 'Grey', 2, 2, 4, 3, 'hero.roganna.tt.ability', 'hero.roganna.tt.feat', 'roganna.tt.jpg');</v>
      </c>
    </row>
    <row r="121" spans="1:20" ht="15.75" x14ac:dyDescent="0.25">
      <c r="A121">
        <v>1</v>
      </c>
      <c r="B121" s="5" t="s">
        <v>115</v>
      </c>
      <c r="C121" t="s">
        <v>66</v>
      </c>
      <c r="D121" t="s">
        <v>0</v>
      </c>
      <c r="E121" t="str">
        <f t="shared" si="13"/>
        <v>hero.orkell.son</v>
      </c>
      <c r="F121">
        <v>5</v>
      </c>
      <c r="G121">
        <v>10</v>
      </c>
      <c r="H121">
        <v>5</v>
      </c>
      <c r="I121" t="s">
        <v>17</v>
      </c>
      <c r="J121">
        <v>4</v>
      </c>
      <c r="K121">
        <v>1</v>
      </c>
      <c r="L121">
        <v>2</v>
      </c>
      <c r="M121">
        <v>4</v>
      </c>
      <c r="N121" t="str">
        <f t="shared" si="14"/>
        <v>hero.orkell.son.ability</v>
      </c>
      <c r="O121" t="str">
        <f t="shared" si="15"/>
        <v>hero.orkell.son.feat</v>
      </c>
      <c r="P121" t="str">
        <f t="shared" si="16"/>
        <v>orkell.son.jpg</v>
      </c>
      <c r="R121" t="s">
        <v>123</v>
      </c>
      <c r="T121" t="str">
        <f t="shared" si="17"/>
        <v>insert into HERO (NAME, EXPANSION, ARCHETYPE, MESSAGE_CODE, SPEED, HEALTH, STAMINA, DEFENSE, MIGHT, KNOWLEDGE, WILLPOWER, AWARENESS, ABILITY_CODE, FEAT_CODE, IMAGE)
values ('Orkell the Swift', 'SoN', 'Warrior', 'hero.orkell.son', 5, 10, 5, 'Brown', 4, 1, 2, 4, 'hero.orkell.son.ability', 'hero.orkell.son.feat', 'orkell.son.jpg');</v>
      </c>
    </row>
    <row r="122" spans="1:20" ht="15.75" x14ac:dyDescent="0.25">
      <c r="A122">
        <v>2</v>
      </c>
      <c r="B122" s="5" t="s">
        <v>117</v>
      </c>
      <c r="C122" t="s">
        <v>66</v>
      </c>
      <c r="D122" t="s">
        <v>2</v>
      </c>
      <c r="E122" t="str">
        <f t="shared" si="13"/>
        <v>hero.ravaella.son</v>
      </c>
      <c r="F122">
        <v>4</v>
      </c>
      <c r="G122">
        <v>8</v>
      </c>
      <c r="H122">
        <v>5</v>
      </c>
      <c r="I122" t="s">
        <v>19</v>
      </c>
      <c r="J122">
        <v>1</v>
      </c>
      <c r="K122">
        <v>4</v>
      </c>
      <c r="L122">
        <v>2</v>
      </c>
      <c r="M122">
        <v>4</v>
      </c>
      <c r="N122" t="str">
        <f t="shared" si="14"/>
        <v>hero.ravaella.son.ability</v>
      </c>
      <c r="O122" t="str">
        <f t="shared" si="15"/>
        <v>hero.ravaella.son.feat</v>
      </c>
      <c r="P122" t="str">
        <f t="shared" si="16"/>
        <v>ravaella.son.jpg</v>
      </c>
      <c r="R122" t="s">
        <v>125</v>
      </c>
      <c r="T122" t="str">
        <f t="shared" si="17"/>
        <v>insert into HERO (NAME, EXPANSION, ARCHETYPE, MESSAGE_CODE, SPEED, HEALTH, STAMINA, DEFENSE, MIGHT, KNOWLEDGE, WILLPOWER, AWARENESS, ABILITY_CODE, FEAT_CODE, IMAGE)
values ('Ravaella Lightfoot', 'SoN', 'Mage', 'hero.ravaella.son', 4, 8, 5, 'Black', 1, 4, 2, 4, 'hero.ravaella.son.ability', 'hero.ravaella.son.feat', 'ravaella.son.jpg');</v>
      </c>
    </row>
    <row r="123" spans="1:20" ht="15.75" x14ac:dyDescent="0.25">
      <c r="A123">
        <v>3</v>
      </c>
      <c r="B123" s="5" t="s">
        <v>118</v>
      </c>
      <c r="C123" t="s">
        <v>66</v>
      </c>
      <c r="D123" t="s">
        <v>1</v>
      </c>
      <c r="E123" t="str">
        <f t="shared" si="13"/>
        <v>hero.rendiel.son</v>
      </c>
      <c r="F123">
        <v>5</v>
      </c>
      <c r="G123">
        <v>10</v>
      </c>
      <c r="H123">
        <v>4</v>
      </c>
      <c r="I123" t="s">
        <v>18</v>
      </c>
      <c r="J123">
        <v>2</v>
      </c>
      <c r="K123">
        <v>3</v>
      </c>
      <c r="L123">
        <v>5</v>
      </c>
      <c r="M123">
        <v>1</v>
      </c>
      <c r="N123" t="str">
        <f t="shared" si="14"/>
        <v>hero.rendiel.son.ability</v>
      </c>
      <c r="O123" t="str">
        <f t="shared" si="15"/>
        <v>hero.rendiel.son.feat</v>
      </c>
      <c r="P123" t="str">
        <f t="shared" si="16"/>
        <v>rendiel.son.jpg</v>
      </c>
      <c r="R123" s="5" t="s">
        <v>118</v>
      </c>
      <c r="T123" t="str">
        <f t="shared" si="17"/>
        <v>insert into HERO (NAME, EXPANSION, ARCHETYPE, MESSAGE_CODE, SPEED, HEALTH, STAMINA, DEFENSE, MIGHT, KNOWLEDGE, WILLPOWER, AWARENESS, ABILITY_CODE, FEAT_CODE, IMAGE)
values ('Rendiel', 'SoN', 'Healer', 'hero.rendiel.son', 5, 10, 4, 'Grey', 2, 3, 5, 1, 'hero.rendiel.son.ability', 'hero.rendiel.son.feat', 'rendiel.son.jpg');</v>
      </c>
    </row>
    <row r="124" spans="1:20" ht="15.75" x14ac:dyDescent="0.25">
      <c r="A124">
        <v>4</v>
      </c>
      <c r="B124" s="5" t="s">
        <v>116</v>
      </c>
      <c r="C124" t="s">
        <v>66</v>
      </c>
      <c r="D124" t="s">
        <v>3</v>
      </c>
      <c r="E124" t="str">
        <f t="shared" si="13"/>
        <v>hero.tinashi.son</v>
      </c>
      <c r="F124">
        <v>4</v>
      </c>
      <c r="G124">
        <v>12</v>
      </c>
      <c r="H124">
        <v>4</v>
      </c>
      <c r="I124" t="s">
        <v>18</v>
      </c>
      <c r="J124">
        <v>3</v>
      </c>
      <c r="K124">
        <v>2</v>
      </c>
      <c r="L124">
        <v>3</v>
      </c>
      <c r="M124">
        <v>3</v>
      </c>
      <c r="N124" t="str">
        <f t="shared" si="14"/>
        <v>hero.tinashi.son.ability</v>
      </c>
      <c r="O124" t="str">
        <f t="shared" si="15"/>
        <v>hero.tinashi.son.feat</v>
      </c>
      <c r="P124" t="str">
        <f t="shared" si="16"/>
        <v>tinashi.son.jpg</v>
      </c>
      <c r="R124" t="s">
        <v>124</v>
      </c>
      <c r="T124" t="str">
        <f t="shared" si="17"/>
        <v>insert into HERO (NAME, EXPANSION, ARCHETYPE, MESSAGE_CODE, SPEED, HEALTH, STAMINA, DEFENSE, MIGHT, KNOWLEDGE, WILLPOWER, AWARENESS, ABILITY_CODE, FEAT_CODE, IMAGE)
values ('Tinashi the Wanderer', 'SoN', 'Scout', 'hero.tinashi.son', 4, 12, 4, 'Grey', 3, 2, 3, 3, 'hero.tinashi.son.ability', 'hero.tinashi.son.feat', 'tinashi.son.jpg');</v>
      </c>
    </row>
    <row r="125" spans="1:20" ht="15.75" x14ac:dyDescent="0.25">
      <c r="A125">
        <v>1</v>
      </c>
      <c r="B125" s="5" t="s">
        <v>119</v>
      </c>
      <c r="C125" t="s">
        <v>67</v>
      </c>
      <c r="D125" t="s">
        <v>0</v>
      </c>
      <c r="E125" t="str">
        <f t="shared" ref="E125:E126" si="18">LOWER(A$104)&amp;"."&amp;LOWER(R125)&amp;"."&amp;LOWER(C125)</f>
        <v>hero.alys.mor</v>
      </c>
      <c r="F125">
        <v>4</v>
      </c>
      <c r="G125">
        <v>12</v>
      </c>
      <c r="H125">
        <v>4</v>
      </c>
      <c r="I125" t="s">
        <v>18</v>
      </c>
      <c r="J125">
        <v>3</v>
      </c>
      <c r="K125">
        <v>4</v>
      </c>
      <c r="L125">
        <v>3</v>
      </c>
      <c r="M125">
        <v>1</v>
      </c>
      <c r="N125" t="str">
        <f t="shared" ref="N125:N126" si="19">LOWER(A$104)&amp;"."&amp;LOWER(R125)&amp;"."&amp;LOWER(C125)&amp;".ability"</f>
        <v>hero.alys.mor.ability</v>
      </c>
      <c r="O125" t="str">
        <f t="shared" ref="O125:O126" si="20">LOWER(A$104)&amp;"."&amp;LOWER(R125)&amp;"."&amp;LOWER(C125)&amp;".feat"</f>
        <v>hero.alys.mor.feat</v>
      </c>
      <c r="P125" t="str">
        <f t="shared" ref="P125:P126" si="21">LOWER(R125)&amp;"."&amp;LOWER(C125)&amp;".jpg"</f>
        <v>alys.mor.jpg</v>
      </c>
      <c r="R125" t="s">
        <v>126</v>
      </c>
      <c r="T125" t="str">
        <f t="shared" si="17"/>
        <v>insert into HERO (NAME, EXPANSION, ARCHETYPE, MESSAGE_CODE, SPEED, HEALTH, STAMINA, DEFENSE, MIGHT, KNOWLEDGE, WILLPOWER, AWARENESS, ABILITY_CODE, FEAT_CODE, IMAGE)
values ('Alys Raine', 'MoR', 'Warrior', 'hero.alys.mor', 4, 12, 4, 'Grey', 3, 4, 3, 1, 'hero.alys.mor.ability', 'hero.alys.mor.feat', 'alys.mor.jpg');</v>
      </c>
    </row>
    <row r="126" spans="1:20" ht="15.75" x14ac:dyDescent="0.25">
      <c r="A126">
        <v>2</v>
      </c>
      <c r="B126" s="5" t="s">
        <v>120</v>
      </c>
      <c r="C126" t="s">
        <v>67</v>
      </c>
      <c r="D126" t="s">
        <v>3</v>
      </c>
      <c r="E126" t="str">
        <f t="shared" si="18"/>
        <v>hero.thaiden.mor</v>
      </c>
      <c r="F126">
        <v>4</v>
      </c>
      <c r="G126">
        <v>10</v>
      </c>
      <c r="H126">
        <v>5</v>
      </c>
      <c r="I126" t="s">
        <v>18</v>
      </c>
      <c r="J126">
        <v>3</v>
      </c>
      <c r="K126">
        <v>1</v>
      </c>
      <c r="L126">
        <v>2</v>
      </c>
      <c r="M126">
        <v>5</v>
      </c>
      <c r="N126" t="str">
        <f t="shared" si="19"/>
        <v>hero.thaiden.mor.ability</v>
      </c>
      <c r="O126" t="str">
        <f t="shared" si="20"/>
        <v>hero.thaiden.mor.feat</v>
      </c>
      <c r="P126" t="str">
        <f t="shared" si="21"/>
        <v>thaiden.mor.jpg</v>
      </c>
      <c r="R126" t="s">
        <v>127</v>
      </c>
      <c r="T126" t="str">
        <f t="shared" si="17"/>
        <v>insert into HERO (NAME, EXPANSION, ARCHETYPE, MESSAGE_CODE, SPEED, HEALTH, STAMINA, DEFENSE, MIGHT, KNOWLEDGE, WILLPOWER, AWARENESS, ABILITY_CODE, FEAT_CODE, IMAGE)
values ('Thaiden Mistpeak', 'MoR', 'Scout', 'hero.thaiden.mor', 4, 10, 5, 'Grey', 3, 1, 2, 5, 'hero.thaiden.mor.ability', 'hero.thaiden.mor.feat', 'thaiden.mor.jpg');</v>
      </c>
    </row>
    <row r="127" spans="1:20" ht="15.75" x14ac:dyDescent="0.25">
      <c r="A127">
        <v>1</v>
      </c>
      <c r="B127" s="5" t="s">
        <v>130</v>
      </c>
      <c r="C127" t="s">
        <v>74</v>
      </c>
      <c r="D127" t="s">
        <v>1</v>
      </c>
      <c r="E127" t="str">
        <f t="shared" ref="E127:E146" si="22">LOWER(A$104)&amp;"."&amp;LOWER(R127)&amp;"."&amp;LOWER(C127)</f>
        <v>hero.mok.ooto</v>
      </c>
      <c r="F127">
        <v>4</v>
      </c>
      <c r="G127">
        <v>10</v>
      </c>
      <c r="H127">
        <v>4</v>
      </c>
      <c r="I127" t="s">
        <v>18</v>
      </c>
      <c r="J127">
        <v>2</v>
      </c>
      <c r="K127">
        <v>3</v>
      </c>
      <c r="L127">
        <v>4</v>
      </c>
      <c r="M127">
        <v>2</v>
      </c>
      <c r="N127" t="str">
        <f t="shared" ref="N127:N146" si="23">LOWER(A$104)&amp;"."&amp;LOWER(R127)&amp;"."&amp;LOWER(C127)&amp;".ability"</f>
        <v>hero.mok.ooto.ability</v>
      </c>
      <c r="O127" t="str">
        <f t="shared" ref="O127:O146" si="24">LOWER(A$104)&amp;"."&amp;LOWER(R127)&amp;"."&amp;LOWER(C127)&amp;".feat"</f>
        <v>hero.mok.ooto.feat</v>
      </c>
      <c r="P127" t="str">
        <f t="shared" ref="P127:P146" si="25">LOWER(R127)&amp;"."&amp;LOWER(C127)&amp;".jpg"</f>
        <v>mok.ooto.jpg</v>
      </c>
      <c r="R127" t="s">
        <v>150</v>
      </c>
      <c r="T127" t="str">
        <f t="shared" si="17"/>
        <v>insert into HERO (NAME, EXPANSION, ARCHETYPE, MESSAGE_CODE, SPEED, HEALTH, STAMINA, DEFENSE, MIGHT, KNOWLEDGE, WILLPOWER, AWARENESS, ABILITY_CODE, FEAT_CODE, IMAGE)
values ('Elder Mok', 'OotO', 'Healer', 'hero.mok.ooto', 4, 10, 4, 'Grey', 2, 3, 4, 2, 'hero.mok.ooto.ability', 'hero.mok.ooto.feat', 'mok.ooto.jpg');</v>
      </c>
    </row>
    <row r="128" spans="1:20" ht="15.75" x14ac:dyDescent="0.25">
      <c r="A128">
        <v>2</v>
      </c>
      <c r="B128" s="5" t="s">
        <v>129</v>
      </c>
      <c r="C128" t="s">
        <v>74</v>
      </c>
      <c r="D128" t="s">
        <v>3</v>
      </c>
      <c r="E128" t="str">
        <f t="shared" si="22"/>
        <v>hero.laurel.ooto</v>
      </c>
      <c r="F128">
        <v>4</v>
      </c>
      <c r="G128">
        <v>8</v>
      </c>
      <c r="H128">
        <v>5</v>
      </c>
      <c r="I128" t="s">
        <v>18</v>
      </c>
      <c r="J128">
        <v>2</v>
      </c>
      <c r="K128">
        <v>3</v>
      </c>
      <c r="L128">
        <v>2</v>
      </c>
      <c r="M128">
        <v>4</v>
      </c>
      <c r="N128" t="str">
        <f t="shared" si="23"/>
        <v>hero.laurel.ooto.ability</v>
      </c>
      <c r="O128" t="str">
        <f t="shared" si="24"/>
        <v>hero.laurel.ooto.feat</v>
      </c>
      <c r="P128" t="str">
        <f t="shared" si="25"/>
        <v>laurel.ooto.jpg</v>
      </c>
      <c r="R128" t="s">
        <v>149</v>
      </c>
      <c r="T128" t="str">
        <f t="shared" si="17"/>
        <v>insert into HERO (NAME, EXPANSION, ARCHETYPE, MESSAGE_CODE, SPEED, HEALTH, STAMINA, DEFENSE, MIGHT, KNOWLEDGE, WILLPOWER, AWARENESS, ABILITY_CODE, FEAT_CODE, IMAGE)
values ('Laurel of Bloodwood', 'OotO', 'Scout', 'hero.laurel.ooto', 4, 8, 5, 'Grey', 2, 3, 2, 4, 'hero.laurel.ooto.ability', 'hero.laurel.ooto.feat', 'laurel.ooto.jpg');</v>
      </c>
    </row>
    <row r="129" spans="1:20" ht="15.75" x14ac:dyDescent="0.25">
      <c r="A129">
        <v>3</v>
      </c>
      <c r="B129" s="5" t="s">
        <v>131</v>
      </c>
      <c r="C129" t="s">
        <v>74</v>
      </c>
      <c r="D129" t="s">
        <v>2</v>
      </c>
      <c r="E129" t="str">
        <f t="shared" si="22"/>
        <v>hero.shiver.ooto</v>
      </c>
      <c r="F129">
        <v>4</v>
      </c>
      <c r="G129">
        <v>8</v>
      </c>
      <c r="H129">
        <v>4</v>
      </c>
      <c r="I129" t="s">
        <v>18</v>
      </c>
      <c r="J129">
        <v>2</v>
      </c>
      <c r="K129">
        <v>3</v>
      </c>
      <c r="L129">
        <v>3</v>
      </c>
      <c r="M129">
        <v>3</v>
      </c>
      <c r="N129" t="str">
        <f t="shared" si="23"/>
        <v>hero.shiver.ooto.ability</v>
      </c>
      <c r="O129" t="str">
        <f t="shared" si="24"/>
        <v>hero.shiver.ooto.feat</v>
      </c>
      <c r="P129" t="str">
        <f t="shared" si="25"/>
        <v>shiver.ooto.jpg</v>
      </c>
      <c r="R129" s="5" t="s">
        <v>131</v>
      </c>
      <c r="T129" t="str">
        <f t="shared" si="17"/>
        <v>insert into HERO (NAME, EXPANSION, ARCHETYPE, MESSAGE_CODE, SPEED, HEALTH, STAMINA, DEFENSE, MIGHT, KNOWLEDGE, WILLPOWER, AWARENESS, ABILITY_CODE, FEAT_CODE, IMAGE)
values ('Shiver', 'OotO', 'Mage', 'hero.shiver.ooto', 4, 8, 4, 'Grey', 2, 3, 3, 3, 'hero.shiver.ooto.ability', 'hero.shiver.ooto.feat', 'shiver.ooto.jpg');</v>
      </c>
    </row>
    <row r="130" spans="1:20" ht="15.75" x14ac:dyDescent="0.25">
      <c r="A130">
        <v>4</v>
      </c>
      <c r="B130" s="5" t="s">
        <v>128</v>
      </c>
      <c r="C130" t="s">
        <v>74</v>
      </c>
      <c r="D130" t="s">
        <v>0</v>
      </c>
      <c r="E130" t="str">
        <f t="shared" si="22"/>
        <v>hero.trenloe.ooto</v>
      </c>
      <c r="F130">
        <v>3</v>
      </c>
      <c r="G130">
        <v>12</v>
      </c>
      <c r="H130">
        <v>3</v>
      </c>
      <c r="I130" t="s">
        <v>18</v>
      </c>
      <c r="J130">
        <v>4</v>
      </c>
      <c r="K130">
        <v>1</v>
      </c>
      <c r="L130">
        <v>4</v>
      </c>
      <c r="M130">
        <v>2</v>
      </c>
      <c r="N130" t="str">
        <f t="shared" si="23"/>
        <v>hero.trenloe.ooto.ability</v>
      </c>
      <c r="O130" t="str">
        <f t="shared" si="24"/>
        <v>hero.trenloe.ooto.feat</v>
      </c>
      <c r="P130" t="str">
        <f t="shared" si="25"/>
        <v>trenloe.ooto.jpg</v>
      </c>
      <c r="R130" t="s">
        <v>148</v>
      </c>
      <c r="T130" t="str">
        <f t="shared" si="17"/>
        <v>insert into HERO (NAME, EXPANSION, ARCHETYPE, MESSAGE_CODE, SPEED, HEALTH, STAMINA, DEFENSE, MIGHT, KNOWLEDGE, WILLPOWER, AWARENESS, ABILITY_CODE, FEAT_CODE, IMAGE)
values ('Trenloe the Strong', 'OotO', 'Warrior', 'hero.trenloe.ooto', 3, 12, 3, 'Grey', 4, 1, 4, 2, 'hero.trenloe.ooto.ability', 'hero.trenloe.ooto.feat', 'trenloe.ooto.jpg');</v>
      </c>
    </row>
    <row r="131" spans="1:20" ht="15.75" x14ac:dyDescent="0.25">
      <c r="A131">
        <v>1</v>
      </c>
      <c r="B131" s="5" t="s">
        <v>135</v>
      </c>
      <c r="C131" t="s">
        <v>68</v>
      </c>
      <c r="D131" t="s">
        <v>1</v>
      </c>
      <c r="E131" t="str">
        <f t="shared" si="22"/>
        <v>hero.gherinn.cod</v>
      </c>
      <c r="F131">
        <v>3</v>
      </c>
      <c r="G131">
        <v>12</v>
      </c>
      <c r="H131">
        <v>4</v>
      </c>
      <c r="I131" t="s">
        <v>18</v>
      </c>
      <c r="J131">
        <v>1</v>
      </c>
      <c r="K131">
        <v>4</v>
      </c>
      <c r="L131">
        <v>4</v>
      </c>
      <c r="M131">
        <v>2</v>
      </c>
      <c r="N131" t="str">
        <f t="shared" si="23"/>
        <v>hero.gherinn.cod.ability</v>
      </c>
      <c r="O131" t="str">
        <f t="shared" si="24"/>
        <v>hero.gherinn.cod.feat</v>
      </c>
      <c r="P131" t="str">
        <f t="shared" si="25"/>
        <v>gherinn.cod.jpg</v>
      </c>
      <c r="R131" t="s">
        <v>152</v>
      </c>
      <c r="T131" t="str">
        <f t="shared" si="17"/>
        <v>insert into HERO (NAME, EXPANSION, ARCHETYPE, MESSAGE_CODE, SPEED, HEALTH, STAMINA, DEFENSE, MIGHT, KNOWLEDGE, WILLPOWER, AWARENESS, ABILITY_CODE, FEAT_CODE, IMAGE)
values ('Brother Gherinn', 'CoD', 'Healer', 'hero.gherinn.cod', 3, 12, 4, 'Grey', 1, 4, 4, 2, 'hero.gherinn.cod.ability', 'hero.gherinn.cod.feat', 'gherinn.cod.jpg');</v>
      </c>
    </row>
    <row r="132" spans="1:20" ht="15.75" x14ac:dyDescent="0.25">
      <c r="A132">
        <v>2</v>
      </c>
      <c r="B132" s="5" t="s">
        <v>132</v>
      </c>
      <c r="C132" t="s">
        <v>68</v>
      </c>
      <c r="D132" t="s">
        <v>0</v>
      </c>
      <c r="E132" t="str">
        <f t="shared" si="22"/>
        <v>hero.corbin.cod</v>
      </c>
      <c r="F132">
        <v>3</v>
      </c>
      <c r="G132">
        <v>12</v>
      </c>
      <c r="H132">
        <v>5</v>
      </c>
      <c r="I132" t="s">
        <v>18</v>
      </c>
      <c r="J132">
        <v>5</v>
      </c>
      <c r="K132">
        <v>2</v>
      </c>
      <c r="L132">
        <v>2</v>
      </c>
      <c r="M132">
        <v>2</v>
      </c>
      <c r="N132" t="str">
        <f t="shared" si="23"/>
        <v>hero.corbin.cod.ability</v>
      </c>
      <c r="O132" t="str">
        <f t="shared" si="24"/>
        <v>hero.corbin.cod.feat</v>
      </c>
      <c r="P132" t="str">
        <f t="shared" si="25"/>
        <v>corbin.cod.jpg</v>
      </c>
      <c r="R132" s="5" t="s">
        <v>132</v>
      </c>
      <c r="T132" t="str">
        <f t="shared" si="17"/>
        <v>insert into HERO (NAME, EXPANSION, ARCHETYPE, MESSAGE_CODE, SPEED, HEALTH, STAMINA, DEFENSE, MIGHT, KNOWLEDGE, WILLPOWER, AWARENESS, ABILITY_CODE, FEAT_CODE, IMAGE)
values ('Corbin', 'CoD', 'Warrior', 'hero.corbin.cod', 3, 12, 5, 'Grey', 5, 2, 2, 2, 'hero.corbin.cod.ability', 'hero.corbin.cod.feat', 'corbin.cod.jpg');</v>
      </c>
    </row>
    <row r="133" spans="1:20" ht="15.75" x14ac:dyDescent="0.25">
      <c r="A133">
        <v>3</v>
      </c>
      <c r="B133" s="5" t="s">
        <v>134</v>
      </c>
      <c r="C133" t="s">
        <v>68</v>
      </c>
      <c r="D133" t="s">
        <v>2</v>
      </c>
      <c r="E133" t="str">
        <f t="shared" si="22"/>
        <v>hero.jaes.cod</v>
      </c>
      <c r="F133">
        <v>4</v>
      </c>
      <c r="G133">
        <v>12</v>
      </c>
      <c r="H133">
        <v>3</v>
      </c>
      <c r="I133" t="s">
        <v>18</v>
      </c>
      <c r="J133">
        <v>3</v>
      </c>
      <c r="K133">
        <v>4</v>
      </c>
      <c r="L133">
        <v>2</v>
      </c>
      <c r="M133">
        <v>2</v>
      </c>
      <c r="N133" t="str">
        <f t="shared" si="23"/>
        <v>hero.jaes.cod.ability</v>
      </c>
      <c r="O133" t="str">
        <f t="shared" si="24"/>
        <v>hero.jaes.cod.feat</v>
      </c>
      <c r="P133" t="str">
        <f t="shared" si="25"/>
        <v>jaes.cod.jpg</v>
      </c>
      <c r="R133" t="s">
        <v>151</v>
      </c>
      <c r="T133" t="str">
        <f t="shared" si="17"/>
        <v>insert into HERO (NAME, EXPANSION, ARCHETYPE, MESSAGE_CODE, SPEED, HEALTH, STAMINA, DEFENSE, MIGHT, KNOWLEDGE, WILLPOWER, AWARENESS, ABILITY_CODE, FEAT_CODE, IMAGE)
values ('Jaes the Exile', 'CoD', 'Mage', 'hero.jaes.cod', 4, 12, 3, 'Grey', 3, 4, 2, 2, 'hero.jaes.cod.ability', 'hero.jaes.cod.feat', 'jaes.cod.jpg');</v>
      </c>
    </row>
    <row r="134" spans="1:20" ht="15.75" x14ac:dyDescent="0.25">
      <c r="A134">
        <v>4</v>
      </c>
      <c r="B134" s="5" t="s">
        <v>133</v>
      </c>
      <c r="C134" t="s">
        <v>68</v>
      </c>
      <c r="D134" t="s">
        <v>3</v>
      </c>
      <c r="E134" t="str">
        <f t="shared" si="22"/>
        <v>hero.lindel.cod</v>
      </c>
      <c r="F134">
        <v>5</v>
      </c>
      <c r="G134">
        <v>10</v>
      </c>
      <c r="H134">
        <v>5</v>
      </c>
      <c r="I134" t="s">
        <v>18</v>
      </c>
      <c r="J134">
        <v>3</v>
      </c>
      <c r="K134">
        <v>3</v>
      </c>
      <c r="L134">
        <v>3</v>
      </c>
      <c r="M134">
        <v>3</v>
      </c>
      <c r="N134" t="str">
        <f t="shared" si="23"/>
        <v>hero.lindel.cod.ability</v>
      </c>
      <c r="O134" t="str">
        <f t="shared" si="24"/>
        <v>hero.lindel.cod.feat</v>
      </c>
      <c r="P134" t="str">
        <f t="shared" si="25"/>
        <v>lindel.cod.jpg</v>
      </c>
      <c r="R134" s="5" t="s">
        <v>133</v>
      </c>
      <c r="T134" t="str">
        <f t="shared" si="17"/>
        <v>insert into HERO (NAME, EXPANSION, ARCHETYPE, MESSAGE_CODE, SPEED, HEALTH, STAMINA, DEFENSE, MIGHT, KNOWLEDGE, WILLPOWER, AWARENESS, ABILITY_CODE, FEAT_CODE, IMAGE)
values ('Lindel', 'CoD', 'Scout', 'hero.lindel.cod', 5, 10, 5, 'Grey', 3, 3, 3, 3, 'hero.lindel.cod.ability', 'hero.lindel.cod.feat', 'lindel.cod.jpg');</v>
      </c>
    </row>
    <row r="135" spans="1:20" ht="15.75" x14ac:dyDescent="0.25">
      <c r="A135">
        <v>1</v>
      </c>
      <c r="B135" s="5" t="s">
        <v>136</v>
      </c>
      <c r="C135" t="s">
        <v>73</v>
      </c>
      <c r="D135" t="s">
        <v>1</v>
      </c>
      <c r="E135" t="str">
        <f t="shared" si="22"/>
        <v>hero.andira.cotf</v>
      </c>
      <c r="F135">
        <v>4</v>
      </c>
      <c r="G135">
        <v>12</v>
      </c>
      <c r="H135">
        <v>4</v>
      </c>
      <c r="I135" t="s">
        <v>18</v>
      </c>
      <c r="J135">
        <v>2</v>
      </c>
      <c r="K135">
        <v>3</v>
      </c>
      <c r="L135">
        <v>4</v>
      </c>
      <c r="M135">
        <v>2</v>
      </c>
      <c r="N135" t="str">
        <f t="shared" si="23"/>
        <v>hero.andira.cotf.ability</v>
      </c>
      <c r="O135" t="str">
        <f t="shared" si="24"/>
        <v>hero.andira.cotf.feat</v>
      </c>
      <c r="P135" t="str">
        <f t="shared" si="25"/>
        <v>andira.cotf.jpg</v>
      </c>
      <c r="R135" t="s">
        <v>153</v>
      </c>
      <c r="T135" t="str">
        <f t="shared" si="17"/>
        <v>insert into HERO (NAME, EXPANSION, ARCHETYPE, MESSAGE_CODE, SPEED, HEALTH, STAMINA, DEFENSE, MIGHT, KNOWLEDGE, WILLPOWER, AWARENESS, ABILITY_CODE, FEAT_CODE, IMAGE)
values ('Andira Runehand', 'CotF', 'Healer', 'hero.andira.cotf', 4, 12, 4, 'Grey', 2, 3, 4, 2, 'hero.andira.cotf.ability', 'hero.andira.cotf.feat', 'andira.cotf.jpg');</v>
      </c>
    </row>
    <row r="136" spans="1:20" ht="15.75" x14ac:dyDescent="0.25">
      <c r="A136">
        <v>2</v>
      </c>
      <c r="B136" s="5" t="s">
        <v>137</v>
      </c>
      <c r="C136" t="s">
        <v>73</v>
      </c>
      <c r="D136" t="s">
        <v>2</v>
      </c>
      <c r="E136" t="str">
        <f t="shared" si="22"/>
        <v>hero.astarra.cotf</v>
      </c>
      <c r="F136">
        <v>4</v>
      </c>
      <c r="G136">
        <v>10</v>
      </c>
      <c r="H136">
        <v>5</v>
      </c>
      <c r="I136" t="s">
        <v>18</v>
      </c>
      <c r="J136">
        <v>1</v>
      </c>
      <c r="K136">
        <v>4</v>
      </c>
      <c r="L136">
        <v>4</v>
      </c>
      <c r="M136">
        <v>2</v>
      </c>
      <c r="N136" t="str">
        <f t="shared" si="23"/>
        <v>hero.astarra.cotf.ability</v>
      </c>
      <c r="O136" t="str">
        <f t="shared" si="24"/>
        <v>hero.astarra.cotf.feat</v>
      </c>
      <c r="P136" t="str">
        <f t="shared" si="25"/>
        <v>astarra.cotf.jpg</v>
      </c>
      <c r="R136" s="5" t="s">
        <v>137</v>
      </c>
      <c r="T136" t="str">
        <f t="shared" si="17"/>
        <v>insert into HERO (NAME, EXPANSION, ARCHETYPE, MESSAGE_CODE, SPEED, HEALTH, STAMINA, DEFENSE, MIGHT, KNOWLEDGE, WILLPOWER, AWARENESS, ABILITY_CODE, FEAT_CODE, IMAGE)
values ('Astarra', 'CotF', 'Mage', 'hero.astarra.cotf', 4, 10, 5, 'Grey', 1, 4, 4, 2, 'hero.astarra.cotf.ability', 'hero.astarra.cotf.feat', 'astarra.cotf.jpg');</v>
      </c>
    </row>
    <row r="137" spans="1:20" ht="15.75" x14ac:dyDescent="0.25">
      <c r="A137">
        <v>3</v>
      </c>
      <c r="B137" s="5" t="s">
        <v>138</v>
      </c>
      <c r="C137" t="s">
        <v>73</v>
      </c>
      <c r="D137" t="s">
        <v>0</v>
      </c>
      <c r="E137" t="str">
        <f t="shared" si="22"/>
        <v>hero.tahlia.cotf</v>
      </c>
      <c r="F137">
        <v>3</v>
      </c>
      <c r="G137">
        <v>14</v>
      </c>
      <c r="H137">
        <v>4</v>
      </c>
      <c r="I137" t="s">
        <v>18</v>
      </c>
      <c r="J137">
        <v>3</v>
      </c>
      <c r="K137">
        <v>2</v>
      </c>
      <c r="L137">
        <v>3</v>
      </c>
      <c r="M137">
        <v>3</v>
      </c>
      <c r="N137" t="str">
        <f t="shared" si="23"/>
        <v>hero.tahlia.cotf.ability</v>
      </c>
      <c r="O137" t="str">
        <f t="shared" si="24"/>
        <v>hero.tahlia.cotf.feat</v>
      </c>
      <c r="P137" t="str">
        <f t="shared" si="25"/>
        <v>tahlia.cotf.jpg</v>
      </c>
      <c r="R137" s="5" t="s">
        <v>138</v>
      </c>
      <c r="T137" t="str">
        <f t="shared" si="17"/>
        <v>insert into HERO (NAME, EXPANSION, ARCHETYPE, MESSAGE_CODE, SPEED, HEALTH, STAMINA, DEFENSE, MIGHT, KNOWLEDGE, WILLPOWER, AWARENESS, ABILITY_CODE, FEAT_CODE, IMAGE)
values ('Tahlia', 'CotF', 'Warrior', 'hero.tahlia.cotf', 3, 14, 4, 'Grey', 3, 2, 3, 3, 'hero.tahlia.cotf.ability', 'hero.tahlia.cotf.feat', 'tahlia.cotf.jpg');</v>
      </c>
    </row>
    <row r="138" spans="1:20" ht="15.75" x14ac:dyDescent="0.25">
      <c r="A138">
        <v>4</v>
      </c>
      <c r="B138" s="5" t="s">
        <v>139</v>
      </c>
      <c r="C138" t="s">
        <v>73</v>
      </c>
      <c r="D138" t="s">
        <v>3</v>
      </c>
      <c r="E138" t="str">
        <f t="shared" si="22"/>
        <v>hero.thetherys.cotf</v>
      </c>
      <c r="F138">
        <v>4</v>
      </c>
      <c r="G138">
        <v>10</v>
      </c>
      <c r="H138">
        <v>4</v>
      </c>
      <c r="I138" t="s">
        <v>18</v>
      </c>
      <c r="J138">
        <v>3</v>
      </c>
      <c r="K138">
        <v>2</v>
      </c>
      <c r="L138">
        <v>1</v>
      </c>
      <c r="M138">
        <v>5</v>
      </c>
      <c r="N138" t="str">
        <f t="shared" si="23"/>
        <v>hero.thetherys.cotf.ability</v>
      </c>
      <c r="O138" t="str">
        <f t="shared" si="24"/>
        <v>hero.thetherys.cotf.feat</v>
      </c>
      <c r="P138" t="str">
        <f t="shared" si="25"/>
        <v>thetherys.cotf.jpg</v>
      </c>
      <c r="R138" s="5" t="s">
        <v>139</v>
      </c>
      <c r="T138" t="str">
        <f t="shared" si="17"/>
        <v>insert into HERO (NAME, EXPANSION, ARCHETYPE, MESSAGE_CODE, SPEED, HEALTH, STAMINA, DEFENSE, MIGHT, KNOWLEDGE, WILLPOWER, AWARENESS, ABILITY_CODE, FEAT_CODE, IMAGE)
values ('Thetherys', 'CotF', 'Scout', 'hero.thetherys.cotf', 4, 10, 4, 'Grey', 3, 2, 1, 5, 'hero.thetherys.cotf.ability', 'hero.thetherys.cotf.feat', 'thetherys.cotf.jpg');</v>
      </c>
    </row>
    <row r="139" spans="1:20" ht="15.75" x14ac:dyDescent="0.25">
      <c r="A139">
        <v>1</v>
      </c>
      <c r="B139" s="5" t="s">
        <v>140</v>
      </c>
      <c r="C139" t="s">
        <v>69</v>
      </c>
      <c r="D139" t="s">
        <v>0</v>
      </c>
      <c r="E139" t="str">
        <f t="shared" si="22"/>
        <v>hero.hauwthorne.god</v>
      </c>
      <c r="F139">
        <v>4</v>
      </c>
      <c r="G139">
        <v>12</v>
      </c>
      <c r="H139">
        <v>3</v>
      </c>
      <c r="I139" t="s">
        <v>18</v>
      </c>
      <c r="J139">
        <v>4</v>
      </c>
      <c r="K139">
        <v>3</v>
      </c>
      <c r="L139">
        <v>2</v>
      </c>
      <c r="M139">
        <v>2</v>
      </c>
      <c r="N139" t="str">
        <f t="shared" si="23"/>
        <v>hero.hauwthorne.god.ability</v>
      </c>
      <c r="O139" t="str">
        <f t="shared" si="24"/>
        <v>hero.hauwthorne.god.feat</v>
      </c>
      <c r="P139" t="str">
        <f t="shared" si="25"/>
        <v>hauwthorne.god.jpg</v>
      </c>
      <c r="R139" t="s">
        <v>154</v>
      </c>
      <c r="T139" t="str">
        <f t="shared" si="17"/>
        <v>insert into HERO (NAME, EXPANSION, ARCHETYPE, MESSAGE_CODE, SPEED, HEALTH, STAMINA, DEFENSE, MIGHT, KNOWLEDGE, WILLPOWER, AWARENESS, ABILITY_CODE, FEAT_CODE, IMAGE)
values ('Lord Hauwthorne', 'GoD', 'Warrior', 'hero.hauwthorne.god', 4, 12, 3, 'Grey', 4, 3, 2, 2, 'hero.hauwthorne.god.ability', 'hero.hauwthorne.god.feat', 'hauwthorne.god.jpg');</v>
      </c>
    </row>
    <row r="140" spans="1:20" ht="15.75" x14ac:dyDescent="0.25">
      <c r="A140">
        <v>2</v>
      </c>
      <c r="B140" s="5" t="s">
        <v>141</v>
      </c>
      <c r="C140" t="s">
        <v>69</v>
      </c>
      <c r="D140" t="s">
        <v>0</v>
      </c>
      <c r="E140" t="str">
        <f t="shared" si="22"/>
        <v>hero.mordrog.god</v>
      </c>
      <c r="F140">
        <v>4</v>
      </c>
      <c r="G140">
        <v>14</v>
      </c>
      <c r="H140">
        <v>4</v>
      </c>
      <c r="I140" t="s">
        <v>18</v>
      </c>
      <c r="J140">
        <v>5</v>
      </c>
      <c r="K140">
        <v>1</v>
      </c>
      <c r="L140">
        <v>3</v>
      </c>
      <c r="M140">
        <v>2</v>
      </c>
      <c r="N140" t="str">
        <f t="shared" si="23"/>
        <v>hero.mordrog.god.ability</v>
      </c>
      <c r="O140" t="str">
        <f t="shared" si="24"/>
        <v>hero.mordrog.god.feat</v>
      </c>
      <c r="P140" t="str">
        <f t="shared" si="25"/>
        <v>mordrog.god.jpg</v>
      </c>
      <c r="R140" s="5" t="s">
        <v>141</v>
      </c>
      <c r="T140" t="str">
        <f t="shared" si="17"/>
        <v>insert into HERO (NAME, EXPANSION, ARCHETYPE, MESSAGE_CODE, SPEED, HEALTH, STAMINA, DEFENSE, MIGHT, KNOWLEDGE, WILLPOWER, AWARENESS, ABILITY_CODE, FEAT_CODE, IMAGE)
values ('Mordrog', 'GoD', 'Warrior', 'hero.mordrog.god', 4, 14, 4, 'Grey', 5, 1, 3, 2, 'hero.mordrog.god.ability', 'hero.mordrog.god.feat', 'mordrog.god.jpg');</v>
      </c>
    </row>
    <row r="141" spans="1:20" ht="15.75" x14ac:dyDescent="0.25">
      <c r="A141">
        <v>3</v>
      </c>
      <c r="B141" s="5" t="s">
        <v>142</v>
      </c>
      <c r="C141" t="s">
        <v>69</v>
      </c>
      <c r="D141" t="s">
        <v>1</v>
      </c>
      <c r="E141" t="str">
        <f t="shared" si="22"/>
        <v>hero.sahla.god</v>
      </c>
      <c r="F141">
        <v>4</v>
      </c>
      <c r="G141">
        <v>10</v>
      </c>
      <c r="H141">
        <v>4</v>
      </c>
      <c r="I141" t="s">
        <v>18</v>
      </c>
      <c r="J141">
        <v>2</v>
      </c>
      <c r="K141">
        <v>3</v>
      </c>
      <c r="L141">
        <v>3</v>
      </c>
      <c r="M141">
        <v>3</v>
      </c>
      <c r="N141" t="str">
        <f t="shared" si="23"/>
        <v>hero.sahla.god.ability</v>
      </c>
      <c r="O141" t="str">
        <f t="shared" si="24"/>
        <v>hero.sahla.god.feat</v>
      </c>
      <c r="P141" t="str">
        <f t="shared" si="25"/>
        <v>sahla.god.jpg</v>
      </c>
      <c r="R141" s="5" t="s">
        <v>142</v>
      </c>
      <c r="T141" t="str">
        <f t="shared" si="17"/>
        <v>insert into HERO (NAME, EXPANSION, ARCHETYPE, MESSAGE_CODE, SPEED, HEALTH, STAMINA, DEFENSE, MIGHT, KNOWLEDGE, WILLPOWER, AWARENESS, ABILITY_CODE, FEAT_CODE, IMAGE)
values ('Sahla', 'GoD', 'Healer', 'hero.sahla.god', 4, 10, 4, 'Grey', 2, 3, 3, 3, 'hero.sahla.god.ability', 'hero.sahla.god.feat', 'sahla.god.jpg');</v>
      </c>
    </row>
    <row r="142" spans="1:20" ht="15.75" x14ac:dyDescent="0.25">
      <c r="A142">
        <v>4</v>
      </c>
      <c r="B142" s="5" t="s">
        <v>143</v>
      </c>
      <c r="C142" t="s">
        <v>69</v>
      </c>
      <c r="D142" t="s">
        <v>3</v>
      </c>
      <c r="E142" t="str">
        <f t="shared" si="22"/>
        <v>hero.silhouette.god</v>
      </c>
      <c r="F142">
        <v>5</v>
      </c>
      <c r="G142">
        <v>10</v>
      </c>
      <c r="H142">
        <v>4</v>
      </c>
      <c r="I142" t="s">
        <v>18</v>
      </c>
      <c r="J142">
        <v>3</v>
      </c>
      <c r="K142">
        <v>2</v>
      </c>
      <c r="L142">
        <v>1</v>
      </c>
      <c r="M142">
        <v>5</v>
      </c>
      <c r="N142" t="str">
        <f t="shared" si="23"/>
        <v>hero.silhouette.god.ability</v>
      </c>
      <c r="O142" t="str">
        <f t="shared" si="24"/>
        <v>hero.silhouette.god.feat</v>
      </c>
      <c r="P142" t="str">
        <f t="shared" si="25"/>
        <v>silhouette.god.jpg</v>
      </c>
      <c r="R142" s="5" t="s">
        <v>143</v>
      </c>
      <c r="T142" t="str">
        <f t="shared" si="17"/>
        <v>insert into HERO (NAME, EXPANSION, ARCHETYPE, MESSAGE_CODE, SPEED, HEALTH, STAMINA, DEFENSE, MIGHT, KNOWLEDGE, WILLPOWER, AWARENESS, ABILITY_CODE, FEAT_CODE, IMAGE)
values ('Silhouette', 'GoD', 'Scout', 'hero.silhouette.god', 5, 10, 4, 'Grey', 3, 2, 1, 5, 'hero.silhouette.god.ability', 'hero.silhouette.god.feat', 'silhouette.god.jpg');</v>
      </c>
    </row>
    <row r="143" spans="1:20" ht="15.75" x14ac:dyDescent="0.25">
      <c r="A143">
        <v>1</v>
      </c>
      <c r="B143" s="5" t="s">
        <v>144</v>
      </c>
      <c r="C143" t="s">
        <v>70</v>
      </c>
      <c r="D143" t="s">
        <v>1</v>
      </c>
      <c r="E143" t="str">
        <f t="shared" si="22"/>
        <v>hero.ispher.vod</v>
      </c>
      <c r="F143">
        <v>4</v>
      </c>
      <c r="G143">
        <v>10</v>
      </c>
      <c r="H143">
        <v>4</v>
      </c>
      <c r="I143" t="s">
        <v>18</v>
      </c>
      <c r="J143">
        <v>2</v>
      </c>
      <c r="K143">
        <v>3</v>
      </c>
      <c r="L143">
        <v>3</v>
      </c>
      <c r="M143">
        <v>3</v>
      </c>
      <c r="N143" t="str">
        <f t="shared" si="23"/>
        <v>hero.ispher.vod.ability</v>
      </c>
      <c r="O143" t="str">
        <f t="shared" si="24"/>
        <v>hero.ispher.vod.feat</v>
      </c>
      <c r="P143" t="str">
        <f t="shared" si="25"/>
        <v>ispher.vod.jpg</v>
      </c>
      <c r="R143" s="5" t="s">
        <v>144</v>
      </c>
      <c r="T143" t="str">
        <f t="shared" si="17"/>
        <v>insert into HERO (NAME, EXPANSION, ARCHETYPE, MESSAGE_CODE, SPEED, HEALTH, STAMINA, DEFENSE, MIGHT, KNOWLEDGE, WILLPOWER, AWARENESS, ABILITY_CODE, FEAT_CODE, IMAGE)
values ('Ispher', 'VoD', 'Healer', 'hero.ispher.vod', 4, 10, 4, 'Grey', 2, 3, 3, 3, 'hero.ispher.vod.ability', 'hero.ispher.vod.feat', 'ispher.vod.jpg');</v>
      </c>
    </row>
    <row r="144" spans="1:20" ht="15.75" x14ac:dyDescent="0.25">
      <c r="A144">
        <v>2</v>
      </c>
      <c r="B144" s="5" t="s">
        <v>145</v>
      </c>
      <c r="C144" t="s">
        <v>70</v>
      </c>
      <c r="D144" t="s">
        <v>2</v>
      </c>
      <c r="E144" t="str">
        <f t="shared" si="22"/>
        <v>hero.thorn.vod</v>
      </c>
      <c r="F144">
        <v>5</v>
      </c>
      <c r="G144">
        <v>8</v>
      </c>
      <c r="H144">
        <v>4</v>
      </c>
      <c r="I144" t="s">
        <v>18</v>
      </c>
      <c r="J144">
        <v>1</v>
      </c>
      <c r="K144">
        <v>5</v>
      </c>
      <c r="L144">
        <v>3</v>
      </c>
      <c r="M144">
        <v>2</v>
      </c>
      <c r="N144" t="str">
        <f t="shared" si="23"/>
        <v>hero.thorn.vod.ability</v>
      </c>
      <c r="O144" t="str">
        <f t="shared" si="24"/>
        <v>hero.thorn.vod.feat</v>
      </c>
      <c r="P144" t="str">
        <f t="shared" si="25"/>
        <v>thorn.vod.jpg</v>
      </c>
      <c r="R144" t="s">
        <v>155</v>
      </c>
      <c r="T144" t="str">
        <f t="shared" si="17"/>
        <v>insert into HERO (NAME, EXPANSION, ARCHETYPE, MESSAGE_CODE, SPEED, HEALTH, STAMINA, DEFENSE, MIGHT, KNOWLEDGE, WILLPOWER, AWARENESS, ABILITY_CODE, FEAT_CODE, IMAGE)
values ('Master Thorn', 'VoD', 'Mage', 'hero.thorn.vod', 5, 8, 4, 'Grey', 1, 5, 3, 2, 'hero.thorn.vod.ability', 'hero.thorn.vod.feat', 'thorn.vod.jpg');</v>
      </c>
    </row>
    <row r="145" spans="1:20" ht="15.75" x14ac:dyDescent="0.25">
      <c r="A145">
        <v>3</v>
      </c>
      <c r="B145" s="5" t="s">
        <v>146</v>
      </c>
      <c r="C145" t="s">
        <v>70</v>
      </c>
      <c r="D145" t="s">
        <v>0</v>
      </c>
      <c r="E145" t="str">
        <f t="shared" si="22"/>
        <v>hero.nara.vod</v>
      </c>
      <c r="F145">
        <v>5</v>
      </c>
      <c r="G145">
        <v>10</v>
      </c>
      <c r="H145">
        <v>4</v>
      </c>
      <c r="I145" t="s">
        <v>18</v>
      </c>
      <c r="J145">
        <v>4</v>
      </c>
      <c r="K145">
        <v>1</v>
      </c>
      <c r="L145">
        <v>2</v>
      </c>
      <c r="M145">
        <v>4</v>
      </c>
      <c r="N145" t="str">
        <f t="shared" si="23"/>
        <v>hero.nara.vod.ability</v>
      </c>
      <c r="O145" t="str">
        <f t="shared" si="24"/>
        <v>hero.nara.vod.feat</v>
      </c>
      <c r="P145" t="str">
        <f t="shared" si="25"/>
        <v>nara.vod.jpg</v>
      </c>
      <c r="R145" t="s">
        <v>156</v>
      </c>
      <c r="T145" t="str">
        <f t="shared" si="17"/>
        <v>insert into HERO (NAME, EXPANSION, ARCHETYPE, MESSAGE_CODE, SPEED, HEALTH, STAMINA, DEFENSE, MIGHT, KNOWLEDGE, WILLPOWER, AWARENESS, ABILITY_CODE, FEAT_CODE, IMAGE)
values ('Nara the Fang', 'VoD', 'Warrior', 'hero.nara.vod', 5, 10, 4, 'Grey', 4, 1, 2, 4, 'hero.nara.vod.ability', 'hero.nara.vod.feat', 'nara.vod.jpg');</v>
      </c>
    </row>
    <row r="146" spans="1:20" ht="15.75" x14ac:dyDescent="0.25">
      <c r="A146">
        <v>4</v>
      </c>
      <c r="B146" s="5" t="s">
        <v>147</v>
      </c>
      <c r="C146" t="s">
        <v>70</v>
      </c>
      <c r="D146" t="s">
        <v>0</v>
      </c>
      <c r="E146" t="str">
        <f t="shared" si="22"/>
        <v>hero.valadir.vod</v>
      </c>
      <c r="F146">
        <v>4</v>
      </c>
      <c r="G146">
        <v>12</v>
      </c>
      <c r="H146">
        <v>4</v>
      </c>
      <c r="I146" t="s">
        <v>18</v>
      </c>
      <c r="J146">
        <v>3</v>
      </c>
      <c r="K146">
        <v>3</v>
      </c>
      <c r="L146">
        <v>4</v>
      </c>
      <c r="M146">
        <v>1</v>
      </c>
      <c r="N146" t="str">
        <f t="shared" si="23"/>
        <v>hero.valadir.vod.ability</v>
      </c>
      <c r="O146" t="str">
        <f t="shared" si="24"/>
        <v>hero.valadir.vod.feat</v>
      </c>
      <c r="P146" t="str">
        <f t="shared" si="25"/>
        <v>valadir.vod.jpg</v>
      </c>
      <c r="R146" t="s">
        <v>157</v>
      </c>
      <c r="T146" t="str">
        <f t="shared" si="17"/>
        <v>insert into HERO (NAME, EXPANSION, ARCHETYPE, MESSAGE_CODE, SPEED, HEALTH, STAMINA, DEFENSE, MIGHT, KNOWLEDGE, WILLPOWER, AWARENESS, ABILITY_CODE, FEAT_CODE, IMAGE)
values ('Sir Valadir', 'VoD', 'Warrior', 'hero.valadir.vod', 4, 12, 4, 'Grey', 3, 3, 4, 1, 'hero.valadir.vod.ability', 'hero.valadir.vod.feat', 'valadir.vod.jpg');</v>
      </c>
    </row>
    <row r="147" spans="1:20" ht="15.75" x14ac:dyDescent="0.25">
      <c r="A147">
        <v>1</v>
      </c>
      <c r="B147" s="5" t="s">
        <v>136</v>
      </c>
      <c r="C147" t="s">
        <v>65</v>
      </c>
      <c r="D147" t="s">
        <v>1</v>
      </c>
      <c r="E147" t="str">
        <f t="shared" ref="E147:E178" si="26">LOWER(A$104)&amp;"."&amp;LOWER(R147)&amp;"."&amp;LOWER(C147)</f>
        <v>hero.andira.dck</v>
      </c>
      <c r="F147">
        <v>4</v>
      </c>
      <c r="G147">
        <v>12</v>
      </c>
      <c r="H147">
        <v>4</v>
      </c>
      <c r="I147" t="s">
        <v>18</v>
      </c>
      <c r="J147">
        <v>2</v>
      </c>
      <c r="K147">
        <v>3</v>
      </c>
      <c r="L147">
        <v>4</v>
      </c>
      <c r="M147">
        <v>2</v>
      </c>
      <c r="N147" t="str">
        <f t="shared" ref="N147:N178" si="27">LOWER(A$104)&amp;"."&amp;LOWER(R147)&amp;"."&amp;LOWER(C147)&amp;".ability"</f>
        <v>hero.andira.dck.ability</v>
      </c>
      <c r="O147" t="str">
        <f t="shared" ref="O147:O178" si="28">LOWER(A$104)&amp;"."&amp;LOWER(R147)&amp;"."&amp;LOWER(C147)&amp;".feat"</f>
        <v>hero.andira.dck.feat</v>
      </c>
      <c r="P147" t="str">
        <f t="shared" ref="P147:P178" si="29">LOWER(R147)&amp;"."&amp;LOWER(C147)&amp;".jpg"</f>
        <v>andira.dck.jpg</v>
      </c>
      <c r="R147" t="s">
        <v>153</v>
      </c>
      <c r="T147" t="str">
        <f t="shared" si="17"/>
        <v>insert into HERO (NAME, EXPANSION, ARCHETYPE, MESSAGE_CODE, SPEED, HEALTH, STAMINA, DEFENSE, MIGHT, KNOWLEDGE, WILLPOWER, AWARENESS, ABILITY_CODE, FEAT_CODE, IMAGE)
values ('Andira Runehand', 'DCK', 'Healer', 'hero.andira.dck', 4, 12, 4, 'Grey', 2, 3, 4, 2, 'hero.andira.dck.ability', 'hero.andira.dck.feat', 'andira.dck.jpg');</v>
      </c>
    </row>
    <row r="148" spans="1:20" ht="15.75" x14ac:dyDescent="0.25">
      <c r="A148">
        <v>2</v>
      </c>
      <c r="B148" s="5" t="s">
        <v>137</v>
      </c>
      <c r="C148" t="s">
        <v>65</v>
      </c>
      <c r="D148" t="s">
        <v>2</v>
      </c>
      <c r="E148" t="str">
        <f t="shared" si="26"/>
        <v>hero.astarra.dck</v>
      </c>
      <c r="F148">
        <v>4</v>
      </c>
      <c r="G148">
        <v>10</v>
      </c>
      <c r="H148">
        <v>5</v>
      </c>
      <c r="I148" t="s">
        <v>18</v>
      </c>
      <c r="J148">
        <v>1</v>
      </c>
      <c r="K148">
        <v>4</v>
      </c>
      <c r="L148">
        <v>4</v>
      </c>
      <c r="M148">
        <v>2</v>
      </c>
      <c r="N148" t="str">
        <f t="shared" si="27"/>
        <v>hero.astarra.dck.ability</v>
      </c>
      <c r="O148" t="str">
        <f t="shared" si="28"/>
        <v>hero.astarra.dck.feat</v>
      </c>
      <c r="P148" t="str">
        <f t="shared" si="29"/>
        <v>astarra.dck.jpg</v>
      </c>
      <c r="R148" t="s">
        <v>137</v>
      </c>
      <c r="T148" t="str">
        <f t="shared" si="17"/>
        <v>insert into HERO (NAME, EXPANSION, ARCHETYPE, MESSAGE_CODE, SPEED, HEALTH, STAMINA, DEFENSE, MIGHT, KNOWLEDGE, WILLPOWER, AWARENESS, ABILITY_CODE, FEAT_CODE, IMAGE)
values ('Astarra', 'DCK', 'Mage', 'hero.astarra.dck', 4, 10, 5, 'Grey', 1, 4, 4, 2, 'hero.astarra.dck.ability', 'hero.astarra.dck.feat', 'astarra.dck.jpg');</v>
      </c>
    </row>
    <row r="149" spans="1:20" ht="15.75" x14ac:dyDescent="0.25">
      <c r="A149">
        <v>3</v>
      </c>
      <c r="B149" s="5" t="s">
        <v>326</v>
      </c>
      <c r="C149" t="s">
        <v>65</v>
      </c>
      <c r="D149" t="s">
        <v>3</v>
      </c>
      <c r="E149" t="str">
        <f t="shared" si="26"/>
        <v>hero.bogran.dck</v>
      </c>
      <c r="F149">
        <v>4</v>
      </c>
      <c r="G149">
        <v>10</v>
      </c>
      <c r="H149">
        <v>4</v>
      </c>
      <c r="I149" t="s">
        <v>18</v>
      </c>
      <c r="J149">
        <v>2</v>
      </c>
      <c r="K149">
        <v>2</v>
      </c>
      <c r="L149">
        <v>3</v>
      </c>
      <c r="M149">
        <v>4</v>
      </c>
      <c r="N149" t="str">
        <f t="shared" si="27"/>
        <v>hero.bogran.dck.ability</v>
      </c>
      <c r="O149" t="str">
        <f t="shared" si="28"/>
        <v>hero.bogran.dck.feat</v>
      </c>
      <c r="P149" t="str">
        <f t="shared" si="29"/>
        <v>bogran.dck.jpg</v>
      </c>
      <c r="R149" t="s">
        <v>337</v>
      </c>
      <c r="T149" t="str">
        <f t="shared" si="17"/>
        <v>insert into HERO (NAME, EXPANSION, ARCHETYPE, MESSAGE_CODE, SPEED, HEALTH, STAMINA, DEFENSE, MIGHT, KNOWLEDGE, WILLPOWER, AWARENESS, ABILITY_CODE, FEAT_CODE, IMAGE)
values ('Bogran the Shadow', 'DCK', 'Scout', 'hero.bogran.dck', 4, 10, 4, 'Grey', 2, 2, 3, 4, 'hero.bogran.dck.ability', 'hero.bogran.dck.feat', 'bogran.dck.jpg');</v>
      </c>
    </row>
    <row r="150" spans="1:20" ht="15.75" x14ac:dyDescent="0.25">
      <c r="A150">
        <v>4</v>
      </c>
      <c r="B150" s="5" t="s">
        <v>130</v>
      </c>
      <c r="C150" t="s">
        <v>65</v>
      </c>
      <c r="D150" t="s">
        <v>1</v>
      </c>
      <c r="E150" t="str">
        <f t="shared" si="26"/>
        <v>hero.mok.dck</v>
      </c>
      <c r="F150">
        <v>4</v>
      </c>
      <c r="G150">
        <v>10</v>
      </c>
      <c r="H150">
        <v>4</v>
      </c>
      <c r="I150" t="s">
        <v>18</v>
      </c>
      <c r="J150">
        <v>2</v>
      </c>
      <c r="K150">
        <v>3</v>
      </c>
      <c r="L150">
        <v>4</v>
      </c>
      <c r="M150">
        <v>2</v>
      </c>
      <c r="N150" t="str">
        <f t="shared" si="27"/>
        <v>hero.mok.dck.ability</v>
      </c>
      <c r="O150" t="str">
        <f t="shared" si="28"/>
        <v>hero.mok.dck.feat</v>
      </c>
      <c r="P150" t="str">
        <f t="shared" si="29"/>
        <v>mok.dck.jpg</v>
      </c>
      <c r="R150" t="s">
        <v>150</v>
      </c>
      <c r="T150" t="str">
        <f t="shared" si="17"/>
        <v>insert into HERO (NAME, EXPANSION, ARCHETYPE, MESSAGE_CODE, SPEED, HEALTH, STAMINA, DEFENSE, MIGHT, KNOWLEDGE, WILLPOWER, AWARENESS, ABILITY_CODE, FEAT_CODE, IMAGE)
values ('Elder Mok', 'DCK', 'Healer', 'hero.mok.dck', 4, 10, 4, 'Grey', 2, 3, 4, 2, 'hero.mok.dck.ability', 'hero.mok.dck.feat', 'mok.dck.jpg');</v>
      </c>
    </row>
    <row r="151" spans="1:20" ht="15.75" x14ac:dyDescent="0.25">
      <c r="A151">
        <v>5</v>
      </c>
      <c r="B151" s="5" t="s">
        <v>327</v>
      </c>
      <c r="C151" t="s">
        <v>65</v>
      </c>
      <c r="D151" t="s">
        <v>3</v>
      </c>
      <c r="E151" t="str">
        <f t="shared" si="26"/>
        <v>hero.ker.dck</v>
      </c>
      <c r="F151">
        <v>4</v>
      </c>
      <c r="G151">
        <v>10</v>
      </c>
      <c r="H151">
        <v>5</v>
      </c>
      <c r="I151" t="s">
        <v>18</v>
      </c>
      <c r="J151">
        <v>2</v>
      </c>
      <c r="K151">
        <v>2</v>
      </c>
      <c r="L151">
        <v>3</v>
      </c>
      <c r="M151">
        <v>4</v>
      </c>
      <c r="N151" t="str">
        <f t="shared" si="27"/>
        <v>hero.ker.dck.ability</v>
      </c>
      <c r="O151" t="str">
        <f t="shared" si="28"/>
        <v>hero.ker.dck.feat</v>
      </c>
      <c r="P151" t="str">
        <f t="shared" si="29"/>
        <v>ker.dck.jpg</v>
      </c>
      <c r="R151" t="s">
        <v>338</v>
      </c>
      <c r="T151" t="str">
        <f t="shared" si="17"/>
        <v>insert into HERO (NAME, EXPANSION, ARCHETYPE, MESSAGE_CODE, SPEED, HEALTH, STAMINA, DEFENSE, MIGHT, KNOWLEDGE, WILLPOWER, AWARENESS, ABILITY_CODE, FEAT_CODE, IMAGE)
values ('Grey Ker', 'DCK', 'Scout', 'hero.ker.dck', 4, 10, 5, 'Grey', 2, 2, 3, 4, 'hero.ker.dck.ability', 'hero.ker.dck.feat', 'ker.dck.jpg');</v>
      </c>
    </row>
    <row r="152" spans="1:20" ht="15.75" x14ac:dyDescent="0.25">
      <c r="A152">
        <v>6</v>
      </c>
      <c r="B152" s="5" t="s">
        <v>144</v>
      </c>
      <c r="C152" t="s">
        <v>65</v>
      </c>
      <c r="D152" t="s">
        <v>1</v>
      </c>
      <c r="E152" t="str">
        <f t="shared" si="26"/>
        <v>hero.ispher.dck</v>
      </c>
      <c r="F152">
        <v>4</v>
      </c>
      <c r="G152">
        <v>8</v>
      </c>
      <c r="H152">
        <v>4</v>
      </c>
      <c r="I152" t="s">
        <v>18</v>
      </c>
      <c r="J152">
        <v>2</v>
      </c>
      <c r="K152">
        <v>3</v>
      </c>
      <c r="L152">
        <v>3</v>
      </c>
      <c r="M152">
        <v>3</v>
      </c>
      <c r="N152" t="str">
        <f t="shared" si="27"/>
        <v>hero.ispher.dck.ability</v>
      </c>
      <c r="O152" t="str">
        <f t="shared" si="28"/>
        <v>hero.ispher.dck.feat</v>
      </c>
      <c r="P152" t="str">
        <f t="shared" si="29"/>
        <v>ispher.dck.jpg</v>
      </c>
      <c r="R152" t="s">
        <v>144</v>
      </c>
      <c r="T152" t="str">
        <f t="shared" si="17"/>
        <v>insert into HERO (NAME, EXPANSION, ARCHETYPE, MESSAGE_CODE, SPEED, HEALTH, STAMINA, DEFENSE, MIGHT, KNOWLEDGE, WILLPOWER, AWARENESS, ABILITY_CODE, FEAT_CODE, IMAGE)
values ('Ispher', 'DCK', 'Healer', 'hero.ispher.dck', 4, 8, 4, 'Grey', 2, 3, 3, 3, 'hero.ispher.dck.ability', 'hero.ispher.dck.feat', 'ispher.dck.jpg');</v>
      </c>
    </row>
    <row r="153" spans="1:20" ht="15.75" x14ac:dyDescent="0.25">
      <c r="A153">
        <v>7</v>
      </c>
      <c r="B153" s="5" t="s">
        <v>134</v>
      </c>
      <c r="C153" t="s">
        <v>65</v>
      </c>
      <c r="D153" t="s">
        <v>2</v>
      </c>
      <c r="E153" t="str">
        <f t="shared" si="26"/>
        <v>hero.jaes.dck</v>
      </c>
      <c r="F153">
        <v>4</v>
      </c>
      <c r="G153">
        <v>12</v>
      </c>
      <c r="H153">
        <v>3</v>
      </c>
      <c r="I153" t="s">
        <v>18</v>
      </c>
      <c r="J153">
        <v>3</v>
      </c>
      <c r="K153">
        <v>4</v>
      </c>
      <c r="L153">
        <v>2</v>
      </c>
      <c r="M153">
        <v>2</v>
      </c>
      <c r="N153" t="str">
        <f t="shared" si="27"/>
        <v>hero.jaes.dck.ability</v>
      </c>
      <c r="O153" t="str">
        <f t="shared" si="28"/>
        <v>hero.jaes.dck.feat</v>
      </c>
      <c r="P153" t="str">
        <f t="shared" si="29"/>
        <v>jaes.dck.jpg</v>
      </c>
      <c r="R153" t="s">
        <v>151</v>
      </c>
      <c r="T153" t="str">
        <f t="shared" si="17"/>
        <v>insert into HERO (NAME, EXPANSION, ARCHETYPE, MESSAGE_CODE, SPEED, HEALTH, STAMINA, DEFENSE, MIGHT, KNOWLEDGE, WILLPOWER, AWARENESS, ABILITY_CODE, FEAT_CODE, IMAGE)
values ('Jaes the Exile', 'DCK', 'Mage', 'hero.jaes.dck', 4, 12, 3, 'Grey', 3, 4, 2, 2, 'hero.jaes.dck.ability', 'hero.jaes.dck.feat', 'jaes.dck.jpg');</v>
      </c>
    </row>
    <row r="154" spans="1:20" ht="15.75" x14ac:dyDescent="0.25">
      <c r="A154">
        <v>8</v>
      </c>
      <c r="B154" s="5" t="s">
        <v>328</v>
      </c>
      <c r="C154" t="s">
        <v>65</v>
      </c>
      <c r="D154" t="s">
        <v>2</v>
      </c>
      <c r="E154" t="str">
        <f t="shared" si="26"/>
        <v>hero.landrec.dck</v>
      </c>
      <c r="F154">
        <v>3</v>
      </c>
      <c r="G154">
        <v>10</v>
      </c>
      <c r="H154">
        <v>4</v>
      </c>
      <c r="I154" t="s">
        <v>17</v>
      </c>
      <c r="J154">
        <v>1</v>
      </c>
      <c r="K154">
        <v>5</v>
      </c>
      <c r="L154">
        <v>3</v>
      </c>
      <c r="M154">
        <v>2</v>
      </c>
      <c r="N154" t="str">
        <f t="shared" si="27"/>
        <v>hero.landrec.dck.ability</v>
      </c>
      <c r="O154" t="str">
        <f t="shared" si="28"/>
        <v>hero.landrec.dck.feat</v>
      </c>
      <c r="P154" t="str">
        <f t="shared" si="29"/>
        <v>landrec.dck.jpg</v>
      </c>
      <c r="R154" t="s">
        <v>339</v>
      </c>
      <c r="T154" t="str">
        <f t="shared" si="17"/>
        <v>insert into HERO (NAME, EXPANSION, ARCHETYPE, MESSAGE_CODE, SPEED, HEALTH, STAMINA, DEFENSE, MIGHT, KNOWLEDGE, WILLPOWER, AWARENESS, ABILITY_CODE, FEAT_CODE, IMAGE)
values ('Landrec the Wise', 'DCK', 'Mage', 'hero.landrec.dck', 3, 10, 4, 'Brown', 1, 5, 3, 2, 'hero.landrec.dck.ability', 'hero.landrec.dck.feat', 'landrec.dck.jpg');</v>
      </c>
    </row>
    <row r="155" spans="1:20" ht="15.75" x14ac:dyDescent="0.25">
      <c r="A155">
        <v>9</v>
      </c>
      <c r="B155" s="5" t="s">
        <v>329</v>
      </c>
      <c r="C155" t="s">
        <v>65</v>
      </c>
      <c r="D155" t="s">
        <v>2</v>
      </c>
      <c r="E155" t="str">
        <f t="shared" si="26"/>
        <v>hero.lyssa.dck</v>
      </c>
      <c r="F155">
        <v>5</v>
      </c>
      <c r="G155">
        <v>8</v>
      </c>
      <c r="H155">
        <v>5</v>
      </c>
      <c r="I155" t="s">
        <v>18</v>
      </c>
      <c r="J155">
        <v>2</v>
      </c>
      <c r="K155">
        <v>3</v>
      </c>
      <c r="L155">
        <v>2</v>
      </c>
      <c r="M155">
        <v>4</v>
      </c>
      <c r="N155" t="str">
        <f t="shared" si="27"/>
        <v>hero.lyssa.dck.ability</v>
      </c>
      <c r="O155" t="str">
        <f t="shared" si="28"/>
        <v>hero.lyssa.dck.feat</v>
      </c>
      <c r="P155" t="str">
        <f t="shared" si="29"/>
        <v>lyssa.dck.jpg</v>
      </c>
      <c r="R155" t="s">
        <v>329</v>
      </c>
      <c r="T155" t="str">
        <f t="shared" si="17"/>
        <v>insert into HERO (NAME, EXPANSION, ARCHETYPE, MESSAGE_CODE, SPEED, HEALTH, STAMINA, DEFENSE, MIGHT, KNOWLEDGE, WILLPOWER, AWARENESS, ABILITY_CODE, FEAT_CODE, IMAGE)
values ('Lyssa', 'DCK', 'Mage', 'hero.lyssa.dck', 5, 8, 5, 'Grey', 2, 3, 2, 4, 'hero.lyssa.dck.ability', 'hero.lyssa.dck.feat', 'lyssa.dck.jpg');</v>
      </c>
    </row>
    <row r="156" spans="1:20" ht="15.75" x14ac:dyDescent="0.25">
      <c r="A156">
        <v>10</v>
      </c>
      <c r="B156" s="5" t="s">
        <v>330</v>
      </c>
      <c r="C156" t="s">
        <v>65</v>
      </c>
      <c r="D156" t="s">
        <v>2</v>
      </c>
      <c r="E156" t="str">
        <f t="shared" si="26"/>
        <v>hero.carthos.dck</v>
      </c>
      <c r="F156">
        <v>4</v>
      </c>
      <c r="G156">
        <v>8</v>
      </c>
      <c r="H156">
        <v>3</v>
      </c>
      <c r="I156" t="s">
        <v>18</v>
      </c>
      <c r="J156">
        <v>1</v>
      </c>
      <c r="K156">
        <v>4</v>
      </c>
      <c r="L156">
        <v>4</v>
      </c>
      <c r="M156">
        <v>2</v>
      </c>
      <c r="N156" t="str">
        <f t="shared" si="27"/>
        <v>hero.carthos.dck.ability</v>
      </c>
      <c r="O156" t="str">
        <f t="shared" si="28"/>
        <v>hero.carthos.dck.feat</v>
      </c>
      <c r="P156" t="str">
        <f t="shared" si="29"/>
        <v>carthos.dck.jpg</v>
      </c>
      <c r="R156" t="s">
        <v>340</v>
      </c>
      <c r="T156" t="str">
        <f t="shared" si="17"/>
        <v>insert into HERO (NAME, EXPANSION, ARCHETYPE, MESSAGE_CODE, SPEED, HEALTH, STAMINA, DEFENSE, MIGHT, KNOWLEDGE, WILLPOWER, AWARENESS, ABILITY_CODE, FEAT_CODE, IMAGE)
values ('Mad Carthos', 'DCK', 'Mage', 'hero.carthos.dck', 4, 8, 3, 'Grey', 1, 4, 4, 2, 'hero.carthos.dck.ability', 'hero.carthos.dck.feat', 'carthos.dck.jpg');</v>
      </c>
    </row>
    <row r="157" spans="1:20" ht="15.75" x14ac:dyDescent="0.25">
      <c r="A157">
        <v>11</v>
      </c>
      <c r="B157" s="5" t="s">
        <v>141</v>
      </c>
      <c r="C157" t="s">
        <v>65</v>
      </c>
      <c r="D157" t="s">
        <v>0</v>
      </c>
      <c r="E157" t="str">
        <f t="shared" si="26"/>
        <v>hero.mordrog.dck</v>
      </c>
      <c r="F157">
        <v>3</v>
      </c>
      <c r="G157">
        <v>14</v>
      </c>
      <c r="H157">
        <v>3</v>
      </c>
      <c r="I157" t="s">
        <v>18</v>
      </c>
      <c r="J157">
        <v>5</v>
      </c>
      <c r="K157">
        <v>1</v>
      </c>
      <c r="L157">
        <v>3</v>
      </c>
      <c r="M157">
        <v>2</v>
      </c>
      <c r="N157" t="str">
        <f t="shared" si="27"/>
        <v>hero.mordrog.dck.ability</v>
      </c>
      <c r="O157" t="str">
        <f t="shared" si="28"/>
        <v>hero.mordrog.dck.feat</v>
      </c>
      <c r="P157" t="str">
        <f t="shared" si="29"/>
        <v>mordrog.dck.jpg</v>
      </c>
      <c r="R157" t="s">
        <v>141</v>
      </c>
      <c r="T157" t="str">
        <f t="shared" si="17"/>
        <v>insert into HERO (NAME, EXPANSION, ARCHETYPE, MESSAGE_CODE, SPEED, HEALTH, STAMINA, DEFENSE, MIGHT, KNOWLEDGE, WILLPOWER, AWARENESS, ABILITY_CODE, FEAT_CODE, IMAGE)
values ('Mordrog', 'DCK', 'Warrior', 'hero.mordrog.dck', 3, 14, 3, 'Grey', 5, 1, 3, 2, 'hero.mordrog.dck.ability', 'hero.mordrog.dck.feat', 'mordrog.dck.jpg');</v>
      </c>
    </row>
    <row r="158" spans="1:20" ht="15.75" x14ac:dyDescent="0.25">
      <c r="A158">
        <v>12</v>
      </c>
      <c r="B158" s="5" t="s">
        <v>331</v>
      </c>
      <c r="C158" t="s">
        <v>65</v>
      </c>
      <c r="D158" t="s">
        <v>0</v>
      </c>
      <c r="E158" t="str">
        <f t="shared" si="26"/>
        <v>hero.onefist.dck</v>
      </c>
      <c r="F158">
        <v>4</v>
      </c>
      <c r="G158">
        <v>10</v>
      </c>
      <c r="H158">
        <v>4</v>
      </c>
      <c r="I158" t="s">
        <v>18</v>
      </c>
      <c r="J158">
        <v>3</v>
      </c>
      <c r="K158">
        <v>2</v>
      </c>
      <c r="L158">
        <v>3</v>
      </c>
      <c r="M158">
        <v>3</v>
      </c>
      <c r="N158" t="str">
        <f t="shared" si="27"/>
        <v>hero.onefist.dck.ability</v>
      </c>
      <c r="O158" t="str">
        <f t="shared" si="28"/>
        <v>hero.onefist.dck.feat</v>
      </c>
      <c r="P158" t="str">
        <f t="shared" si="29"/>
        <v>onefist.dck.jpg</v>
      </c>
      <c r="R158" t="s">
        <v>341</v>
      </c>
      <c r="T158" t="str">
        <f t="shared" si="17"/>
        <v>insert into HERO (NAME, EXPANSION, ARCHETYPE, MESSAGE_CODE, SPEED, HEALTH, STAMINA, DEFENSE, MIGHT, KNOWLEDGE, WILLPOWER, AWARENESS, ABILITY_CODE, FEAT_CODE, IMAGE)
values ('One Fist', 'DCK', 'Warrior', 'hero.onefist.dck', 4, 10, 4, 'Grey', 3, 2, 3, 3, 'hero.onefist.dck.ability', 'hero.onefist.dck.feat', 'onefist.dck.jpg');</v>
      </c>
    </row>
    <row r="159" spans="1:20" ht="15.75" x14ac:dyDescent="0.25">
      <c r="A159">
        <v>13</v>
      </c>
      <c r="B159" s="5" t="s">
        <v>332</v>
      </c>
      <c r="C159" t="s">
        <v>65</v>
      </c>
      <c r="D159" t="s">
        <v>3</v>
      </c>
      <c r="E159" t="str">
        <f t="shared" si="26"/>
        <v>hero.redscorpion.dck</v>
      </c>
      <c r="F159">
        <v>5</v>
      </c>
      <c r="G159">
        <v>8</v>
      </c>
      <c r="H159">
        <v>5</v>
      </c>
      <c r="I159" t="s">
        <v>18</v>
      </c>
      <c r="J159">
        <v>3</v>
      </c>
      <c r="K159">
        <v>3</v>
      </c>
      <c r="L159">
        <v>3</v>
      </c>
      <c r="M159">
        <v>3</v>
      </c>
      <c r="N159" t="str">
        <f t="shared" si="27"/>
        <v>hero.redscorpion.dck.ability</v>
      </c>
      <c r="O159" t="str">
        <f t="shared" si="28"/>
        <v>hero.redscorpion.dck.feat</v>
      </c>
      <c r="P159" t="str">
        <f t="shared" si="29"/>
        <v>redscorpion.dck.jpg</v>
      </c>
      <c r="R159" t="s">
        <v>342</v>
      </c>
      <c r="T159" t="str">
        <f t="shared" si="17"/>
        <v>insert into HERO (NAME, EXPANSION, ARCHETYPE, MESSAGE_CODE, SPEED, HEALTH, STAMINA, DEFENSE, MIGHT, KNOWLEDGE, WILLPOWER, AWARENESS, ABILITY_CODE, FEAT_CODE, IMAGE)
values ('Red Scorpion', 'DCK', 'Scout', 'hero.redscorpion.dck', 5, 8, 5, 'Grey', 3, 3, 3, 3, 'hero.redscorpion.dck.ability', 'hero.redscorpion.dck.feat', 'redscorpion.dck.jpg');</v>
      </c>
    </row>
    <row r="160" spans="1:20" ht="15.75" x14ac:dyDescent="0.25">
      <c r="A160">
        <v>14</v>
      </c>
      <c r="B160" s="5" t="s">
        <v>333</v>
      </c>
      <c r="C160" t="s">
        <v>65</v>
      </c>
      <c r="D160" t="s">
        <v>3</v>
      </c>
      <c r="E160" t="str">
        <f t="shared" si="26"/>
        <v>hero.ronan.dck</v>
      </c>
      <c r="F160">
        <v>4</v>
      </c>
      <c r="G160">
        <v>10</v>
      </c>
      <c r="H160">
        <v>5</v>
      </c>
      <c r="I160" t="s">
        <v>18</v>
      </c>
      <c r="J160">
        <v>3</v>
      </c>
      <c r="K160">
        <v>1</v>
      </c>
      <c r="L160">
        <v>4</v>
      </c>
      <c r="M160">
        <v>3</v>
      </c>
      <c r="N160" t="str">
        <f t="shared" si="27"/>
        <v>hero.ronan.dck.ability</v>
      </c>
      <c r="O160" t="str">
        <f t="shared" si="28"/>
        <v>hero.ronan.dck.feat</v>
      </c>
      <c r="P160" t="str">
        <f t="shared" si="29"/>
        <v>ronan.dck.jpg</v>
      </c>
      <c r="R160" t="s">
        <v>343</v>
      </c>
      <c r="T160" t="str">
        <f t="shared" si="17"/>
        <v>insert into HERO (NAME, EXPANSION, ARCHETYPE, MESSAGE_CODE, SPEED, HEALTH, STAMINA, DEFENSE, MIGHT, KNOWLEDGE, WILLPOWER, AWARENESS, ABILITY_CODE, FEAT_CODE, IMAGE)
values ('Ronan of the Wild', 'DCK', 'Scout', 'hero.ronan.dck', 4, 10, 5, 'Grey', 3, 1, 4, 3, 'hero.ronan.dck.ability', 'hero.ronan.dck.feat', 'ronan.dck.jpg');</v>
      </c>
    </row>
    <row r="161" spans="1:20" ht="15.75" x14ac:dyDescent="0.25">
      <c r="A161">
        <v>15</v>
      </c>
      <c r="B161" s="5" t="s">
        <v>143</v>
      </c>
      <c r="C161" t="s">
        <v>65</v>
      </c>
      <c r="D161" t="s">
        <v>3</v>
      </c>
      <c r="E161" t="str">
        <f t="shared" si="26"/>
        <v>hero.silhouette.dck</v>
      </c>
      <c r="F161">
        <v>5</v>
      </c>
      <c r="G161">
        <v>10</v>
      </c>
      <c r="H161">
        <v>4</v>
      </c>
      <c r="I161" t="s">
        <v>18</v>
      </c>
      <c r="J161">
        <v>3</v>
      </c>
      <c r="K161">
        <v>2</v>
      </c>
      <c r="L161">
        <v>1</v>
      </c>
      <c r="M161">
        <v>5</v>
      </c>
      <c r="N161" t="str">
        <f t="shared" si="27"/>
        <v>hero.silhouette.dck.ability</v>
      </c>
      <c r="O161" t="str">
        <f t="shared" si="28"/>
        <v>hero.silhouette.dck.feat</v>
      </c>
      <c r="P161" t="str">
        <f t="shared" si="29"/>
        <v>silhouette.dck.jpg</v>
      </c>
      <c r="R161" t="s">
        <v>143</v>
      </c>
      <c r="T161" t="str">
        <f t="shared" si="17"/>
        <v>insert into HERO (NAME, EXPANSION, ARCHETYPE, MESSAGE_CODE, SPEED, HEALTH, STAMINA, DEFENSE, MIGHT, KNOWLEDGE, WILLPOWER, AWARENESS, ABILITY_CODE, FEAT_CODE, IMAGE)
values ('Silhouette', 'DCK', 'Scout', 'hero.silhouette.dck', 5, 10, 4, 'Grey', 3, 2, 1, 5, 'hero.silhouette.dck.ability', 'hero.silhouette.dck.feat', 'silhouette.dck.jpg');</v>
      </c>
    </row>
    <row r="162" spans="1:20" ht="15.75" x14ac:dyDescent="0.25">
      <c r="A162">
        <v>16</v>
      </c>
      <c r="B162" s="5" t="s">
        <v>147</v>
      </c>
      <c r="C162" t="s">
        <v>65</v>
      </c>
      <c r="D162" t="s">
        <v>0</v>
      </c>
      <c r="E162" t="str">
        <f t="shared" si="26"/>
        <v>hero.valadir.dck</v>
      </c>
      <c r="F162">
        <v>4</v>
      </c>
      <c r="G162">
        <v>12</v>
      </c>
      <c r="H162">
        <v>3</v>
      </c>
      <c r="I162" t="s">
        <v>18</v>
      </c>
      <c r="J162">
        <v>3</v>
      </c>
      <c r="K162">
        <v>3</v>
      </c>
      <c r="L162">
        <v>4</v>
      </c>
      <c r="M162">
        <v>1</v>
      </c>
      <c r="N162" t="str">
        <f t="shared" si="27"/>
        <v>hero.valadir.dck.ability</v>
      </c>
      <c r="O162" t="str">
        <f t="shared" si="28"/>
        <v>hero.valadir.dck.feat</v>
      </c>
      <c r="P162" t="str">
        <f t="shared" si="29"/>
        <v>valadir.dck.jpg</v>
      </c>
      <c r="R162" t="s">
        <v>157</v>
      </c>
      <c r="T162" t="str">
        <f t="shared" si="17"/>
        <v>insert into HERO (NAME, EXPANSION, ARCHETYPE, MESSAGE_CODE, SPEED, HEALTH, STAMINA, DEFENSE, MIGHT, KNOWLEDGE, WILLPOWER, AWARENESS, ABILITY_CODE, FEAT_CODE, IMAGE)
values ('Sir Valadir', 'DCK', 'Warrior', 'hero.valadir.dck', 4, 12, 3, 'Grey', 3, 3, 4, 1, 'hero.valadir.dck.ability', 'hero.valadir.dck.feat', 'valadir.dck.jpg');</v>
      </c>
    </row>
    <row r="163" spans="1:20" ht="15.75" x14ac:dyDescent="0.25">
      <c r="A163">
        <v>17</v>
      </c>
      <c r="B163" s="5" t="s">
        <v>334</v>
      </c>
      <c r="C163" t="s">
        <v>65</v>
      </c>
      <c r="D163" t="s">
        <v>0</v>
      </c>
      <c r="E163" t="str">
        <f t="shared" si="26"/>
        <v>hero.steelhorns.dck</v>
      </c>
      <c r="F163">
        <v>4</v>
      </c>
      <c r="G163">
        <v>14</v>
      </c>
      <c r="H163">
        <v>3</v>
      </c>
      <c r="I163" t="s">
        <v>18</v>
      </c>
      <c r="J163">
        <v>5</v>
      </c>
      <c r="K163">
        <v>1</v>
      </c>
      <c r="L163">
        <v>3</v>
      </c>
      <c r="M163">
        <v>2</v>
      </c>
      <c r="N163" t="str">
        <f t="shared" si="27"/>
        <v>hero.steelhorns.dck.ability</v>
      </c>
      <c r="O163" t="str">
        <f t="shared" si="28"/>
        <v>hero.steelhorns.dck.feat</v>
      </c>
      <c r="P163" t="str">
        <f t="shared" si="29"/>
        <v>steelhorns.dck.jpg</v>
      </c>
      <c r="R163" t="s">
        <v>334</v>
      </c>
      <c r="T163" t="str">
        <f t="shared" si="17"/>
        <v>insert into HERO (NAME, EXPANSION, ARCHETYPE, MESSAGE_CODE, SPEED, HEALTH, STAMINA, DEFENSE, MIGHT, KNOWLEDGE, WILLPOWER, AWARENESS, ABILITY_CODE, FEAT_CODE, IMAGE)
values ('Steelhorns', 'DCK', 'Warrior', 'hero.steelhorns.dck', 4, 14, 3, 'Grey', 5, 1, 3, 2, 'hero.steelhorns.dck.ability', 'hero.steelhorns.dck.feat', 'steelhorns.dck.jpg');</v>
      </c>
    </row>
    <row r="164" spans="1:20" ht="15.75" x14ac:dyDescent="0.25">
      <c r="A164">
        <v>18</v>
      </c>
      <c r="B164" s="5" t="s">
        <v>128</v>
      </c>
      <c r="C164" t="s">
        <v>65</v>
      </c>
      <c r="D164" t="s">
        <v>0</v>
      </c>
      <c r="E164" t="str">
        <f t="shared" si="26"/>
        <v>hero.trenloe.dck</v>
      </c>
      <c r="F164">
        <v>3</v>
      </c>
      <c r="G164">
        <v>12</v>
      </c>
      <c r="H164">
        <v>3</v>
      </c>
      <c r="I164" t="s">
        <v>18</v>
      </c>
      <c r="J164">
        <v>4</v>
      </c>
      <c r="K164">
        <v>1</v>
      </c>
      <c r="L164">
        <v>4</v>
      </c>
      <c r="M164">
        <v>2</v>
      </c>
      <c r="N164" t="str">
        <f t="shared" si="27"/>
        <v>hero.trenloe.dck.ability</v>
      </c>
      <c r="O164" t="str">
        <f t="shared" si="28"/>
        <v>hero.trenloe.dck.feat</v>
      </c>
      <c r="P164" t="str">
        <f t="shared" si="29"/>
        <v>trenloe.dck.jpg</v>
      </c>
      <c r="R164" t="s">
        <v>148</v>
      </c>
      <c r="T164" t="str">
        <f t="shared" si="17"/>
        <v>insert into HERO (NAME, EXPANSION, ARCHETYPE, MESSAGE_CODE, SPEED, HEALTH, STAMINA, DEFENSE, MIGHT, KNOWLEDGE, WILLPOWER, AWARENESS, ABILITY_CODE, FEAT_CODE, IMAGE)
values ('Trenloe the Strong', 'DCK', 'Warrior', 'hero.trenloe.dck', 3, 12, 3, 'Grey', 4, 1, 4, 2, 'hero.trenloe.dck.ability', 'hero.trenloe.dck.feat', 'trenloe.dck.jpg');</v>
      </c>
    </row>
    <row r="165" spans="1:20" ht="15.75" x14ac:dyDescent="0.25">
      <c r="A165">
        <v>19</v>
      </c>
      <c r="B165" s="5" t="s">
        <v>335</v>
      </c>
      <c r="C165" t="s">
        <v>65</v>
      </c>
      <c r="D165" t="s">
        <v>0</v>
      </c>
      <c r="E165" t="str">
        <f t="shared" si="26"/>
        <v>hero.varikas.dck</v>
      </c>
      <c r="F165">
        <v>3</v>
      </c>
      <c r="G165">
        <v>12</v>
      </c>
      <c r="H165">
        <v>3</v>
      </c>
      <c r="I165" t="s">
        <v>18</v>
      </c>
      <c r="J165">
        <v>4</v>
      </c>
      <c r="K165">
        <v>2</v>
      </c>
      <c r="L165">
        <v>3</v>
      </c>
      <c r="M165">
        <v>2</v>
      </c>
      <c r="N165" t="str">
        <f t="shared" si="27"/>
        <v>hero.varikas.dck.ability</v>
      </c>
      <c r="O165" t="str">
        <f t="shared" si="28"/>
        <v>hero.varikas.dck.feat</v>
      </c>
      <c r="P165" t="str">
        <f t="shared" si="29"/>
        <v>varikas.dck.jpg</v>
      </c>
      <c r="R165" t="s">
        <v>344</v>
      </c>
      <c r="T165" t="str">
        <f t="shared" si="17"/>
        <v>insert into HERO (NAME, EXPANSION, ARCHETYPE, MESSAGE_CODE, SPEED, HEALTH, STAMINA, DEFENSE, MIGHT, KNOWLEDGE, WILLPOWER, AWARENESS, ABILITY_CODE, FEAT_CODE, IMAGE)
values ('Varikas the Dead', 'DCK', 'Warrior', 'hero.varikas.dck', 3, 12, 3, 'Grey', 4, 2, 3, 2, 'hero.varikas.dck.ability', 'hero.varikas.dck.feat', 'varikas.dck.jpg');</v>
      </c>
    </row>
    <row r="166" spans="1:20" ht="15.75" x14ac:dyDescent="0.25">
      <c r="A166">
        <v>20</v>
      </c>
      <c r="B166" s="5" t="s">
        <v>336</v>
      </c>
      <c r="C166" t="s">
        <v>65</v>
      </c>
      <c r="D166" t="s">
        <v>3</v>
      </c>
      <c r="E166" t="str">
        <f t="shared" si="26"/>
        <v>hero.vyrah.dck</v>
      </c>
      <c r="F166">
        <v>4</v>
      </c>
      <c r="G166">
        <v>10</v>
      </c>
      <c r="H166">
        <v>4</v>
      </c>
      <c r="I166" t="s">
        <v>18</v>
      </c>
      <c r="J166">
        <v>3</v>
      </c>
      <c r="K166">
        <v>2</v>
      </c>
      <c r="L166">
        <v>2</v>
      </c>
      <c r="M166">
        <v>4</v>
      </c>
      <c r="N166" t="str">
        <f t="shared" si="27"/>
        <v>hero.vyrah.dck.ability</v>
      </c>
      <c r="O166" t="str">
        <f t="shared" si="28"/>
        <v>hero.vyrah.dck.feat</v>
      </c>
      <c r="P166" t="str">
        <f t="shared" si="29"/>
        <v>vyrah.dck.jpg</v>
      </c>
      <c r="R166" t="s">
        <v>345</v>
      </c>
      <c r="T166" t="str">
        <f t="shared" si="17"/>
        <v>insert into HERO (NAME, EXPANSION, ARCHETYPE, MESSAGE_CODE, SPEED, HEALTH, STAMINA, DEFENSE, MIGHT, KNOWLEDGE, WILLPOWER, AWARENESS, ABILITY_CODE, FEAT_CODE, IMAGE)
values ('Vyrah the Falconer', 'DCK', 'Scout', 'hero.vyrah.dck', 4, 10, 4, 'Grey', 3, 2, 2, 4, 'hero.vyrah.dck.ability', 'hero.vyrah.dck.feat', 'vyrah.dck.jpg');</v>
      </c>
    </row>
    <row r="167" spans="1:20" ht="15.75" x14ac:dyDescent="0.25">
      <c r="A167">
        <v>1</v>
      </c>
      <c r="B167" s="5" t="s">
        <v>348</v>
      </c>
      <c r="C167" t="s">
        <v>65</v>
      </c>
      <c r="D167" t="s">
        <v>1</v>
      </c>
      <c r="E167" t="str">
        <f t="shared" si="26"/>
        <v>hero.glyr.dck</v>
      </c>
      <c r="F167">
        <v>2</v>
      </c>
      <c r="G167">
        <v>12</v>
      </c>
      <c r="H167">
        <v>3</v>
      </c>
      <c r="I167" t="s">
        <v>18</v>
      </c>
      <c r="J167">
        <v>4</v>
      </c>
      <c r="K167">
        <v>1</v>
      </c>
      <c r="L167">
        <v>3</v>
      </c>
      <c r="M167">
        <v>3</v>
      </c>
      <c r="N167" t="str">
        <f t="shared" si="27"/>
        <v>hero.glyr.dck.ability</v>
      </c>
      <c r="O167" t="str">
        <f t="shared" si="28"/>
        <v>hero.glyr.dck.feat</v>
      </c>
      <c r="P167" t="str">
        <f t="shared" si="29"/>
        <v>glyr.dck.jpg</v>
      </c>
      <c r="R167" t="s">
        <v>365</v>
      </c>
      <c r="T167" t="str">
        <f t="shared" si="17"/>
        <v>insert into HERO (NAME, EXPANSION, ARCHETYPE, MESSAGE_CODE, SPEED, HEALTH, STAMINA, DEFENSE, MIGHT, KNOWLEDGE, WILLPOWER, AWARENESS, ABILITY_CODE, FEAT_CODE, IMAGE)
values ('Brother Glyr', 'DCK', 'Healer', 'hero.glyr.dck', 2, 12, 3, 'Grey', 4, 1, 3, 3, 'hero.glyr.dck.ability', 'hero.glyr.dck.feat', 'glyr.dck.jpg');</v>
      </c>
    </row>
    <row r="168" spans="1:20" ht="15.75" x14ac:dyDescent="0.25">
      <c r="A168">
        <v>2</v>
      </c>
      <c r="B168" s="5" t="s">
        <v>129</v>
      </c>
      <c r="C168" t="s">
        <v>65</v>
      </c>
      <c r="D168" t="s">
        <v>3</v>
      </c>
      <c r="E168" t="str">
        <f t="shared" si="26"/>
        <v>hero.laurel.dck</v>
      </c>
      <c r="F168">
        <v>4</v>
      </c>
      <c r="G168">
        <v>8</v>
      </c>
      <c r="H168">
        <v>3</v>
      </c>
      <c r="I168" t="s">
        <v>18</v>
      </c>
      <c r="J168">
        <v>2</v>
      </c>
      <c r="K168">
        <v>3</v>
      </c>
      <c r="L168">
        <v>2</v>
      </c>
      <c r="M168">
        <v>4</v>
      </c>
      <c r="N168" t="str">
        <f t="shared" si="27"/>
        <v>hero.laurel.dck.ability</v>
      </c>
      <c r="O168" t="str">
        <f t="shared" si="28"/>
        <v>hero.laurel.dck.feat</v>
      </c>
      <c r="P168" t="str">
        <f t="shared" si="29"/>
        <v>laurel.dck.jpg</v>
      </c>
      <c r="R168" t="s">
        <v>149</v>
      </c>
      <c r="T168" t="str">
        <f t="shared" si="17"/>
        <v>insert into HERO (NAME, EXPANSION, ARCHETYPE, MESSAGE_CODE, SPEED, HEALTH, STAMINA, DEFENSE, MIGHT, KNOWLEDGE, WILLPOWER, AWARENESS, ABILITY_CODE, FEAT_CODE, IMAGE)
values ('Laurel of Bloodwood', 'DCK', 'Scout', 'hero.laurel.dck', 4, 8, 3, 'Grey', 2, 3, 2, 4, 'hero.laurel.dck.ability', 'hero.laurel.dck.feat', 'laurel.dck.jpg');</v>
      </c>
    </row>
    <row r="169" spans="1:20" ht="15.75" x14ac:dyDescent="0.25">
      <c r="A169">
        <v>3</v>
      </c>
      <c r="B169" s="5" t="s">
        <v>140</v>
      </c>
      <c r="C169" t="s">
        <v>65</v>
      </c>
      <c r="D169" t="s">
        <v>0</v>
      </c>
      <c r="E169" t="str">
        <f t="shared" si="26"/>
        <v>hero.hauwthorne.dck</v>
      </c>
      <c r="F169">
        <v>4</v>
      </c>
      <c r="G169">
        <v>12</v>
      </c>
      <c r="H169">
        <v>3</v>
      </c>
      <c r="I169" t="s">
        <v>18</v>
      </c>
      <c r="J169">
        <v>4</v>
      </c>
      <c r="K169">
        <v>3</v>
      </c>
      <c r="L169">
        <v>2</v>
      </c>
      <c r="M169">
        <v>2</v>
      </c>
      <c r="N169" t="str">
        <f t="shared" si="27"/>
        <v>hero.hauwthorne.dck.ability</v>
      </c>
      <c r="O169" t="str">
        <f t="shared" si="28"/>
        <v>hero.hauwthorne.dck.feat</v>
      </c>
      <c r="P169" t="str">
        <f t="shared" si="29"/>
        <v>hauwthorne.dck.jpg</v>
      </c>
      <c r="R169" t="s">
        <v>154</v>
      </c>
      <c r="T169" t="str">
        <f t="shared" si="17"/>
        <v>insert into HERO (NAME, EXPANSION, ARCHETYPE, MESSAGE_CODE, SPEED, HEALTH, STAMINA, DEFENSE, MIGHT, KNOWLEDGE, WILLPOWER, AWARENESS, ABILITY_CODE, FEAT_CODE, IMAGE)
values ('Lord Hauwthorne', 'DCK', 'Warrior', 'hero.hauwthorne.dck', 4, 12, 3, 'Grey', 4, 3, 2, 2, 'hero.hauwthorne.dck.ability', 'hero.hauwthorne.dck.feat', 'hauwthorne.dck.jpg');</v>
      </c>
    </row>
    <row r="170" spans="1:20" ht="15.75" x14ac:dyDescent="0.25">
      <c r="A170">
        <v>4</v>
      </c>
      <c r="B170" s="5" t="s">
        <v>145</v>
      </c>
      <c r="C170" t="s">
        <v>65</v>
      </c>
      <c r="D170" t="s">
        <v>2</v>
      </c>
      <c r="E170" t="str">
        <f t="shared" si="26"/>
        <v>hero.thorn.dck</v>
      </c>
      <c r="F170">
        <v>5</v>
      </c>
      <c r="G170">
        <v>8</v>
      </c>
      <c r="H170">
        <v>4</v>
      </c>
      <c r="I170" t="s">
        <v>18</v>
      </c>
      <c r="J170">
        <v>1</v>
      </c>
      <c r="K170">
        <v>5</v>
      </c>
      <c r="L170">
        <v>3</v>
      </c>
      <c r="M170">
        <v>2</v>
      </c>
      <c r="N170" t="str">
        <f t="shared" si="27"/>
        <v>hero.thorn.dck.ability</v>
      </c>
      <c r="O170" t="str">
        <f t="shared" si="28"/>
        <v>hero.thorn.dck.feat</v>
      </c>
      <c r="P170" t="str">
        <f t="shared" si="29"/>
        <v>thorn.dck.jpg</v>
      </c>
      <c r="R170" t="s">
        <v>155</v>
      </c>
      <c r="T170" t="str">
        <f t="shared" ref="T170:T194" si="30">"insert into "&amp;A$104&amp;" ("&amp;B$104&amp;", "&amp;C$104&amp;", "&amp;D$104&amp;", "&amp;E$104&amp;", "&amp;F$104&amp;", "&amp;G$104&amp;", "&amp;H$104&amp;", "&amp;I$104&amp;", "&amp;J$104&amp;", "&amp;K$104&amp;", "&amp;L$104&amp;", "&amp;M$104&amp;", "&amp;N$104&amp;", "&amp;O$104&amp;", "&amp;P$104&amp;")
values ('"&amp;B170&amp;"', '"&amp;C170&amp;"', '"&amp;D170&amp;"', '"&amp;E170&amp;"', "&amp;F170&amp;", "&amp;G170&amp;", "&amp;H170&amp;", '"&amp;I170&amp;"', "&amp;J170&amp;", "&amp;K170&amp;", "&amp;L170&amp;", "&amp;M170&amp;", '"&amp;N170&amp;"', '"&amp;O170&amp;"', '"&amp;P170&amp;"');"</f>
        <v>insert into HERO (NAME, EXPANSION, ARCHETYPE, MESSAGE_CODE, SPEED, HEALTH, STAMINA, DEFENSE, MIGHT, KNOWLEDGE, WILLPOWER, AWARENESS, ABILITY_CODE, FEAT_CODE, IMAGE)
values ('Master Thorn', 'DCK', 'Mage', 'hero.thorn.dck', 5, 8, 4, 'Grey', 1, 5, 3, 2, 'hero.thorn.dck.ability', 'hero.thorn.dck.feat', 'thorn.dck.jpg');</v>
      </c>
    </row>
    <row r="171" spans="1:20" ht="15.75" x14ac:dyDescent="0.25">
      <c r="A171">
        <v>5</v>
      </c>
      <c r="B171" s="5" t="s">
        <v>349</v>
      </c>
      <c r="C171" t="s">
        <v>65</v>
      </c>
      <c r="D171" t="s">
        <v>0</v>
      </c>
      <c r="E171" t="str">
        <f t="shared" si="26"/>
        <v>hero.nanok.dck</v>
      </c>
      <c r="F171">
        <v>4</v>
      </c>
      <c r="G171">
        <v>12</v>
      </c>
      <c r="H171">
        <v>4</v>
      </c>
      <c r="I171" t="s">
        <v>19</v>
      </c>
      <c r="J171">
        <v>4</v>
      </c>
      <c r="K171">
        <v>2</v>
      </c>
      <c r="L171">
        <v>2</v>
      </c>
      <c r="M171">
        <v>3</v>
      </c>
      <c r="N171" t="str">
        <f t="shared" si="27"/>
        <v>hero.nanok.dck.ability</v>
      </c>
      <c r="O171" t="str">
        <f t="shared" si="28"/>
        <v>hero.nanok.dck.feat</v>
      </c>
      <c r="P171" t="str">
        <f t="shared" si="29"/>
        <v>nanok.dck.jpg</v>
      </c>
      <c r="R171" t="s">
        <v>366</v>
      </c>
      <c r="T171" t="str">
        <f t="shared" si="30"/>
        <v>insert into HERO (NAME, EXPANSION, ARCHETYPE, MESSAGE_CODE, SPEED, HEALTH, STAMINA, DEFENSE, MIGHT, KNOWLEDGE, WILLPOWER, AWARENESS, ABILITY_CODE, FEAT_CODE, IMAGE)
values ('Nanok of the Blade', 'DCK', 'Warrior', 'hero.nanok.dck', 4, 12, 4, 'Black', 4, 2, 2, 3, 'hero.nanok.dck.ability', 'hero.nanok.dck.feat', 'nanok.dck.jpg');</v>
      </c>
    </row>
    <row r="172" spans="1:20" ht="15.75" x14ac:dyDescent="0.25">
      <c r="A172">
        <v>6</v>
      </c>
      <c r="B172" s="5" t="s">
        <v>139</v>
      </c>
      <c r="C172" t="s">
        <v>65</v>
      </c>
      <c r="D172" t="s">
        <v>3</v>
      </c>
      <c r="E172" t="str">
        <f t="shared" si="26"/>
        <v>hero.thetherys.dck</v>
      </c>
      <c r="F172">
        <v>4</v>
      </c>
      <c r="G172">
        <v>10</v>
      </c>
      <c r="H172">
        <v>4</v>
      </c>
      <c r="I172" t="s">
        <v>18</v>
      </c>
      <c r="J172">
        <v>3</v>
      </c>
      <c r="K172">
        <v>2</v>
      </c>
      <c r="L172">
        <v>1</v>
      </c>
      <c r="M172">
        <v>5</v>
      </c>
      <c r="N172" t="str">
        <f t="shared" si="27"/>
        <v>hero.thetherys.dck.ability</v>
      </c>
      <c r="O172" t="str">
        <f t="shared" si="28"/>
        <v>hero.thetherys.dck.feat</v>
      </c>
      <c r="P172" t="str">
        <f t="shared" si="29"/>
        <v>thetherys.dck.jpg</v>
      </c>
      <c r="R172" s="5" t="s">
        <v>139</v>
      </c>
      <c r="T172" t="str">
        <f t="shared" si="30"/>
        <v>insert into HERO (NAME, EXPANSION, ARCHETYPE, MESSAGE_CODE, SPEED, HEALTH, STAMINA, DEFENSE, MIGHT, KNOWLEDGE, WILLPOWER, AWARENESS, ABILITY_CODE, FEAT_CODE, IMAGE)
values ('Thetherys', 'DCK', 'Scout', 'hero.thetherys.dck', 4, 10, 4, 'Grey', 3, 2, 1, 5, 'hero.thetherys.dck.ability', 'hero.thetherys.dck.feat', 'thetherys.dck.jpg');</v>
      </c>
    </row>
    <row r="173" spans="1:20" ht="15.75" x14ac:dyDescent="0.25">
      <c r="A173">
        <v>1</v>
      </c>
      <c r="B173" s="5" t="s">
        <v>350</v>
      </c>
      <c r="C173" t="s">
        <v>65</v>
      </c>
      <c r="D173" t="s">
        <v>1</v>
      </c>
      <c r="E173" t="str">
        <f t="shared" si="26"/>
        <v>hero.aurim.dck</v>
      </c>
      <c r="F173">
        <v>5</v>
      </c>
      <c r="G173">
        <v>8</v>
      </c>
      <c r="H173">
        <v>5</v>
      </c>
      <c r="I173" t="s">
        <v>18</v>
      </c>
      <c r="J173">
        <v>2</v>
      </c>
      <c r="K173">
        <v>4</v>
      </c>
      <c r="L173">
        <v>3</v>
      </c>
      <c r="M173">
        <v>2</v>
      </c>
      <c r="N173" t="str">
        <f t="shared" si="27"/>
        <v>hero.aurim.dck.ability</v>
      </c>
      <c r="O173" t="str">
        <f t="shared" si="28"/>
        <v>hero.aurim.dck.feat</v>
      </c>
      <c r="P173" t="str">
        <f t="shared" si="29"/>
        <v>aurim.dck.jpg</v>
      </c>
      <c r="R173" s="5" t="s">
        <v>350</v>
      </c>
      <c r="T173" t="str">
        <f t="shared" si="30"/>
        <v>insert into HERO (NAME, EXPANSION, ARCHETYPE, MESSAGE_CODE, SPEED, HEALTH, STAMINA, DEFENSE, MIGHT, KNOWLEDGE, WILLPOWER, AWARENESS, ABILITY_CODE, FEAT_CODE, IMAGE)
values ('Aurim', 'DCK', 'Healer', 'hero.aurim.dck', 5, 8, 5, 'Grey', 2, 4, 3, 2, 'hero.aurim.dck.ability', 'hero.aurim.dck.feat', 'aurim.dck.jpg');</v>
      </c>
    </row>
    <row r="174" spans="1:20" ht="15.75" x14ac:dyDescent="0.25">
      <c r="A174">
        <v>2</v>
      </c>
      <c r="B174" s="5" t="s">
        <v>132</v>
      </c>
      <c r="C174" t="s">
        <v>65</v>
      </c>
      <c r="D174" t="s">
        <v>0</v>
      </c>
      <c r="E174" t="str">
        <f t="shared" si="26"/>
        <v>hero.corbin.dck</v>
      </c>
      <c r="F174">
        <v>3</v>
      </c>
      <c r="G174">
        <v>12</v>
      </c>
      <c r="H174">
        <v>5</v>
      </c>
      <c r="I174" t="s">
        <v>18</v>
      </c>
      <c r="J174">
        <v>5</v>
      </c>
      <c r="K174">
        <v>2</v>
      </c>
      <c r="L174">
        <v>2</v>
      </c>
      <c r="M174">
        <v>2</v>
      </c>
      <c r="N174" t="str">
        <f t="shared" si="27"/>
        <v>hero.corbin.dck.ability</v>
      </c>
      <c r="O174" t="str">
        <f t="shared" si="28"/>
        <v>hero.corbin.dck.feat</v>
      </c>
      <c r="P174" t="str">
        <f t="shared" si="29"/>
        <v>corbin.dck.jpg</v>
      </c>
      <c r="R174" s="5" t="s">
        <v>132</v>
      </c>
      <c r="T174" t="str">
        <f t="shared" si="30"/>
        <v>insert into HERO (NAME, EXPANSION, ARCHETYPE, MESSAGE_CODE, SPEED, HEALTH, STAMINA, DEFENSE, MIGHT, KNOWLEDGE, WILLPOWER, AWARENESS, ABILITY_CODE, FEAT_CODE, IMAGE)
values ('Corbin', 'DCK', 'Warrior', 'hero.corbin.dck', 3, 12, 5, 'Grey', 5, 2, 2, 2, 'hero.corbin.dck.ability', 'hero.corbin.dck.feat', 'corbin.dck.jpg');</v>
      </c>
    </row>
    <row r="175" spans="1:20" ht="15.75" x14ac:dyDescent="0.25">
      <c r="A175">
        <v>3</v>
      </c>
      <c r="B175" s="5" t="s">
        <v>351</v>
      </c>
      <c r="C175" t="s">
        <v>65</v>
      </c>
      <c r="D175" t="s">
        <v>0</v>
      </c>
      <c r="E175" t="str">
        <f t="shared" si="26"/>
        <v>hero.eliam.dck</v>
      </c>
      <c r="F175">
        <v>5</v>
      </c>
      <c r="G175">
        <v>12</v>
      </c>
      <c r="H175">
        <v>5</v>
      </c>
      <c r="I175" t="s">
        <v>17</v>
      </c>
      <c r="J175">
        <v>3</v>
      </c>
      <c r="K175">
        <v>2</v>
      </c>
      <c r="L175">
        <v>3</v>
      </c>
      <c r="M175">
        <v>3</v>
      </c>
      <c r="N175" t="str">
        <f t="shared" si="27"/>
        <v>hero.eliam.dck.ability</v>
      </c>
      <c r="O175" t="str">
        <f t="shared" si="28"/>
        <v>hero.eliam.dck.feat</v>
      </c>
      <c r="P175" t="str">
        <f t="shared" si="29"/>
        <v>eliam.dck.jpg</v>
      </c>
      <c r="R175" s="5" t="s">
        <v>351</v>
      </c>
      <c r="T175" t="str">
        <f t="shared" si="30"/>
        <v>insert into HERO (NAME, EXPANSION, ARCHETYPE, MESSAGE_CODE, SPEED, HEALTH, STAMINA, DEFENSE, MIGHT, KNOWLEDGE, WILLPOWER, AWARENESS, ABILITY_CODE, FEAT_CODE, IMAGE)
values ('Eliam', 'DCK', 'Warrior', 'hero.eliam.dck', 5, 12, 5, 'Brown', 3, 2, 3, 3, 'hero.eliam.dck.ability', 'hero.eliam.dck.feat', 'eliam.dck.jpg');</v>
      </c>
    </row>
    <row r="176" spans="1:20" ht="15.75" x14ac:dyDescent="0.25">
      <c r="A176">
        <v>4</v>
      </c>
      <c r="B176" s="5" t="s">
        <v>364</v>
      </c>
      <c r="C176" t="s">
        <v>65</v>
      </c>
      <c r="D176" t="s">
        <v>3</v>
      </c>
      <c r="E176" t="str">
        <f t="shared" si="26"/>
        <v>hero.kirga.dck</v>
      </c>
      <c r="F176">
        <v>4</v>
      </c>
      <c r="G176">
        <v>12</v>
      </c>
      <c r="H176">
        <v>3</v>
      </c>
      <c r="I176" t="s">
        <v>18</v>
      </c>
      <c r="J176">
        <v>3</v>
      </c>
      <c r="K176">
        <v>2</v>
      </c>
      <c r="L176">
        <v>1</v>
      </c>
      <c r="M176">
        <v>5</v>
      </c>
      <c r="N176" t="str">
        <f t="shared" si="27"/>
        <v>hero.kirga.dck.ability</v>
      </c>
      <c r="O176" t="str">
        <f t="shared" si="28"/>
        <v>hero.kirga.dck.feat</v>
      </c>
      <c r="P176" t="str">
        <f t="shared" si="29"/>
        <v>kirga.dck.jpg</v>
      </c>
      <c r="R176" s="5" t="s">
        <v>364</v>
      </c>
      <c r="T176" t="str">
        <f t="shared" si="30"/>
        <v>insert into HERO (NAME, EXPANSION, ARCHETYPE, MESSAGE_CODE, SPEED, HEALTH, STAMINA, DEFENSE, MIGHT, KNOWLEDGE, WILLPOWER, AWARENESS, ABILITY_CODE, FEAT_CODE, IMAGE)
values ('Kirga', 'DCK', 'Scout', 'hero.kirga.dck', 4, 12, 3, 'Grey', 3, 2, 1, 5, 'hero.kirga.dck.ability', 'hero.kirga.dck.feat', 'kirga.dck.jpg');</v>
      </c>
    </row>
    <row r="177" spans="1:20" ht="15.75" x14ac:dyDescent="0.25">
      <c r="A177">
        <v>5</v>
      </c>
      <c r="B177" s="5" t="s">
        <v>142</v>
      </c>
      <c r="C177" t="s">
        <v>65</v>
      </c>
      <c r="D177" t="s">
        <v>1</v>
      </c>
      <c r="E177" t="str">
        <f t="shared" si="26"/>
        <v>hero.sahla.dck</v>
      </c>
      <c r="F177">
        <v>4</v>
      </c>
      <c r="G177">
        <v>10</v>
      </c>
      <c r="H177">
        <v>4</v>
      </c>
      <c r="I177" t="s">
        <v>18</v>
      </c>
      <c r="J177">
        <v>2</v>
      </c>
      <c r="K177">
        <v>3</v>
      </c>
      <c r="L177">
        <v>3</v>
      </c>
      <c r="M177">
        <v>3</v>
      </c>
      <c r="N177" t="str">
        <f t="shared" si="27"/>
        <v>hero.sahla.dck.ability</v>
      </c>
      <c r="O177" t="str">
        <f t="shared" si="28"/>
        <v>hero.sahla.dck.feat</v>
      </c>
      <c r="P177" t="str">
        <f t="shared" si="29"/>
        <v>sahla.dck.jpg</v>
      </c>
      <c r="R177" s="5" t="s">
        <v>142</v>
      </c>
      <c r="T177" t="str">
        <f t="shared" si="30"/>
        <v>insert into HERO (NAME, EXPANSION, ARCHETYPE, MESSAGE_CODE, SPEED, HEALTH, STAMINA, DEFENSE, MIGHT, KNOWLEDGE, WILLPOWER, AWARENESS, ABILITY_CODE, FEAT_CODE, IMAGE)
values ('Sahla', 'DCK', 'Healer', 'hero.sahla.dck', 4, 10, 4, 'Grey', 2, 3, 3, 3, 'hero.sahla.dck.ability', 'hero.sahla.dck.feat', 'sahla.dck.jpg');</v>
      </c>
    </row>
    <row r="178" spans="1:20" ht="15.75" x14ac:dyDescent="0.25">
      <c r="A178">
        <v>6</v>
      </c>
      <c r="B178" s="5" t="s">
        <v>138</v>
      </c>
      <c r="C178" t="s">
        <v>65</v>
      </c>
      <c r="D178" t="s">
        <v>0</v>
      </c>
      <c r="E178" t="str">
        <f t="shared" si="26"/>
        <v>hero.tahlia.dck</v>
      </c>
      <c r="F178">
        <v>3</v>
      </c>
      <c r="G178">
        <v>14</v>
      </c>
      <c r="H178">
        <v>3</v>
      </c>
      <c r="I178" t="s">
        <v>18</v>
      </c>
      <c r="J178">
        <v>3</v>
      </c>
      <c r="K178">
        <v>2</v>
      </c>
      <c r="L178">
        <v>3</v>
      </c>
      <c r="M178">
        <v>3</v>
      </c>
      <c r="N178" t="str">
        <f t="shared" si="27"/>
        <v>hero.tahlia.dck.ability</v>
      </c>
      <c r="O178" t="str">
        <f t="shared" si="28"/>
        <v>hero.tahlia.dck.feat</v>
      </c>
      <c r="P178" t="str">
        <f t="shared" si="29"/>
        <v>tahlia.dck.jpg</v>
      </c>
      <c r="R178" s="5" t="s">
        <v>138</v>
      </c>
      <c r="T178" t="str">
        <f t="shared" si="30"/>
        <v>insert into HERO (NAME, EXPANSION, ARCHETYPE, MESSAGE_CODE, SPEED, HEALTH, STAMINA, DEFENSE, MIGHT, KNOWLEDGE, WILLPOWER, AWARENESS, ABILITY_CODE, FEAT_CODE, IMAGE)
values ('Tahlia', 'DCK', 'Warrior', 'hero.tahlia.dck', 3, 14, 3, 'Grey', 3, 2, 3, 3, 'hero.tahlia.dck.ability', 'hero.tahlia.dck.feat', 'tahlia.dck.jpg');</v>
      </c>
    </row>
    <row r="179" spans="1:20" ht="15.75" x14ac:dyDescent="0.25">
      <c r="A179">
        <v>1</v>
      </c>
      <c r="B179" s="5" t="s">
        <v>352</v>
      </c>
      <c r="C179" t="s">
        <v>65</v>
      </c>
      <c r="D179" t="s">
        <v>3</v>
      </c>
      <c r="E179" t="str">
        <f t="shared" ref="E179:E202" si="31">LOWER(A$104)&amp;"."&amp;LOWER(R179)&amp;"."&amp;LOWER(C179)</f>
        <v>hero.arvel.dck</v>
      </c>
      <c r="F179">
        <v>4</v>
      </c>
      <c r="G179">
        <v>10</v>
      </c>
      <c r="H179">
        <v>4</v>
      </c>
      <c r="I179" t="s">
        <v>18</v>
      </c>
      <c r="J179">
        <v>3</v>
      </c>
      <c r="K179">
        <v>3</v>
      </c>
      <c r="L179">
        <v>3</v>
      </c>
      <c r="M179">
        <v>3</v>
      </c>
      <c r="N179" t="str">
        <f t="shared" ref="N179:N202" si="32">LOWER(A$104)&amp;"."&amp;LOWER(R179)&amp;"."&amp;LOWER(C179)&amp;".ability"</f>
        <v>hero.arvel.dck.ability</v>
      </c>
      <c r="O179" t="str">
        <f t="shared" ref="O179:O202" si="33">LOWER(A$104)&amp;"."&amp;LOWER(R179)&amp;"."&amp;LOWER(C179)&amp;".feat"</f>
        <v>hero.arvel.dck.feat</v>
      </c>
      <c r="P179" t="str">
        <f t="shared" ref="P179:P202" si="34">LOWER(R179)&amp;"."&amp;LOWER(C179)&amp;".jpg"</f>
        <v>arvel.dck.jpg</v>
      </c>
      <c r="R179" t="s">
        <v>367</v>
      </c>
      <c r="T179" t="str">
        <f t="shared" si="30"/>
        <v>insert into HERO (NAME, EXPANSION, ARCHETYPE, MESSAGE_CODE, SPEED, HEALTH, STAMINA, DEFENSE, MIGHT, KNOWLEDGE, WILLPOWER, AWARENESS, ABILITY_CODE, FEAT_CODE, IMAGE)
values ('Arvel Worldwalker', 'DCK', 'Scout', 'hero.arvel.dck', 4, 10, 4, 'Grey', 3, 3, 3, 3, 'hero.arvel.dck.ability', 'hero.arvel.dck.feat', 'arvel.dck.jpg');</v>
      </c>
    </row>
    <row r="180" spans="1:20" ht="15.75" x14ac:dyDescent="0.25">
      <c r="A180">
        <v>2</v>
      </c>
      <c r="B180" s="5" t="s">
        <v>353</v>
      </c>
      <c r="C180" t="s">
        <v>65</v>
      </c>
      <c r="D180" t="s">
        <v>0</v>
      </c>
      <c r="E180" t="str">
        <f t="shared" si="31"/>
        <v>hero.karnon .dck</v>
      </c>
      <c r="F180">
        <v>4</v>
      </c>
      <c r="G180">
        <v>14</v>
      </c>
      <c r="H180">
        <v>3</v>
      </c>
      <c r="I180" t="s">
        <v>18</v>
      </c>
      <c r="J180">
        <v>6</v>
      </c>
      <c r="K180">
        <v>1</v>
      </c>
      <c r="L180">
        <v>2</v>
      </c>
      <c r="M180">
        <v>2</v>
      </c>
      <c r="N180" t="str">
        <f t="shared" si="32"/>
        <v>hero.karnon .dck.ability</v>
      </c>
      <c r="O180" t="str">
        <f t="shared" si="33"/>
        <v>hero.karnon .dck.feat</v>
      </c>
      <c r="P180" t="str">
        <f t="shared" si="34"/>
        <v>karnon .dck.jpg</v>
      </c>
      <c r="R180" s="5" t="s">
        <v>353</v>
      </c>
      <c r="T180" t="str">
        <f t="shared" si="30"/>
        <v>insert into HERO (NAME, EXPANSION, ARCHETYPE, MESSAGE_CODE, SPEED, HEALTH, STAMINA, DEFENSE, MIGHT, KNOWLEDGE, WILLPOWER, AWARENESS, ABILITY_CODE, FEAT_CODE, IMAGE)
values ('Karnon ', 'DCK', 'Warrior', 'hero.karnon .dck', 4, 14, 3, 'Grey', 6, 1, 2, 2, 'hero.karnon .dck.ability', 'hero.karnon .dck.feat', 'karnon .dck.jpg');</v>
      </c>
    </row>
    <row r="181" spans="1:20" ht="15.75" x14ac:dyDescent="0.25">
      <c r="A181">
        <v>3</v>
      </c>
      <c r="B181" s="5" t="s">
        <v>354</v>
      </c>
      <c r="C181" t="s">
        <v>65</v>
      </c>
      <c r="D181" t="s">
        <v>0</v>
      </c>
      <c r="E181" t="str">
        <f t="shared" si="31"/>
        <v>hero.buldar.dck</v>
      </c>
      <c r="F181">
        <v>3</v>
      </c>
      <c r="G181">
        <v>14</v>
      </c>
      <c r="H181">
        <v>3</v>
      </c>
      <c r="I181" t="s">
        <v>18</v>
      </c>
      <c r="J181">
        <v>4</v>
      </c>
      <c r="K181">
        <v>2</v>
      </c>
      <c r="L181">
        <v>2</v>
      </c>
      <c r="M181">
        <v>3</v>
      </c>
      <c r="N181" t="str">
        <f t="shared" si="32"/>
        <v>hero.buldar.dck.ability</v>
      </c>
      <c r="O181" t="str">
        <f t="shared" si="33"/>
        <v>hero.buldar.dck.feat</v>
      </c>
      <c r="P181" t="str">
        <f t="shared" si="34"/>
        <v>buldar.dck.jpg</v>
      </c>
      <c r="R181" t="s">
        <v>368</v>
      </c>
      <c r="T181" t="str">
        <f t="shared" si="30"/>
        <v>insert into HERO (NAME, EXPANSION, ARCHETYPE, MESSAGE_CODE, SPEED, HEALTH, STAMINA, DEFENSE, MIGHT, KNOWLEDGE, WILLPOWER, AWARENESS, ABILITY_CODE, FEAT_CODE, IMAGE)
values ('Laughin Buldar', 'DCK', 'Warrior', 'hero.buldar.dck', 3, 14, 3, 'Grey', 4, 2, 2, 3, 'hero.buldar.dck.ability', 'hero.buldar.dck.feat', 'buldar.dck.jpg');</v>
      </c>
    </row>
    <row r="182" spans="1:20" ht="15.75" x14ac:dyDescent="0.25">
      <c r="A182">
        <v>4</v>
      </c>
      <c r="B182" s="5" t="s">
        <v>355</v>
      </c>
      <c r="C182" t="s">
        <v>65</v>
      </c>
      <c r="D182" t="s">
        <v>1</v>
      </c>
      <c r="E182" t="str">
        <f t="shared" si="31"/>
        <v>hero.okaluk.dck</v>
      </c>
      <c r="F182">
        <v>2</v>
      </c>
      <c r="G182">
        <v>8</v>
      </c>
      <c r="H182">
        <v>3</v>
      </c>
      <c r="I182" t="s">
        <v>18</v>
      </c>
      <c r="J182">
        <v>3</v>
      </c>
      <c r="K182">
        <v>2</v>
      </c>
      <c r="L182">
        <v>3</v>
      </c>
      <c r="M182">
        <v>3</v>
      </c>
      <c r="N182" t="str">
        <f t="shared" si="32"/>
        <v>hero.okaluk.dck.ability</v>
      </c>
      <c r="O182" t="str">
        <f t="shared" si="33"/>
        <v>hero.okaluk.dck.feat</v>
      </c>
      <c r="P182" t="str">
        <f t="shared" si="34"/>
        <v>okaluk.dck.jpg</v>
      </c>
      <c r="R182" t="s">
        <v>369</v>
      </c>
      <c r="T182" t="str">
        <f t="shared" si="30"/>
        <v>insert into HERO (NAME, EXPANSION, ARCHETYPE, MESSAGE_CODE, SPEED, HEALTH, STAMINA, DEFENSE, MIGHT, KNOWLEDGE, WILLPOWER, AWARENESS, ABILITY_CODE, FEAT_CODE, IMAGE)
values ('Okaluk and Rakash', 'DCK', 'Healer', 'hero.okaluk.dck', 2, 8, 3, 'Grey', 3, 2, 3, 3, 'hero.okaluk.dck.ability', 'hero.okaluk.dck.feat', 'okaluk.dck.jpg');</v>
      </c>
    </row>
    <row r="183" spans="1:20" ht="15.75" x14ac:dyDescent="0.25">
      <c r="A183">
        <v>5</v>
      </c>
      <c r="B183" s="5" t="s">
        <v>131</v>
      </c>
      <c r="C183" t="s">
        <v>65</v>
      </c>
      <c r="D183" t="s">
        <v>2</v>
      </c>
      <c r="E183" t="str">
        <f t="shared" si="31"/>
        <v>hero.shiver.dck</v>
      </c>
      <c r="F183">
        <v>4</v>
      </c>
      <c r="G183">
        <v>8</v>
      </c>
      <c r="H183">
        <v>4</v>
      </c>
      <c r="I183" t="s">
        <v>18</v>
      </c>
      <c r="J183">
        <v>2</v>
      </c>
      <c r="K183">
        <v>3</v>
      </c>
      <c r="L183">
        <v>3</v>
      </c>
      <c r="M183">
        <v>3</v>
      </c>
      <c r="N183" t="str">
        <f t="shared" si="32"/>
        <v>hero.shiver.dck.ability</v>
      </c>
      <c r="O183" t="str">
        <f t="shared" si="33"/>
        <v>hero.shiver.dck.feat</v>
      </c>
      <c r="P183" t="str">
        <f t="shared" si="34"/>
        <v>shiver.dck.jpg</v>
      </c>
      <c r="R183" s="5" t="s">
        <v>131</v>
      </c>
      <c r="T183" t="str">
        <f t="shared" si="30"/>
        <v>insert into HERO (NAME, EXPANSION, ARCHETYPE, MESSAGE_CODE, SPEED, HEALTH, STAMINA, DEFENSE, MIGHT, KNOWLEDGE, WILLPOWER, AWARENESS, ABILITY_CODE, FEAT_CODE, IMAGE)
values ('Shiver', 'DCK', 'Mage', 'hero.shiver.dck', 4, 8, 4, 'Grey', 2, 3, 3, 3, 'hero.shiver.dck.ability', 'hero.shiver.dck.feat', 'shiver.dck.jpg');</v>
      </c>
    </row>
    <row r="184" spans="1:20" ht="15.75" x14ac:dyDescent="0.25">
      <c r="A184">
        <v>6</v>
      </c>
      <c r="B184" s="5" t="s">
        <v>356</v>
      </c>
      <c r="C184" t="s">
        <v>65</v>
      </c>
      <c r="D184" t="s">
        <v>2</v>
      </c>
      <c r="E184" t="str">
        <f t="shared" si="31"/>
        <v>hero.zyla.dck</v>
      </c>
      <c r="F184">
        <v>4</v>
      </c>
      <c r="G184">
        <v>8</v>
      </c>
      <c r="H184">
        <v>5</v>
      </c>
      <c r="I184" t="s">
        <v>18</v>
      </c>
      <c r="J184">
        <v>1</v>
      </c>
      <c r="K184">
        <v>4</v>
      </c>
      <c r="L184">
        <v>3</v>
      </c>
      <c r="M184">
        <v>3</v>
      </c>
      <c r="N184" t="str">
        <f t="shared" si="32"/>
        <v>hero.zyla.dck.ability</v>
      </c>
      <c r="O184" t="str">
        <f t="shared" si="33"/>
        <v>hero.zyla.dck.feat</v>
      </c>
      <c r="P184" t="str">
        <f t="shared" si="34"/>
        <v>zyla.dck.jpg</v>
      </c>
      <c r="R184" s="5" t="s">
        <v>356</v>
      </c>
      <c r="T184" t="str">
        <f t="shared" si="30"/>
        <v>insert into HERO (NAME, EXPANSION, ARCHETYPE, MESSAGE_CODE, SPEED, HEALTH, STAMINA, DEFENSE, MIGHT, KNOWLEDGE, WILLPOWER, AWARENESS, ABILITY_CODE, FEAT_CODE, IMAGE)
values ('Zyla', 'DCK', 'Mage', 'hero.zyla.dck', 4, 8, 5, 'Grey', 1, 4, 3, 3, 'hero.zyla.dck.ability', 'hero.zyla.dck.feat', 'zyla.dck.jpg');</v>
      </c>
    </row>
    <row r="185" spans="1:20" ht="15.75" x14ac:dyDescent="0.25">
      <c r="A185">
        <v>1</v>
      </c>
      <c r="B185" s="5" t="s">
        <v>357</v>
      </c>
      <c r="C185" t="s">
        <v>65</v>
      </c>
      <c r="D185" t="s">
        <v>1</v>
      </c>
      <c r="E185" t="str">
        <f t="shared" si="31"/>
        <v>hero.jonas.dck</v>
      </c>
      <c r="F185">
        <v>4</v>
      </c>
      <c r="G185">
        <v>8</v>
      </c>
      <c r="H185">
        <v>4</v>
      </c>
      <c r="I185" t="s">
        <v>18</v>
      </c>
      <c r="J185">
        <v>2</v>
      </c>
      <c r="K185">
        <v>3</v>
      </c>
      <c r="L185">
        <v>4</v>
      </c>
      <c r="M185">
        <v>2</v>
      </c>
      <c r="N185" t="str">
        <f t="shared" si="32"/>
        <v>hero.jonas.dck.ability</v>
      </c>
      <c r="O185" t="str">
        <f t="shared" si="33"/>
        <v>hero.jonas.dck.feat</v>
      </c>
      <c r="P185" t="str">
        <f t="shared" si="34"/>
        <v>jonas.dck.jpg</v>
      </c>
      <c r="R185" t="s">
        <v>370</v>
      </c>
      <c r="T185" t="str">
        <f t="shared" si="30"/>
        <v>insert into HERO (NAME, EXPANSION, ARCHETYPE, MESSAGE_CODE, SPEED, HEALTH, STAMINA, DEFENSE, MIGHT, KNOWLEDGE, WILLPOWER, AWARENESS, ABILITY_CODE, FEAT_CODE, IMAGE)
values ('Jonas the Kind', 'DCK', 'Healer', 'hero.jonas.dck', 4, 8, 4, 'Grey', 2, 3, 4, 2, 'hero.jonas.dck.ability', 'hero.jonas.dck.feat', 'jonas.dck.jpg');</v>
      </c>
    </row>
    <row r="186" spans="1:20" ht="15.75" x14ac:dyDescent="0.25">
      <c r="A186">
        <v>2</v>
      </c>
      <c r="B186" s="5" t="s">
        <v>146</v>
      </c>
      <c r="C186" t="s">
        <v>65</v>
      </c>
      <c r="D186" t="s">
        <v>0</v>
      </c>
      <c r="E186" t="str">
        <f t="shared" si="31"/>
        <v>hero.nara.dck</v>
      </c>
      <c r="F186">
        <v>5</v>
      </c>
      <c r="G186">
        <v>10</v>
      </c>
      <c r="H186">
        <v>4</v>
      </c>
      <c r="I186" t="s">
        <v>18</v>
      </c>
      <c r="J186">
        <v>4</v>
      </c>
      <c r="K186">
        <v>1</v>
      </c>
      <c r="L186">
        <v>2</v>
      </c>
      <c r="M186">
        <v>4</v>
      </c>
      <c r="N186" t="str">
        <f t="shared" si="32"/>
        <v>hero.nara.dck.ability</v>
      </c>
      <c r="O186" t="str">
        <f t="shared" si="33"/>
        <v>hero.nara.dck.feat</v>
      </c>
      <c r="P186" t="str">
        <f t="shared" si="34"/>
        <v>nara.dck.jpg</v>
      </c>
      <c r="R186" t="s">
        <v>156</v>
      </c>
      <c r="T186" t="str">
        <f t="shared" si="30"/>
        <v>insert into HERO (NAME, EXPANSION, ARCHETYPE, MESSAGE_CODE, SPEED, HEALTH, STAMINA, DEFENSE, MIGHT, KNOWLEDGE, WILLPOWER, AWARENESS, ABILITY_CODE, FEAT_CODE, IMAGE)
values ('Nara the Fang', 'DCK', 'Warrior', 'hero.nara.dck', 5, 10, 4, 'Grey', 4, 1, 2, 4, 'hero.nara.dck.ability', 'hero.nara.dck.feat', 'nara.dck.jpg');</v>
      </c>
    </row>
    <row r="187" spans="1:20" ht="15.75" x14ac:dyDescent="0.25">
      <c r="A187">
        <v>3</v>
      </c>
      <c r="B187" s="5" t="s">
        <v>359</v>
      </c>
      <c r="C187" t="s">
        <v>65</v>
      </c>
      <c r="D187" t="s">
        <v>3</v>
      </c>
      <c r="E187" t="str">
        <f t="shared" si="31"/>
        <v>hero.tobin.dck</v>
      </c>
      <c r="F187">
        <v>4</v>
      </c>
      <c r="G187">
        <v>12</v>
      </c>
      <c r="H187">
        <v>3</v>
      </c>
      <c r="I187" t="s">
        <v>18</v>
      </c>
      <c r="J187">
        <v>3</v>
      </c>
      <c r="K187">
        <v>2</v>
      </c>
      <c r="L187">
        <v>2</v>
      </c>
      <c r="M187">
        <v>4</v>
      </c>
      <c r="N187" t="str">
        <f t="shared" si="32"/>
        <v>hero.tobin.dck.ability</v>
      </c>
      <c r="O187" t="str">
        <f t="shared" si="33"/>
        <v>hero.tobin.dck.feat</v>
      </c>
      <c r="P187" t="str">
        <f t="shared" si="34"/>
        <v>tobin.dck.jpg</v>
      </c>
      <c r="R187" t="s">
        <v>372</v>
      </c>
      <c r="T187" t="str">
        <f t="shared" si="30"/>
        <v>insert into HERO (NAME, EXPANSION, ARCHETYPE, MESSAGE_CODE, SPEED, HEALTH, STAMINA, DEFENSE, MIGHT, KNOWLEDGE, WILLPOWER, AWARENESS, ABILITY_CODE, FEAT_CODE, IMAGE)
values ('Tobin Farslayer', 'DCK', 'Scout', 'hero.tobin.dck', 4, 12, 3, 'Grey', 3, 2, 2, 4, 'hero.tobin.dck.ability', 'hero.tobin.dck.feat', 'tobin.dck.jpg');</v>
      </c>
    </row>
    <row r="188" spans="1:20" ht="15.75" x14ac:dyDescent="0.25">
      <c r="A188">
        <v>4</v>
      </c>
      <c r="B188" s="5" t="s">
        <v>358</v>
      </c>
      <c r="C188" t="s">
        <v>65</v>
      </c>
      <c r="D188" t="s">
        <v>2</v>
      </c>
      <c r="E188" t="str">
        <f t="shared" si="31"/>
        <v>hero.kel.dck</v>
      </c>
      <c r="F188">
        <v>4</v>
      </c>
      <c r="G188">
        <v>10</v>
      </c>
      <c r="H188">
        <v>4</v>
      </c>
      <c r="I188" t="s">
        <v>18</v>
      </c>
      <c r="J188">
        <v>1</v>
      </c>
      <c r="K188">
        <v>4</v>
      </c>
      <c r="L188">
        <v>2</v>
      </c>
      <c r="M188">
        <v>4</v>
      </c>
      <c r="N188" t="str">
        <f t="shared" si="32"/>
        <v>hero.kel.dck.ability</v>
      </c>
      <c r="O188" t="str">
        <f t="shared" si="33"/>
        <v>hero.kel.dck.feat</v>
      </c>
      <c r="P188" t="str">
        <f t="shared" si="34"/>
        <v>kel.dck.jpg</v>
      </c>
      <c r="R188" t="s">
        <v>371</v>
      </c>
      <c r="T188" t="str">
        <f t="shared" si="30"/>
        <v>insert into HERO (NAME, EXPANSION, ARCHETYPE, MESSAGE_CODE, SPEED, HEALTH, STAMINA, DEFENSE, MIGHT, KNOWLEDGE, WILLPOWER, AWARENESS, ABILITY_CODE, FEAT_CODE, IMAGE)
values ('Truthseer Kel', 'DCK', 'Mage', 'hero.kel.dck', 4, 10, 4, 'Grey', 1, 4, 2, 4, 'hero.kel.dck.ability', 'hero.kel.dck.feat', 'kel.dck.jpg');</v>
      </c>
    </row>
    <row r="189" spans="1:20" ht="15.75" x14ac:dyDescent="0.25">
      <c r="A189">
        <v>1</v>
      </c>
      <c r="B189" s="5" t="s">
        <v>135</v>
      </c>
      <c r="C189" t="s">
        <v>65</v>
      </c>
      <c r="D189" t="s">
        <v>1</v>
      </c>
      <c r="E189" t="str">
        <f t="shared" si="31"/>
        <v>hero.gherinn.dck</v>
      </c>
      <c r="F189">
        <v>3</v>
      </c>
      <c r="G189">
        <v>12</v>
      </c>
      <c r="H189">
        <v>3</v>
      </c>
      <c r="I189" t="s">
        <v>18</v>
      </c>
      <c r="J189">
        <v>1</v>
      </c>
      <c r="K189">
        <v>4</v>
      </c>
      <c r="L189">
        <v>4</v>
      </c>
      <c r="M189">
        <v>2</v>
      </c>
      <c r="N189" t="str">
        <f t="shared" si="32"/>
        <v>hero.gherinn.dck.ability</v>
      </c>
      <c r="O189" t="str">
        <f t="shared" si="33"/>
        <v>hero.gherinn.dck.feat</v>
      </c>
      <c r="P189" t="str">
        <f t="shared" si="34"/>
        <v>gherinn.dck.jpg</v>
      </c>
      <c r="R189" t="s">
        <v>152</v>
      </c>
      <c r="T189" t="str">
        <f t="shared" si="30"/>
        <v>insert into HERO (NAME, EXPANSION, ARCHETYPE, MESSAGE_CODE, SPEED, HEALTH, STAMINA, DEFENSE, MIGHT, KNOWLEDGE, WILLPOWER, AWARENESS, ABILITY_CODE, FEAT_CODE, IMAGE)
values ('Brother Gherinn', 'DCK', 'Healer', 'hero.gherinn.dck', 3, 12, 3, 'Grey', 1, 4, 4, 2, 'hero.gherinn.dck.ability', 'hero.gherinn.dck.feat', 'gherinn.dck.jpg');</v>
      </c>
    </row>
    <row r="190" spans="1:20" ht="15.75" x14ac:dyDescent="0.25">
      <c r="A190">
        <v>2</v>
      </c>
      <c r="B190" s="5" t="s">
        <v>360</v>
      </c>
      <c r="C190" t="s">
        <v>65</v>
      </c>
      <c r="D190" t="s">
        <v>2</v>
      </c>
      <c r="E190" t="str">
        <f t="shared" si="31"/>
        <v>hero.challara.dck</v>
      </c>
      <c r="F190">
        <v>3</v>
      </c>
      <c r="G190">
        <v>10</v>
      </c>
      <c r="H190">
        <v>5</v>
      </c>
      <c r="I190" t="s">
        <v>18</v>
      </c>
      <c r="J190">
        <v>3</v>
      </c>
      <c r="K190">
        <v>4</v>
      </c>
      <c r="L190">
        <v>3</v>
      </c>
      <c r="M190">
        <v>1</v>
      </c>
      <c r="N190" t="str">
        <f t="shared" si="32"/>
        <v>hero.challara.dck.ability</v>
      </c>
      <c r="O190" t="str">
        <f t="shared" si="33"/>
        <v>hero.challara.dck.feat</v>
      </c>
      <c r="P190" t="str">
        <f t="shared" si="34"/>
        <v>challara.dck.jpg</v>
      </c>
      <c r="R190" s="5" t="s">
        <v>360</v>
      </c>
      <c r="T190" t="str">
        <f t="shared" si="30"/>
        <v>insert into HERO (NAME, EXPANSION, ARCHETYPE, MESSAGE_CODE, SPEED, HEALTH, STAMINA, DEFENSE, MIGHT, KNOWLEDGE, WILLPOWER, AWARENESS, ABILITY_CODE, FEAT_CODE, IMAGE)
values ('Challara', 'DCK', 'Mage', 'hero.challara.dck', 3, 10, 5, 'Grey', 3, 4, 3, 1, 'hero.challara.dck.ability', 'hero.challara.dck.feat', 'challara.dck.jpg');</v>
      </c>
    </row>
    <row r="191" spans="1:20" ht="15.75" x14ac:dyDescent="0.25">
      <c r="A191">
        <v>3</v>
      </c>
      <c r="B191" s="5" t="s">
        <v>361</v>
      </c>
      <c r="C191" t="s">
        <v>65</v>
      </c>
      <c r="D191" t="s">
        <v>0</v>
      </c>
      <c r="E191" t="str">
        <f t="shared" si="31"/>
        <v>hero.hugo.dck</v>
      </c>
      <c r="F191">
        <v>3</v>
      </c>
      <c r="G191">
        <v>12</v>
      </c>
      <c r="H191">
        <v>3</v>
      </c>
      <c r="I191" t="s">
        <v>19</v>
      </c>
      <c r="J191">
        <v>4</v>
      </c>
      <c r="K191">
        <v>1</v>
      </c>
      <c r="L191">
        <v>4</v>
      </c>
      <c r="M191">
        <v>2</v>
      </c>
      <c r="N191" t="str">
        <f t="shared" si="32"/>
        <v>hero.hugo.dck.ability</v>
      </c>
      <c r="O191" t="str">
        <f t="shared" si="33"/>
        <v>hero.hugo.dck.feat</v>
      </c>
      <c r="P191" t="str">
        <f t="shared" si="34"/>
        <v>hugo.dck.jpg</v>
      </c>
      <c r="R191" t="s">
        <v>373</v>
      </c>
      <c r="T191" t="str">
        <f t="shared" si="30"/>
        <v>insert into HERO (NAME, EXPANSION, ARCHETYPE, MESSAGE_CODE, SPEED, HEALTH, STAMINA, DEFENSE, MIGHT, KNOWLEDGE, WILLPOWER, AWARENESS, ABILITY_CODE, FEAT_CODE, IMAGE)
values ('Hugo the Glorious', 'DCK', 'Warrior', 'hero.hugo.dck', 3, 12, 3, 'Black', 4, 1, 4, 2, 'hero.hugo.dck.ability', 'hero.hugo.dck.feat', 'hugo.dck.jpg');</v>
      </c>
    </row>
    <row r="192" spans="1:20" ht="15.75" x14ac:dyDescent="0.25">
      <c r="A192">
        <v>4</v>
      </c>
      <c r="B192" s="5" t="s">
        <v>362</v>
      </c>
      <c r="C192" t="s">
        <v>65</v>
      </c>
      <c r="D192" t="s">
        <v>0</v>
      </c>
      <c r="E192" t="str">
        <f t="shared" si="31"/>
        <v>hero.krutsbeck.dck</v>
      </c>
      <c r="F192">
        <v>3</v>
      </c>
      <c r="G192">
        <v>12</v>
      </c>
      <c r="H192">
        <v>3</v>
      </c>
      <c r="I192" t="s">
        <v>18</v>
      </c>
      <c r="J192">
        <v>4</v>
      </c>
      <c r="K192">
        <v>2</v>
      </c>
      <c r="L192">
        <v>3</v>
      </c>
      <c r="M192">
        <v>2</v>
      </c>
      <c r="N192" t="str">
        <f t="shared" si="32"/>
        <v>hero.krutsbeck.dck.ability</v>
      </c>
      <c r="O192" t="str">
        <f t="shared" si="33"/>
        <v>hero.krutsbeck.dck.feat</v>
      </c>
      <c r="P192" t="str">
        <f t="shared" si="34"/>
        <v>krutsbeck.dck.jpg</v>
      </c>
      <c r="R192" s="5" t="s">
        <v>362</v>
      </c>
      <c r="T192" t="str">
        <f t="shared" si="30"/>
        <v>insert into HERO (NAME, EXPANSION, ARCHETYPE, MESSAGE_CODE, SPEED, HEALTH, STAMINA, DEFENSE, MIGHT, KNOWLEDGE, WILLPOWER, AWARENESS, ABILITY_CODE, FEAT_CODE, IMAGE)
values ('Krutsbeck', 'DCK', 'Warrior', 'hero.krutsbeck.dck', 3, 12, 3, 'Grey', 4, 2, 3, 2, 'hero.krutsbeck.dck.ability', 'hero.krutsbeck.dck.feat', 'krutsbeck.dck.jpg');</v>
      </c>
    </row>
    <row r="193" spans="1:20" ht="15.75" x14ac:dyDescent="0.25">
      <c r="A193">
        <v>5</v>
      </c>
      <c r="B193" s="5" t="s">
        <v>133</v>
      </c>
      <c r="C193" t="s">
        <v>65</v>
      </c>
      <c r="D193" t="s">
        <v>3</v>
      </c>
      <c r="E193" t="str">
        <f t="shared" si="31"/>
        <v>hero.lindel.dck</v>
      </c>
      <c r="F193">
        <v>5</v>
      </c>
      <c r="G193">
        <v>10</v>
      </c>
      <c r="H193">
        <v>5</v>
      </c>
      <c r="I193" t="s">
        <v>18</v>
      </c>
      <c r="J193">
        <v>3</v>
      </c>
      <c r="K193">
        <v>3</v>
      </c>
      <c r="L193">
        <v>3</v>
      </c>
      <c r="M193">
        <v>3</v>
      </c>
      <c r="N193" t="str">
        <f t="shared" si="32"/>
        <v>hero.lindel.dck.ability</v>
      </c>
      <c r="O193" t="str">
        <f t="shared" si="33"/>
        <v>hero.lindel.dck.feat</v>
      </c>
      <c r="P193" t="str">
        <f t="shared" si="34"/>
        <v>lindel.dck.jpg</v>
      </c>
      <c r="R193" s="5" t="s">
        <v>133</v>
      </c>
      <c r="T193" t="str">
        <f t="shared" si="30"/>
        <v>insert into HERO (NAME, EXPANSION, ARCHETYPE, MESSAGE_CODE, SPEED, HEALTH, STAMINA, DEFENSE, MIGHT, KNOWLEDGE, WILLPOWER, AWARENESS, ABILITY_CODE, FEAT_CODE, IMAGE)
values ('Lindel', 'DCK', 'Scout', 'hero.lindel.dck', 5, 10, 5, 'Grey', 3, 3, 3, 3, 'hero.lindel.dck.ability', 'hero.lindel.dck.feat', 'lindel.dck.jpg');</v>
      </c>
    </row>
    <row r="194" spans="1:20" ht="15.75" x14ac:dyDescent="0.25">
      <c r="A194">
        <v>6</v>
      </c>
      <c r="B194" s="5" t="s">
        <v>363</v>
      </c>
      <c r="C194" t="s">
        <v>65</v>
      </c>
      <c r="D194" t="s">
        <v>3</v>
      </c>
      <c r="E194" t="str">
        <f t="shared" si="31"/>
        <v>hero.tatianna.dck</v>
      </c>
      <c r="F194">
        <v>5</v>
      </c>
      <c r="G194">
        <v>12</v>
      </c>
      <c r="H194">
        <v>4</v>
      </c>
      <c r="I194" t="s">
        <v>18</v>
      </c>
      <c r="J194">
        <v>2</v>
      </c>
      <c r="K194">
        <v>2</v>
      </c>
      <c r="L194">
        <v>2</v>
      </c>
      <c r="M194">
        <v>5</v>
      </c>
      <c r="N194" t="str">
        <f t="shared" si="32"/>
        <v>hero.tatianna.dck.ability</v>
      </c>
      <c r="O194" t="str">
        <f t="shared" si="33"/>
        <v>hero.tatianna.dck.feat</v>
      </c>
      <c r="P194" t="str">
        <f t="shared" si="34"/>
        <v>tatianna.dck.jpg</v>
      </c>
      <c r="R194" s="5" t="s">
        <v>363</v>
      </c>
      <c r="T194" t="str">
        <f t="shared" si="30"/>
        <v>insert into HERO (NAME, EXPANSION, ARCHETYPE, MESSAGE_CODE, SPEED, HEALTH, STAMINA, DEFENSE, MIGHT, KNOWLEDGE, WILLPOWER, AWARENESS, ABILITY_CODE, FEAT_CODE, IMAGE)
values ('Tatianna', 'DCK', 'Scout', 'hero.tatianna.dck', 5, 12, 4, 'Grey', 2, 2, 2, 5, 'hero.tatianna.dck.ability', 'hero.tatianna.dck.feat', 'tatianna.dck.jpg');</v>
      </c>
    </row>
    <row r="195" spans="1:20" ht="15.75" x14ac:dyDescent="0.25">
      <c r="A195" s="1">
        <v>1</v>
      </c>
      <c r="B195" s="5" t="s">
        <v>360</v>
      </c>
      <c r="C195" t="s">
        <v>75</v>
      </c>
      <c r="D195" t="s">
        <v>2</v>
      </c>
      <c r="E195" t="str">
        <f t="shared" si="31"/>
        <v>hero.challara.botw</v>
      </c>
      <c r="F195">
        <v>3</v>
      </c>
      <c r="G195">
        <v>10</v>
      </c>
      <c r="H195">
        <v>4</v>
      </c>
      <c r="I195" t="s">
        <v>18</v>
      </c>
      <c r="J195">
        <v>3</v>
      </c>
      <c r="K195">
        <v>4</v>
      </c>
      <c r="L195">
        <v>3</v>
      </c>
      <c r="M195">
        <v>1</v>
      </c>
      <c r="N195" t="str">
        <f t="shared" si="32"/>
        <v>hero.challara.botw.ability</v>
      </c>
      <c r="O195" t="str">
        <f t="shared" si="33"/>
        <v>hero.challara.botw.feat</v>
      </c>
      <c r="P195" t="str">
        <f t="shared" si="34"/>
        <v>challara.botw.jpg</v>
      </c>
      <c r="R195" s="5" t="s">
        <v>360</v>
      </c>
      <c r="T195" t="str">
        <f>"insert into "&amp;A$104&amp;" ("&amp;B$104&amp;", "&amp;C$104&amp;", "&amp;D$104&amp;", "&amp;E$104&amp;", "&amp;F$104&amp;", "&amp;G$104&amp;", "&amp;H$104&amp;", "&amp;I$104&amp;", "&amp;J$104&amp;", "&amp;K$104&amp;", "&amp;L$104&amp;", "&amp;M$104&amp;", "&amp;N$104&amp;", "&amp;O$104&amp;", "&amp;P$104&amp;")
values ('"&amp;B195&amp;"', '"&amp;C195&amp;"', '"&amp;D195&amp;"', '"&amp;E195&amp;"', "&amp;F195&amp;", "&amp;G195&amp;", "&amp;H195&amp;", '"&amp;I195&amp;"', "&amp;J195&amp;", "&amp;K195&amp;", "&amp;L195&amp;", "&amp;M195&amp;", '"&amp;N195&amp;"', '"&amp;O195&amp;"', '"&amp;P195&amp;"');"</f>
        <v>insert into HERO (NAME, EXPANSION, ARCHETYPE, MESSAGE_CODE, SPEED, HEALTH, STAMINA, DEFENSE, MIGHT, KNOWLEDGE, WILLPOWER, AWARENESS, ABILITY_CODE, FEAT_CODE, IMAGE)
values ('Challara', 'BotW', 'Mage', 'hero.challara.botw', 3, 10, 4, 'Grey', 3, 4, 3, 1, 'hero.challara.botw.ability', 'hero.challara.botw.feat', 'challara.botw.jpg');</v>
      </c>
    </row>
    <row r="196" spans="1:20" ht="15.75" x14ac:dyDescent="0.25">
      <c r="A196" s="1">
        <v>2</v>
      </c>
      <c r="B196" s="5" t="s">
        <v>329</v>
      </c>
      <c r="C196" t="s">
        <v>75</v>
      </c>
      <c r="D196" t="s">
        <v>2</v>
      </c>
      <c r="E196" t="str">
        <f t="shared" si="31"/>
        <v>hero.lyssa.botw</v>
      </c>
      <c r="F196">
        <v>5</v>
      </c>
      <c r="G196">
        <v>8</v>
      </c>
      <c r="H196">
        <v>5</v>
      </c>
      <c r="I196" t="s">
        <v>18</v>
      </c>
      <c r="J196">
        <v>2</v>
      </c>
      <c r="K196">
        <v>3</v>
      </c>
      <c r="L196">
        <v>2</v>
      </c>
      <c r="M196">
        <v>4</v>
      </c>
      <c r="N196" t="str">
        <f t="shared" si="32"/>
        <v>hero.lyssa.botw.ability</v>
      </c>
      <c r="O196" t="str">
        <f t="shared" si="33"/>
        <v>hero.lyssa.botw.feat</v>
      </c>
      <c r="P196" t="str">
        <f t="shared" si="34"/>
        <v>lyssa.botw.jpg</v>
      </c>
      <c r="R196" t="s">
        <v>329</v>
      </c>
      <c r="T196" t="str">
        <f>"insert into "&amp;A$104&amp;" ("&amp;B$104&amp;", "&amp;C$104&amp;", "&amp;D$104&amp;", "&amp;E$104&amp;", "&amp;F$104&amp;", "&amp;G$104&amp;", "&amp;H$104&amp;", "&amp;I$104&amp;", "&amp;J$104&amp;", "&amp;K$104&amp;", "&amp;L$104&amp;", "&amp;M$104&amp;", "&amp;N$104&amp;", "&amp;O$104&amp;", "&amp;P$104&amp;")
values ('"&amp;B196&amp;"', '"&amp;C196&amp;"', '"&amp;D196&amp;"', '"&amp;E196&amp;"', "&amp;F196&amp;", "&amp;G196&amp;", "&amp;H196&amp;", '"&amp;I196&amp;"', "&amp;J196&amp;", "&amp;K196&amp;", "&amp;L196&amp;", "&amp;M196&amp;", '"&amp;N196&amp;"', '"&amp;O196&amp;"', '"&amp;P196&amp;"');"</f>
        <v>insert into HERO (NAME, EXPANSION, ARCHETYPE, MESSAGE_CODE, SPEED, HEALTH, STAMINA, DEFENSE, MIGHT, KNOWLEDGE, WILLPOWER, AWARENESS, ABILITY_CODE, FEAT_CODE, IMAGE)
values ('Lyssa', 'BotW', 'Mage', 'hero.lyssa.botw', 5, 8, 5, 'Grey', 2, 3, 2, 4, 'hero.lyssa.botw.ability', 'hero.lyssa.botw.feat', 'lyssa.botw.jpg');</v>
      </c>
    </row>
    <row r="197" spans="1:20" ht="15.75" x14ac:dyDescent="0.25">
      <c r="A197" s="1">
        <v>3</v>
      </c>
      <c r="B197" s="5" t="s">
        <v>333</v>
      </c>
      <c r="C197" t="s">
        <v>75</v>
      </c>
      <c r="D197" t="s">
        <v>3</v>
      </c>
      <c r="E197" t="str">
        <f t="shared" si="31"/>
        <v>hero.ronan.botw</v>
      </c>
      <c r="F197">
        <v>4</v>
      </c>
      <c r="G197">
        <v>10</v>
      </c>
      <c r="H197">
        <v>5</v>
      </c>
      <c r="I197" t="s">
        <v>18</v>
      </c>
      <c r="J197">
        <v>3</v>
      </c>
      <c r="K197">
        <v>1</v>
      </c>
      <c r="L197">
        <v>4</v>
      </c>
      <c r="M197">
        <v>3</v>
      </c>
      <c r="N197" t="str">
        <f t="shared" si="32"/>
        <v>hero.ronan.botw.ability</v>
      </c>
      <c r="O197" t="str">
        <f t="shared" si="33"/>
        <v>hero.ronan.botw.feat</v>
      </c>
      <c r="P197" t="str">
        <f t="shared" si="34"/>
        <v>ronan.botw.jpg</v>
      </c>
      <c r="R197" t="s">
        <v>343</v>
      </c>
      <c r="T197" t="str">
        <f>"insert into "&amp;A$104&amp;" ("&amp;B$104&amp;", "&amp;C$104&amp;", "&amp;D$104&amp;", "&amp;E$104&amp;", "&amp;F$104&amp;", "&amp;G$104&amp;", "&amp;H$104&amp;", "&amp;I$104&amp;", "&amp;J$104&amp;", "&amp;K$104&amp;", "&amp;L$104&amp;", "&amp;M$104&amp;", "&amp;N$104&amp;", "&amp;O$104&amp;", "&amp;P$104&amp;")
values ('"&amp;B197&amp;"', '"&amp;C197&amp;"', '"&amp;D197&amp;"', '"&amp;E197&amp;"', "&amp;F197&amp;", "&amp;G197&amp;", "&amp;H197&amp;", '"&amp;I197&amp;"', "&amp;J197&amp;", "&amp;K197&amp;", "&amp;L197&amp;", "&amp;M197&amp;", '"&amp;N197&amp;"', '"&amp;O197&amp;"', '"&amp;P197&amp;"');"</f>
        <v>insert into HERO (NAME, EXPANSION, ARCHETYPE, MESSAGE_CODE, SPEED, HEALTH, STAMINA, DEFENSE, MIGHT, KNOWLEDGE, WILLPOWER, AWARENESS, ABILITY_CODE, FEAT_CODE, IMAGE)
values ('Ronan of the Wild', 'BotW', 'Scout', 'hero.ronan.botw', 4, 10, 5, 'Grey', 3, 1, 4, 3, 'hero.ronan.botw.ability', 'hero.ronan.botw.feat', 'ronan.botw.jpg');</v>
      </c>
    </row>
    <row r="198" spans="1:20" ht="15.75" x14ac:dyDescent="0.25">
      <c r="A198" s="1">
        <v>4</v>
      </c>
      <c r="B198" s="5" t="s">
        <v>336</v>
      </c>
      <c r="C198" t="s">
        <v>75</v>
      </c>
      <c r="D198" t="s">
        <v>3</v>
      </c>
      <c r="E198" t="str">
        <f t="shared" si="31"/>
        <v>hero.vyrah.botw</v>
      </c>
      <c r="F198">
        <v>4</v>
      </c>
      <c r="G198">
        <v>10</v>
      </c>
      <c r="H198">
        <v>4</v>
      </c>
      <c r="I198" t="s">
        <v>18</v>
      </c>
      <c r="J198">
        <v>3</v>
      </c>
      <c r="K198">
        <v>2</v>
      </c>
      <c r="L198">
        <v>2</v>
      </c>
      <c r="M198">
        <v>4</v>
      </c>
      <c r="N198" t="str">
        <f t="shared" si="32"/>
        <v>hero.vyrah.botw.ability</v>
      </c>
      <c r="O198" t="str">
        <f t="shared" si="33"/>
        <v>hero.vyrah.botw.feat</v>
      </c>
      <c r="P198" t="str">
        <f t="shared" si="34"/>
        <v>vyrah.botw.jpg</v>
      </c>
      <c r="R198" t="s">
        <v>345</v>
      </c>
      <c r="T198" t="str">
        <f>"insert into "&amp;A$104&amp;" ("&amp;B$104&amp;", "&amp;C$104&amp;", "&amp;D$104&amp;", "&amp;E$104&amp;", "&amp;F$104&amp;", "&amp;G$104&amp;", "&amp;H$104&amp;", "&amp;I$104&amp;", "&amp;J$104&amp;", "&amp;K$104&amp;", "&amp;L$104&amp;", "&amp;M$104&amp;", "&amp;N$104&amp;", "&amp;O$104&amp;", "&amp;P$104&amp;")
values ('"&amp;B198&amp;"', '"&amp;C198&amp;"', '"&amp;D198&amp;"', '"&amp;E198&amp;"', "&amp;F198&amp;", "&amp;G198&amp;", "&amp;H198&amp;", '"&amp;I198&amp;"', "&amp;J198&amp;", "&amp;K198&amp;", "&amp;L198&amp;", "&amp;M198&amp;", '"&amp;N198&amp;"', '"&amp;O198&amp;"', '"&amp;P198&amp;"');"</f>
        <v>insert into HERO (NAME, EXPANSION, ARCHETYPE, MESSAGE_CODE, SPEED, HEALTH, STAMINA, DEFENSE, MIGHT, KNOWLEDGE, WILLPOWER, AWARENESS, ABILITY_CODE, FEAT_CODE, IMAGE)
values ('Vyrah the Falconer', 'BotW', 'Scout', 'hero.vyrah.botw', 4, 10, 4, 'Grey', 3, 2, 2, 4, 'hero.vyrah.botw.ability', 'hero.vyrah.botw.feat', 'vyrah.botw.jpg');</v>
      </c>
    </row>
    <row r="199" spans="1:20" ht="15.75" x14ac:dyDescent="0.25">
      <c r="A199" s="1">
        <v>1</v>
      </c>
      <c r="B199" s="5" t="s">
        <v>327</v>
      </c>
      <c r="C199" t="s">
        <v>375</v>
      </c>
      <c r="D199" t="s">
        <v>3</v>
      </c>
      <c r="E199" t="str">
        <f t="shared" si="31"/>
        <v>hero.ker.toc</v>
      </c>
      <c r="F199">
        <v>4</v>
      </c>
      <c r="G199">
        <v>10</v>
      </c>
      <c r="H199">
        <v>5</v>
      </c>
      <c r="I199" t="s">
        <v>18</v>
      </c>
      <c r="J199">
        <v>2</v>
      </c>
      <c r="K199">
        <v>2</v>
      </c>
      <c r="L199">
        <v>3</v>
      </c>
      <c r="M199">
        <v>4</v>
      </c>
      <c r="N199" t="str">
        <f t="shared" si="32"/>
        <v>hero.ker.toc.ability</v>
      </c>
      <c r="O199" t="str">
        <f t="shared" si="33"/>
        <v>hero.ker.toc.feat</v>
      </c>
      <c r="P199" t="str">
        <f t="shared" si="34"/>
        <v>ker.toc.jpg</v>
      </c>
      <c r="R199" t="s">
        <v>338</v>
      </c>
      <c r="T199" t="str">
        <f t="shared" ref="T199:T202" si="35">"insert into "&amp;A$104&amp;" ("&amp;B$104&amp;", "&amp;C$104&amp;", "&amp;D$104&amp;", "&amp;E$104&amp;", "&amp;F$104&amp;", "&amp;G$104&amp;", "&amp;H$104&amp;", "&amp;I$104&amp;", "&amp;J$104&amp;", "&amp;K$104&amp;", "&amp;L$104&amp;", "&amp;M$104&amp;", "&amp;N$104&amp;", "&amp;O$104&amp;", "&amp;P$104&amp;")
values ('"&amp;B199&amp;"', '"&amp;C199&amp;"', '"&amp;D199&amp;"', '"&amp;E199&amp;"', "&amp;F199&amp;", "&amp;G199&amp;", "&amp;H199&amp;", '"&amp;I199&amp;"', "&amp;J199&amp;", "&amp;K199&amp;", "&amp;L199&amp;", "&amp;M199&amp;", '"&amp;N199&amp;"', '"&amp;O199&amp;"', '"&amp;P199&amp;"');"</f>
        <v>insert into HERO (NAME, EXPANSION, ARCHETYPE, MESSAGE_CODE, SPEED, HEALTH, STAMINA, DEFENSE, MIGHT, KNOWLEDGE, WILLPOWER, AWARENESS, ABILITY_CODE, FEAT_CODE, IMAGE)
values ('Grey Ker', 'ToC', 'Scout', 'hero.ker.toc', 4, 10, 5, 'Grey', 2, 2, 3, 4, 'hero.ker.toc.ability', 'hero.ker.toc.feat', 'ker.toc.jpg');</v>
      </c>
    </row>
    <row r="200" spans="1:20" ht="15.75" x14ac:dyDescent="0.25">
      <c r="A200" s="1">
        <v>2</v>
      </c>
      <c r="B200" s="5" t="s">
        <v>357</v>
      </c>
      <c r="C200" t="s">
        <v>375</v>
      </c>
      <c r="D200" t="s">
        <v>1</v>
      </c>
      <c r="E200" t="str">
        <f t="shared" si="31"/>
        <v>hero.jonas.toc</v>
      </c>
      <c r="F200">
        <v>4</v>
      </c>
      <c r="G200">
        <v>8</v>
      </c>
      <c r="H200">
        <v>4</v>
      </c>
      <c r="I200" t="s">
        <v>18</v>
      </c>
      <c r="J200">
        <v>2</v>
      </c>
      <c r="K200">
        <v>3</v>
      </c>
      <c r="L200">
        <v>4</v>
      </c>
      <c r="M200">
        <v>2</v>
      </c>
      <c r="N200" t="str">
        <f t="shared" si="32"/>
        <v>hero.jonas.toc.ability</v>
      </c>
      <c r="O200" t="str">
        <f t="shared" si="33"/>
        <v>hero.jonas.toc.feat</v>
      </c>
      <c r="P200" t="str">
        <f t="shared" si="34"/>
        <v>jonas.toc.jpg</v>
      </c>
      <c r="R200" t="s">
        <v>370</v>
      </c>
      <c r="T200" t="str">
        <f t="shared" si="35"/>
        <v>insert into HERO (NAME, EXPANSION, ARCHETYPE, MESSAGE_CODE, SPEED, HEALTH, STAMINA, DEFENSE, MIGHT, KNOWLEDGE, WILLPOWER, AWARENESS, ABILITY_CODE, FEAT_CODE, IMAGE)
values ('Jonas the Kind', 'ToC', 'Healer', 'hero.jonas.toc', 4, 8, 4, 'Grey', 2, 3, 4, 2, 'hero.jonas.toc.ability', 'hero.jonas.toc.feat', 'jonas.toc.jpg');</v>
      </c>
    </row>
    <row r="201" spans="1:20" ht="15.75" x14ac:dyDescent="0.25">
      <c r="A201" s="1">
        <v>3</v>
      </c>
      <c r="B201" s="5" t="s">
        <v>362</v>
      </c>
      <c r="C201" t="s">
        <v>375</v>
      </c>
      <c r="D201" t="s">
        <v>0</v>
      </c>
      <c r="E201" t="str">
        <f t="shared" si="31"/>
        <v>hero.krutsbeck.toc</v>
      </c>
      <c r="F201">
        <v>3</v>
      </c>
      <c r="G201">
        <v>12</v>
      </c>
      <c r="H201">
        <v>3</v>
      </c>
      <c r="I201" t="s">
        <v>18</v>
      </c>
      <c r="J201">
        <v>4</v>
      </c>
      <c r="K201">
        <v>2</v>
      </c>
      <c r="L201">
        <v>3</v>
      </c>
      <c r="M201">
        <v>2</v>
      </c>
      <c r="N201" t="str">
        <f t="shared" si="32"/>
        <v>hero.krutsbeck.toc.ability</v>
      </c>
      <c r="O201" t="str">
        <f t="shared" si="33"/>
        <v>hero.krutsbeck.toc.feat</v>
      </c>
      <c r="P201" t="str">
        <f t="shared" si="34"/>
        <v>krutsbeck.toc.jpg</v>
      </c>
      <c r="R201" s="5" t="s">
        <v>362</v>
      </c>
      <c r="T201" t="str">
        <f t="shared" si="35"/>
        <v>insert into HERO (NAME, EXPANSION, ARCHETYPE, MESSAGE_CODE, SPEED, HEALTH, STAMINA, DEFENSE, MIGHT, KNOWLEDGE, WILLPOWER, AWARENESS, ABILITY_CODE, FEAT_CODE, IMAGE)
values ('Krutsbeck', 'ToC', 'Warrior', 'hero.krutsbeck.toc', 3, 12, 3, 'Grey', 4, 2, 3, 2, 'hero.krutsbeck.toc.ability', 'hero.krutsbeck.toc.feat', 'krutsbeck.toc.jpg');</v>
      </c>
    </row>
    <row r="202" spans="1:20" ht="15.75" x14ac:dyDescent="0.25">
      <c r="A202" s="1">
        <v>4</v>
      </c>
      <c r="B202" s="5" t="s">
        <v>356</v>
      </c>
      <c r="C202" t="s">
        <v>375</v>
      </c>
      <c r="D202" t="s">
        <v>2</v>
      </c>
      <c r="E202" t="str">
        <f t="shared" si="31"/>
        <v>hero.zyla.toc</v>
      </c>
      <c r="F202">
        <v>4</v>
      </c>
      <c r="G202">
        <v>8</v>
      </c>
      <c r="H202">
        <v>5</v>
      </c>
      <c r="I202" t="s">
        <v>18</v>
      </c>
      <c r="J202">
        <v>1</v>
      </c>
      <c r="K202">
        <v>4</v>
      </c>
      <c r="L202">
        <v>3</v>
      </c>
      <c r="M202">
        <v>3</v>
      </c>
      <c r="N202" t="str">
        <f t="shared" si="32"/>
        <v>hero.zyla.toc.ability</v>
      </c>
      <c r="O202" t="str">
        <f t="shared" si="33"/>
        <v>hero.zyla.toc.feat</v>
      </c>
      <c r="P202" t="str">
        <f t="shared" si="34"/>
        <v>zyla.toc.jpg</v>
      </c>
      <c r="R202" s="5" t="s">
        <v>356</v>
      </c>
      <c r="T202" t="str">
        <f t="shared" si="35"/>
        <v>insert into HERO (NAME, EXPANSION, ARCHETYPE, MESSAGE_CODE, SPEED, HEALTH, STAMINA, DEFENSE, MIGHT, KNOWLEDGE, WILLPOWER, AWARENESS, ABILITY_CODE, FEAT_CODE, IMAGE)
values ('Zyla', 'ToC', 'Mage', 'hero.zyla.toc', 4, 8, 5, 'Grey', 1, 4, 3, 3, 'hero.zyla.toc.ability', 'hero.zyla.toc.feat', 'zyla.toc.jpg');</v>
      </c>
    </row>
    <row r="204" spans="1:20" x14ac:dyDescent="0.25">
      <c r="A204" t="s">
        <v>47</v>
      </c>
      <c r="B204" s="2" t="s">
        <v>5</v>
      </c>
      <c r="C204" s="1" t="s">
        <v>6</v>
      </c>
      <c r="D204" t="s">
        <v>4</v>
      </c>
      <c r="E204" t="s">
        <v>42</v>
      </c>
    </row>
    <row r="205" spans="1:20" x14ac:dyDescent="0.25">
      <c r="B205" t="s">
        <v>158</v>
      </c>
      <c r="C205" t="str">
        <f t="shared" ref="C205:C212" si="36">LOWER(A$204)&amp;"."&amp;LOWER(F205)</f>
        <v>class.berserker</v>
      </c>
      <c r="D205" t="s">
        <v>0</v>
      </c>
      <c r="E205" t="s">
        <v>63</v>
      </c>
      <c r="F205" t="s">
        <v>158</v>
      </c>
      <c r="K205" t="str">
        <f>"insert into "&amp;A$204&amp;" ("&amp;B$204&amp;", "&amp;C$204&amp;", "&amp;D$204&amp;", "&amp;E$204&amp;")
values ('"&amp;B205&amp;"', '"&amp;C205&amp;"', '"&amp;D205&amp;"', '"&amp;E205&amp;"');"</f>
        <v>insert into CLASS (NAME, MESSAGE_CODE, ARCHETYPE, EXPANSION)
values ('Berserker', 'class.berserker', 'Warrior', 'D2E');</v>
      </c>
    </row>
    <row r="206" spans="1:20" x14ac:dyDescent="0.25">
      <c r="B206" t="s">
        <v>164</v>
      </c>
      <c r="C206" t="str">
        <f t="shared" si="36"/>
        <v>class.disciple</v>
      </c>
      <c r="D206" t="s">
        <v>1</v>
      </c>
      <c r="E206" t="s">
        <v>63</v>
      </c>
      <c r="F206" t="s">
        <v>164</v>
      </c>
      <c r="K206" t="str">
        <f t="shared" ref="K206:K226" si="37">"insert into "&amp;A$204&amp;" ("&amp;B$204&amp;", "&amp;C$204&amp;", "&amp;D$204&amp;", "&amp;E$204&amp;")
values ('"&amp;B206&amp;"', '"&amp;C206&amp;"', '"&amp;D206&amp;"', '"&amp;E206&amp;"');"</f>
        <v>insert into CLASS (NAME, MESSAGE_CODE, ARCHETYPE, EXPANSION)
values ('Disciple', 'class.disciple', 'Healer', 'D2E');</v>
      </c>
    </row>
    <row r="207" spans="1:20" x14ac:dyDescent="0.25">
      <c r="B207" t="s">
        <v>159</v>
      </c>
      <c r="C207" t="str">
        <f t="shared" si="36"/>
        <v>class.knight</v>
      </c>
      <c r="D207" t="s">
        <v>0</v>
      </c>
      <c r="E207" t="s">
        <v>63</v>
      </c>
      <c r="F207" t="s">
        <v>159</v>
      </c>
      <c r="K207" t="str">
        <f t="shared" si="37"/>
        <v>insert into CLASS (NAME, MESSAGE_CODE, ARCHETYPE, EXPANSION)
values ('Knight', 'class.knight', 'Warrior', 'D2E');</v>
      </c>
    </row>
    <row r="208" spans="1:20" x14ac:dyDescent="0.25">
      <c r="B208" t="s">
        <v>163</v>
      </c>
      <c r="C208" t="str">
        <f t="shared" si="36"/>
        <v>class.necromancer</v>
      </c>
      <c r="D208" t="s">
        <v>2</v>
      </c>
      <c r="E208" t="s">
        <v>63</v>
      </c>
      <c r="F208" t="s">
        <v>163</v>
      </c>
      <c r="K208" t="str">
        <f t="shared" si="37"/>
        <v>insert into CLASS (NAME, MESSAGE_CODE, ARCHETYPE, EXPANSION)
values ('Necromancer', 'class.necromancer', 'Mage', 'D2E');</v>
      </c>
    </row>
    <row r="209" spans="2:11" x14ac:dyDescent="0.25">
      <c r="B209" t="s">
        <v>162</v>
      </c>
      <c r="C209" t="str">
        <f t="shared" si="36"/>
        <v>class.runemaster</v>
      </c>
      <c r="D209" t="s">
        <v>2</v>
      </c>
      <c r="E209" t="s">
        <v>63</v>
      </c>
      <c r="F209" t="s">
        <v>162</v>
      </c>
      <c r="K209" t="str">
        <f t="shared" si="37"/>
        <v>insert into CLASS (NAME, MESSAGE_CODE, ARCHETYPE, EXPANSION)
values ('Runemaster', 'class.runemaster', 'Mage', 'D2E');</v>
      </c>
    </row>
    <row r="210" spans="2:11" x14ac:dyDescent="0.25">
      <c r="B210" t="s">
        <v>165</v>
      </c>
      <c r="C210" t="str">
        <f t="shared" si="36"/>
        <v>class.spiritspeaker</v>
      </c>
      <c r="D210" t="s">
        <v>1</v>
      </c>
      <c r="E210" t="s">
        <v>63</v>
      </c>
      <c r="F210" t="s">
        <v>165</v>
      </c>
      <c r="K210" t="str">
        <f t="shared" si="37"/>
        <v>insert into CLASS (NAME, MESSAGE_CODE, ARCHETYPE, EXPANSION)
values ('Spiritspeaker', 'class.spiritspeaker', 'Healer', 'D2E');</v>
      </c>
    </row>
    <row r="211" spans="2:11" x14ac:dyDescent="0.25">
      <c r="B211" t="s">
        <v>160</v>
      </c>
      <c r="C211" t="str">
        <f t="shared" si="36"/>
        <v>class.thief</v>
      </c>
      <c r="D211" t="s">
        <v>3</v>
      </c>
      <c r="E211" t="s">
        <v>63</v>
      </c>
      <c r="F211" t="s">
        <v>160</v>
      </c>
      <c r="K211" t="str">
        <f t="shared" si="37"/>
        <v>insert into CLASS (NAME, MESSAGE_CODE, ARCHETYPE, EXPANSION)
values ('Thief', 'class.thief', 'Scout', 'D2E');</v>
      </c>
    </row>
    <row r="212" spans="2:11" x14ac:dyDescent="0.25">
      <c r="B212" t="s">
        <v>161</v>
      </c>
      <c r="C212" t="str">
        <f t="shared" si="36"/>
        <v>class.wildlander</v>
      </c>
      <c r="D212" t="s">
        <v>3</v>
      </c>
      <c r="E212" t="s">
        <v>63</v>
      </c>
      <c r="F212" t="s">
        <v>161</v>
      </c>
      <c r="K212" t="str">
        <f t="shared" si="37"/>
        <v>insert into CLASS (NAME, MESSAGE_CODE, ARCHETYPE, EXPANSION)
values ('Wildlander', 'class.wildlander', 'Scout', 'D2E');</v>
      </c>
    </row>
    <row r="213" spans="2:11" x14ac:dyDescent="0.25">
      <c r="B213" t="s">
        <v>166</v>
      </c>
      <c r="C213" t="str">
        <f t="shared" ref="C213:C214" si="38">LOWER(A$204)&amp;"."&amp;LOWER(F213)</f>
        <v>class.champion</v>
      </c>
      <c r="D213" t="s">
        <v>0</v>
      </c>
      <c r="E213" t="s">
        <v>71</v>
      </c>
      <c r="F213" t="s">
        <v>166</v>
      </c>
      <c r="K213" t="str">
        <f t="shared" si="37"/>
        <v>insert into CLASS (NAME, MESSAGE_CODE, ARCHETYPE, EXPANSION)
values ('Champion', 'class.champion', 'Warrior', 'LotW');</v>
      </c>
    </row>
    <row r="214" spans="2:11" x14ac:dyDescent="0.25">
      <c r="B214" t="s">
        <v>167</v>
      </c>
      <c r="C214" t="str">
        <f t="shared" si="38"/>
        <v>class.geomancer</v>
      </c>
      <c r="D214" t="s">
        <v>2</v>
      </c>
      <c r="E214" t="s">
        <v>71</v>
      </c>
      <c r="F214" t="s">
        <v>167</v>
      </c>
      <c r="K214" t="str">
        <f t="shared" si="37"/>
        <v>insert into CLASS (NAME, MESSAGE_CODE, ARCHETYPE, EXPANSION)
values ('Geomancer', 'class.geomancer', 'Mage', 'LotW');</v>
      </c>
    </row>
    <row r="215" spans="2:11" x14ac:dyDescent="0.25">
      <c r="B215" t="s">
        <v>171</v>
      </c>
      <c r="C215" t="str">
        <f t="shared" ref="C215:C226" si="39">LOWER(A$204)&amp;"."&amp;LOWER(F215)</f>
        <v>class.apothecary</v>
      </c>
      <c r="D215" t="s">
        <v>1</v>
      </c>
      <c r="E215" t="s">
        <v>64</v>
      </c>
      <c r="F215" t="s">
        <v>171</v>
      </c>
      <c r="K215" t="str">
        <f t="shared" si="37"/>
        <v>insert into CLASS (NAME, MESSAGE_CODE, ARCHETYPE, EXPANSION)
values ('Apothecary', 'class.apothecary', 'Healer', 'LoR');</v>
      </c>
    </row>
    <row r="216" spans="2:11" x14ac:dyDescent="0.25">
      <c r="B216" t="s">
        <v>168</v>
      </c>
      <c r="C216" t="str">
        <f t="shared" si="39"/>
        <v>class.beastmaster</v>
      </c>
      <c r="D216" t="s">
        <v>0</v>
      </c>
      <c r="E216" t="s">
        <v>64</v>
      </c>
      <c r="F216" t="s">
        <v>168</v>
      </c>
      <c r="K216" t="str">
        <f t="shared" si="37"/>
        <v>insert into CLASS (NAME, MESSAGE_CODE, ARCHETYPE, EXPANSION)
values ('Beastmaster', 'class.beastmaster', 'Warrior', 'LoR');</v>
      </c>
    </row>
    <row r="217" spans="2:11" x14ac:dyDescent="0.25">
      <c r="B217" t="s">
        <v>170</v>
      </c>
      <c r="C217" t="str">
        <f t="shared" si="39"/>
        <v>class.hexer</v>
      </c>
      <c r="D217" t="s">
        <v>2</v>
      </c>
      <c r="E217" t="s">
        <v>64</v>
      </c>
      <c r="F217" t="s">
        <v>170</v>
      </c>
      <c r="K217" t="str">
        <f t="shared" si="37"/>
        <v>insert into CLASS (NAME, MESSAGE_CODE, ARCHETYPE, EXPANSION)
values ('Hexer', 'class.hexer', 'Mage', 'LoR');</v>
      </c>
    </row>
    <row r="218" spans="2:11" x14ac:dyDescent="0.25">
      <c r="B218" t="s">
        <v>169</v>
      </c>
      <c r="C218" t="str">
        <f t="shared" si="39"/>
        <v>class.treasurehunter</v>
      </c>
      <c r="D218" t="s">
        <v>3</v>
      </c>
      <c r="E218" t="s">
        <v>64</v>
      </c>
      <c r="F218" t="s">
        <v>172</v>
      </c>
      <c r="K218" t="str">
        <f t="shared" si="37"/>
        <v>insert into CLASS (NAME, MESSAGE_CODE, ARCHETYPE, EXPANSION)
values ('Treasure Hunter', 'class.treasurehunter', 'Scout', 'LoR');</v>
      </c>
    </row>
    <row r="219" spans="2:11" x14ac:dyDescent="0.25">
      <c r="B219" t="s">
        <v>175</v>
      </c>
      <c r="C219" t="str">
        <f t="shared" si="39"/>
        <v>class.prophet</v>
      </c>
      <c r="D219" t="s">
        <v>1</v>
      </c>
      <c r="E219" t="s">
        <v>72</v>
      </c>
      <c r="F219" t="s">
        <v>175</v>
      </c>
      <c r="K219" t="str">
        <f t="shared" si="37"/>
        <v>insert into CLASS (NAME, MESSAGE_CODE, ARCHETYPE, EXPANSION)
values ('Prophet', 'class.prophet', 'Healer', 'TT');</v>
      </c>
    </row>
    <row r="220" spans="2:11" x14ac:dyDescent="0.25">
      <c r="B220" t="s">
        <v>174</v>
      </c>
      <c r="C220" t="str">
        <f t="shared" si="39"/>
        <v>class.stalker</v>
      </c>
      <c r="D220" t="s">
        <v>3</v>
      </c>
      <c r="E220" t="s">
        <v>72</v>
      </c>
      <c r="F220" t="s">
        <v>174</v>
      </c>
      <c r="K220" t="str">
        <f t="shared" si="37"/>
        <v>insert into CLASS (NAME, MESSAGE_CODE, ARCHETYPE, EXPANSION)
values ('Stalker', 'class.stalker', 'Scout', 'TT');</v>
      </c>
    </row>
    <row r="221" spans="2:11" x14ac:dyDescent="0.25">
      <c r="B221" t="s">
        <v>178</v>
      </c>
      <c r="C221" t="str">
        <f t="shared" si="39"/>
        <v>class.bard</v>
      </c>
      <c r="D221" t="s">
        <v>1</v>
      </c>
      <c r="E221" t="s">
        <v>66</v>
      </c>
      <c r="F221" t="s">
        <v>178</v>
      </c>
      <c r="K221" t="str">
        <f t="shared" si="37"/>
        <v>insert into CLASS (NAME, MESSAGE_CODE, ARCHETYPE, EXPANSION)
values ('Bard', 'class.bard', 'Healer', 'SoN');</v>
      </c>
    </row>
    <row r="222" spans="2:11" x14ac:dyDescent="0.25">
      <c r="B222" t="s">
        <v>177</v>
      </c>
      <c r="C222" t="str">
        <f t="shared" si="39"/>
        <v>class.conjurer</v>
      </c>
      <c r="D222" t="s">
        <v>2</v>
      </c>
      <c r="E222" t="s">
        <v>66</v>
      </c>
      <c r="F222" t="s">
        <v>177</v>
      </c>
      <c r="K222" t="str">
        <f t="shared" si="37"/>
        <v>insert into CLASS (NAME, MESSAGE_CODE, ARCHETYPE, EXPANSION)
values ('Conjurer', 'class.conjurer', 'Mage', 'SoN');</v>
      </c>
    </row>
    <row r="223" spans="2:11" x14ac:dyDescent="0.25">
      <c r="B223" t="s">
        <v>176</v>
      </c>
      <c r="C223" t="str">
        <f t="shared" si="39"/>
        <v>class.shadowwalker</v>
      </c>
      <c r="D223" t="s">
        <v>3</v>
      </c>
      <c r="E223" t="s">
        <v>66</v>
      </c>
      <c r="F223" t="s">
        <v>181</v>
      </c>
      <c r="K223" t="str">
        <f t="shared" si="37"/>
        <v>insert into CLASS (NAME, MESSAGE_CODE, ARCHETYPE, EXPANSION)
values ('Shadow Walker', 'class.shadowwalker', 'Scout', 'SoN');</v>
      </c>
    </row>
    <row r="224" spans="2:11" x14ac:dyDescent="0.25">
      <c r="B224" t="s">
        <v>173</v>
      </c>
      <c r="C224" t="str">
        <f t="shared" si="39"/>
        <v>class.skirmisher</v>
      </c>
      <c r="D224" t="s">
        <v>0</v>
      </c>
      <c r="E224" t="s">
        <v>66</v>
      </c>
      <c r="F224" t="s">
        <v>173</v>
      </c>
      <c r="K224" t="str">
        <f t="shared" si="37"/>
        <v>insert into CLASS (NAME, MESSAGE_CODE, ARCHETYPE, EXPANSION)
values ('Skirmisher', 'class.skirmisher', 'Warrior', 'SoN');</v>
      </c>
    </row>
    <row r="225" spans="1:11" x14ac:dyDescent="0.25">
      <c r="B225" t="s">
        <v>180</v>
      </c>
      <c r="C225" t="str">
        <f t="shared" si="39"/>
        <v>class.bountyhunter</v>
      </c>
      <c r="D225" t="s">
        <v>3</v>
      </c>
      <c r="E225" t="s">
        <v>67</v>
      </c>
      <c r="F225" t="s">
        <v>182</v>
      </c>
      <c r="K225" t="str">
        <f t="shared" si="37"/>
        <v>insert into CLASS (NAME, MESSAGE_CODE, ARCHETYPE, EXPANSION)
values ('Bounty Hunter', 'class.bountyhunter', 'Scout', 'MoR');</v>
      </c>
    </row>
    <row r="226" spans="1:11" x14ac:dyDescent="0.25">
      <c r="B226" t="s">
        <v>179</v>
      </c>
      <c r="C226" t="str">
        <f t="shared" si="39"/>
        <v>class.marshal</v>
      </c>
      <c r="D226" t="s">
        <v>0</v>
      </c>
      <c r="E226" t="s">
        <v>67</v>
      </c>
      <c r="F226" t="s">
        <v>179</v>
      </c>
      <c r="K226" t="str">
        <f t="shared" si="37"/>
        <v>insert into CLASS (NAME, MESSAGE_CODE, ARCHETYPE, EXPANSION)
values ('Marshal', 'class.marshal', 'Warrior', 'MoR');</v>
      </c>
    </row>
    <row r="229" spans="1:11" x14ac:dyDescent="0.25">
      <c r="A229" t="s">
        <v>46</v>
      </c>
      <c r="B229" s="2" t="s">
        <v>5</v>
      </c>
      <c r="C229" s="3" t="s">
        <v>47</v>
      </c>
      <c r="D229" s="1" t="s">
        <v>6</v>
      </c>
      <c r="E229" t="s">
        <v>44</v>
      </c>
      <c r="F229" t="s">
        <v>303</v>
      </c>
      <c r="G229" t="s">
        <v>45</v>
      </c>
    </row>
    <row r="230" spans="1:11" x14ac:dyDescent="0.25">
      <c r="B230" s="4" t="s">
        <v>183</v>
      </c>
      <c r="C230" t="s">
        <v>158</v>
      </c>
      <c r="D230" t="str">
        <f>LOWER(B$229)&amp;"."&amp;LOWER(I230)&amp;"."&amp;LOWER(H230)</f>
        <v>name.berserker.rage</v>
      </c>
      <c r="E230">
        <v>0</v>
      </c>
      <c r="F230" t="str">
        <f>LOWER(B$229)&amp;"."&amp;LOWER(I230)&amp;"."&amp;LOWER(H230)&amp;".rule"</f>
        <v>name.berserker.rage.rule</v>
      </c>
      <c r="G230">
        <v>1</v>
      </c>
      <c r="H230" s="4" t="s">
        <v>183</v>
      </c>
      <c r="I230" t="s">
        <v>158</v>
      </c>
      <c r="J230">
        <f>LEN(F230)</f>
        <v>24</v>
      </c>
      <c r="K230" t="str">
        <f>"insert into "&amp;A$229&amp;" ("&amp;B$229&amp;", "&amp;C$229&amp;", "&amp;D$229&amp;", "&amp;E$229&amp;", "&amp;F$229&amp;", "&amp;G$229&amp;")
values ('"&amp;B230&amp;"', '"&amp;C230&amp;"', '"&amp;D230&amp;"', "&amp;E230&amp;", '"&amp;F230&amp;"','"&amp;G230&amp;"');"</f>
        <v>insert into SKILL (NAME, CLASS, MESSAGE_CODE, EXPERIENCE, RULE_CODE, COST)
values ('Rage', 'Berserker', 'name.berserker.rage', 0, 'name.berserker.rage.rule','1');</v>
      </c>
    </row>
    <row r="231" spans="1:11" x14ac:dyDescent="0.25">
      <c r="B231" s="4" t="s">
        <v>185</v>
      </c>
      <c r="C231" t="s">
        <v>158</v>
      </c>
      <c r="D231" t="str">
        <f t="shared" ref="D231:D294" si="40">LOWER(B$229)&amp;"."&amp;LOWER(I231)&amp;"."&amp;LOWER(H231)</f>
        <v>name.berserker.brute</v>
      </c>
      <c r="E231">
        <v>1</v>
      </c>
      <c r="F231" t="str">
        <f t="shared" ref="F231:F294" si="41">LOWER(B$229)&amp;"."&amp;LOWER(I231)&amp;"."&amp;LOWER(H231)&amp;".rule"</f>
        <v>name.berserker.brute.rule</v>
      </c>
      <c r="G231">
        <v>0</v>
      </c>
      <c r="H231" s="4" t="s">
        <v>185</v>
      </c>
      <c r="I231" t="s">
        <v>158</v>
      </c>
      <c r="J231">
        <f t="shared" ref="J231:J274" si="42">LEN(F231)</f>
        <v>25</v>
      </c>
      <c r="K231" t="str">
        <f t="shared" ref="K231:K294" si="43">"insert into "&amp;A$229&amp;" ("&amp;B$229&amp;", "&amp;C$229&amp;", "&amp;D$229&amp;", "&amp;E$229&amp;", "&amp;F$229&amp;", "&amp;G$229&amp;")
values ('"&amp;B231&amp;"', '"&amp;C231&amp;"', '"&amp;D231&amp;"', "&amp;E231&amp;", '"&amp;F231&amp;"','"&amp;G231&amp;"');"</f>
        <v>insert into SKILL (NAME, CLASS, MESSAGE_CODE, EXPERIENCE, RULE_CODE, COST)
values ('Brute', 'Berserker', 'name.berserker.brute', 1, 'name.berserker.brute.rule','0');</v>
      </c>
    </row>
    <row r="232" spans="1:11" x14ac:dyDescent="0.25">
      <c r="B232" s="4" t="s">
        <v>186</v>
      </c>
      <c r="C232" t="s">
        <v>158</v>
      </c>
      <c r="D232" t="str">
        <f t="shared" si="40"/>
        <v>name.berserker.counterattack</v>
      </c>
      <c r="E232">
        <v>1</v>
      </c>
      <c r="F232" t="str">
        <f t="shared" si="41"/>
        <v>name.berserker.counterattack.rule</v>
      </c>
      <c r="G232">
        <v>1</v>
      </c>
      <c r="H232" s="4" t="s">
        <v>193</v>
      </c>
      <c r="I232" t="s">
        <v>158</v>
      </c>
      <c r="J232">
        <f t="shared" si="42"/>
        <v>33</v>
      </c>
      <c r="K232" t="str">
        <f t="shared" si="43"/>
        <v>insert into SKILL (NAME, CLASS, MESSAGE_CODE, EXPERIENCE, RULE_CODE, COST)
values ('Counter Attack', 'Berserker', 'name.berserker.counterattack', 1, 'name.berserker.counterattack.rule','1');</v>
      </c>
    </row>
    <row r="233" spans="1:11" x14ac:dyDescent="0.25">
      <c r="B233" s="4" t="s">
        <v>187</v>
      </c>
      <c r="C233" t="s">
        <v>158</v>
      </c>
      <c r="D233" t="str">
        <f t="shared" si="40"/>
        <v>name.berserker.cripple</v>
      </c>
      <c r="E233">
        <v>1</v>
      </c>
      <c r="F233" t="str">
        <f t="shared" si="41"/>
        <v>name.berserker.cripple.rule</v>
      </c>
      <c r="G233">
        <v>2</v>
      </c>
      <c r="H233" s="4" t="s">
        <v>187</v>
      </c>
      <c r="I233" t="s">
        <v>158</v>
      </c>
      <c r="J233">
        <f t="shared" si="42"/>
        <v>27</v>
      </c>
      <c r="K233" t="str">
        <f t="shared" si="43"/>
        <v>insert into SKILL (NAME, CLASS, MESSAGE_CODE, EXPERIENCE, RULE_CODE, COST)
values ('Cripple', 'Berserker', 'name.berserker.cripple', 1, 'name.berserker.cripple.rule','2');</v>
      </c>
    </row>
    <row r="234" spans="1:11" x14ac:dyDescent="0.25">
      <c r="B234" s="4" t="s">
        <v>188</v>
      </c>
      <c r="C234" t="s">
        <v>158</v>
      </c>
      <c r="D234" t="str">
        <f t="shared" si="40"/>
        <v>name.berserker.charge</v>
      </c>
      <c r="E234">
        <v>2</v>
      </c>
      <c r="F234" t="str">
        <f t="shared" si="41"/>
        <v>name.berserker.charge.rule</v>
      </c>
      <c r="G234">
        <v>2</v>
      </c>
      <c r="H234" s="4" t="s">
        <v>188</v>
      </c>
      <c r="I234" t="s">
        <v>158</v>
      </c>
      <c r="J234">
        <f t="shared" si="42"/>
        <v>26</v>
      </c>
      <c r="K234" t="str">
        <f t="shared" si="43"/>
        <v>insert into SKILL (NAME, CLASS, MESSAGE_CODE, EXPERIENCE, RULE_CODE, COST)
values ('Charge', 'Berserker', 'name.berserker.charge', 2, 'name.berserker.charge.rule','2');</v>
      </c>
    </row>
    <row r="235" spans="1:11" x14ac:dyDescent="0.25">
      <c r="B235" s="4" t="s">
        <v>189</v>
      </c>
      <c r="C235" t="s">
        <v>158</v>
      </c>
      <c r="D235" t="str">
        <f t="shared" si="40"/>
        <v>name.berserker.weaponmastery</v>
      </c>
      <c r="E235">
        <v>2</v>
      </c>
      <c r="F235" t="str">
        <f t="shared" si="41"/>
        <v>name.berserker.weaponmastery.rule</v>
      </c>
      <c r="G235">
        <v>0</v>
      </c>
      <c r="H235" s="4" t="s">
        <v>194</v>
      </c>
      <c r="I235" t="s">
        <v>158</v>
      </c>
      <c r="J235">
        <f t="shared" si="42"/>
        <v>33</v>
      </c>
      <c r="K235" t="str">
        <f t="shared" si="43"/>
        <v>insert into SKILL (NAME, CLASS, MESSAGE_CODE, EXPERIENCE, RULE_CODE, COST)
values ('Weapon Mastery', 'Berserker', 'name.berserker.weaponmastery', 2, 'name.berserker.weaponmastery.rule','0');</v>
      </c>
    </row>
    <row r="236" spans="1:11" x14ac:dyDescent="0.25">
      <c r="B236" s="4" t="s">
        <v>190</v>
      </c>
      <c r="C236" t="s">
        <v>158</v>
      </c>
      <c r="D236" t="str">
        <f t="shared" si="40"/>
        <v>name.berserker.whirlwind</v>
      </c>
      <c r="E236">
        <v>2</v>
      </c>
      <c r="F236" t="str">
        <f t="shared" si="41"/>
        <v>name.berserker.whirlwind.rule</v>
      </c>
      <c r="G236">
        <v>1</v>
      </c>
      <c r="H236" s="4" t="s">
        <v>190</v>
      </c>
      <c r="I236" t="s">
        <v>158</v>
      </c>
      <c r="J236">
        <f t="shared" si="42"/>
        <v>29</v>
      </c>
      <c r="K236" t="str">
        <f t="shared" si="43"/>
        <v>insert into SKILL (NAME, CLASS, MESSAGE_CODE, EXPERIENCE, RULE_CODE, COST)
values ('Whirlwind', 'Berserker', 'name.berserker.whirlwind', 2, 'name.berserker.whirlwind.rule','1');</v>
      </c>
    </row>
    <row r="237" spans="1:11" x14ac:dyDescent="0.25">
      <c r="B237" s="4" t="s">
        <v>191</v>
      </c>
      <c r="C237" t="s">
        <v>158</v>
      </c>
      <c r="D237" t="str">
        <f t="shared" si="40"/>
        <v>name.berserker.deathrage</v>
      </c>
      <c r="E237">
        <v>3</v>
      </c>
      <c r="F237" t="str">
        <f t="shared" si="41"/>
        <v>name.berserker.deathrage.rule</v>
      </c>
      <c r="G237">
        <v>2</v>
      </c>
      <c r="H237" s="4" t="s">
        <v>195</v>
      </c>
      <c r="I237" t="s">
        <v>158</v>
      </c>
      <c r="J237">
        <f t="shared" si="42"/>
        <v>29</v>
      </c>
      <c r="K237" t="str">
        <f t="shared" si="43"/>
        <v>insert into SKILL (NAME, CLASS, MESSAGE_CODE, EXPERIENCE, RULE_CODE, COST)
values ('Death Rage', 'Berserker', 'name.berserker.deathrage', 3, 'name.berserker.deathrage.rule','2');</v>
      </c>
    </row>
    <row r="238" spans="1:11" x14ac:dyDescent="0.25">
      <c r="B238" s="4" t="s">
        <v>192</v>
      </c>
      <c r="C238" t="s">
        <v>158</v>
      </c>
      <c r="D238" t="str">
        <f t="shared" si="40"/>
        <v>name.berserker.execute</v>
      </c>
      <c r="E238">
        <v>3</v>
      </c>
      <c r="F238" t="str">
        <f t="shared" si="41"/>
        <v>name.berserker.execute.rule</v>
      </c>
      <c r="G238" t="s">
        <v>184</v>
      </c>
      <c r="H238" s="4" t="s">
        <v>192</v>
      </c>
      <c r="I238" t="s">
        <v>158</v>
      </c>
      <c r="J238">
        <f t="shared" si="42"/>
        <v>27</v>
      </c>
      <c r="K238" t="str">
        <f t="shared" si="43"/>
        <v>insert into SKILL (NAME, CLASS, MESSAGE_CODE, EXPERIENCE, RULE_CODE, COST)
values ('Execute', 'Berserker', 'name.berserker.execute', 3, 'name.berserker.execute.rule','X');</v>
      </c>
    </row>
    <row r="239" spans="1:11" x14ac:dyDescent="0.25">
      <c r="B239" s="4" t="s">
        <v>196</v>
      </c>
      <c r="C239" t="s">
        <v>159</v>
      </c>
      <c r="D239" t="str">
        <f t="shared" si="40"/>
        <v>name.knight.oathofhonor</v>
      </c>
      <c r="E239">
        <v>0</v>
      </c>
      <c r="F239" t="str">
        <f t="shared" si="41"/>
        <v>name.knight.oathofhonor.rule</v>
      </c>
      <c r="G239">
        <v>1</v>
      </c>
      <c r="H239" s="4" t="s">
        <v>205</v>
      </c>
      <c r="I239" t="s">
        <v>159</v>
      </c>
      <c r="J239">
        <f t="shared" si="42"/>
        <v>28</v>
      </c>
      <c r="K239" t="str">
        <f t="shared" si="43"/>
        <v>insert into SKILL (NAME, CLASS, MESSAGE_CODE, EXPERIENCE, RULE_CODE, COST)
values ('Oath of Honor', 'Knight', 'name.knight.oathofhonor', 0, 'name.knight.oathofhonor.rule','1');</v>
      </c>
    </row>
    <row r="240" spans="1:11" x14ac:dyDescent="0.25">
      <c r="B240" s="4" t="s">
        <v>197</v>
      </c>
      <c r="C240" t="s">
        <v>159</v>
      </c>
      <c r="D240" t="str">
        <f t="shared" si="40"/>
        <v>name.knight.advance</v>
      </c>
      <c r="E240">
        <v>1</v>
      </c>
      <c r="F240" t="str">
        <f t="shared" si="41"/>
        <v>name.knight.advance.rule</v>
      </c>
      <c r="G240">
        <v>1</v>
      </c>
      <c r="H240" s="4" t="s">
        <v>197</v>
      </c>
      <c r="I240" t="s">
        <v>159</v>
      </c>
      <c r="J240">
        <f t="shared" si="42"/>
        <v>24</v>
      </c>
      <c r="K240" t="str">
        <f t="shared" si="43"/>
        <v>insert into SKILL (NAME, CLASS, MESSAGE_CODE, EXPERIENCE, RULE_CODE, COST)
values ('Advance', 'Knight', 'name.knight.advance', 1, 'name.knight.advance.rule','1');</v>
      </c>
    </row>
    <row r="241" spans="2:11" x14ac:dyDescent="0.25">
      <c r="B241" s="4" t="s">
        <v>198</v>
      </c>
      <c r="C241" t="s">
        <v>159</v>
      </c>
      <c r="D241" t="str">
        <f t="shared" si="40"/>
        <v>name.knight.challenge</v>
      </c>
      <c r="E241">
        <v>1</v>
      </c>
      <c r="F241" t="str">
        <f t="shared" si="41"/>
        <v>name.knight.challenge.rule</v>
      </c>
      <c r="G241">
        <v>0</v>
      </c>
      <c r="H241" s="4" t="s">
        <v>198</v>
      </c>
      <c r="I241" t="s">
        <v>159</v>
      </c>
      <c r="J241">
        <f t="shared" si="42"/>
        <v>26</v>
      </c>
      <c r="K241" t="str">
        <f t="shared" si="43"/>
        <v>insert into SKILL (NAME, CLASS, MESSAGE_CODE, EXPERIENCE, RULE_CODE, COST)
values ('Challenge', 'Knight', 'name.knight.challenge', 1, 'name.knight.challenge.rule','0');</v>
      </c>
    </row>
    <row r="242" spans="2:11" x14ac:dyDescent="0.25">
      <c r="B242" s="4" t="s">
        <v>199</v>
      </c>
      <c r="C242" t="s">
        <v>159</v>
      </c>
      <c r="D242" t="str">
        <f t="shared" si="40"/>
        <v>name.knight.defend</v>
      </c>
      <c r="E242">
        <v>1</v>
      </c>
      <c r="F242" t="str">
        <f t="shared" si="41"/>
        <v>name.knight.defend.rule</v>
      </c>
      <c r="G242">
        <v>1</v>
      </c>
      <c r="H242" s="4" t="s">
        <v>199</v>
      </c>
      <c r="I242" t="s">
        <v>159</v>
      </c>
      <c r="J242">
        <f t="shared" si="42"/>
        <v>23</v>
      </c>
      <c r="K242" t="str">
        <f t="shared" si="43"/>
        <v>insert into SKILL (NAME, CLASS, MESSAGE_CODE, EXPERIENCE, RULE_CODE, COST)
values ('Defend', 'Knight', 'name.knight.defend', 1, 'name.knight.defend.rule','1');</v>
      </c>
    </row>
    <row r="243" spans="2:11" x14ac:dyDescent="0.25">
      <c r="B243" s="4" t="s">
        <v>200</v>
      </c>
      <c r="C243" t="s">
        <v>159</v>
      </c>
      <c r="D243" t="str">
        <f t="shared" si="40"/>
        <v>name.knight.defensetraining</v>
      </c>
      <c r="E243">
        <v>2</v>
      </c>
      <c r="F243" t="str">
        <f t="shared" si="41"/>
        <v>name.knight.defensetraining.rule</v>
      </c>
      <c r="G243">
        <v>0</v>
      </c>
      <c r="H243" s="4" t="s">
        <v>206</v>
      </c>
      <c r="I243" t="s">
        <v>159</v>
      </c>
      <c r="J243">
        <f t="shared" si="42"/>
        <v>32</v>
      </c>
      <c r="K243" t="str">
        <f t="shared" si="43"/>
        <v>insert into SKILL (NAME, CLASS, MESSAGE_CODE, EXPERIENCE, RULE_CODE, COST)
values ('Defense Training', 'Knight', 'name.knight.defensetraining', 2, 'name.knight.defensetraining.rule','0');</v>
      </c>
    </row>
    <row r="244" spans="2:11" x14ac:dyDescent="0.25">
      <c r="B244" s="4" t="s">
        <v>201</v>
      </c>
      <c r="C244" t="s">
        <v>159</v>
      </c>
      <c r="D244" t="str">
        <f t="shared" si="40"/>
        <v>name.knight.guard</v>
      </c>
      <c r="E244">
        <v>2</v>
      </c>
      <c r="F244" t="str">
        <f t="shared" si="41"/>
        <v>name.knight.guard.rule</v>
      </c>
      <c r="G244">
        <v>2</v>
      </c>
      <c r="H244" s="4" t="s">
        <v>201</v>
      </c>
      <c r="I244" t="s">
        <v>159</v>
      </c>
      <c r="J244">
        <f t="shared" si="42"/>
        <v>22</v>
      </c>
      <c r="K244" t="str">
        <f t="shared" si="43"/>
        <v>insert into SKILL (NAME, CLASS, MESSAGE_CODE, EXPERIENCE, RULE_CODE, COST)
values ('Guard', 'Knight', 'name.knight.guard', 2, 'name.knight.guard.rule','2');</v>
      </c>
    </row>
    <row r="245" spans="2:11" x14ac:dyDescent="0.25">
      <c r="B245" s="4" t="s">
        <v>202</v>
      </c>
      <c r="C245" t="s">
        <v>159</v>
      </c>
      <c r="D245" t="str">
        <f t="shared" si="40"/>
        <v>name.knight.shieldslam</v>
      </c>
      <c r="E245">
        <v>2</v>
      </c>
      <c r="F245" t="str">
        <f t="shared" si="41"/>
        <v>name.knight.shieldslam.rule</v>
      </c>
      <c r="G245">
        <v>0</v>
      </c>
      <c r="H245" s="4" t="s">
        <v>207</v>
      </c>
      <c r="I245" t="s">
        <v>159</v>
      </c>
      <c r="J245">
        <f t="shared" si="42"/>
        <v>27</v>
      </c>
      <c r="K245" t="str">
        <f t="shared" si="43"/>
        <v>insert into SKILL (NAME, CLASS, MESSAGE_CODE, EXPERIENCE, RULE_CODE, COST)
values ('Shield Slam', 'Knight', 'name.knight.shieldslam', 2, 'name.knight.shieldslam.rule','0');</v>
      </c>
    </row>
    <row r="246" spans="2:11" x14ac:dyDescent="0.25">
      <c r="B246" s="4" t="s">
        <v>203</v>
      </c>
      <c r="C246" t="s">
        <v>159</v>
      </c>
      <c r="D246" t="str">
        <f t="shared" si="40"/>
        <v>name.knight.inspiration</v>
      </c>
      <c r="E246">
        <v>3</v>
      </c>
      <c r="F246" t="str">
        <f t="shared" si="41"/>
        <v>name.knight.inspiration.rule</v>
      </c>
      <c r="G246">
        <v>0</v>
      </c>
      <c r="H246" s="4" t="s">
        <v>203</v>
      </c>
      <c r="I246" t="s">
        <v>159</v>
      </c>
      <c r="J246">
        <f t="shared" si="42"/>
        <v>28</v>
      </c>
      <c r="K246" t="str">
        <f t="shared" si="43"/>
        <v>insert into SKILL (NAME, CLASS, MESSAGE_CODE, EXPERIENCE, RULE_CODE, COST)
values ('Inspiration', 'Knight', 'name.knight.inspiration', 3, 'name.knight.inspiration.rule','0');</v>
      </c>
    </row>
    <row r="247" spans="2:11" x14ac:dyDescent="0.25">
      <c r="B247" s="4" t="s">
        <v>204</v>
      </c>
      <c r="C247" t="s">
        <v>159</v>
      </c>
      <c r="D247" t="str">
        <f t="shared" si="40"/>
        <v>name.knight.stalwart</v>
      </c>
      <c r="E247">
        <v>3</v>
      </c>
      <c r="F247" t="str">
        <f t="shared" si="41"/>
        <v>name.knight.stalwart.rule</v>
      </c>
      <c r="G247">
        <v>0</v>
      </c>
      <c r="H247" s="4" t="s">
        <v>204</v>
      </c>
      <c r="I247" t="s">
        <v>159</v>
      </c>
      <c r="J247">
        <f t="shared" si="42"/>
        <v>25</v>
      </c>
      <c r="K247" t="str">
        <f t="shared" si="43"/>
        <v>insert into SKILL (NAME, CLASS, MESSAGE_CODE, EXPERIENCE, RULE_CODE, COST)
values ('Stalwart', 'Knight', 'name.knight.stalwart', 3, 'name.knight.stalwart.rule','0');</v>
      </c>
    </row>
    <row r="248" spans="2:11" x14ac:dyDescent="0.25">
      <c r="B248" s="4" t="s">
        <v>208</v>
      </c>
      <c r="C248" t="s">
        <v>160</v>
      </c>
      <c r="D248" t="str">
        <f t="shared" si="40"/>
        <v>name.thief.greedy</v>
      </c>
      <c r="E248">
        <v>0</v>
      </c>
      <c r="F248" t="str">
        <f t="shared" si="41"/>
        <v>name.thief.greedy.rule</v>
      </c>
      <c r="G248">
        <v>1</v>
      </c>
      <c r="H248" s="4" t="s">
        <v>208</v>
      </c>
      <c r="I248" t="s">
        <v>160</v>
      </c>
      <c r="J248">
        <f t="shared" si="42"/>
        <v>22</v>
      </c>
      <c r="K248" t="str">
        <f t="shared" si="43"/>
        <v>insert into SKILL (NAME, CLASS, MESSAGE_CODE, EXPERIENCE, RULE_CODE, COST)
values ('Greedy', 'Thief', 'name.thief.greedy', 0, 'name.thief.greedy.rule','1');</v>
      </c>
    </row>
    <row r="249" spans="2:11" x14ac:dyDescent="0.25">
      <c r="B249" s="4" t="s">
        <v>209</v>
      </c>
      <c r="C249" t="s">
        <v>160</v>
      </c>
      <c r="D249" t="str">
        <f t="shared" si="40"/>
        <v>name.thief.appraisal</v>
      </c>
      <c r="E249">
        <v>1</v>
      </c>
      <c r="F249" t="str">
        <f t="shared" si="41"/>
        <v>name.thief.appraisal.rule</v>
      </c>
      <c r="G249">
        <v>0</v>
      </c>
      <c r="H249" s="4" t="s">
        <v>209</v>
      </c>
      <c r="I249" t="s">
        <v>160</v>
      </c>
      <c r="J249">
        <f t="shared" si="42"/>
        <v>25</v>
      </c>
      <c r="K249" t="str">
        <f t="shared" si="43"/>
        <v>insert into SKILL (NAME, CLASS, MESSAGE_CODE, EXPERIENCE, RULE_CODE, COST)
values ('Appraisal', 'Thief', 'name.thief.appraisal', 1, 'name.thief.appraisal.rule','0');</v>
      </c>
    </row>
    <row r="250" spans="2:11" x14ac:dyDescent="0.25">
      <c r="B250" s="4" t="s">
        <v>210</v>
      </c>
      <c r="C250" t="s">
        <v>160</v>
      </c>
      <c r="D250" t="str">
        <f t="shared" si="40"/>
        <v>name.thief.dirtytricks</v>
      </c>
      <c r="E250">
        <v>1</v>
      </c>
      <c r="F250" t="str">
        <f t="shared" si="41"/>
        <v>name.thief.dirtytricks.rule</v>
      </c>
      <c r="G250">
        <v>1</v>
      </c>
      <c r="H250" s="4" t="s">
        <v>217</v>
      </c>
      <c r="I250" t="s">
        <v>160</v>
      </c>
      <c r="J250">
        <f t="shared" si="42"/>
        <v>27</v>
      </c>
      <c r="K250" t="str">
        <f t="shared" si="43"/>
        <v>insert into SKILL (NAME, CLASS, MESSAGE_CODE, EXPERIENCE, RULE_CODE, COST)
values ('Dirty Tricks', 'Thief', 'name.thief.dirtytricks', 1, 'name.thief.dirtytricks.rule','1');</v>
      </c>
    </row>
    <row r="251" spans="2:11" x14ac:dyDescent="0.25">
      <c r="B251" s="4" t="s">
        <v>211</v>
      </c>
      <c r="C251" t="s">
        <v>160</v>
      </c>
      <c r="D251" t="str">
        <f t="shared" si="40"/>
        <v>name.thief.sneakly</v>
      </c>
      <c r="E251">
        <v>1</v>
      </c>
      <c r="F251" t="str">
        <f t="shared" si="41"/>
        <v>name.thief.sneakly.rule</v>
      </c>
      <c r="G251">
        <v>0</v>
      </c>
      <c r="H251" s="4" t="s">
        <v>211</v>
      </c>
      <c r="I251" t="s">
        <v>160</v>
      </c>
      <c r="J251">
        <f t="shared" si="42"/>
        <v>23</v>
      </c>
      <c r="K251" t="str">
        <f t="shared" si="43"/>
        <v>insert into SKILL (NAME, CLASS, MESSAGE_CODE, EXPERIENCE, RULE_CODE, COST)
values ('Sneakly', 'Thief', 'name.thief.sneakly', 1, 'name.thief.sneakly.rule','0');</v>
      </c>
    </row>
    <row r="252" spans="2:11" x14ac:dyDescent="0.25">
      <c r="B252" s="4" t="s">
        <v>212</v>
      </c>
      <c r="C252" t="s">
        <v>160</v>
      </c>
      <c r="D252" t="str">
        <f t="shared" si="40"/>
        <v>name.thief.caltrops</v>
      </c>
      <c r="E252">
        <v>2</v>
      </c>
      <c r="F252" t="str">
        <f t="shared" si="41"/>
        <v>name.thief.caltrops.rule</v>
      </c>
      <c r="G252">
        <v>1</v>
      </c>
      <c r="H252" s="4" t="s">
        <v>212</v>
      </c>
      <c r="I252" t="s">
        <v>160</v>
      </c>
      <c r="J252">
        <f t="shared" si="42"/>
        <v>24</v>
      </c>
      <c r="K252" t="str">
        <f t="shared" si="43"/>
        <v>insert into SKILL (NAME, CLASS, MESSAGE_CODE, EXPERIENCE, RULE_CODE, COST)
values ('Caltrops', 'Thief', 'name.thief.caltrops', 2, 'name.thief.caltrops.rule','1');</v>
      </c>
    </row>
    <row r="253" spans="2:11" x14ac:dyDescent="0.25">
      <c r="B253" s="4" t="s">
        <v>213</v>
      </c>
      <c r="C253" t="s">
        <v>160</v>
      </c>
      <c r="D253" t="str">
        <f t="shared" si="40"/>
        <v>name.thief.tumble</v>
      </c>
      <c r="E253">
        <v>2</v>
      </c>
      <c r="F253" t="str">
        <f t="shared" si="41"/>
        <v>name.thief.tumble.rule</v>
      </c>
      <c r="G253">
        <v>1</v>
      </c>
      <c r="H253" s="4" t="s">
        <v>213</v>
      </c>
      <c r="I253" t="s">
        <v>160</v>
      </c>
      <c r="J253">
        <f t="shared" si="42"/>
        <v>22</v>
      </c>
      <c r="K253" t="str">
        <f t="shared" si="43"/>
        <v>insert into SKILL (NAME, CLASS, MESSAGE_CODE, EXPERIENCE, RULE_CODE, COST)
values ('Tumble', 'Thief', 'name.thief.tumble', 2, 'name.thief.tumble.rule','1');</v>
      </c>
    </row>
    <row r="254" spans="2:11" x14ac:dyDescent="0.25">
      <c r="B254" s="4" t="s">
        <v>214</v>
      </c>
      <c r="C254" t="s">
        <v>160</v>
      </c>
      <c r="D254" t="str">
        <f t="shared" si="40"/>
        <v>name.thief.unseen</v>
      </c>
      <c r="E254">
        <v>2</v>
      </c>
      <c r="F254" t="str">
        <f t="shared" si="41"/>
        <v>name.thief.unseen.rule</v>
      </c>
      <c r="G254">
        <v>2</v>
      </c>
      <c r="H254" s="4" t="s">
        <v>214</v>
      </c>
      <c r="I254" t="s">
        <v>160</v>
      </c>
      <c r="J254">
        <f t="shared" si="42"/>
        <v>22</v>
      </c>
      <c r="K254" t="str">
        <f t="shared" si="43"/>
        <v>insert into SKILL (NAME, CLASS, MESSAGE_CODE, EXPERIENCE, RULE_CODE, COST)
values ('Unseen', 'Thief', 'name.thief.unseen', 2, 'name.thief.unseen.rule','2');</v>
      </c>
    </row>
    <row r="255" spans="2:11" x14ac:dyDescent="0.25">
      <c r="B255" s="4" t="s">
        <v>215</v>
      </c>
      <c r="C255" t="s">
        <v>160</v>
      </c>
      <c r="D255" t="str">
        <f t="shared" si="40"/>
        <v>name.thief.bushwhack</v>
      </c>
      <c r="E255">
        <v>3</v>
      </c>
      <c r="F255" t="str">
        <f t="shared" si="41"/>
        <v>name.thief.bushwhack.rule</v>
      </c>
      <c r="G255">
        <v>1</v>
      </c>
      <c r="H255" s="4" t="s">
        <v>215</v>
      </c>
      <c r="I255" t="s">
        <v>160</v>
      </c>
      <c r="J255">
        <f t="shared" si="42"/>
        <v>25</v>
      </c>
      <c r="K255" t="str">
        <f t="shared" si="43"/>
        <v>insert into SKILL (NAME, CLASS, MESSAGE_CODE, EXPERIENCE, RULE_CODE, COST)
values ('Bushwhack', 'Thief', 'name.thief.bushwhack', 3, 'name.thief.bushwhack.rule','1');</v>
      </c>
    </row>
    <row r="256" spans="2:11" x14ac:dyDescent="0.25">
      <c r="B256" s="4" t="s">
        <v>216</v>
      </c>
      <c r="C256" t="s">
        <v>160</v>
      </c>
      <c r="D256" t="str">
        <f t="shared" si="40"/>
        <v>name.thief.lurk</v>
      </c>
      <c r="E256">
        <v>3</v>
      </c>
      <c r="F256" t="str">
        <f t="shared" si="41"/>
        <v>name.thief.lurk.rule</v>
      </c>
      <c r="G256">
        <v>1</v>
      </c>
      <c r="H256" s="4" t="s">
        <v>216</v>
      </c>
      <c r="I256" t="s">
        <v>160</v>
      </c>
      <c r="J256">
        <f t="shared" si="42"/>
        <v>20</v>
      </c>
      <c r="K256" t="str">
        <f t="shared" si="43"/>
        <v>insert into SKILL (NAME, CLASS, MESSAGE_CODE, EXPERIENCE, RULE_CODE, COST)
values ('Lurk', 'Thief', 'name.thief.lurk', 3, 'name.thief.lurk.rule','1');</v>
      </c>
    </row>
    <row r="257" spans="2:11" x14ac:dyDescent="0.25">
      <c r="B257" s="4" t="s">
        <v>218</v>
      </c>
      <c r="C257" t="s">
        <v>161</v>
      </c>
      <c r="D257" t="str">
        <f t="shared" si="40"/>
        <v>name.wildlander.nimble</v>
      </c>
      <c r="E257">
        <v>0</v>
      </c>
      <c r="F257" t="str">
        <f t="shared" si="41"/>
        <v>name.wildlander.nimble.rule</v>
      </c>
      <c r="G257">
        <v>1</v>
      </c>
      <c r="H257" s="4" t="s">
        <v>218</v>
      </c>
      <c r="I257" t="s">
        <v>161</v>
      </c>
      <c r="J257">
        <f t="shared" si="42"/>
        <v>27</v>
      </c>
      <c r="K257" t="str">
        <f t="shared" si="43"/>
        <v>insert into SKILL (NAME, CLASS, MESSAGE_CODE, EXPERIENCE, RULE_CODE, COST)
values ('Nimble', 'Wildlander', 'name.wildlander.nimble', 0, 'name.wildlander.nimble.rule','1');</v>
      </c>
    </row>
    <row r="258" spans="2:11" x14ac:dyDescent="0.25">
      <c r="B258" s="4" t="s">
        <v>219</v>
      </c>
      <c r="C258" t="s">
        <v>161</v>
      </c>
      <c r="D258" t="str">
        <f t="shared" si="40"/>
        <v>name.wildlander.accurate</v>
      </c>
      <c r="E258">
        <v>1</v>
      </c>
      <c r="F258" t="str">
        <f t="shared" si="41"/>
        <v>name.wildlander.accurate.rule</v>
      </c>
      <c r="G258">
        <v>0</v>
      </c>
      <c r="H258" s="4" t="s">
        <v>219</v>
      </c>
      <c r="I258" t="s">
        <v>161</v>
      </c>
      <c r="J258">
        <f t="shared" si="42"/>
        <v>29</v>
      </c>
      <c r="K258" t="str">
        <f t="shared" si="43"/>
        <v>insert into SKILL (NAME, CLASS, MESSAGE_CODE, EXPERIENCE, RULE_CODE, COST)
values ('Accurate', 'Wildlander', 'name.wildlander.accurate', 1, 'name.wildlander.accurate.rule','0');</v>
      </c>
    </row>
    <row r="259" spans="2:11" x14ac:dyDescent="0.25">
      <c r="B259" s="4" t="s">
        <v>220</v>
      </c>
      <c r="C259" t="s">
        <v>161</v>
      </c>
      <c r="D259" t="str">
        <f t="shared" si="40"/>
        <v>name.wildlander.dangersense</v>
      </c>
      <c r="E259">
        <v>1</v>
      </c>
      <c r="F259" t="str">
        <f t="shared" si="41"/>
        <v>name.wildlander.dangersense.rule</v>
      </c>
      <c r="G259">
        <v>2</v>
      </c>
      <c r="H259" s="4" t="s">
        <v>227</v>
      </c>
      <c r="I259" t="s">
        <v>161</v>
      </c>
      <c r="J259">
        <f t="shared" si="42"/>
        <v>32</v>
      </c>
      <c r="K259" t="str">
        <f t="shared" si="43"/>
        <v>insert into SKILL (NAME, CLASS, MESSAGE_CODE, EXPERIENCE, RULE_CODE, COST)
values ('Danger Sense', 'Wildlander', 'name.wildlander.dangersense', 1, 'name.wildlander.dangersense.rule','2');</v>
      </c>
    </row>
    <row r="260" spans="2:11" x14ac:dyDescent="0.25">
      <c r="B260" s="4" t="s">
        <v>221</v>
      </c>
      <c r="C260" t="s">
        <v>161</v>
      </c>
      <c r="D260" t="str">
        <f t="shared" si="40"/>
        <v>name.wildlander.eagleeyes</v>
      </c>
      <c r="E260">
        <v>1</v>
      </c>
      <c r="F260" t="str">
        <f t="shared" si="41"/>
        <v>name.wildlander.eagleeyes.rule</v>
      </c>
      <c r="G260">
        <v>0</v>
      </c>
      <c r="H260" s="4" t="s">
        <v>228</v>
      </c>
      <c r="I260" t="s">
        <v>161</v>
      </c>
      <c r="J260">
        <f t="shared" si="42"/>
        <v>30</v>
      </c>
      <c r="K260" t="str">
        <f t="shared" si="43"/>
        <v>insert into SKILL (NAME, CLASS, MESSAGE_CODE, EXPERIENCE, RULE_CODE, COST)
values ('Eagle Eyes', 'Wildlander', 'name.wildlander.eagleeyes', 1, 'name.wildlander.eagleeyes.rule','0');</v>
      </c>
    </row>
    <row r="261" spans="2:11" x14ac:dyDescent="0.25">
      <c r="B261" s="4" t="s">
        <v>222</v>
      </c>
      <c r="C261" t="s">
        <v>161</v>
      </c>
      <c r="D261" t="str">
        <f t="shared" si="40"/>
        <v>name.wildlander.bowmastery</v>
      </c>
      <c r="E261">
        <v>2</v>
      </c>
      <c r="F261" t="str">
        <f t="shared" si="41"/>
        <v>name.wildlander.bowmastery.rule</v>
      </c>
      <c r="G261">
        <v>0</v>
      </c>
      <c r="H261" s="4" t="s">
        <v>229</v>
      </c>
      <c r="I261" t="s">
        <v>161</v>
      </c>
      <c r="J261">
        <f t="shared" si="42"/>
        <v>31</v>
      </c>
      <c r="K261" t="str">
        <f t="shared" si="43"/>
        <v>insert into SKILL (NAME, CLASS, MESSAGE_CODE, EXPERIENCE, RULE_CODE, COST)
values ('Bow Mastery', 'Wildlander', 'name.wildlander.bowmastery', 2, 'name.wildlander.bowmastery.rule','0');</v>
      </c>
    </row>
    <row r="262" spans="2:11" x14ac:dyDescent="0.25">
      <c r="B262" s="4" t="s">
        <v>223</v>
      </c>
      <c r="C262" t="s">
        <v>161</v>
      </c>
      <c r="D262" t="str">
        <f t="shared" si="40"/>
        <v>name.wildlander.firststrike</v>
      </c>
      <c r="E262">
        <v>2</v>
      </c>
      <c r="F262" t="str">
        <f t="shared" si="41"/>
        <v>name.wildlander.firststrike.rule</v>
      </c>
      <c r="G262">
        <v>2</v>
      </c>
      <c r="H262" s="4" t="s">
        <v>230</v>
      </c>
      <c r="I262" t="s">
        <v>161</v>
      </c>
      <c r="J262">
        <f t="shared" si="42"/>
        <v>32</v>
      </c>
      <c r="K262" t="str">
        <f t="shared" si="43"/>
        <v>insert into SKILL (NAME, CLASS, MESSAGE_CODE, EXPERIENCE, RULE_CODE, COST)
values ('First Strike', 'Wildlander', 'name.wildlander.firststrike', 2, 'name.wildlander.firststrike.rule','2');</v>
      </c>
    </row>
    <row r="263" spans="2:11" x14ac:dyDescent="0.25">
      <c r="B263" s="4" t="s">
        <v>224</v>
      </c>
      <c r="C263" t="s">
        <v>161</v>
      </c>
      <c r="D263" t="str">
        <f t="shared" si="40"/>
        <v>name.wildlander.fleetoffoot</v>
      </c>
      <c r="E263">
        <v>2</v>
      </c>
      <c r="F263" t="str">
        <f t="shared" si="41"/>
        <v>name.wildlander.fleetoffoot.rule</v>
      </c>
      <c r="G263">
        <v>0</v>
      </c>
      <c r="H263" s="4" t="s">
        <v>231</v>
      </c>
      <c r="I263" t="s">
        <v>161</v>
      </c>
      <c r="J263">
        <f t="shared" si="42"/>
        <v>32</v>
      </c>
      <c r="K263" t="str">
        <f t="shared" si="43"/>
        <v>insert into SKILL (NAME, CLASS, MESSAGE_CODE, EXPERIENCE, RULE_CODE, COST)
values ('Fleet of Foot', 'Wildlander', 'name.wildlander.fleetoffoot', 2, 'name.wildlander.fleetoffoot.rule','0');</v>
      </c>
    </row>
    <row r="264" spans="2:11" x14ac:dyDescent="0.25">
      <c r="B264" s="4" t="s">
        <v>225</v>
      </c>
      <c r="C264" t="s">
        <v>161</v>
      </c>
      <c r="D264" t="str">
        <f t="shared" si="40"/>
        <v>name.wildlander.blackarrow</v>
      </c>
      <c r="E264">
        <v>3</v>
      </c>
      <c r="F264" t="str">
        <f t="shared" si="41"/>
        <v>name.wildlander.blackarrow.rule</v>
      </c>
      <c r="G264">
        <v>1</v>
      </c>
      <c r="H264" s="4" t="s">
        <v>232</v>
      </c>
      <c r="I264" t="s">
        <v>161</v>
      </c>
      <c r="J264">
        <f t="shared" si="42"/>
        <v>31</v>
      </c>
      <c r="K264" t="str">
        <f t="shared" si="43"/>
        <v>insert into SKILL (NAME, CLASS, MESSAGE_CODE, EXPERIENCE, RULE_CODE, COST)
values ('Black Arrow', 'Wildlander', 'name.wildlander.blackarrow', 3, 'name.wildlander.blackarrow.rule','1');</v>
      </c>
    </row>
    <row r="265" spans="2:11" x14ac:dyDescent="0.25">
      <c r="B265" s="4" t="s">
        <v>226</v>
      </c>
      <c r="C265" t="s">
        <v>161</v>
      </c>
      <c r="D265" t="str">
        <f t="shared" si="40"/>
        <v>name.wildlander.runningshot</v>
      </c>
      <c r="E265">
        <v>3</v>
      </c>
      <c r="F265" t="str">
        <f t="shared" si="41"/>
        <v>name.wildlander.runningshot.rule</v>
      </c>
      <c r="G265">
        <v>0</v>
      </c>
      <c r="H265" s="4" t="s">
        <v>233</v>
      </c>
      <c r="I265" t="s">
        <v>161</v>
      </c>
      <c r="J265">
        <f t="shared" si="42"/>
        <v>32</v>
      </c>
      <c r="K265" t="str">
        <f t="shared" si="43"/>
        <v>insert into SKILL (NAME, CLASS, MESSAGE_CODE, EXPERIENCE, RULE_CODE, COST)
values ('Running Shot', 'Wildlander', 'name.wildlander.runningshot', 3, 'name.wildlander.runningshot.rule','0');</v>
      </c>
    </row>
    <row r="266" spans="2:11" x14ac:dyDescent="0.25">
      <c r="B266" s="4" t="s">
        <v>234</v>
      </c>
      <c r="C266" t="s">
        <v>162</v>
      </c>
      <c r="D266" t="str">
        <f t="shared" si="40"/>
        <v>name.runemaster.runicknowledge</v>
      </c>
      <c r="E266">
        <v>0</v>
      </c>
      <c r="F266" t="str">
        <f t="shared" si="41"/>
        <v>name.runemaster.runicknowledge.rule</v>
      </c>
      <c r="G266">
        <v>0</v>
      </c>
      <c r="H266" s="4" t="s">
        <v>243</v>
      </c>
      <c r="I266" t="s">
        <v>162</v>
      </c>
      <c r="J266">
        <f t="shared" si="42"/>
        <v>35</v>
      </c>
      <c r="K266" t="str">
        <f t="shared" si="43"/>
        <v>insert into SKILL (NAME, CLASS, MESSAGE_CODE, EXPERIENCE, RULE_CODE, COST)
values ('Runic Knowledge', 'Runemaster', 'name.runemaster.runicknowledge', 0, 'name.runemaster.runicknowledge.rule','0');</v>
      </c>
    </row>
    <row r="267" spans="2:11" x14ac:dyDescent="0.25">
      <c r="B267" s="4" t="s">
        <v>235</v>
      </c>
      <c r="C267" t="s">
        <v>162</v>
      </c>
      <c r="D267" t="str">
        <f t="shared" si="40"/>
        <v>name.runemaster.explodingrune</v>
      </c>
      <c r="E267">
        <v>1</v>
      </c>
      <c r="F267" t="str">
        <f t="shared" si="41"/>
        <v>name.runemaster.explodingrune.rule</v>
      </c>
      <c r="G267">
        <v>1</v>
      </c>
      <c r="H267" s="4" t="s">
        <v>244</v>
      </c>
      <c r="I267" t="s">
        <v>162</v>
      </c>
      <c r="J267">
        <f t="shared" si="42"/>
        <v>34</v>
      </c>
      <c r="K267" t="str">
        <f t="shared" si="43"/>
        <v>insert into SKILL (NAME, CLASS, MESSAGE_CODE, EXPERIENCE, RULE_CODE, COST)
values ('Exploding Rune', 'Runemaster', 'name.runemaster.explodingrune', 1, 'name.runemaster.explodingrune.rule','1');</v>
      </c>
    </row>
    <row r="268" spans="2:11" x14ac:dyDescent="0.25">
      <c r="B268" s="4" t="s">
        <v>236</v>
      </c>
      <c r="C268" t="s">
        <v>162</v>
      </c>
      <c r="D268" t="str">
        <f t="shared" si="40"/>
        <v>name.runemaster.ghostarmor</v>
      </c>
      <c r="E268">
        <v>1</v>
      </c>
      <c r="F268" t="str">
        <f t="shared" si="41"/>
        <v>name.runemaster.ghostarmor.rule</v>
      </c>
      <c r="G268">
        <v>1</v>
      </c>
      <c r="H268" s="4" t="s">
        <v>245</v>
      </c>
      <c r="I268" t="s">
        <v>162</v>
      </c>
      <c r="J268">
        <f t="shared" si="42"/>
        <v>31</v>
      </c>
      <c r="K268" t="str">
        <f t="shared" si="43"/>
        <v>insert into SKILL (NAME, CLASS, MESSAGE_CODE, EXPERIENCE, RULE_CODE, COST)
values ('Ghost Armor', 'Runemaster', 'name.runemaster.ghostarmor', 1, 'name.runemaster.ghostarmor.rule','1');</v>
      </c>
    </row>
    <row r="269" spans="2:11" x14ac:dyDescent="0.25">
      <c r="B269" s="4" t="s">
        <v>237</v>
      </c>
      <c r="C269" t="s">
        <v>162</v>
      </c>
      <c r="D269" t="str">
        <f t="shared" si="40"/>
        <v>name.runemaster.inscriberune</v>
      </c>
      <c r="E269">
        <v>1</v>
      </c>
      <c r="F269" t="str">
        <f t="shared" si="41"/>
        <v>name.runemaster.inscriberune.rule</v>
      </c>
      <c r="G269">
        <v>0</v>
      </c>
      <c r="H269" s="4" t="s">
        <v>246</v>
      </c>
      <c r="I269" t="s">
        <v>162</v>
      </c>
      <c r="J269">
        <f t="shared" si="42"/>
        <v>33</v>
      </c>
      <c r="K269" t="str">
        <f t="shared" si="43"/>
        <v>insert into SKILL (NAME, CLASS, MESSAGE_CODE, EXPERIENCE, RULE_CODE, COST)
values ('Inscribe Rune', 'Runemaster', 'name.runemaster.inscriberune', 1, 'name.runemaster.inscriberune.rule','0');</v>
      </c>
    </row>
    <row r="270" spans="2:11" x14ac:dyDescent="0.25">
      <c r="B270" s="4" t="s">
        <v>238</v>
      </c>
      <c r="C270" t="s">
        <v>162</v>
      </c>
      <c r="D270" t="str">
        <f t="shared" si="40"/>
        <v>name.runemaster.ironwill</v>
      </c>
      <c r="E270">
        <v>2</v>
      </c>
      <c r="F270" t="str">
        <f t="shared" si="41"/>
        <v>name.runemaster.ironwill.rule</v>
      </c>
      <c r="G270">
        <v>0</v>
      </c>
      <c r="H270" s="4" t="s">
        <v>247</v>
      </c>
      <c r="I270" t="s">
        <v>162</v>
      </c>
      <c r="J270">
        <f t="shared" si="42"/>
        <v>29</v>
      </c>
      <c r="K270" t="str">
        <f t="shared" si="43"/>
        <v>insert into SKILL (NAME, CLASS, MESSAGE_CODE, EXPERIENCE, RULE_CODE, COST)
values ('Iron Will', 'Runemaster', 'name.runemaster.ironwill', 2, 'name.runemaster.ironwill.rule','0');</v>
      </c>
    </row>
    <row r="271" spans="2:11" x14ac:dyDescent="0.25">
      <c r="B271" s="4" t="s">
        <v>239</v>
      </c>
      <c r="C271" t="s">
        <v>162</v>
      </c>
      <c r="D271" t="str">
        <f t="shared" si="40"/>
        <v>name.runemaster.runemastery</v>
      </c>
      <c r="E271">
        <v>2</v>
      </c>
      <c r="F271" t="str">
        <f t="shared" si="41"/>
        <v>name.runemaster.runemastery.rule</v>
      </c>
      <c r="G271">
        <v>0</v>
      </c>
      <c r="H271" s="4" t="s">
        <v>248</v>
      </c>
      <c r="I271" t="s">
        <v>162</v>
      </c>
      <c r="J271">
        <f t="shared" si="42"/>
        <v>32</v>
      </c>
      <c r="K271" t="str">
        <f t="shared" si="43"/>
        <v>insert into SKILL (NAME, CLASS, MESSAGE_CODE, EXPERIENCE, RULE_CODE, COST)
values ('Rune Mastery', 'Runemaster', 'name.runemaster.runemastery', 2, 'name.runemaster.runemastery.rule','0');</v>
      </c>
    </row>
    <row r="272" spans="2:11" x14ac:dyDescent="0.25">
      <c r="B272" s="4" t="s">
        <v>240</v>
      </c>
      <c r="C272" t="s">
        <v>162</v>
      </c>
      <c r="D272" t="str">
        <f t="shared" si="40"/>
        <v>name.runemaster.runicsorcery</v>
      </c>
      <c r="E272">
        <v>2</v>
      </c>
      <c r="F272" t="str">
        <f t="shared" si="41"/>
        <v>name.runemaster.runicsorcery.rule</v>
      </c>
      <c r="G272">
        <v>1</v>
      </c>
      <c r="H272" s="4" t="s">
        <v>249</v>
      </c>
      <c r="I272" t="s">
        <v>162</v>
      </c>
      <c r="J272">
        <f t="shared" si="42"/>
        <v>33</v>
      </c>
      <c r="K272" t="str">
        <f t="shared" si="43"/>
        <v>insert into SKILL (NAME, CLASS, MESSAGE_CODE, EXPERIENCE, RULE_CODE, COST)
values ('Runic Sorcery', 'Runemaster', 'name.runemaster.runicsorcery', 2, 'name.runemaster.runicsorcery.rule','1');</v>
      </c>
    </row>
    <row r="273" spans="2:11" x14ac:dyDescent="0.25">
      <c r="B273" s="4" t="s">
        <v>241</v>
      </c>
      <c r="C273" t="s">
        <v>162</v>
      </c>
      <c r="D273" t="str">
        <f t="shared" si="40"/>
        <v>name.runemaster.breaktherune</v>
      </c>
      <c r="E273">
        <v>3</v>
      </c>
      <c r="F273" t="str">
        <f t="shared" si="41"/>
        <v>name.runemaster.breaktherune.rule</v>
      </c>
      <c r="G273">
        <v>4</v>
      </c>
      <c r="H273" s="4" t="s">
        <v>250</v>
      </c>
      <c r="I273" t="s">
        <v>162</v>
      </c>
      <c r="J273">
        <f t="shared" si="42"/>
        <v>33</v>
      </c>
      <c r="K273" t="str">
        <f t="shared" si="43"/>
        <v>insert into SKILL (NAME, CLASS, MESSAGE_CODE, EXPERIENCE, RULE_CODE, COST)
values ('Break the Rune', 'Runemaster', 'name.runemaster.breaktherune', 3, 'name.runemaster.breaktherune.rule','4');</v>
      </c>
    </row>
    <row r="274" spans="2:11" x14ac:dyDescent="0.25">
      <c r="B274" s="4" t="s">
        <v>242</v>
      </c>
      <c r="C274" t="s">
        <v>162</v>
      </c>
      <c r="D274" t="str">
        <f t="shared" si="40"/>
        <v>name.runemaster.quickcasting</v>
      </c>
      <c r="E274">
        <v>3</v>
      </c>
      <c r="F274" t="str">
        <f t="shared" si="41"/>
        <v>name.runemaster.quickcasting.rule</v>
      </c>
      <c r="G274">
        <v>2</v>
      </c>
      <c r="H274" s="4" t="s">
        <v>251</v>
      </c>
      <c r="I274" t="s">
        <v>162</v>
      </c>
      <c r="J274">
        <f t="shared" si="42"/>
        <v>33</v>
      </c>
      <c r="K274" t="str">
        <f t="shared" si="43"/>
        <v>insert into SKILL (NAME, CLASS, MESSAGE_CODE, EXPERIENCE, RULE_CODE, COST)
values ('Quick Casting', 'Runemaster', 'name.runemaster.quickcasting', 3, 'name.runemaster.quickcasting.rule','2');</v>
      </c>
    </row>
    <row r="275" spans="2:11" x14ac:dyDescent="0.25">
      <c r="B275" s="4" t="s">
        <v>252</v>
      </c>
      <c r="C275" t="s">
        <v>163</v>
      </c>
      <c r="D275" t="str">
        <f t="shared" si="40"/>
        <v>name.necromancer.raisedead</v>
      </c>
      <c r="E275">
        <v>0</v>
      </c>
      <c r="F275" t="str">
        <f t="shared" si="41"/>
        <v>name.necromancer.raisedead.rule</v>
      </c>
      <c r="G275">
        <v>1</v>
      </c>
      <c r="H275" s="4" t="s">
        <v>261</v>
      </c>
      <c r="I275" t="s">
        <v>163</v>
      </c>
      <c r="J275">
        <f t="shared" ref="J275:J283" si="44">LEN(F275)</f>
        <v>31</v>
      </c>
      <c r="K275" t="str">
        <f t="shared" si="43"/>
        <v>insert into SKILL (NAME, CLASS, MESSAGE_CODE, EXPERIENCE, RULE_CODE, COST)
values ('Raise Dead', 'Necromancer', 'name.necromancer.raisedead', 0, 'name.necromancer.raisedead.rule','1');</v>
      </c>
    </row>
    <row r="276" spans="2:11" x14ac:dyDescent="0.25">
      <c r="B276" s="4" t="s">
        <v>253</v>
      </c>
      <c r="C276" t="s">
        <v>163</v>
      </c>
      <c r="D276" t="str">
        <f t="shared" si="40"/>
        <v>name.necromancer.corpseblast</v>
      </c>
      <c r="E276">
        <v>1</v>
      </c>
      <c r="F276" t="str">
        <f t="shared" si="41"/>
        <v>name.necromancer.corpseblast.rule</v>
      </c>
      <c r="G276">
        <v>1</v>
      </c>
      <c r="H276" s="4" t="s">
        <v>262</v>
      </c>
      <c r="I276" t="s">
        <v>163</v>
      </c>
      <c r="J276">
        <f t="shared" si="44"/>
        <v>33</v>
      </c>
      <c r="K276" t="str">
        <f t="shared" si="43"/>
        <v>insert into SKILL (NAME, CLASS, MESSAGE_CODE, EXPERIENCE, RULE_CODE, COST)
values ('Corpse Blast', 'Necromancer', 'name.necromancer.corpseblast', 1, 'name.necromancer.corpseblast.rule','1');</v>
      </c>
    </row>
    <row r="277" spans="2:11" x14ac:dyDescent="0.25">
      <c r="B277" s="4" t="s">
        <v>254</v>
      </c>
      <c r="C277" t="s">
        <v>163</v>
      </c>
      <c r="D277" t="str">
        <f t="shared" si="40"/>
        <v>name.necromancer.deathlyhaste</v>
      </c>
      <c r="E277">
        <v>1</v>
      </c>
      <c r="F277" t="str">
        <f t="shared" si="41"/>
        <v>name.necromancer.deathlyhaste.rule</v>
      </c>
      <c r="G277">
        <v>0</v>
      </c>
      <c r="H277" s="4" t="s">
        <v>263</v>
      </c>
      <c r="I277" t="s">
        <v>163</v>
      </c>
      <c r="J277">
        <f t="shared" si="44"/>
        <v>34</v>
      </c>
      <c r="K277" t="str">
        <f t="shared" si="43"/>
        <v>insert into SKILL (NAME, CLASS, MESSAGE_CODE, EXPERIENCE, RULE_CODE, COST)
values ('Deathly Haste', 'Necromancer', 'name.necromancer.deathlyhaste', 1, 'name.necromancer.deathlyhaste.rule','0');</v>
      </c>
    </row>
    <row r="278" spans="2:11" x14ac:dyDescent="0.25">
      <c r="B278" s="4" t="s">
        <v>255</v>
      </c>
      <c r="C278" t="s">
        <v>163</v>
      </c>
      <c r="D278" t="str">
        <f t="shared" si="40"/>
        <v>name.necromancer.furyofundeath</v>
      </c>
      <c r="E278">
        <v>1</v>
      </c>
      <c r="F278" t="str">
        <f t="shared" si="41"/>
        <v>name.necromancer.furyofundeath.rule</v>
      </c>
      <c r="G278">
        <v>1</v>
      </c>
      <c r="H278" s="4" t="s">
        <v>264</v>
      </c>
      <c r="I278" t="s">
        <v>163</v>
      </c>
      <c r="J278">
        <f t="shared" si="44"/>
        <v>35</v>
      </c>
      <c r="K278" t="str">
        <f t="shared" si="43"/>
        <v>insert into SKILL (NAME, CLASS, MESSAGE_CODE, EXPERIENCE, RULE_CODE, COST)
values ('Fury of Undeath', 'Necromancer', 'name.necromancer.furyofundeath', 1, 'name.necromancer.furyofundeath.rule','1');</v>
      </c>
    </row>
    <row r="279" spans="2:11" x14ac:dyDescent="0.25">
      <c r="B279" s="4" t="s">
        <v>256</v>
      </c>
      <c r="C279" t="s">
        <v>163</v>
      </c>
      <c r="D279" t="str">
        <f t="shared" si="40"/>
        <v>name.necromancer.darkpact</v>
      </c>
      <c r="E279">
        <v>2</v>
      </c>
      <c r="F279" t="str">
        <f t="shared" si="41"/>
        <v>name.necromancer.darkpact.rule</v>
      </c>
      <c r="G279">
        <v>0</v>
      </c>
      <c r="H279" s="4" t="s">
        <v>265</v>
      </c>
      <c r="I279" t="s">
        <v>163</v>
      </c>
      <c r="J279">
        <f t="shared" si="44"/>
        <v>30</v>
      </c>
      <c r="K279" t="str">
        <f t="shared" si="43"/>
        <v>insert into SKILL (NAME, CLASS, MESSAGE_CODE, EXPERIENCE, RULE_CODE, COST)
values ('Dark Pact', 'Necromancer', 'name.necromancer.darkpact', 2, 'name.necromancer.darkpact.rule','0');</v>
      </c>
    </row>
    <row r="280" spans="2:11" x14ac:dyDescent="0.25">
      <c r="B280" s="4" t="s">
        <v>257</v>
      </c>
      <c r="C280" t="s">
        <v>163</v>
      </c>
      <c r="D280" t="str">
        <f t="shared" si="40"/>
        <v>name.necromancer.undeadmight</v>
      </c>
      <c r="E280">
        <v>2</v>
      </c>
      <c r="F280" t="str">
        <f t="shared" si="41"/>
        <v>name.necromancer.undeadmight.rule</v>
      </c>
      <c r="G280">
        <v>1</v>
      </c>
      <c r="H280" s="4" t="s">
        <v>266</v>
      </c>
      <c r="I280" t="s">
        <v>163</v>
      </c>
      <c r="J280">
        <f t="shared" si="44"/>
        <v>33</v>
      </c>
      <c r="K280" t="str">
        <f t="shared" si="43"/>
        <v>insert into SKILL (NAME, CLASS, MESSAGE_CODE, EXPERIENCE, RULE_CODE, COST)
values ('Undead Might', 'Necromancer', 'name.necromancer.undeadmight', 2, 'name.necromancer.undeadmight.rule','1');</v>
      </c>
    </row>
    <row r="281" spans="2:11" x14ac:dyDescent="0.25">
      <c r="B281" s="4" t="s">
        <v>258</v>
      </c>
      <c r="C281" t="s">
        <v>163</v>
      </c>
      <c r="D281" t="str">
        <f t="shared" si="40"/>
        <v>name.necromancer.vampiricblood</v>
      </c>
      <c r="E281">
        <v>2</v>
      </c>
      <c r="F281" t="str">
        <f t="shared" si="41"/>
        <v>name.necromancer.vampiricblood.rule</v>
      </c>
      <c r="G281">
        <v>0</v>
      </c>
      <c r="H281" s="4" t="s">
        <v>267</v>
      </c>
      <c r="I281" t="s">
        <v>163</v>
      </c>
      <c r="J281">
        <f t="shared" si="44"/>
        <v>35</v>
      </c>
      <c r="K281" t="str">
        <f t="shared" si="43"/>
        <v>insert into SKILL (NAME, CLASS, MESSAGE_CODE, EXPERIENCE, RULE_CODE, COST)
values ('Vampiric Blood', 'Necromancer', 'name.necromancer.vampiricblood', 2, 'name.necromancer.vampiricblood.rule','0');</v>
      </c>
    </row>
    <row r="282" spans="2:11" x14ac:dyDescent="0.25">
      <c r="B282" s="4" t="s">
        <v>259</v>
      </c>
      <c r="C282" t="s">
        <v>163</v>
      </c>
      <c r="D282" t="str">
        <f t="shared" si="40"/>
        <v>name.necromancer.armyofdeath</v>
      </c>
      <c r="E282">
        <v>3</v>
      </c>
      <c r="F282" t="str">
        <f t="shared" si="41"/>
        <v>name.necromancer.armyofdeath.rule</v>
      </c>
      <c r="G282">
        <v>2</v>
      </c>
      <c r="H282" s="4" t="s">
        <v>268</v>
      </c>
      <c r="I282" t="s">
        <v>163</v>
      </c>
      <c r="J282">
        <f t="shared" si="44"/>
        <v>33</v>
      </c>
      <c r="K282" t="str">
        <f t="shared" si="43"/>
        <v>insert into SKILL (NAME, CLASS, MESSAGE_CODE, EXPERIENCE, RULE_CODE, COST)
values ('Army of Death', 'Necromancer', 'name.necromancer.armyofdeath', 3, 'name.necromancer.armyofdeath.rule','2');</v>
      </c>
    </row>
    <row r="283" spans="2:11" x14ac:dyDescent="0.25">
      <c r="B283" s="4" t="s">
        <v>260</v>
      </c>
      <c r="C283" t="s">
        <v>163</v>
      </c>
      <c r="D283" t="str">
        <f t="shared" si="40"/>
        <v>name.necromancer.dyingcommand</v>
      </c>
      <c r="E283">
        <v>3</v>
      </c>
      <c r="F283" t="str">
        <f t="shared" si="41"/>
        <v>name.necromancer.dyingcommand.rule</v>
      </c>
      <c r="G283">
        <v>2</v>
      </c>
      <c r="H283" s="4" t="s">
        <v>269</v>
      </c>
      <c r="I283" t="s">
        <v>163</v>
      </c>
      <c r="J283">
        <f t="shared" si="44"/>
        <v>34</v>
      </c>
      <c r="K283" t="str">
        <f t="shared" si="43"/>
        <v>insert into SKILL (NAME, CLASS, MESSAGE_CODE, EXPERIENCE, RULE_CODE, COST)
values ('Dying Command', 'Necromancer', 'name.necromancer.dyingcommand', 3, 'name.necromancer.dyingcommand.rule','2');</v>
      </c>
    </row>
    <row r="284" spans="2:11" x14ac:dyDescent="0.25">
      <c r="B284" s="4" t="s">
        <v>270</v>
      </c>
      <c r="C284" t="s">
        <v>164</v>
      </c>
      <c r="D284" t="str">
        <f t="shared" si="40"/>
        <v>name.disciple.prayerofhealing</v>
      </c>
      <c r="E284">
        <v>0</v>
      </c>
      <c r="F284" t="str">
        <f t="shared" si="41"/>
        <v>name.disciple.prayerofhealing.rule</v>
      </c>
      <c r="G284">
        <v>1</v>
      </c>
      <c r="H284" s="4" t="s">
        <v>279</v>
      </c>
      <c r="I284" t="s">
        <v>164</v>
      </c>
      <c r="J284">
        <f t="shared" ref="J284:J292" si="45">LEN(F284)</f>
        <v>34</v>
      </c>
      <c r="K284" t="str">
        <f t="shared" si="43"/>
        <v>insert into SKILL (NAME, CLASS, MESSAGE_CODE, EXPERIENCE, RULE_CODE, COST)
values ('Prayer of Healing', 'Disciple', 'name.disciple.prayerofhealing', 0, 'name.disciple.prayerofhealing.rule','1');</v>
      </c>
    </row>
    <row r="285" spans="2:11" x14ac:dyDescent="0.25">
      <c r="B285" s="4" t="s">
        <v>271</v>
      </c>
      <c r="C285" t="s">
        <v>164</v>
      </c>
      <c r="D285" t="str">
        <f t="shared" si="40"/>
        <v>name.disciple.armoroffaith</v>
      </c>
      <c r="E285">
        <v>1</v>
      </c>
      <c r="F285" t="str">
        <f t="shared" si="41"/>
        <v>name.disciple.armoroffaith.rule</v>
      </c>
      <c r="G285">
        <v>0</v>
      </c>
      <c r="H285" s="4" t="s">
        <v>280</v>
      </c>
      <c r="I285" t="s">
        <v>164</v>
      </c>
      <c r="J285">
        <f t="shared" si="45"/>
        <v>31</v>
      </c>
      <c r="K285" t="str">
        <f t="shared" si="43"/>
        <v>insert into SKILL (NAME, CLASS, MESSAGE_CODE, EXPERIENCE, RULE_CODE, COST)
values ('Armor of Faith', 'Disciple', 'name.disciple.armoroffaith', 1, 'name.disciple.armoroffaith.rule','0');</v>
      </c>
    </row>
    <row r="286" spans="2:11" x14ac:dyDescent="0.25">
      <c r="B286" s="4" t="s">
        <v>272</v>
      </c>
      <c r="C286" t="s">
        <v>164</v>
      </c>
      <c r="D286" t="str">
        <f t="shared" si="40"/>
        <v>name.disciple.blessedstrike</v>
      </c>
      <c r="E286">
        <v>1</v>
      </c>
      <c r="F286" t="str">
        <f t="shared" si="41"/>
        <v>name.disciple.blessedstrike.rule</v>
      </c>
      <c r="G286">
        <v>1</v>
      </c>
      <c r="H286" s="4" t="s">
        <v>281</v>
      </c>
      <c r="I286" t="s">
        <v>164</v>
      </c>
      <c r="J286">
        <f t="shared" si="45"/>
        <v>32</v>
      </c>
      <c r="K286" t="str">
        <f t="shared" si="43"/>
        <v>insert into SKILL (NAME, CLASS, MESSAGE_CODE, EXPERIENCE, RULE_CODE, COST)
values ('Blessed Strike', 'Disciple', 'name.disciple.blessedstrike', 1, 'name.disciple.blessedstrike.rule','1');</v>
      </c>
    </row>
    <row r="287" spans="2:11" x14ac:dyDescent="0.25">
      <c r="B287" s="4" t="s">
        <v>273</v>
      </c>
      <c r="C287" t="s">
        <v>164</v>
      </c>
      <c r="D287" t="str">
        <f t="shared" si="40"/>
        <v>name.disciple.cleansingtouch</v>
      </c>
      <c r="E287">
        <v>1</v>
      </c>
      <c r="F287" t="str">
        <f t="shared" si="41"/>
        <v>name.disciple.cleansingtouch.rule</v>
      </c>
      <c r="G287">
        <v>0</v>
      </c>
      <c r="H287" s="4" t="s">
        <v>282</v>
      </c>
      <c r="I287" t="s">
        <v>164</v>
      </c>
      <c r="J287">
        <f t="shared" si="45"/>
        <v>33</v>
      </c>
      <c r="K287" t="str">
        <f t="shared" si="43"/>
        <v>insert into SKILL (NAME, CLASS, MESSAGE_CODE, EXPERIENCE, RULE_CODE, COST)
values ('Cleansing Touch', 'Disciple', 'name.disciple.cleansingtouch', 1, 'name.disciple.cleansingtouch.rule','0');</v>
      </c>
    </row>
    <row r="288" spans="2:11" x14ac:dyDescent="0.25">
      <c r="B288" s="4" t="s">
        <v>274</v>
      </c>
      <c r="C288" t="s">
        <v>164</v>
      </c>
      <c r="D288" t="str">
        <f t="shared" si="40"/>
        <v>name.disciple.divinefury</v>
      </c>
      <c r="E288">
        <v>2</v>
      </c>
      <c r="F288" t="str">
        <f t="shared" si="41"/>
        <v>name.disciple.divinefury.rule</v>
      </c>
      <c r="G288">
        <v>0</v>
      </c>
      <c r="H288" s="4" t="s">
        <v>283</v>
      </c>
      <c r="I288" t="s">
        <v>164</v>
      </c>
      <c r="J288">
        <f t="shared" si="45"/>
        <v>29</v>
      </c>
      <c r="K288" t="str">
        <f t="shared" si="43"/>
        <v>insert into SKILL (NAME, CLASS, MESSAGE_CODE, EXPERIENCE, RULE_CODE, COST)
values ('Divine Fury', 'Disciple', 'name.disciple.divinefury', 2, 'name.disciple.divinefury.rule','0');</v>
      </c>
    </row>
    <row r="289" spans="1:11" x14ac:dyDescent="0.25">
      <c r="B289" s="4" t="s">
        <v>275</v>
      </c>
      <c r="C289" t="s">
        <v>164</v>
      </c>
      <c r="D289" t="str">
        <f t="shared" si="40"/>
        <v>name.disciple.prayerofpeace</v>
      </c>
      <c r="E289">
        <v>2</v>
      </c>
      <c r="F289" t="str">
        <f t="shared" si="41"/>
        <v>name.disciple.prayerofpeace.rule</v>
      </c>
      <c r="G289">
        <v>2</v>
      </c>
      <c r="H289" s="4" t="s">
        <v>284</v>
      </c>
      <c r="I289" t="s">
        <v>164</v>
      </c>
      <c r="J289">
        <f t="shared" si="45"/>
        <v>32</v>
      </c>
      <c r="K289" t="str">
        <f t="shared" si="43"/>
        <v>insert into SKILL (NAME, CLASS, MESSAGE_CODE, EXPERIENCE, RULE_CODE, COST)
values ('Prayer of Peace', 'Disciple', 'name.disciple.prayerofpeace', 2, 'name.disciple.prayerofpeace.rule','2');</v>
      </c>
    </row>
    <row r="290" spans="1:11" x14ac:dyDescent="0.25">
      <c r="B290" s="4" t="s">
        <v>276</v>
      </c>
      <c r="C290" t="s">
        <v>164</v>
      </c>
      <c r="D290" t="str">
        <f t="shared" si="40"/>
        <v>name.disciple.timeofneed</v>
      </c>
      <c r="E290">
        <v>2</v>
      </c>
      <c r="F290" t="str">
        <f t="shared" si="41"/>
        <v>name.disciple.timeofneed.rule</v>
      </c>
      <c r="G290">
        <v>0</v>
      </c>
      <c r="H290" s="4" t="s">
        <v>285</v>
      </c>
      <c r="I290" t="s">
        <v>164</v>
      </c>
      <c r="J290">
        <f t="shared" si="45"/>
        <v>29</v>
      </c>
      <c r="K290" t="str">
        <f t="shared" si="43"/>
        <v>insert into SKILL (NAME, CLASS, MESSAGE_CODE, EXPERIENCE, RULE_CODE, COST)
values ('Time of Need', 'Disciple', 'name.disciple.timeofneed', 2, 'name.disciple.timeofneed.rule','0');</v>
      </c>
    </row>
    <row r="291" spans="1:11" x14ac:dyDescent="0.25">
      <c r="B291" s="4" t="s">
        <v>277</v>
      </c>
      <c r="C291" t="s">
        <v>164</v>
      </c>
      <c r="D291" t="str">
        <f t="shared" si="40"/>
        <v>name.disciple.holypower</v>
      </c>
      <c r="E291">
        <v>3</v>
      </c>
      <c r="F291" t="str">
        <f t="shared" si="41"/>
        <v>name.disciple.holypower.rule</v>
      </c>
      <c r="G291">
        <v>0</v>
      </c>
      <c r="H291" s="4" t="s">
        <v>286</v>
      </c>
      <c r="I291" t="s">
        <v>164</v>
      </c>
      <c r="J291">
        <f t="shared" si="45"/>
        <v>28</v>
      </c>
      <c r="K291" t="str">
        <f t="shared" si="43"/>
        <v>insert into SKILL (NAME, CLASS, MESSAGE_CODE, EXPERIENCE, RULE_CODE, COST)
values ('Holy Power', 'Disciple', 'name.disciple.holypower', 3, 'name.disciple.holypower.rule','0');</v>
      </c>
    </row>
    <row r="292" spans="1:11" x14ac:dyDescent="0.25">
      <c r="B292" s="4" t="s">
        <v>278</v>
      </c>
      <c r="C292" t="s">
        <v>164</v>
      </c>
      <c r="D292" t="str">
        <f t="shared" si="40"/>
        <v>name.disciple.radiantlight</v>
      </c>
      <c r="E292">
        <v>3</v>
      </c>
      <c r="F292" t="str">
        <f t="shared" si="41"/>
        <v>name.disciple.radiantlight.rule</v>
      </c>
      <c r="G292">
        <v>3</v>
      </c>
      <c r="H292" s="4" t="s">
        <v>287</v>
      </c>
      <c r="I292" t="s">
        <v>164</v>
      </c>
      <c r="J292">
        <f t="shared" si="45"/>
        <v>31</v>
      </c>
      <c r="K292" t="str">
        <f t="shared" si="43"/>
        <v>insert into SKILL (NAME, CLASS, MESSAGE_CODE, EXPERIENCE, RULE_CODE, COST)
values ('Radiant Light', 'Disciple', 'name.disciple.radiantlight', 3, 'name.disciple.radiantlight.rule','3');</v>
      </c>
    </row>
    <row r="293" spans="1:11" x14ac:dyDescent="0.25">
      <c r="B293" s="4" t="s">
        <v>288</v>
      </c>
      <c r="C293" t="s">
        <v>165</v>
      </c>
      <c r="D293" t="str">
        <f t="shared" si="40"/>
        <v>name.spiritspeaker.stoneskin</v>
      </c>
      <c r="E293">
        <v>0</v>
      </c>
      <c r="F293" t="str">
        <f t="shared" si="41"/>
        <v>name.spiritspeaker.stoneskin.rule</v>
      </c>
      <c r="G293">
        <v>1</v>
      </c>
      <c r="H293" s="4" t="s">
        <v>288</v>
      </c>
      <c r="I293" t="s">
        <v>165</v>
      </c>
      <c r="J293">
        <f t="shared" ref="J293:J301" si="46">LEN(F293)</f>
        <v>33</v>
      </c>
      <c r="K293" t="str">
        <f t="shared" si="43"/>
        <v>insert into SKILL (NAME, CLASS, MESSAGE_CODE, EXPERIENCE, RULE_CODE, COST)
values ('Stoneskin', 'Spiritspeaker', 'name.spiritspeaker.stoneskin', 0, 'name.spiritspeaker.stoneskin.rule','1');</v>
      </c>
    </row>
    <row r="294" spans="1:11" x14ac:dyDescent="0.25">
      <c r="B294" s="4" t="s">
        <v>289</v>
      </c>
      <c r="C294" t="s">
        <v>165</v>
      </c>
      <c r="D294" t="str">
        <f t="shared" si="40"/>
        <v>name.spiritspeaker.drainspirit</v>
      </c>
      <c r="E294">
        <v>1</v>
      </c>
      <c r="F294" t="str">
        <f t="shared" si="41"/>
        <v>name.spiritspeaker.drainspirit.rule</v>
      </c>
      <c r="G294">
        <v>1</v>
      </c>
      <c r="H294" s="4" t="s">
        <v>297</v>
      </c>
      <c r="I294" t="s">
        <v>165</v>
      </c>
      <c r="J294">
        <f t="shared" si="46"/>
        <v>35</v>
      </c>
      <c r="K294" t="str">
        <f t="shared" si="43"/>
        <v>insert into SKILL (NAME, CLASS, MESSAGE_CODE, EXPERIENCE, RULE_CODE, COST)
values ('Drain Spirit', 'Spiritspeaker', 'name.spiritspeaker.drainspirit', 1, 'name.spiritspeaker.drainspirit.rule','1');</v>
      </c>
    </row>
    <row r="295" spans="1:11" x14ac:dyDescent="0.25">
      <c r="B295" s="4" t="s">
        <v>290</v>
      </c>
      <c r="C295" t="s">
        <v>165</v>
      </c>
      <c r="D295" t="str">
        <f t="shared" ref="D295:D301" si="47">LOWER(B$229)&amp;"."&amp;LOWER(I295)&amp;"."&amp;LOWER(H295)</f>
        <v>name.spiritspeaker.healingrain</v>
      </c>
      <c r="E295">
        <v>1</v>
      </c>
      <c r="F295" t="str">
        <f t="shared" ref="F295:F301" si="48">LOWER(B$229)&amp;"."&amp;LOWER(I295)&amp;"."&amp;LOWER(H295)&amp;".rule"</f>
        <v>name.spiritspeaker.healingrain.rule</v>
      </c>
      <c r="G295">
        <v>2</v>
      </c>
      <c r="H295" s="4" t="s">
        <v>298</v>
      </c>
      <c r="I295" t="s">
        <v>165</v>
      </c>
      <c r="J295">
        <f t="shared" si="46"/>
        <v>35</v>
      </c>
      <c r="K295" t="str">
        <f t="shared" ref="K295:K301" si="49">"insert into "&amp;A$229&amp;" ("&amp;B$229&amp;", "&amp;C$229&amp;", "&amp;D$229&amp;", "&amp;E$229&amp;", "&amp;F$229&amp;", "&amp;G$229&amp;")
values ('"&amp;B295&amp;"', '"&amp;C295&amp;"', '"&amp;D295&amp;"', "&amp;E295&amp;", '"&amp;F295&amp;"','"&amp;G295&amp;"');"</f>
        <v>insert into SKILL (NAME, CLASS, MESSAGE_CODE, EXPERIENCE, RULE_CODE, COST)
values ('Healing Rain', 'Spiritspeaker', 'name.spiritspeaker.healingrain', 1, 'name.spiritspeaker.healingrain.rule','2');</v>
      </c>
    </row>
    <row r="296" spans="1:11" x14ac:dyDescent="0.25">
      <c r="B296" s="4" t="s">
        <v>291</v>
      </c>
      <c r="C296" t="s">
        <v>165</v>
      </c>
      <c r="D296" t="str">
        <f t="shared" si="47"/>
        <v>name.spiritspeaker.sharedpain</v>
      </c>
      <c r="E296">
        <v>1</v>
      </c>
      <c r="F296" t="str">
        <f t="shared" si="48"/>
        <v>name.spiritspeaker.sharedpain.rule</v>
      </c>
      <c r="G296">
        <v>1</v>
      </c>
      <c r="H296" s="4" t="s">
        <v>299</v>
      </c>
      <c r="I296" t="s">
        <v>165</v>
      </c>
      <c r="J296">
        <f t="shared" si="46"/>
        <v>34</v>
      </c>
      <c r="K296" t="str">
        <f t="shared" si="49"/>
        <v>insert into SKILL (NAME, CLASS, MESSAGE_CODE, EXPERIENCE, RULE_CODE, COST)
values ('Shared Pain', 'Spiritspeaker', 'name.spiritspeaker.sharedpain', 1, 'name.spiritspeaker.sharedpain.rule','1');</v>
      </c>
    </row>
    <row r="297" spans="1:11" x14ac:dyDescent="0.25">
      <c r="B297" s="4" t="s">
        <v>292</v>
      </c>
      <c r="C297" t="s">
        <v>165</v>
      </c>
      <c r="D297" t="str">
        <f t="shared" si="47"/>
        <v>name.spiritspeaker.cloudofmist</v>
      </c>
      <c r="E297">
        <v>2</v>
      </c>
      <c r="F297" t="str">
        <f t="shared" si="48"/>
        <v>name.spiritspeaker.cloudofmist.rule</v>
      </c>
      <c r="G297">
        <v>1</v>
      </c>
      <c r="H297" s="4" t="s">
        <v>300</v>
      </c>
      <c r="I297" t="s">
        <v>165</v>
      </c>
      <c r="J297">
        <f t="shared" si="46"/>
        <v>35</v>
      </c>
      <c r="K297" t="str">
        <f t="shared" si="49"/>
        <v>insert into SKILL (NAME, CLASS, MESSAGE_CODE, EXPERIENCE, RULE_CODE, COST)
values ('Cloud of Mist', 'Spiritspeaker', 'name.spiritspeaker.cloudofmist', 2, 'name.spiritspeaker.cloudofmist.rule','1');</v>
      </c>
    </row>
    <row r="298" spans="1:11" x14ac:dyDescent="0.25">
      <c r="B298" s="4" t="s">
        <v>293</v>
      </c>
      <c r="C298" t="s">
        <v>165</v>
      </c>
      <c r="D298" t="str">
        <f t="shared" si="47"/>
        <v>name.spiritspeaker.naturesbounty</v>
      </c>
      <c r="E298">
        <v>2</v>
      </c>
      <c r="F298" t="str">
        <f t="shared" si="48"/>
        <v>name.spiritspeaker.naturesbounty.rule</v>
      </c>
      <c r="G298">
        <v>0</v>
      </c>
      <c r="H298" s="4" t="s">
        <v>301</v>
      </c>
      <c r="I298" t="s">
        <v>165</v>
      </c>
      <c r="J298">
        <f t="shared" si="46"/>
        <v>37</v>
      </c>
      <c r="K298" t="str">
        <f t="shared" si="49"/>
        <v>insert into SKILL (NAME, CLASS, MESSAGE_CODE, EXPERIENCE, RULE_CODE, COST)
values ('Nature's Bounty', 'Spiritspeaker', 'name.spiritspeaker.naturesbounty', 2, 'name.spiritspeaker.naturesbounty.rule','0');</v>
      </c>
    </row>
    <row r="299" spans="1:11" x14ac:dyDescent="0.25">
      <c r="B299" s="4" t="s">
        <v>294</v>
      </c>
      <c r="C299" t="s">
        <v>165</v>
      </c>
      <c r="D299" t="str">
        <f t="shared" si="47"/>
        <v>name.spiritspeaker.tempest</v>
      </c>
      <c r="E299">
        <v>2</v>
      </c>
      <c r="F299" t="str">
        <f t="shared" si="48"/>
        <v>name.spiritspeaker.tempest.rule</v>
      </c>
      <c r="G299">
        <v>2</v>
      </c>
      <c r="H299" s="4" t="s">
        <v>294</v>
      </c>
      <c r="I299" t="s">
        <v>165</v>
      </c>
      <c r="J299">
        <f t="shared" si="46"/>
        <v>31</v>
      </c>
      <c r="K299" t="str">
        <f t="shared" si="49"/>
        <v>insert into SKILL (NAME, CLASS, MESSAGE_CODE, EXPERIENCE, RULE_CODE, COST)
values ('Tempest', 'Spiritspeaker', 'name.spiritspeaker.tempest', 2, 'name.spiritspeaker.tempest.rule','2');</v>
      </c>
    </row>
    <row r="300" spans="1:11" x14ac:dyDescent="0.25">
      <c r="B300" s="4" t="s">
        <v>295</v>
      </c>
      <c r="C300" t="s">
        <v>165</v>
      </c>
      <c r="D300" t="str">
        <f t="shared" si="47"/>
        <v>name.spiritspeaker.ancestorspirits</v>
      </c>
      <c r="E300">
        <v>3</v>
      </c>
      <c r="F300" t="str">
        <f t="shared" si="48"/>
        <v>name.spiritspeaker.ancestorspirits.rule</v>
      </c>
      <c r="G300">
        <v>1</v>
      </c>
      <c r="H300" s="4" t="s">
        <v>302</v>
      </c>
      <c r="I300" t="s">
        <v>165</v>
      </c>
      <c r="J300">
        <f t="shared" si="46"/>
        <v>39</v>
      </c>
      <c r="K300" t="str">
        <f t="shared" si="49"/>
        <v>insert into SKILL (NAME, CLASS, MESSAGE_CODE, EXPERIENCE, RULE_CODE, COST)
values ('Ancestor Spirits', 'Spiritspeaker', 'name.spiritspeaker.ancestorspirits', 3, 'name.spiritspeaker.ancestorspirits.rule','1');</v>
      </c>
    </row>
    <row r="301" spans="1:11" x14ac:dyDescent="0.25">
      <c r="B301" s="4" t="s">
        <v>296</v>
      </c>
      <c r="C301" t="s">
        <v>165</v>
      </c>
      <c r="D301" t="str">
        <f t="shared" si="47"/>
        <v>name.spiritspeaker.vigor</v>
      </c>
      <c r="E301">
        <v>3</v>
      </c>
      <c r="F301" t="str">
        <f t="shared" si="48"/>
        <v>name.spiritspeaker.vigor.rule</v>
      </c>
      <c r="G301">
        <v>0</v>
      </c>
      <c r="H301" s="4" t="s">
        <v>296</v>
      </c>
      <c r="I301" t="s">
        <v>165</v>
      </c>
      <c r="J301">
        <f t="shared" si="46"/>
        <v>29</v>
      </c>
      <c r="K301" t="str">
        <f t="shared" si="49"/>
        <v>insert into SKILL (NAME, CLASS, MESSAGE_CODE, EXPERIENCE, RULE_CODE, COST)
values ('Vigor', 'Spiritspeaker', 'name.spiritspeaker.vigor', 3, 'name.spiritspeaker.vigor.rule','0');</v>
      </c>
    </row>
    <row r="302" spans="1:11" x14ac:dyDescent="0.25">
      <c r="B302" s="4"/>
      <c r="C302" s="4"/>
    </row>
    <row r="303" spans="1:11" x14ac:dyDescent="0.25">
      <c r="A303" t="s">
        <v>48</v>
      </c>
      <c r="B303" s="2" t="s">
        <v>5</v>
      </c>
      <c r="C303" s="1" t="s">
        <v>6</v>
      </c>
    </row>
    <row r="304" spans="1:11" x14ac:dyDescent="0.25">
      <c r="B304" t="s">
        <v>51</v>
      </c>
      <c r="C304" t="str">
        <f>LOWER(REPLACE(A$303,SEARCH("_",A$303),1,""))&amp;"."&amp;LOWER(B304)</f>
        <v>itemtype.act1</v>
      </c>
      <c r="K304" t="str">
        <f>"insert into "&amp;A$303&amp;" ("&amp;B$303&amp;", "&amp;C$303&amp;")
values ('"&amp;B304&amp;"', '"&amp;C304&amp;"');"</f>
        <v>insert into ITEM_TYPE (NAME, MESSAGE_CODE)
values ('Act1', 'itemtype.act1');</v>
      </c>
    </row>
    <row r="305" spans="1:11" x14ac:dyDescent="0.25">
      <c r="B305" t="s">
        <v>52</v>
      </c>
      <c r="C305" t="str">
        <f t="shared" ref="C305:C307" si="50">LOWER(REPLACE(A$303,SEARCH("_",A$303),1,""))&amp;"."&amp;LOWER(B305)</f>
        <v>itemtype.act2</v>
      </c>
      <c r="K305" t="str">
        <f t="shared" ref="K305:K307" si="51">"insert into "&amp;A$303&amp;" ("&amp;B$303&amp;", "&amp;C$303&amp;")
values ('"&amp;B305&amp;"', '"&amp;C305&amp;"');"</f>
        <v>insert into ITEM_TYPE (NAME, MESSAGE_CODE)
values ('Act2', 'itemtype.act2');</v>
      </c>
    </row>
    <row r="306" spans="1:11" x14ac:dyDescent="0.25">
      <c r="B306" t="s">
        <v>49</v>
      </c>
      <c r="C306" t="str">
        <f t="shared" si="50"/>
        <v>itemtype.class</v>
      </c>
      <c r="K306" t="str">
        <f t="shared" si="51"/>
        <v>insert into ITEM_TYPE (NAME, MESSAGE_CODE)
values ('Class', 'itemtype.class');</v>
      </c>
    </row>
    <row r="307" spans="1:11" x14ac:dyDescent="0.25">
      <c r="B307" t="s">
        <v>50</v>
      </c>
      <c r="C307" t="str">
        <f t="shared" si="50"/>
        <v>itemtype.relic</v>
      </c>
      <c r="K307" t="str">
        <f t="shared" si="51"/>
        <v>insert into ITEM_TYPE (NAME, MESSAGE_CODE)
values ('Relic', 'itemtype.relic');</v>
      </c>
    </row>
    <row r="309" spans="1:11" x14ac:dyDescent="0.25">
      <c r="A309" t="s">
        <v>55</v>
      </c>
      <c r="B309" s="2" t="s">
        <v>5</v>
      </c>
      <c r="C309" s="1" t="s">
        <v>6</v>
      </c>
    </row>
    <row r="310" spans="1:11" x14ac:dyDescent="0.25">
      <c r="B310" t="s">
        <v>307</v>
      </c>
      <c r="C310" t="str">
        <f>LOWER(A$309)&amp;"."&amp;LOWER(F310)</f>
        <v>trait.axe</v>
      </c>
      <c r="F310" t="s">
        <v>307</v>
      </c>
      <c r="K310" t="str">
        <f>"insert into "&amp;A$309&amp;" ("&amp;B$309&amp;", "&amp;C$309&amp;")
values ('"&amp;B310&amp;"', '"&amp;C310&amp;"');"</f>
        <v>insert into TRAIT (NAME, MESSAGE_CODE)
values ('Axe', 'trait.axe');</v>
      </c>
    </row>
    <row r="311" spans="1:11" x14ac:dyDescent="0.25">
      <c r="B311" t="s">
        <v>310</v>
      </c>
      <c r="C311" t="str">
        <f t="shared" ref="C311:C329" si="52">LOWER(A$309)&amp;"."&amp;LOWER(F311)</f>
        <v>trait.blade</v>
      </c>
      <c r="F311" t="s">
        <v>310</v>
      </c>
      <c r="K311" t="str">
        <f t="shared" ref="K311:K329" si="53">"insert into "&amp;A$309&amp;" ("&amp;B$309&amp;", "&amp;C$309&amp;")
values ('"&amp;B311&amp;"', '"&amp;C311&amp;"');"</f>
        <v>insert into TRAIT (NAME, MESSAGE_CODE)
values ('Blade', 'trait.blade');</v>
      </c>
    </row>
    <row r="312" spans="1:11" x14ac:dyDescent="0.25">
      <c r="B312" t="s">
        <v>322</v>
      </c>
      <c r="C312" t="str">
        <f t="shared" si="52"/>
        <v>trait.boots</v>
      </c>
      <c r="F312" t="s">
        <v>322</v>
      </c>
      <c r="K312" t="str">
        <f t="shared" si="53"/>
        <v>insert into TRAIT (NAME, MESSAGE_CODE)
values ('Boots', 'trait.boots');</v>
      </c>
    </row>
    <row r="313" spans="1:11" x14ac:dyDescent="0.25">
      <c r="B313" t="s">
        <v>309</v>
      </c>
      <c r="C313" t="str">
        <f t="shared" si="52"/>
        <v>trait.bow</v>
      </c>
      <c r="F313" t="s">
        <v>309</v>
      </c>
      <c r="K313" t="str">
        <f t="shared" si="53"/>
        <v>insert into TRAIT (NAME, MESSAGE_CODE)
values ('Bow', 'trait.bow');</v>
      </c>
    </row>
    <row r="314" spans="1:11" x14ac:dyDescent="0.25">
      <c r="B314" t="s">
        <v>318</v>
      </c>
      <c r="C314" t="str">
        <f t="shared" si="52"/>
        <v>trait.cloak</v>
      </c>
      <c r="F314" t="s">
        <v>318</v>
      </c>
      <c r="K314" t="str">
        <f t="shared" si="53"/>
        <v>insert into TRAIT (NAME, MESSAGE_CODE)
values ('Cloak', 'trait.cloak');</v>
      </c>
    </row>
    <row r="315" spans="1:11" x14ac:dyDescent="0.25">
      <c r="B315" t="s">
        <v>311</v>
      </c>
      <c r="C315" t="str">
        <f t="shared" si="52"/>
        <v>trait.exotic</v>
      </c>
      <c r="F315" t="s">
        <v>311</v>
      </c>
      <c r="K315" t="str">
        <f t="shared" si="53"/>
        <v>insert into TRAIT (NAME, MESSAGE_CODE)
values ('Exotic', 'trait.exotic');</v>
      </c>
    </row>
    <row r="316" spans="1:11" x14ac:dyDescent="0.25">
      <c r="B316" t="s">
        <v>308</v>
      </c>
      <c r="C316" t="str">
        <f t="shared" si="52"/>
        <v>trait.hammer</v>
      </c>
      <c r="F316" t="s">
        <v>308</v>
      </c>
      <c r="K316" t="str">
        <f t="shared" si="53"/>
        <v>insert into TRAIT (NAME, MESSAGE_CODE)
values ('Hammer', 'trait.hammer');</v>
      </c>
    </row>
    <row r="317" spans="1:11" x14ac:dyDescent="0.25">
      <c r="B317" t="s">
        <v>317</v>
      </c>
      <c r="C317" t="str">
        <f t="shared" si="52"/>
        <v>trait.heavyarmor</v>
      </c>
      <c r="F317" t="s">
        <v>324</v>
      </c>
      <c r="K317" t="str">
        <f t="shared" si="53"/>
        <v>insert into TRAIT (NAME, MESSAGE_CODE)
values ('Heavy Armor', 'trait.heavyarmor');</v>
      </c>
    </row>
    <row r="318" spans="1:11" x14ac:dyDescent="0.25">
      <c r="B318" t="s">
        <v>312</v>
      </c>
      <c r="C318" t="str">
        <f t="shared" si="52"/>
        <v>trait.helmet</v>
      </c>
      <c r="F318" t="s">
        <v>312</v>
      </c>
      <c r="K318" t="str">
        <f t="shared" si="53"/>
        <v>insert into TRAIT (NAME, MESSAGE_CODE)
values ('Helmet', 'trait.helmet');</v>
      </c>
    </row>
    <row r="319" spans="1:11" x14ac:dyDescent="0.25">
      <c r="B319" t="s">
        <v>315</v>
      </c>
      <c r="C319" t="str">
        <f t="shared" si="52"/>
        <v>trait.lightarmor</v>
      </c>
      <c r="F319" t="s">
        <v>325</v>
      </c>
      <c r="K319" t="str">
        <f t="shared" si="53"/>
        <v>insert into TRAIT (NAME, MESSAGE_CODE)
values ('Light Armor', 'trait.lightarmor');</v>
      </c>
    </row>
    <row r="320" spans="1:11" x14ac:dyDescent="0.25">
      <c r="B320" t="s">
        <v>305</v>
      </c>
      <c r="C320" t="str">
        <f t="shared" si="52"/>
        <v>trait.magic</v>
      </c>
      <c r="F320" t="s">
        <v>305</v>
      </c>
      <c r="K320" t="str">
        <f t="shared" si="53"/>
        <v>insert into TRAIT (NAME, MESSAGE_CODE)
values ('Magic', 'trait.magic');</v>
      </c>
    </row>
    <row r="321" spans="1:11" x14ac:dyDescent="0.25">
      <c r="B321" t="s">
        <v>313</v>
      </c>
      <c r="C321" t="str">
        <f t="shared" si="52"/>
        <v>trait.ring</v>
      </c>
      <c r="F321" t="s">
        <v>313</v>
      </c>
      <c r="K321" t="str">
        <f t="shared" si="53"/>
        <v>insert into TRAIT (NAME, MESSAGE_CODE)
values ('Ring', 'trait.ring');</v>
      </c>
    </row>
    <row r="322" spans="1:11" x14ac:dyDescent="0.25">
      <c r="B322" t="s">
        <v>304</v>
      </c>
      <c r="C322" t="str">
        <f t="shared" si="52"/>
        <v>trait.rune</v>
      </c>
      <c r="F322" t="s">
        <v>304</v>
      </c>
      <c r="K322" t="str">
        <f t="shared" si="53"/>
        <v>insert into TRAIT (NAME, MESSAGE_CODE)
values ('Rune', 'trait.rune');</v>
      </c>
    </row>
    <row r="323" spans="1:11" x14ac:dyDescent="0.25">
      <c r="B323" t="s">
        <v>316</v>
      </c>
      <c r="C323" t="str">
        <f t="shared" si="52"/>
        <v>trait.shield</v>
      </c>
      <c r="F323" t="s">
        <v>316</v>
      </c>
      <c r="K323" t="str">
        <f t="shared" si="53"/>
        <v>insert into TRAIT (NAME, MESSAGE_CODE)
values ('Shield', 'trait.shield');</v>
      </c>
    </row>
    <row r="324" spans="1:11" x14ac:dyDescent="0.25">
      <c r="B324" t="s">
        <v>306</v>
      </c>
      <c r="C324" t="str">
        <f t="shared" si="52"/>
        <v>trait.staff</v>
      </c>
      <c r="F324" t="s">
        <v>306</v>
      </c>
      <c r="K324" t="str">
        <f t="shared" si="53"/>
        <v>insert into TRAIT (NAME, MESSAGE_CODE)
values ('Staff', 'trait.staff');</v>
      </c>
    </row>
    <row r="325" spans="1:11" x14ac:dyDescent="0.25">
      <c r="B325" t="s">
        <v>314</v>
      </c>
      <c r="C325" t="str">
        <f t="shared" si="52"/>
        <v>trait.trinket</v>
      </c>
      <c r="F325" t="s">
        <v>314</v>
      </c>
      <c r="K325" t="str">
        <f t="shared" si="53"/>
        <v>insert into TRAIT (NAME, MESSAGE_CODE)
values ('Trinket', 'trait.trinket');</v>
      </c>
    </row>
    <row r="326" spans="1:11" x14ac:dyDescent="0.25">
      <c r="B326" t="s">
        <v>323</v>
      </c>
      <c r="C326" t="str">
        <f t="shared" si="52"/>
        <v>trait.book</v>
      </c>
      <c r="F326" t="s">
        <v>323</v>
      </c>
      <c r="K326" t="str">
        <f t="shared" si="53"/>
        <v>insert into TRAIT (NAME, MESSAGE_CODE)
values ('Book', 'trait.book');</v>
      </c>
    </row>
    <row r="327" spans="1:11" x14ac:dyDescent="0.25">
      <c r="B327" t="s">
        <v>319</v>
      </c>
      <c r="C327" t="str">
        <f t="shared" si="52"/>
        <v>trait.item</v>
      </c>
      <c r="F327" t="s">
        <v>319</v>
      </c>
      <c r="K327" t="str">
        <f t="shared" si="53"/>
        <v>insert into TRAIT (NAME, MESSAGE_CODE)
values ('Item', 'trait.item');</v>
      </c>
    </row>
    <row r="328" spans="1:11" x14ac:dyDescent="0.25">
      <c r="B328" t="s">
        <v>320</v>
      </c>
      <c r="C328" t="str">
        <f t="shared" si="52"/>
        <v>trait.potion</v>
      </c>
      <c r="F328" t="s">
        <v>320</v>
      </c>
      <c r="K328" t="str">
        <f t="shared" si="53"/>
        <v>insert into TRAIT (NAME, MESSAGE_CODE)
values ('Potion', 'trait.potion');</v>
      </c>
    </row>
    <row r="329" spans="1:11" x14ac:dyDescent="0.25">
      <c r="B329" t="s">
        <v>321</v>
      </c>
      <c r="C329" t="str">
        <f t="shared" si="52"/>
        <v>trait.special</v>
      </c>
      <c r="F329" t="s">
        <v>321</v>
      </c>
      <c r="K329" t="str">
        <f t="shared" si="53"/>
        <v>insert into TRAIT (NAME, MESSAGE_CODE)
values ('Special', 'trait.special');</v>
      </c>
    </row>
    <row r="330" spans="1:11" x14ac:dyDescent="0.25">
      <c r="B330" s="2"/>
      <c r="C330" s="1"/>
    </row>
    <row r="331" spans="1:11" x14ac:dyDescent="0.25">
      <c r="A331" t="s">
        <v>57</v>
      </c>
      <c r="B331" s="2" t="s">
        <v>5</v>
      </c>
      <c r="C331" s="1" t="s">
        <v>6</v>
      </c>
      <c r="D331" t="s">
        <v>7</v>
      </c>
    </row>
    <row r="332" spans="1:11" x14ac:dyDescent="0.25">
      <c r="B332" s="4" t="s">
        <v>399</v>
      </c>
      <c r="C332" t="str">
        <f>LOWER(REPLACE(A$331,SEARCH("_",A$331),1,""))&amp;"."&amp;LOWER(B332)</f>
        <v>attacktype.melee</v>
      </c>
      <c r="D332" t="str">
        <f>LOWER(B332)&amp;".png"</f>
        <v>melee.png</v>
      </c>
      <c r="K332" t="str">
        <f>"insert into "&amp;A$331&amp;" ("&amp;B$331&amp;", "&amp;C$331&amp;", "&amp;D$331&amp;")
values ('"&amp;B332&amp;"', '"&amp;C332&amp;"',"&amp;IF(D332="","null","'"&amp;D332&amp;"'")&amp;");"</f>
        <v>insert into ATTACK_TYPE (NAME, MESSAGE_CODE, ICON)
values ('Melee', 'attacktype.melee','melee.png');</v>
      </c>
    </row>
    <row r="333" spans="1:11" x14ac:dyDescent="0.25">
      <c r="B333" s="4" t="s">
        <v>400</v>
      </c>
      <c r="C333" t="str">
        <f>LOWER(REPLACE(A$331,SEARCH("_",A$331),1,""))&amp;"."&amp;LOWER(B333)</f>
        <v>attacktype.ranged</v>
      </c>
      <c r="D333" t="str">
        <f t="shared" ref="D333" si="54">LOWER(B333)&amp;".png"</f>
        <v>ranged.png</v>
      </c>
      <c r="K333" t="str">
        <f>"insert into "&amp;A$331&amp;" ("&amp;B$331&amp;", "&amp;C$331&amp;", "&amp;D$331&amp;")
values ('"&amp;B333&amp;"', '"&amp;C333&amp;"',"&amp;IF(D333="","null","'"&amp;D333&amp;"'")&amp;");"</f>
        <v>insert into ATTACK_TYPE (NAME, MESSAGE_CODE, ICON)
values ('Ranged', 'attacktype.ranged','ranged.png');</v>
      </c>
    </row>
    <row r="335" spans="1:11" x14ac:dyDescent="0.25">
      <c r="A335" t="s">
        <v>382</v>
      </c>
      <c r="B335" s="2" t="s">
        <v>5</v>
      </c>
      <c r="C335" s="1" t="s">
        <v>6</v>
      </c>
      <c r="D335" t="s">
        <v>7</v>
      </c>
    </row>
    <row r="336" spans="1:11" x14ac:dyDescent="0.25">
      <c r="B336" s="4" t="s">
        <v>376</v>
      </c>
      <c r="C336" t="str">
        <f>LOWER(A$335)&amp;"."&amp;LOWER(F336)</f>
        <v>equipment.onehand</v>
      </c>
      <c r="D336" t="str">
        <f>LOWER(F336)&amp;".png"</f>
        <v>onehand.png</v>
      </c>
      <c r="F336" s="4" t="s">
        <v>380</v>
      </c>
      <c r="K336" t="str">
        <f>"insert into "&amp;A$335&amp;" ("&amp;B$335&amp;", "&amp;C$335&amp;", "&amp;D$335&amp;")
values ('"&amp;B336&amp;"', '"&amp;C336&amp;"','"&amp;D336&amp;"');"</f>
        <v>insert into EQUIPMENT (NAME, MESSAGE_CODE, ICON)
values ('One Hand', 'equipment.onehand','onehand.png');</v>
      </c>
    </row>
    <row r="337" spans="1:16" x14ac:dyDescent="0.25">
      <c r="B337" s="4" t="s">
        <v>377</v>
      </c>
      <c r="C337" t="str">
        <f>LOWER(A$335)&amp;"."&amp;LOWER(F337)</f>
        <v>equipment.twohands</v>
      </c>
      <c r="D337" t="str">
        <f>LOWER(F337)&amp;".png"</f>
        <v>twohands.png</v>
      </c>
      <c r="F337" s="4" t="s">
        <v>381</v>
      </c>
      <c r="K337" t="str">
        <f>"insert into "&amp;A$335&amp;" ("&amp;B$335&amp;", "&amp;C$335&amp;", "&amp;D$335&amp;")
values ('"&amp;B337&amp;"', '"&amp;C337&amp;"','"&amp;D337&amp;"');"</f>
        <v>insert into EQUIPMENT (NAME, MESSAGE_CODE, ICON)
values ('Two Hands', 'equipment.twohands','twohands.png');</v>
      </c>
    </row>
    <row r="338" spans="1:16" x14ac:dyDescent="0.25">
      <c r="B338" s="4" t="s">
        <v>378</v>
      </c>
      <c r="C338" t="str">
        <f>LOWER(A$335)&amp;"."&amp;LOWER(F338)</f>
        <v>equipment.armor</v>
      </c>
      <c r="D338" t="str">
        <f>LOWER(F338)&amp;".png"</f>
        <v>armor.png</v>
      </c>
      <c r="F338" s="4" t="s">
        <v>378</v>
      </c>
      <c r="K338" t="str">
        <f>"insert into "&amp;A$335&amp;" ("&amp;B$335&amp;", "&amp;C$335&amp;", "&amp;D$335&amp;")
values ('"&amp;B338&amp;"', '"&amp;C338&amp;"','"&amp;D338&amp;"');"</f>
        <v>insert into EQUIPMENT (NAME, MESSAGE_CODE, ICON)
values ('Armor', 'equipment.armor','armor.png');</v>
      </c>
    </row>
    <row r="339" spans="1:16" x14ac:dyDescent="0.25">
      <c r="B339" s="4" t="s">
        <v>379</v>
      </c>
      <c r="C339" t="str">
        <f>LOWER(A$335)&amp;"."&amp;LOWER(F339)</f>
        <v>equipment.other</v>
      </c>
      <c r="D339" t="str">
        <f>LOWER(F339)&amp;".png"</f>
        <v>other.png</v>
      </c>
      <c r="F339" s="4" t="s">
        <v>379</v>
      </c>
      <c r="K339" t="str">
        <f>"insert into "&amp;A$335&amp;" ("&amp;B$335&amp;", "&amp;C$335&amp;", "&amp;D$335&amp;")
values ('"&amp;B339&amp;"', '"&amp;C339&amp;"','"&amp;D339&amp;"');"</f>
        <v>insert into EQUIPMENT (NAME, MESSAGE_CODE, ICON)
values ('Other', 'equipment.other','other.png');</v>
      </c>
    </row>
    <row r="341" spans="1:16" x14ac:dyDescent="0.25">
      <c r="A341" t="s">
        <v>53</v>
      </c>
      <c r="B341" s="2" t="s">
        <v>5</v>
      </c>
      <c r="C341" s="1" t="s">
        <v>6</v>
      </c>
      <c r="D341" t="s">
        <v>42</v>
      </c>
      <c r="E341" t="s">
        <v>48</v>
      </c>
      <c r="F341" t="s">
        <v>57</v>
      </c>
      <c r="G341" t="s">
        <v>382</v>
      </c>
      <c r="H341" t="s">
        <v>45</v>
      </c>
      <c r="I341" t="s">
        <v>303</v>
      </c>
      <c r="J341" t="s">
        <v>61</v>
      </c>
      <c r="K341" t="s">
        <v>47</v>
      </c>
      <c r="L341" t="s">
        <v>43</v>
      </c>
    </row>
    <row r="342" spans="1:16" x14ac:dyDescent="0.25">
      <c r="B342" s="4" t="s">
        <v>383</v>
      </c>
      <c r="C342" t="str">
        <f>LOWER(A$341)&amp;"."&amp;LOWER(M342)</f>
        <v>item.ironlongsword</v>
      </c>
      <c r="D342" t="s">
        <v>63</v>
      </c>
      <c r="E342" t="s">
        <v>49</v>
      </c>
      <c r="F342" s="4" t="s">
        <v>399</v>
      </c>
      <c r="G342" s="4" t="s">
        <v>376</v>
      </c>
      <c r="I342" t="str">
        <f>LOWER(A$341)&amp;"."&amp;LOWER(M342)&amp;".rule"</f>
        <v>item.ironlongsword.rule</v>
      </c>
      <c r="J342">
        <v>1</v>
      </c>
      <c r="K342" t="s">
        <v>159</v>
      </c>
      <c r="L342" t="str">
        <f>LOWER(M342)&amp;".jpg"</f>
        <v>ironlongsword.jpg</v>
      </c>
      <c r="M342" s="4" t="s">
        <v>403</v>
      </c>
      <c r="N342">
        <f>LEN(C342)</f>
        <v>18</v>
      </c>
      <c r="O342">
        <f>LEN(I342)</f>
        <v>23</v>
      </c>
      <c r="P342" t="str">
        <f>"insert into "&amp;A$341&amp;" ("&amp;B$341&amp;", "&amp;C$341&amp;", "&amp;D$341&amp;", "&amp;E$341&amp;", "&amp;F$341&amp;", "&amp;G$341&amp;", "&amp;H$341&amp;", "&amp;I$341&amp;", "&amp;J$341&amp;", "&amp;K$341&amp;", "&amp;L$341&amp;")
values ('"&amp;B342&amp;"', '"&amp;C342&amp;"', '"&amp;D342&amp;"', '"&amp;E342&amp;"', "&amp;IF(F342="","null","'"&amp;F342&amp;"'")&amp;", '"&amp;G342&amp;"', "&amp;IF(H342="","null",H342)&amp;", '"&amp;I342&amp;"', "&amp;J342&amp;", "&amp;IF(K342="","null","'"&amp;K342&amp;"'")&amp;", '"&amp;L342&amp;"');"</f>
        <v>insert into ITEM (NAME, MESSAGE_CODE, EXPANSION, ITEM_TYPE, ATTACK_TYPE, EQUIPMENT, COST, RULE_CODE, COUNT, CLASS, IMAGE)
values ('Iron Longsword', 'item.ironlongsword', 'D2E', 'Class', 'Melee', 'One Hand', null, 'item.ironlongsword.rule', 1, 'Knight', 'ironlongsword.jpg');</v>
      </c>
    </row>
    <row r="343" spans="1:16" x14ac:dyDescent="0.25">
      <c r="B343" s="4" t="s">
        <v>401</v>
      </c>
      <c r="C343" t="str">
        <f t="shared" ref="C343:C406" si="55">LOWER(A$341)&amp;"."&amp;LOWER(M343)</f>
        <v>item.knightwoodenshield</v>
      </c>
      <c r="D343" t="s">
        <v>63</v>
      </c>
      <c r="E343" t="s">
        <v>49</v>
      </c>
      <c r="G343" s="4" t="s">
        <v>376</v>
      </c>
      <c r="I343" t="str">
        <f t="shared" ref="I343:I406" si="56">LOWER(A$341)&amp;"."&amp;LOWER(M343)&amp;".rule"</f>
        <v>item.knightwoodenshield.rule</v>
      </c>
      <c r="J343">
        <v>1</v>
      </c>
      <c r="K343" t="s">
        <v>159</v>
      </c>
      <c r="L343" t="str">
        <f t="shared" ref="L343:L406" si="57">LOWER(M343)&amp;".jpg"</f>
        <v>knightwoodenshield.jpg</v>
      </c>
      <c r="M343" s="4" t="s">
        <v>404</v>
      </c>
      <c r="N343">
        <f t="shared" ref="N343:N361" si="58">LEN(C343)</f>
        <v>23</v>
      </c>
      <c r="O343">
        <f t="shared" ref="O343:O361" si="59">LEN(I343)</f>
        <v>28</v>
      </c>
      <c r="P343" t="str">
        <f t="shared" ref="P343:P406" si="60">"insert into "&amp;A$341&amp;" ("&amp;B$341&amp;", "&amp;C$341&amp;", "&amp;D$341&amp;", "&amp;E$341&amp;", "&amp;F$341&amp;", "&amp;G$341&amp;", "&amp;H$341&amp;", "&amp;I$341&amp;", "&amp;J$341&amp;", "&amp;K$341&amp;", "&amp;L$341&amp;")
values ('"&amp;B343&amp;"', '"&amp;C343&amp;"', '"&amp;D343&amp;"', '"&amp;E343&amp;"', "&amp;IF(F343="","null","'"&amp;F343&amp;"'")&amp;", '"&amp;G343&amp;"', "&amp;IF(H343="","null",H343)&amp;", '"&amp;I343&amp;"', "&amp;J343&amp;", "&amp;IF(K343="","null","'"&amp;K343&amp;"'")&amp;", '"&amp;L343&amp;"');"</f>
        <v>insert into ITEM (NAME, MESSAGE_CODE, EXPANSION, ITEM_TYPE, ATTACK_TYPE, EQUIPMENT, COST, RULE_CODE, COUNT, CLASS, IMAGE)
values ('Knight Wooden Shield', 'item.knightwoodenshield', 'D2E', 'Class', null, 'One Hand', null, 'item.knightwoodenshield.rule', 1, 'Knight', 'knightwoodenshield.jpg');</v>
      </c>
    </row>
    <row r="344" spans="1:16" x14ac:dyDescent="0.25">
      <c r="B344" s="4" t="s">
        <v>384</v>
      </c>
      <c r="C344" t="str">
        <f t="shared" si="55"/>
        <v>item.chippedgreataxe</v>
      </c>
      <c r="D344" t="s">
        <v>63</v>
      </c>
      <c r="E344" t="s">
        <v>49</v>
      </c>
      <c r="F344" s="4" t="s">
        <v>399</v>
      </c>
      <c r="G344" s="4" t="s">
        <v>377</v>
      </c>
      <c r="I344" t="str">
        <f t="shared" si="56"/>
        <v>item.chippedgreataxe.rule</v>
      </c>
      <c r="J344">
        <v>1</v>
      </c>
      <c r="K344" t="s">
        <v>158</v>
      </c>
      <c r="L344" t="str">
        <f t="shared" si="57"/>
        <v>chippedgreataxe.jpg</v>
      </c>
      <c r="M344" s="4" t="s">
        <v>405</v>
      </c>
      <c r="N344">
        <f t="shared" si="58"/>
        <v>20</v>
      </c>
      <c r="O344">
        <f t="shared" si="59"/>
        <v>25</v>
      </c>
      <c r="P344" t="str">
        <f t="shared" si="60"/>
        <v>insert into ITEM (NAME, MESSAGE_CODE, EXPANSION, ITEM_TYPE, ATTACK_TYPE, EQUIPMENT, COST, RULE_CODE, COUNT, CLASS, IMAGE)
values ('Chipped Greataxe', 'item.chippedgreataxe', 'D2E', 'Class', 'Melee', 'Two Hands', null, 'item.chippedgreataxe.rule', 1, 'Berserker', 'chippedgreataxe.jpg');</v>
      </c>
    </row>
    <row r="345" spans="1:16" x14ac:dyDescent="0.25">
      <c r="B345" s="4" t="s">
        <v>385</v>
      </c>
      <c r="C345" t="str">
        <f t="shared" si="55"/>
        <v>item.ironmace</v>
      </c>
      <c r="D345" t="s">
        <v>63</v>
      </c>
      <c r="E345" t="s">
        <v>49</v>
      </c>
      <c r="F345" s="4" t="s">
        <v>399</v>
      </c>
      <c r="G345" s="4" t="s">
        <v>376</v>
      </c>
      <c r="I345" t="str">
        <f t="shared" si="56"/>
        <v>item.ironmace.rule</v>
      </c>
      <c r="J345">
        <v>1</v>
      </c>
      <c r="K345" t="s">
        <v>164</v>
      </c>
      <c r="L345" t="str">
        <f t="shared" si="57"/>
        <v>ironmace.jpg</v>
      </c>
      <c r="M345" s="4" t="s">
        <v>406</v>
      </c>
      <c r="N345">
        <f t="shared" si="58"/>
        <v>13</v>
      </c>
      <c r="O345">
        <f t="shared" si="59"/>
        <v>18</v>
      </c>
      <c r="P345" t="str">
        <f t="shared" si="60"/>
        <v>insert into ITEM (NAME, MESSAGE_CODE, EXPANSION, ITEM_TYPE, ATTACK_TYPE, EQUIPMENT, COST, RULE_CODE, COUNT, CLASS, IMAGE)
values ('Iron Mace', 'item.ironmace', 'D2E', 'Class', 'Melee', 'One Hand', null, 'item.ironmace.rule', 1, 'Disciple', 'ironmace.jpg');</v>
      </c>
    </row>
    <row r="346" spans="1:16" x14ac:dyDescent="0.25">
      <c r="B346" s="4" t="s">
        <v>402</v>
      </c>
      <c r="C346" t="str">
        <f t="shared" si="55"/>
        <v>item.disciplewoodenshield</v>
      </c>
      <c r="D346" t="s">
        <v>63</v>
      </c>
      <c r="E346" t="s">
        <v>49</v>
      </c>
      <c r="G346" s="4" t="s">
        <v>376</v>
      </c>
      <c r="I346" t="str">
        <f t="shared" si="56"/>
        <v>item.disciplewoodenshield.rule</v>
      </c>
      <c r="J346">
        <v>1</v>
      </c>
      <c r="K346" t="s">
        <v>164</v>
      </c>
      <c r="L346" t="str">
        <f t="shared" si="57"/>
        <v>disciplewoodenshield.jpg</v>
      </c>
      <c r="M346" s="4" t="s">
        <v>407</v>
      </c>
      <c r="N346">
        <f t="shared" si="58"/>
        <v>25</v>
      </c>
      <c r="O346">
        <f t="shared" si="59"/>
        <v>30</v>
      </c>
      <c r="P346" t="str">
        <f t="shared" si="60"/>
        <v>insert into ITEM (NAME, MESSAGE_CODE, EXPANSION, ITEM_TYPE, ATTACK_TYPE, EQUIPMENT, COST, RULE_CODE, COUNT, CLASS, IMAGE)
values ('Disciple Wooden Shield', 'item.disciplewoodenshield', 'D2E', 'Class', null, 'One Hand', null, 'item.disciplewoodenshield.rule', 1, 'Disciple', 'disciplewoodenshield.jpg');</v>
      </c>
    </row>
    <row r="347" spans="1:16" x14ac:dyDescent="0.25">
      <c r="B347" s="4" t="s">
        <v>386</v>
      </c>
      <c r="C347" t="str">
        <f t="shared" si="55"/>
        <v>item.oakstaff</v>
      </c>
      <c r="D347" t="s">
        <v>63</v>
      </c>
      <c r="E347" t="s">
        <v>49</v>
      </c>
      <c r="F347" s="4" t="s">
        <v>399</v>
      </c>
      <c r="G347" s="4" t="s">
        <v>377</v>
      </c>
      <c r="I347" t="str">
        <f t="shared" si="56"/>
        <v>item.oakstaff.rule</v>
      </c>
      <c r="J347">
        <v>1</v>
      </c>
      <c r="K347" t="s">
        <v>165</v>
      </c>
      <c r="L347" t="str">
        <f t="shared" si="57"/>
        <v>oakstaff.jpg</v>
      </c>
      <c r="M347" s="4" t="s">
        <v>408</v>
      </c>
      <c r="N347">
        <f t="shared" si="58"/>
        <v>13</v>
      </c>
      <c r="O347">
        <f t="shared" si="59"/>
        <v>18</v>
      </c>
      <c r="P347" t="str">
        <f t="shared" si="60"/>
        <v>insert into ITEM (NAME, MESSAGE_CODE, EXPANSION, ITEM_TYPE, ATTACK_TYPE, EQUIPMENT, COST, RULE_CODE, COUNT, CLASS, IMAGE)
values ('Oak Staff', 'item.oakstaff', 'D2E', 'Class', 'Melee', 'Two Hands', null, 'item.oakstaff.rule', 1, 'Spiritspeaker', 'oakstaff.jpg');</v>
      </c>
    </row>
    <row r="348" spans="1:16" x14ac:dyDescent="0.25">
      <c r="B348" s="4" t="s">
        <v>387</v>
      </c>
      <c r="C348" t="str">
        <f t="shared" si="55"/>
        <v>item.arcanebolt</v>
      </c>
      <c r="D348" t="s">
        <v>63</v>
      </c>
      <c r="E348" t="s">
        <v>49</v>
      </c>
      <c r="F348" s="4" t="s">
        <v>400</v>
      </c>
      <c r="G348" s="4" t="s">
        <v>377</v>
      </c>
      <c r="I348" t="str">
        <f t="shared" si="56"/>
        <v>item.arcanebolt.rule</v>
      </c>
      <c r="J348">
        <v>1</v>
      </c>
      <c r="K348" t="s">
        <v>162</v>
      </c>
      <c r="L348" t="str">
        <f t="shared" si="57"/>
        <v>arcanebolt.jpg</v>
      </c>
      <c r="M348" s="4" t="s">
        <v>409</v>
      </c>
      <c r="N348">
        <f t="shared" si="58"/>
        <v>15</v>
      </c>
      <c r="O348">
        <f t="shared" si="59"/>
        <v>20</v>
      </c>
      <c r="P348" t="str">
        <f t="shared" si="60"/>
        <v>insert into ITEM (NAME, MESSAGE_CODE, EXPANSION, ITEM_TYPE, ATTACK_TYPE, EQUIPMENT, COST, RULE_CODE, COUNT, CLASS, IMAGE)
values ('Arcane Bolt', 'item.arcanebolt', 'D2E', 'Class', 'Ranged', 'Two Hands', null, 'item.arcanebolt.rule', 1, 'Runemaster', 'arcanebolt.jpg');</v>
      </c>
    </row>
    <row r="349" spans="1:16" x14ac:dyDescent="0.25">
      <c r="B349" s="4" t="s">
        <v>423</v>
      </c>
      <c r="C349" t="str">
        <f t="shared" si="55"/>
        <v>item.reapersscythe</v>
      </c>
      <c r="D349" t="s">
        <v>63</v>
      </c>
      <c r="E349" t="s">
        <v>49</v>
      </c>
      <c r="F349" s="4" t="s">
        <v>400</v>
      </c>
      <c r="G349" s="4" t="s">
        <v>377</v>
      </c>
      <c r="I349" t="str">
        <f t="shared" si="56"/>
        <v>item.reapersscythe.rule</v>
      </c>
      <c r="J349">
        <v>1</v>
      </c>
      <c r="K349" t="s">
        <v>163</v>
      </c>
      <c r="L349" t="str">
        <f t="shared" si="57"/>
        <v>reapersscythe.jpg</v>
      </c>
      <c r="M349" s="4" t="s">
        <v>410</v>
      </c>
      <c r="N349">
        <f t="shared" si="58"/>
        <v>18</v>
      </c>
      <c r="O349">
        <f t="shared" si="59"/>
        <v>23</v>
      </c>
      <c r="P349" t="str">
        <f t="shared" si="60"/>
        <v>insert into ITEM (NAME, MESSAGE_CODE, EXPANSION, ITEM_TYPE, ATTACK_TYPE, EQUIPMENT, COST, RULE_CODE, COUNT, CLASS, IMAGE)
values ('Reaper''s Scythe', 'item.reapersscythe', 'D2E', 'Class', 'Ranged', 'Two Hands', null, 'item.reapersscythe.rule', 1, 'Necromancer', 'reapersscythe.jpg');</v>
      </c>
    </row>
    <row r="350" spans="1:16" x14ac:dyDescent="0.25">
      <c r="B350" s="4" t="s">
        <v>388</v>
      </c>
      <c r="C350" t="str">
        <f t="shared" si="55"/>
        <v>item.yewshortbow</v>
      </c>
      <c r="D350" t="s">
        <v>63</v>
      </c>
      <c r="E350" t="s">
        <v>49</v>
      </c>
      <c r="F350" s="4" t="s">
        <v>400</v>
      </c>
      <c r="G350" s="4" t="s">
        <v>377</v>
      </c>
      <c r="I350" t="str">
        <f t="shared" si="56"/>
        <v>item.yewshortbow.rule</v>
      </c>
      <c r="J350">
        <v>1</v>
      </c>
      <c r="K350" t="s">
        <v>161</v>
      </c>
      <c r="L350" t="str">
        <f t="shared" si="57"/>
        <v>yewshortbow.jpg</v>
      </c>
      <c r="M350" s="4" t="s">
        <v>411</v>
      </c>
      <c r="N350">
        <f t="shared" si="58"/>
        <v>16</v>
      </c>
      <c r="O350">
        <f t="shared" si="59"/>
        <v>21</v>
      </c>
      <c r="P350" t="str">
        <f t="shared" si="60"/>
        <v>insert into ITEM (NAME, MESSAGE_CODE, EXPANSION, ITEM_TYPE, ATTACK_TYPE, EQUIPMENT, COST, RULE_CODE, COUNT, CLASS, IMAGE)
values ('Yew Shortbow', 'item.yewshortbow', 'D2E', 'Class', 'Ranged', 'Two Hands', null, 'item.yewshortbow.rule', 1, 'Wildlander', 'yewshortbow.jpg');</v>
      </c>
    </row>
    <row r="351" spans="1:16" x14ac:dyDescent="0.25">
      <c r="B351" s="4" t="s">
        <v>389</v>
      </c>
      <c r="C351" t="str">
        <f t="shared" si="55"/>
        <v>item.throwingknives</v>
      </c>
      <c r="D351" t="s">
        <v>63</v>
      </c>
      <c r="E351" t="s">
        <v>49</v>
      </c>
      <c r="F351" s="4" t="s">
        <v>400</v>
      </c>
      <c r="G351" s="4" t="s">
        <v>376</v>
      </c>
      <c r="I351" t="str">
        <f t="shared" si="56"/>
        <v>item.throwingknives.rule</v>
      </c>
      <c r="J351">
        <v>1</v>
      </c>
      <c r="K351" t="s">
        <v>160</v>
      </c>
      <c r="L351" t="str">
        <f t="shared" si="57"/>
        <v>throwingknives.jpg</v>
      </c>
      <c r="M351" s="4" t="s">
        <v>412</v>
      </c>
      <c r="N351">
        <f t="shared" si="58"/>
        <v>19</v>
      </c>
      <c r="O351">
        <f t="shared" si="59"/>
        <v>24</v>
      </c>
      <c r="P351" t="str">
        <f t="shared" si="60"/>
        <v>insert into ITEM (NAME, MESSAGE_CODE, EXPANSION, ITEM_TYPE, ATTACK_TYPE, EQUIPMENT, COST, RULE_CODE, COUNT, CLASS, IMAGE)
values ('Throwing Knives', 'item.throwingknives', 'D2E', 'Class', 'Ranged', 'One Hand', null, 'item.throwingknives.rule', 1, 'Thief', 'throwingknives.jpg');</v>
      </c>
    </row>
    <row r="352" spans="1:16" x14ac:dyDescent="0.25">
      <c r="B352" s="4" t="s">
        <v>558</v>
      </c>
      <c r="C352" t="str">
        <f t="shared" si="55"/>
        <v>item.thiefluckycharm</v>
      </c>
      <c r="D352" t="s">
        <v>63</v>
      </c>
      <c r="E352" t="s">
        <v>49</v>
      </c>
      <c r="G352" s="4" t="s">
        <v>379</v>
      </c>
      <c r="I352" t="str">
        <f t="shared" si="56"/>
        <v>item.thiefluckycharm.rule</v>
      </c>
      <c r="J352">
        <v>1</v>
      </c>
      <c r="K352" t="s">
        <v>160</v>
      </c>
      <c r="L352" t="str">
        <f t="shared" si="57"/>
        <v>thiefluckycharm.jpg</v>
      </c>
      <c r="M352" s="4" t="s">
        <v>559</v>
      </c>
      <c r="N352">
        <f t="shared" si="58"/>
        <v>20</v>
      </c>
      <c r="O352">
        <f t="shared" si="59"/>
        <v>25</v>
      </c>
      <c r="P352" t="str">
        <f t="shared" si="60"/>
        <v>insert into ITEM (NAME, MESSAGE_CODE, EXPANSION, ITEM_TYPE, ATTACK_TYPE, EQUIPMENT, COST, RULE_CODE, COUNT, CLASS, IMAGE)
values ('Thief Lucky Charm', 'item.thiefluckycharm', 'D2E', 'Class', null, 'Other', null, 'item.thiefluckycharm.rule', 1, 'Thief', 'thiefluckycharm.jpg');</v>
      </c>
    </row>
    <row r="353" spans="2:16" x14ac:dyDescent="0.25">
      <c r="B353" s="4" t="s">
        <v>391</v>
      </c>
      <c r="C353" t="str">
        <f t="shared" si="55"/>
        <v>item.worngreatsword</v>
      </c>
      <c r="D353" t="s">
        <v>71</v>
      </c>
      <c r="E353" t="s">
        <v>49</v>
      </c>
      <c r="F353" s="4" t="s">
        <v>399</v>
      </c>
      <c r="G353" s="4" t="s">
        <v>377</v>
      </c>
      <c r="I353" t="str">
        <f t="shared" si="56"/>
        <v>item.worngreatsword.rule</v>
      </c>
      <c r="J353">
        <v>1</v>
      </c>
      <c r="K353" t="s">
        <v>166</v>
      </c>
      <c r="L353" t="str">
        <f t="shared" si="57"/>
        <v>worngreatsword.jpg</v>
      </c>
      <c r="M353" s="4" t="s">
        <v>414</v>
      </c>
      <c r="N353">
        <f t="shared" si="58"/>
        <v>19</v>
      </c>
      <c r="O353">
        <f t="shared" si="59"/>
        <v>24</v>
      </c>
      <c r="P353" t="str">
        <f t="shared" si="60"/>
        <v>insert into ITEM (NAME, MESSAGE_CODE, EXPANSION, ITEM_TYPE, ATTACK_TYPE, EQUIPMENT, COST, RULE_CODE, COUNT, CLASS, IMAGE)
values ('Worn Greatsword', 'item.worngreatsword', 'LotW', 'Class', 'Melee', 'Two Hands', null, 'item.worngreatsword.rule', 1, 'Champion', 'worngreatsword.jpg');</v>
      </c>
    </row>
    <row r="354" spans="2:16" x14ac:dyDescent="0.25">
      <c r="B354" s="4" t="s">
        <v>392</v>
      </c>
      <c r="C354" t="str">
        <f t="shared" si="55"/>
        <v>item.hornofcourage</v>
      </c>
      <c r="D354" t="s">
        <v>71</v>
      </c>
      <c r="E354" t="s">
        <v>49</v>
      </c>
      <c r="G354" s="4" t="s">
        <v>379</v>
      </c>
      <c r="I354" t="str">
        <f t="shared" si="56"/>
        <v>item.hornofcourage.rule</v>
      </c>
      <c r="J354">
        <v>1</v>
      </c>
      <c r="K354" t="s">
        <v>166</v>
      </c>
      <c r="L354" t="str">
        <f t="shared" si="57"/>
        <v>hornofcourage.jpg</v>
      </c>
      <c r="M354" s="4" t="s">
        <v>415</v>
      </c>
      <c r="N354">
        <f t="shared" si="58"/>
        <v>18</v>
      </c>
      <c r="O354">
        <f t="shared" si="59"/>
        <v>23</v>
      </c>
      <c r="P354" t="str">
        <f t="shared" si="60"/>
        <v>insert into ITEM (NAME, MESSAGE_CODE, EXPANSION, ITEM_TYPE, ATTACK_TYPE, EQUIPMENT, COST, RULE_CODE, COUNT, CLASS, IMAGE)
values ('Horn of Courage', 'item.hornofcourage', 'LotW', 'Class', null, 'Other', null, 'item.hornofcourage.rule', 1, 'Champion', 'hornofcourage.jpg');</v>
      </c>
    </row>
    <row r="355" spans="2:16" x14ac:dyDescent="0.25">
      <c r="B355" s="4" t="s">
        <v>393</v>
      </c>
      <c r="C355" t="str">
        <f t="shared" si="55"/>
        <v>item.stasisrune</v>
      </c>
      <c r="D355" t="s">
        <v>71</v>
      </c>
      <c r="E355" t="s">
        <v>49</v>
      </c>
      <c r="F355" s="4" t="s">
        <v>400</v>
      </c>
      <c r="G355" s="4" t="s">
        <v>377</v>
      </c>
      <c r="I355" t="str">
        <f t="shared" si="56"/>
        <v>item.stasisrune.rule</v>
      </c>
      <c r="J355">
        <v>1</v>
      </c>
      <c r="K355" t="s">
        <v>167</v>
      </c>
      <c r="L355" t="str">
        <f t="shared" si="57"/>
        <v>stasisrune.jpg</v>
      </c>
      <c r="M355" s="4" t="s">
        <v>416</v>
      </c>
      <c r="N355">
        <f t="shared" si="58"/>
        <v>15</v>
      </c>
      <c r="O355">
        <f t="shared" si="59"/>
        <v>20</v>
      </c>
      <c r="P355" t="str">
        <f t="shared" si="60"/>
        <v>insert into ITEM (NAME, MESSAGE_CODE, EXPANSION, ITEM_TYPE, ATTACK_TYPE, EQUIPMENT, COST, RULE_CODE, COUNT, CLASS, IMAGE)
values ('Stasis Rune', 'item.stasisrune', 'LotW', 'Class', 'Ranged', 'Two Hands', null, 'item.stasisrune.rule', 1, 'Geomancer', 'stasisrune.jpg');</v>
      </c>
    </row>
    <row r="356" spans="2:16" x14ac:dyDescent="0.25">
      <c r="B356" s="4" t="s">
        <v>424</v>
      </c>
      <c r="C356" t="str">
        <f t="shared" si="55"/>
        <v>item.thedeadmanscompass</v>
      </c>
      <c r="D356" t="s">
        <v>64</v>
      </c>
      <c r="E356" t="s">
        <v>49</v>
      </c>
      <c r="G356" s="4" t="s">
        <v>379</v>
      </c>
      <c r="I356" t="str">
        <f t="shared" si="56"/>
        <v>item.thedeadmanscompass.rule</v>
      </c>
      <c r="J356">
        <v>1</v>
      </c>
      <c r="K356" t="s">
        <v>169</v>
      </c>
      <c r="L356" t="str">
        <f t="shared" si="57"/>
        <v>thedeadmanscompass.jpg</v>
      </c>
      <c r="M356" s="4" t="s">
        <v>417</v>
      </c>
      <c r="N356">
        <f t="shared" si="58"/>
        <v>23</v>
      </c>
      <c r="O356">
        <f t="shared" si="59"/>
        <v>28</v>
      </c>
      <c r="P356" t="str">
        <f t="shared" si="60"/>
        <v>insert into ITEM (NAME, MESSAGE_CODE, EXPANSION, ITEM_TYPE, ATTACK_TYPE, EQUIPMENT, COST, RULE_CODE, COUNT, CLASS, IMAGE)
values ('The Dead Man''s Compass', 'item.thedeadmanscompass', 'LoR', 'Class', null, 'Other', null, 'item.thedeadmanscompass.rule', 1, 'Treasure Hunter', 'thedeadmanscompass.jpg');</v>
      </c>
    </row>
    <row r="357" spans="2:16" x14ac:dyDescent="0.25">
      <c r="B357" s="4" t="s">
        <v>394</v>
      </c>
      <c r="C357" t="str">
        <f t="shared" si="55"/>
        <v>item.leatherwhip</v>
      </c>
      <c r="D357" t="s">
        <v>64</v>
      </c>
      <c r="E357" t="s">
        <v>49</v>
      </c>
      <c r="F357" s="4" t="s">
        <v>399</v>
      </c>
      <c r="G357" s="4" t="s">
        <v>376</v>
      </c>
      <c r="I357" t="str">
        <f t="shared" si="56"/>
        <v>item.leatherwhip.rule</v>
      </c>
      <c r="J357">
        <v>1</v>
      </c>
      <c r="K357" t="s">
        <v>169</v>
      </c>
      <c r="L357" t="str">
        <f t="shared" si="57"/>
        <v>leatherwhip.jpg</v>
      </c>
      <c r="M357" s="4" t="s">
        <v>418</v>
      </c>
      <c r="N357">
        <f t="shared" si="58"/>
        <v>16</v>
      </c>
      <c r="O357">
        <f t="shared" si="59"/>
        <v>21</v>
      </c>
      <c r="P357" t="str">
        <f t="shared" si="60"/>
        <v>insert into ITEM (NAME, MESSAGE_CODE, EXPANSION, ITEM_TYPE, ATTACK_TYPE, EQUIPMENT, COST, RULE_CODE, COUNT, CLASS, IMAGE)
values ('Leather Whip', 'item.leatherwhip', 'LoR', 'Class', 'Melee', 'One Hand', null, 'item.leatherwhip.rule', 1, 'Treasure Hunter', 'leatherwhip.jpg');</v>
      </c>
    </row>
    <row r="358" spans="2:16" x14ac:dyDescent="0.25">
      <c r="B358" s="4" t="s">
        <v>395</v>
      </c>
      <c r="C358" t="str">
        <f t="shared" si="55"/>
        <v>item.smokingvials</v>
      </c>
      <c r="D358" t="s">
        <v>64</v>
      </c>
      <c r="E358" t="s">
        <v>49</v>
      </c>
      <c r="F358" s="4" t="s">
        <v>400</v>
      </c>
      <c r="G358" s="4" t="s">
        <v>376</v>
      </c>
      <c r="I358" t="str">
        <f t="shared" si="56"/>
        <v>item.smokingvials.rule</v>
      </c>
      <c r="J358">
        <v>1</v>
      </c>
      <c r="K358" t="s">
        <v>171</v>
      </c>
      <c r="L358" t="str">
        <f t="shared" si="57"/>
        <v>smokingvials.jpg</v>
      </c>
      <c r="M358" s="4" t="s">
        <v>419</v>
      </c>
      <c r="N358">
        <f t="shared" si="58"/>
        <v>17</v>
      </c>
      <c r="O358">
        <f t="shared" si="59"/>
        <v>22</v>
      </c>
      <c r="P358" t="str">
        <f t="shared" si="60"/>
        <v>insert into ITEM (NAME, MESSAGE_CODE, EXPANSION, ITEM_TYPE, ATTACK_TYPE, EQUIPMENT, COST, RULE_CODE, COUNT, CLASS, IMAGE)
values ('Smoking Vials', 'item.smokingvials', 'LoR', 'Class', 'Ranged', 'One Hand', null, 'item.smokingvials.rule', 1, 'Apothecary', 'smokingvials.jpg');</v>
      </c>
    </row>
    <row r="359" spans="2:16" x14ac:dyDescent="0.25">
      <c r="B359" s="4" t="s">
        <v>396</v>
      </c>
      <c r="C359" t="str">
        <f t="shared" si="55"/>
        <v>item.huntingspear</v>
      </c>
      <c r="D359" t="s">
        <v>64</v>
      </c>
      <c r="E359" t="s">
        <v>49</v>
      </c>
      <c r="F359" s="4" t="s">
        <v>399</v>
      </c>
      <c r="G359" s="4" t="s">
        <v>376</v>
      </c>
      <c r="I359" t="str">
        <f t="shared" si="56"/>
        <v>item.huntingspear.rule</v>
      </c>
      <c r="J359">
        <v>1</v>
      </c>
      <c r="K359" t="s">
        <v>168</v>
      </c>
      <c r="L359" t="str">
        <f t="shared" si="57"/>
        <v>huntingspear.jpg</v>
      </c>
      <c r="M359" s="4" t="s">
        <v>420</v>
      </c>
      <c r="N359">
        <f t="shared" si="58"/>
        <v>17</v>
      </c>
      <c r="O359">
        <f t="shared" si="59"/>
        <v>22</v>
      </c>
      <c r="P359" t="str">
        <f t="shared" si="60"/>
        <v>insert into ITEM (NAME, MESSAGE_CODE, EXPANSION, ITEM_TYPE, ATTACK_TYPE, EQUIPMENT, COST, RULE_CODE, COUNT, CLASS, IMAGE)
values ('Hunting Spear', 'item.huntingspear', 'LoR', 'Class', 'Melee', 'One Hand', null, 'item.huntingspear.rule', 1, 'Beastmaster', 'huntingspear.jpg');</v>
      </c>
    </row>
    <row r="360" spans="2:16" x14ac:dyDescent="0.25">
      <c r="B360" s="4" t="s">
        <v>397</v>
      </c>
      <c r="C360" t="str">
        <f t="shared" si="55"/>
        <v>item.skinningknife</v>
      </c>
      <c r="D360" t="s">
        <v>64</v>
      </c>
      <c r="E360" t="s">
        <v>49</v>
      </c>
      <c r="F360" s="4" t="s">
        <v>399</v>
      </c>
      <c r="G360" s="4" t="s">
        <v>376</v>
      </c>
      <c r="I360" t="str">
        <f t="shared" si="56"/>
        <v>item.skinningknife.rule</v>
      </c>
      <c r="J360">
        <v>1</v>
      </c>
      <c r="K360" t="s">
        <v>168</v>
      </c>
      <c r="L360" t="str">
        <f t="shared" si="57"/>
        <v>skinningknife.jpg</v>
      </c>
      <c r="M360" s="4" t="s">
        <v>421</v>
      </c>
      <c r="N360">
        <f t="shared" si="58"/>
        <v>18</v>
      </c>
      <c r="O360">
        <f t="shared" si="59"/>
        <v>23</v>
      </c>
      <c r="P360" t="str">
        <f t="shared" si="60"/>
        <v>insert into ITEM (NAME, MESSAGE_CODE, EXPANSION, ITEM_TYPE, ATTACK_TYPE, EQUIPMENT, COST, RULE_CODE, COUNT, CLASS, IMAGE)
values ('Skinning Knife', 'item.skinningknife', 'LoR', 'Class', 'Melee', 'One Hand', null, 'item.skinningknife.rule', 1, 'Beastmaster', 'skinningknife.jpg');</v>
      </c>
    </row>
    <row r="361" spans="2:16" x14ac:dyDescent="0.25">
      <c r="B361" s="4" t="s">
        <v>398</v>
      </c>
      <c r="C361" t="str">
        <f t="shared" si="55"/>
        <v>item.staffofthegrave</v>
      </c>
      <c r="D361" t="s">
        <v>64</v>
      </c>
      <c r="E361" t="s">
        <v>49</v>
      </c>
      <c r="F361" s="4" t="s">
        <v>400</v>
      </c>
      <c r="G361" s="4" t="s">
        <v>377</v>
      </c>
      <c r="I361" t="str">
        <f t="shared" si="56"/>
        <v>item.staffofthegrave.rule</v>
      </c>
      <c r="J361">
        <v>1</v>
      </c>
      <c r="K361" t="s">
        <v>170</v>
      </c>
      <c r="L361" t="str">
        <f t="shared" si="57"/>
        <v>staffofthegrave.jpg</v>
      </c>
      <c r="M361" s="4" t="s">
        <v>422</v>
      </c>
      <c r="N361">
        <f t="shared" si="58"/>
        <v>20</v>
      </c>
      <c r="O361">
        <f t="shared" si="59"/>
        <v>25</v>
      </c>
      <c r="P361" t="str">
        <f t="shared" si="60"/>
        <v>insert into ITEM (NAME, MESSAGE_CODE, EXPANSION, ITEM_TYPE, ATTACK_TYPE, EQUIPMENT, COST, RULE_CODE, COUNT, CLASS, IMAGE)
values ('Staff of the Grave', 'item.staffofthegrave', 'LoR', 'Class', 'Ranged', 'Two Hands', null, 'item.staffofthegrave.rule', 1, 'Hexer', 'staffofthegrave.jpg');</v>
      </c>
    </row>
    <row r="362" spans="2:16" x14ac:dyDescent="0.25">
      <c r="B362" s="4" t="s">
        <v>425</v>
      </c>
      <c r="C362" t="str">
        <f t="shared" si="55"/>
        <v>item.ironbattleaxe</v>
      </c>
      <c r="D362" t="s">
        <v>63</v>
      </c>
      <c r="E362" t="s">
        <v>51</v>
      </c>
      <c r="F362" s="4" t="s">
        <v>399</v>
      </c>
      <c r="G362" s="4" t="s">
        <v>377</v>
      </c>
      <c r="H362">
        <v>100</v>
      </c>
      <c r="I362" t="str">
        <f t="shared" si="56"/>
        <v>item.ironbattleaxe.rule</v>
      </c>
      <c r="J362">
        <v>1</v>
      </c>
      <c r="L362" t="str">
        <f t="shared" si="57"/>
        <v>ironbattleaxe.jpg</v>
      </c>
      <c r="M362" s="4" t="s">
        <v>457</v>
      </c>
      <c r="N362">
        <f t="shared" ref="N362:N394" si="61">LEN(C362)</f>
        <v>18</v>
      </c>
      <c r="O362">
        <f t="shared" ref="O362:O394" si="62">LEN(I362)</f>
        <v>23</v>
      </c>
      <c r="P362" t="str">
        <f t="shared" si="60"/>
        <v>insert into ITEM (NAME, MESSAGE_CODE, EXPANSION, ITEM_TYPE, ATTACK_TYPE, EQUIPMENT, COST, RULE_CODE, COUNT, CLASS, IMAGE)
values ('Iron Battleaxe', 'item.ironbattleaxe', 'D2E', 'Act1', 'Melee', 'Two Hands', 100, 'item.ironbattleaxe.rule', 1, null, 'ironbattleaxe.jpg');</v>
      </c>
    </row>
    <row r="363" spans="2:16" x14ac:dyDescent="0.25">
      <c r="B363" s="4" t="s">
        <v>426</v>
      </c>
      <c r="C363" t="str">
        <f t="shared" si="55"/>
        <v>item.steelbroadsword</v>
      </c>
      <c r="D363" t="s">
        <v>63</v>
      </c>
      <c r="E363" t="s">
        <v>51</v>
      </c>
      <c r="F363" s="4" t="s">
        <v>399</v>
      </c>
      <c r="G363" s="4" t="s">
        <v>376</v>
      </c>
      <c r="H363">
        <v>100</v>
      </c>
      <c r="I363" t="str">
        <f t="shared" si="56"/>
        <v>item.steelbroadsword.rule</v>
      </c>
      <c r="J363">
        <v>1</v>
      </c>
      <c r="L363" t="str">
        <f t="shared" si="57"/>
        <v>steelbroadsword.jpg</v>
      </c>
      <c r="M363" s="4" t="s">
        <v>458</v>
      </c>
      <c r="N363">
        <f t="shared" si="61"/>
        <v>20</v>
      </c>
      <c r="O363">
        <f t="shared" si="62"/>
        <v>25</v>
      </c>
      <c r="P363" t="str">
        <f t="shared" si="60"/>
        <v>insert into ITEM (NAME, MESSAGE_CODE, EXPANSION, ITEM_TYPE, ATTACK_TYPE, EQUIPMENT, COST, RULE_CODE, COUNT, CLASS, IMAGE)
values ('Steel Broadsword', 'item.steelbroadsword', 'D2E', 'Act1', 'Melee', 'One Hand', 100, 'item.steelbroadsword.rule', 1, null, 'steelbroadsword.jpg');</v>
      </c>
    </row>
    <row r="364" spans="2:16" x14ac:dyDescent="0.25">
      <c r="B364" s="4" t="s">
        <v>427</v>
      </c>
      <c r="C364" t="str">
        <f t="shared" si="55"/>
        <v>item.lighthammer</v>
      </c>
      <c r="D364" t="s">
        <v>63</v>
      </c>
      <c r="E364" t="s">
        <v>51</v>
      </c>
      <c r="F364" s="4" t="s">
        <v>399</v>
      </c>
      <c r="G364" s="4" t="s">
        <v>376</v>
      </c>
      <c r="H364">
        <v>75</v>
      </c>
      <c r="I364" t="str">
        <f t="shared" si="56"/>
        <v>item.lighthammer.rule</v>
      </c>
      <c r="J364">
        <v>1</v>
      </c>
      <c r="L364" t="str">
        <f t="shared" si="57"/>
        <v>lighthammer.jpg</v>
      </c>
      <c r="M364" s="4" t="s">
        <v>459</v>
      </c>
      <c r="N364">
        <f t="shared" si="61"/>
        <v>16</v>
      </c>
      <c r="O364">
        <f t="shared" si="62"/>
        <v>21</v>
      </c>
      <c r="P364" t="str">
        <f t="shared" si="60"/>
        <v>insert into ITEM (NAME, MESSAGE_CODE, EXPANSION, ITEM_TYPE, ATTACK_TYPE, EQUIPMENT, COST, RULE_CODE, COUNT, CLASS, IMAGE)
values ('Light Hammer', 'item.lighthammer', 'D2E', 'Act1', 'Melee', 'One Hand', 75, 'item.lighthammer.rule', 1, null, 'lighthammer.jpg');</v>
      </c>
    </row>
    <row r="365" spans="2:16" x14ac:dyDescent="0.25">
      <c r="B365" s="4" t="s">
        <v>428</v>
      </c>
      <c r="C365" t="str">
        <f t="shared" si="55"/>
        <v>item.ironspear</v>
      </c>
      <c r="D365" t="s">
        <v>63</v>
      </c>
      <c r="E365" t="s">
        <v>51</v>
      </c>
      <c r="F365" s="4" t="s">
        <v>399</v>
      </c>
      <c r="G365" s="4" t="s">
        <v>376</v>
      </c>
      <c r="H365">
        <v>75</v>
      </c>
      <c r="I365" t="str">
        <f t="shared" si="56"/>
        <v>item.ironspear.rule</v>
      </c>
      <c r="J365">
        <v>1</v>
      </c>
      <c r="L365" t="str">
        <f t="shared" si="57"/>
        <v>ironspear.jpg</v>
      </c>
      <c r="M365" s="4" t="s">
        <v>460</v>
      </c>
      <c r="N365">
        <f t="shared" si="61"/>
        <v>14</v>
      </c>
      <c r="O365">
        <f t="shared" si="62"/>
        <v>19</v>
      </c>
      <c r="P365" t="str">
        <f t="shared" si="60"/>
        <v>insert into ITEM (NAME, MESSAGE_CODE, EXPANSION, ITEM_TYPE, ATTACK_TYPE, EQUIPMENT, COST, RULE_CODE, COUNT, CLASS, IMAGE)
values ('Iron Spear', 'item.ironspear', 'D2E', 'Act1', 'Melee', 'One Hand', 75, 'item.ironspear.rule', 1, null, 'ironspear.jpg');</v>
      </c>
    </row>
    <row r="366" spans="2:16" x14ac:dyDescent="0.25">
      <c r="B366" s="4" t="s">
        <v>429</v>
      </c>
      <c r="C366" t="str">
        <f t="shared" si="55"/>
        <v>item.magicstaff</v>
      </c>
      <c r="D366" t="s">
        <v>63</v>
      </c>
      <c r="E366" t="s">
        <v>51</v>
      </c>
      <c r="F366" s="4" t="s">
        <v>400</v>
      </c>
      <c r="G366" s="4" t="s">
        <v>377</v>
      </c>
      <c r="H366">
        <v>150</v>
      </c>
      <c r="I366" t="str">
        <f t="shared" si="56"/>
        <v>item.magicstaff.rule</v>
      </c>
      <c r="J366">
        <v>1</v>
      </c>
      <c r="L366" t="str">
        <f t="shared" si="57"/>
        <v>magicstaff.jpg</v>
      </c>
      <c r="M366" s="4" t="s">
        <v>461</v>
      </c>
      <c r="N366">
        <f t="shared" si="61"/>
        <v>15</v>
      </c>
      <c r="O366">
        <f t="shared" si="62"/>
        <v>20</v>
      </c>
      <c r="P366" t="str">
        <f t="shared" si="60"/>
        <v>insert into ITEM (NAME, MESSAGE_CODE, EXPANSION, ITEM_TYPE, ATTACK_TYPE, EQUIPMENT, COST, RULE_CODE, COUNT, CLASS, IMAGE)
values ('Magic Staff', 'item.magicstaff', 'D2E', 'Act1', 'Ranged', 'Two Hands', 150, 'item.magicstaff.rule', 1, null, 'magicstaff.jpg');</v>
      </c>
    </row>
    <row r="367" spans="2:16" x14ac:dyDescent="0.25">
      <c r="B367" s="4" t="s">
        <v>430</v>
      </c>
      <c r="C367" t="str">
        <f t="shared" si="55"/>
        <v>item.immolation</v>
      </c>
      <c r="D367" t="s">
        <v>63</v>
      </c>
      <c r="E367" t="s">
        <v>51</v>
      </c>
      <c r="F367" s="4" t="s">
        <v>400</v>
      </c>
      <c r="G367" s="4" t="s">
        <v>377</v>
      </c>
      <c r="H367">
        <v>150</v>
      </c>
      <c r="I367" t="str">
        <f t="shared" si="56"/>
        <v>item.immolation.rule</v>
      </c>
      <c r="J367">
        <v>1</v>
      </c>
      <c r="L367" t="str">
        <f t="shared" si="57"/>
        <v>immolation.jpg</v>
      </c>
      <c r="M367" s="4" t="s">
        <v>430</v>
      </c>
      <c r="N367">
        <f t="shared" si="61"/>
        <v>15</v>
      </c>
      <c r="O367">
        <f t="shared" si="62"/>
        <v>20</v>
      </c>
      <c r="P367" t="str">
        <f t="shared" si="60"/>
        <v>insert into ITEM (NAME, MESSAGE_CODE, EXPANSION, ITEM_TYPE, ATTACK_TYPE, EQUIPMENT, COST, RULE_CODE, COUNT, CLASS, IMAGE)
values ('Immolation', 'item.immolation', 'D2E', 'Act1', 'Ranged', 'Two Hands', 150, 'item.immolation.rule', 1, null, 'immolation.jpg');</v>
      </c>
    </row>
    <row r="368" spans="2:16" x14ac:dyDescent="0.25">
      <c r="B368" s="4" t="s">
        <v>431</v>
      </c>
      <c r="C368" t="str">
        <f t="shared" si="55"/>
        <v>item.sunburst</v>
      </c>
      <c r="D368" t="s">
        <v>63</v>
      </c>
      <c r="E368" t="s">
        <v>51</v>
      </c>
      <c r="F368" s="4" t="s">
        <v>400</v>
      </c>
      <c r="G368" s="4" t="s">
        <v>377</v>
      </c>
      <c r="H368">
        <v>125</v>
      </c>
      <c r="I368" t="str">
        <f t="shared" si="56"/>
        <v>item.sunburst.rule</v>
      </c>
      <c r="J368">
        <v>1</v>
      </c>
      <c r="L368" t="str">
        <f t="shared" si="57"/>
        <v>sunburst.jpg</v>
      </c>
      <c r="M368" s="4" t="s">
        <v>431</v>
      </c>
      <c r="N368">
        <f t="shared" si="61"/>
        <v>13</v>
      </c>
      <c r="O368">
        <f t="shared" si="62"/>
        <v>18</v>
      </c>
      <c r="P368" t="str">
        <f t="shared" si="60"/>
        <v>insert into ITEM (NAME, MESSAGE_CODE, EXPANSION, ITEM_TYPE, ATTACK_TYPE, EQUIPMENT, COST, RULE_CODE, COUNT, CLASS, IMAGE)
values ('Sunburst', 'item.sunburst', 'D2E', 'Act1', 'Ranged', 'Two Hands', 125, 'item.sunburst.rule', 1, null, 'sunburst.jpg');</v>
      </c>
    </row>
    <row r="369" spans="2:16" x14ac:dyDescent="0.25">
      <c r="B369" s="4" t="s">
        <v>432</v>
      </c>
      <c r="C369" t="str">
        <f t="shared" si="55"/>
        <v>item.elmgreatbow</v>
      </c>
      <c r="D369" t="s">
        <v>63</v>
      </c>
      <c r="E369" t="s">
        <v>51</v>
      </c>
      <c r="F369" s="4" t="s">
        <v>400</v>
      </c>
      <c r="G369" s="4" t="s">
        <v>377</v>
      </c>
      <c r="H369">
        <v>100</v>
      </c>
      <c r="I369" t="str">
        <f t="shared" si="56"/>
        <v>item.elmgreatbow.rule</v>
      </c>
      <c r="J369">
        <v>1</v>
      </c>
      <c r="L369" t="str">
        <f t="shared" si="57"/>
        <v>elmgreatbow.jpg</v>
      </c>
      <c r="M369" s="4" t="s">
        <v>462</v>
      </c>
      <c r="N369">
        <f t="shared" si="61"/>
        <v>16</v>
      </c>
      <c r="O369">
        <f t="shared" si="62"/>
        <v>21</v>
      </c>
      <c r="P369" t="str">
        <f t="shared" si="60"/>
        <v>insert into ITEM (NAME, MESSAGE_CODE, EXPANSION, ITEM_TYPE, ATTACK_TYPE, EQUIPMENT, COST, RULE_CODE, COUNT, CLASS, IMAGE)
values ('Elm Greatbow', 'item.elmgreatbow', 'D2E', 'Act1', 'Ranged', 'Two Hands', 100, 'item.elmgreatbow.rule', 1, null, 'elmgreatbow.jpg');</v>
      </c>
    </row>
    <row r="370" spans="2:16" x14ac:dyDescent="0.25">
      <c r="B370" s="4" t="s">
        <v>433</v>
      </c>
      <c r="C370" t="str">
        <f t="shared" si="55"/>
        <v>item.crossbow</v>
      </c>
      <c r="D370" t="s">
        <v>63</v>
      </c>
      <c r="E370" t="s">
        <v>51</v>
      </c>
      <c r="F370" s="4" t="s">
        <v>400</v>
      </c>
      <c r="G370" s="4" t="s">
        <v>376</v>
      </c>
      <c r="H370">
        <v>175</v>
      </c>
      <c r="I370" t="str">
        <f t="shared" si="56"/>
        <v>item.crossbow.rule</v>
      </c>
      <c r="J370">
        <v>1</v>
      </c>
      <c r="L370" t="str">
        <f t="shared" si="57"/>
        <v>crossbow.jpg</v>
      </c>
      <c r="M370" s="4" t="s">
        <v>433</v>
      </c>
      <c r="N370">
        <f t="shared" si="61"/>
        <v>13</v>
      </c>
      <c r="O370">
        <f t="shared" si="62"/>
        <v>18</v>
      </c>
      <c r="P370" t="str">
        <f t="shared" si="60"/>
        <v>insert into ITEM (NAME, MESSAGE_CODE, EXPANSION, ITEM_TYPE, ATTACK_TYPE, EQUIPMENT, COST, RULE_CODE, COUNT, CLASS, IMAGE)
values ('Crossbow', 'item.crossbow', 'D2E', 'Act1', 'Ranged', 'One Hand', 175, 'item.crossbow.rule', 1, null, 'crossbow.jpg');</v>
      </c>
    </row>
    <row r="371" spans="2:16" x14ac:dyDescent="0.25">
      <c r="B371" s="4" t="s">
        <v>434</v>
      </c>
      <c r="C371" t="str">
        <f t="shared" si="55"/>
        <v>item.sling</v>
      </c>
      <c r="D371" t="s">
        <v>63</v>
      </c>
      <c r="E371" t="s">
        <v>51</v>
      </c>
      <c r="F371" s="4" t="s">
        <v>400</v>
      </c>
      <c r="G371" s="4" t="s">
        <v>376</v>
      </c>
      <c r="H371">
        <v>75</v>
      </c>
      <c r="I371" t="str">
        <f t="shared" si="56"/>
        <v>item.sling.rule</v>
      </c>
      <c r="J371">
        <v>1</v>
      </c>
      <c r="L371" t="str">
        <f t="shared" si="57"/>
        <v>sling.jpg</v>
      </c>
      <c r="M371" s="4" t="s">
        <v>434</v>
      </c>
      <c r="N371">
        <f t="shared" si="61"/>
        <v>10</v>
      </c>
      <c r="O371">
        <f t="shared" si="62"/>
        <v>15</v>
      </c>
      <c r="P371" t="str">
        <f t="shared" si="60"/>
        <v>insert into ITEM (NAME, MESSAGE_CODE, EXPANSION, ITEM_TYPE, ATTACK_TYPE, EQUIPMENT, COST, RULE_CODE, COUNT, CLASS, IMAGE)
values ('Sling', 'item.sling', 'D2E', 'Act1', 'Ranged', 'One Hand', 75, 'item.sling.rule', 1, null, 'sling.jpg');</v>
      </c>
    </row>
    <row r="372" spans="2:16" x14ac:dyDescent="0.25">
      <c r="B372" s="4" t="s">
        <v>435</v>
      </c>
      <c r="C372" t="str">
        <f t="shared" si="55"/>
        <v>item.ironshield</v>
      </c>
      <c r="D372" t="s">
        <v>63</v>
      </c>
      <c r="E372" t="s">
        <v>51</v>
      </c>
      <c r="G372" s="4" t="s">
        <v>376</v>
      </c>
      <c r="H372">
        <v>50</v>
      </c>
      <c r="I372" t="str">
        <f t="shared" si="56"/>
        <v>item.ironshield.rule</v>
      </c>
      <c r="J372">
        <v>2</v>
      </c>
      <c r="L372" t="str">
        <f t="shared" si="57"/>
        <v>ironshield.jpg</v>
      </c>
      <c r="M372" s="4" t="s">
        <v>463</v>
      </c>
      <c r="N372">
        <f t="shared" si="61"/>
        <v>15</v>
      </c>
      <c r="O372">
        <f t="shared" si="62"/>
        <v>20</v>
      </c>
      <c r="P372" t="str">
        <f t="shared" si="60"/>
        <v>insert into ITEM (NAME, MESSAGE_CODE, EXPANSION, ITEM_TYPE, ATTACK_TYPE, EQUIPMENT, COST, RULE_CODE, COUNT, CLASS, IMAGE)
values ('Iron Shield', 'item.ironshield', 'D2E', 'Act1', null, 'One Hand', 50, 'item.ironshield.rule', 2, null, 'ironshield.jpg');</v>
      </c>
    </row>
    <row r="373" spans="2:16" x14ac:dyDescent="0.25">
      <c r="B373" s="4" t="s">
        <v>436</v>
      </c>
      <c r="C373" t="str">
        <f t="shared" si="55"/>
        <v>item.heavycloak</v>
      </c>
      <c r="D373" t="s">
        <v>63</v>
      </c>
      <c r="E373" t="s">
        <v>51</v>
      </c>
      <c r="G373" s="4" t="s">
        <v>378</v>
      </c>
      <c r="H373">
        <v>75</v>
      </c>
      <c r="I373" t="str">
        <f t="shared" si="56"/>
        <v>item.heavycloak.rule</v>
      </c>
      <c r="J373">
        <v>1</v>
      </c>
      <c r="L373" t="str">
        <f t="shared" si="57"/>
        <v>heavycloak.jpg</v>
      </c>
      <c r="M373" s="4" t="s">
        <v>464</v>
      </c>
      <c r="N373">
        <f t="shared" si="61"/>
        <v>15</v>
      </c>
      <c r="O373">
        <f t="shared" si="62"/>
        <v>20</v>
      </c>
      <c r="P373" t="str">
        <f t="shared" si="60"/>
        <v>insert into ITEM (NAME, MESSAGE_CODE, EXPANSION, ITEM_TYPE, ATTACK_TYPE, EQUIPMENT, COST, RULE_CODE, COUNT, CLASS, IMAGE)
values ('Heavy Cloak', 'item.heavycloak', 'D2E', 'Act1', null, 'Armor', 75, 'item.heavycloak.rule', 1, null, 'heavycloak.jpg');</v>
      </c>
    </row>
    <row r="374" spans="2:16" x14ac:dyDescent="0.25">
      <c r="B374" s="4" t="s">
        <v>437</v>
      </c>
      <c r="C374" t="str">
        <f t="shared" si="55"/>
        <v>item.leatherarmor</v>
      </c>
      <c r="D374" t="s">
        <v>63</v>
      </c>
      <c r="E374" t="s">
        <v>51</v>
      </c>
      <c r="G374" s="4" t="s">
        <v>378</v>
      </c>
      <c r="H374">
        <v>75</v>
      </c>
      <c r="I374" t="str">
        <f t="shared" si="56"/>
        <v>item.leatherarmor.rule</v>
      </c>
      <c r="J374">
        <v>2</v>
      </c>
      <c r="L374" t="str">
        <f t="shared" si="57"/>
        <v>leatherarmor.jpg</v>
      </c>
      <c r="M374" s="4" t="s">
        <v>465</v>
      </c>
      <c r="N374">
        <f t="shared" si="61"/>
        <v>17</v>
      </c>
      <c r="O374">
        <f t="shared" si="62"/>
        <v>22</v>
      </c>
      <c r="P374" t="str">
        <f t="shared" si="60"/>
        <v>insert into ITEM (NAME, MESSAGE_CODE, EXPANSION, ITEM_TYPE, ATTACK_TYPE, EQUIPMENT, COST, RULE_CODE, COUNT, CLASS, IMAGE)
values ('Leather Armor', 'item.leatherarmor', 'D2E', 'Act1', null, 'Armor', 75, 'item.leatherarmor.rule', 2, null, 'leatherarmor.jpg');</v>
      </c>
    </row>
    <row r="375" spans="2:16" x14ac:dyDescent="0.25">
      <c r="B375" s="4" t="s">
        <v>438</v>
      </c>
      <c r="C375" t="str">
        <f t="shared" si="55"/>
        <v>item.chainmail</v>
      </c>
      <c r="D375" t="s">
        <v>63</v>
      </c>
      <c r="E375" t="s">
        <v>51</v>
      </c>
      <c r="G375" s="4" t="s">
        <v>378</v>
      </c>
      <c r="H375">
        <v>150</v>
      </c>
      <c r="I375" t="str">
        <f t="shared" si="56"/>
        <v>item.chainmail.rule</v>
      </c>
      <c r="J375">
        <v>1</v>
      </c>
      <c r="L375" t="str">
        <f t="shared" si="57"/>
        <v>chainmail.jpg</v>
      </c>
      <c r="M375" s="4" t="s">
        <v>438</v>
      </c>
      <c r="N375">
        <f t="shared" si="61"/>
        <v>14</v>
      </c>
      <c r="O375">
        <f t="shared" si="62"/>
        <v>19</v>
      </c>
      <c r="P375" t="str">
        <f t="shared" si="60"/>
        <v>insert into ITEM (NAME, MESSAGE_CODE, EXPANSION, ITEM_TYPE, ATTACK_TYPE, EQUIPMENT, COST, RULE_CODE, COUNT, CLASS, IMAGE)
values ('Chainmail', 'item.chainmail', 'D2E', 'Act1', null, 'Armor', 150, 'item.chainmail.rule', 1, null, 'chainmail.jpg');</v>
      </c>
    </row>
    <row r="376" spans="2:16" x14ac:dyDescent="0.25">
      <c r="B376" s="4" t="s">
        <v>439</v>
      </c>
      <c r="C376" t="str">
        <f t="shared" si="55"/>
        <v>item.scorpionhelm</v>
      </c>
      <c r="D376" t="s">
        <v>63</v>
      </c>
      <c r="E376" t="s">
        <v>51</v>
      </c>
      <c r="G376" s="4" t="s">
        <v>379</v>
      </c>
      <c r="H376">
        <v>75</v>
      </c>
      <c r="I376" t="str">
        <f t="shared" si="56"/>
        <v>item.scorpionhelm.rule</v>
      </c>
      <c r="J376">
        <v>1</v>
      </c>
      <c r="L376" t="str">
        <f t="shared" si="57"/>
        <v>scorpionhelm.jpg</v>
      </c>
      <c r="M376" s="4" t="s">
        <v>466</v>
      </c>
      <c r="N376">
        <f t="shared" si="61"/>
        <v>17</v>
      </c>
      <c r="O376">
        <f t="shared" si="62"/>
        <v>22</v>
      </c>
      <c r="P376" t="str">
        <f t="shared" si="60"/>
        <v>insert into ITEM (NAME, MESSAGE_CODE, EXPANSION, ITEM_TYPE, ATTACK_TYPE, EQUIPMENT, COST, RULE_CODE, COUNT, CLASS, IMAGE)
values ('Scorpion Helm', 'item.scorpionhelm', 'D2E', 'Act1', null, 'Other', 75, 'item.scorpionhelm.rule', 1, null, 'scorpionhelm.jpg');</v>
      </c>
    </row>
    <row r="377" spans="2:16" x14ac:dyDescent="0.25">
      <c r="B377" s="4" t="s">
        <v>390</v>
      </c>
      <c r="C377" t="str">
        <f t="shared" si="55"/>
        <v>item.luckycharm</v>
      </c>
      <c r="D377" t="s">
        <v>63</v>
      </c>
      <c r="E377" t="s">
        <v>51</v>
      </c>
      <c r="G377" s="4" t="s">
        <v>379</v>
      </c>
      <c r="H377">
        <v>100</v>
      </c>
      <c r="I377" t="str">
        <f t="shared" si="56"/>
        <v>item.luckycharm.rule</v>
      </c>
      <c r="J377">
        <v>1</v>
      </c>
      <c r="L377" t="str">
        <f t="shared" si="57"/>
        <v>luckycharm.jpg</v>
      </c>
      <c r="M377" s="4" t="s">
        <v>413</v>
      </c>
      <c r="N377">
        <f t="shared" si="61"/>
        <v>15</v>
      </c>
      <c r="O377">
        <f t="shared" si="62"/>
        <v>20</v>
      </c>
      <c r="P377" t="str">
        <f t="shared" si="60"/>
        <v>insert into ITEM (NAME, MESSAGE_CODE, EXPANSION, ITEM_TYPE, ATTACK_TYPE, EQUIPMENT, COST, RULE_CODE, COUNT, CLASS, IMAGE)
values ('Lucky Charm', 'item.luckycharm', 'D2E', 'Act1', null, 'Other', 100, 'item.luckycharm.rule', 1, null, 'luckycharm.jpg');</v>
      </c>
    </row>
    <row r="378" spans="2:16" x14ac:dyDescent="0.25">
      <c r="B378" s="4" t="s">
        <v>440</v>
      </c>
      <c r="C378" t="str">
        <f t="shared" si="55"/>
        <v>item.manaweave</v>
      </c>
      <c r="D378" t="s">
        <v>63</v>
      </c>
      <c r="E378" t="s">
        <v>51</v>
      </c>
      <c r="G378" s="4" t="s">
        <v>379</v>
      </c>
      <c r="H378">
        <v>125</v>
      </c>
      <c r="I378" t="str">
        <f t="shared" si="56"/>
        <v>item.manaweave.rule</v>
      </c>
      <c r="J378">
        <v>1</v>
      </c>
      <c r="L378" t="str">
        <f t="shared" si="57"/>
        <v>manaweave.jpg</v>
      </c>
      <c r="M378" s="4" t="s">
        <v>467</v>
      </c>
      <c r="N378">
        <f t="shared" si="61"/>
        <v>14</v>
      </c>
      <c r="O378">
        <f t="shared" si="62"/>
        <v>19</v>
      </c>
      <c r="P378" t="str">
        <f t="shared" si="60"/>
        <v>insert into ITEM (NAME, MESSAGE_CODE, EXPANSION, ITEM_TYPE, ATTACK_TYPE, EQUIPMENT, COST, RULE_CODE, COUNT, CLASS, IMAGE)
values ('Mana Weave', 'item.manaweave', 'D2E', 'Act1', null, 'Other', 125, 'item.manaweave.rule', 1, null, 'manaweave.jpg');</v>
      </c>
    </row>
    <row r="379" spans="2:16" x14ac:dyDescent="0.25">
      <c r="B379" s="4" t="s">
        <v>441</v>
      </c>
      <c r="C379" t="str">
        <f t="shared" si="55"/>
        <v>item.ringofpower</v>
      </c>
      <c r="D379" t="s">
        <v>63</v>
      </c>
      <c r="E379" t="s">
        <v>51</v>
      </c>
      <c r="G379" s="4" t="s">
        <v>379</v>
      </c>
      <c r="H379">
        <v>100</v>
      </c>
      <c r="I379" t="str">
        <f t="shared" si="56"/>
        <v>item.ringofpower.rule</v>
      </c>
      <c r="J379">
        <v>1</v>
      </c>
      <c r="L379" t="str">
        <f t="shared" si="57"/>
        <v>ringofpower.jpg</v>
      </c>
      <c r="M379" s="4" t="s">
        <v>468</v>
      </c>
      <c r="N379">
        <f t="shared" si="61"/>
        <v>16</v>
      </c>
      <c r="O379">
        <f t="shared" si="62"/>
        <v>21</v>
      </c>
      <c r="P379" t="str">
        <f t="shared" si="60"/>
        <v>insert into ITEM (NAME, MESSAGE_CODE, EXPANSION, ITEM_TYPE, ATTACK_TYPE, EQUIPMENT, COST, RULE_CODE, COUNT, CLASS, IMAGE)
values ('Ring of Power', 'item.ringofpower', 'D2E', 'Act1', null, 'Other', 100, 'item.ringofpower.rule', 1, null, 'ringofpower.jpg');</v>
      </c>
    </row>
    <row r="380" spans="2:16" x14ac:dyDescent="0.25">
      <c r="B380" s="4" t="s">
        <v>453</v>
      </c>
      <c r="C380" t="str">
        <f t="shared" si="55"/>
        <v>item.halberd</v>
      </c>
      <c r="D380" t="s">
        <v>71</v>
      </c>
      <c r="E380" t="s">
        <v>51</v>
      </c>
      <c r="F380" s="4" t="s">
        <v>399</v>
      </c>
      <c r="G380" s="4" t="s">
        <v>377</v>
      </c>
      <c r="H380">
        <v>125</v>
      </c>
      <c r="I380" t="str">
        <f t="shared" si="56"/>
        <v>item.halberd.rule</v>
      </c>
      <c r="J380">
        <v>1</v>
      </c>
      <c r="L380" t="str">
        <f t="shared" si="57"/>
        <v>halberd.jpg</v>
      </c>
      <c r="M380" s="4" t="s">
        <v>453</v>
      </c>
      <c r="N380">
        <f t="shared" si="61"/>
        <v>12</v>
      </c>
      <c r="O380">
        <f t="shared" si="62"/>
        <v>17</v>
      </c>
      <c r="P380" t="str">
        <f t="shared" si="60"/>
        <v>insert into ITEM (NAME, MESSAGE_CODE, EXPANSION, ITEM_TYPE, ATTACK_TYPE, EQUIPMENT, COST, RULE_CODE, COUNT, CLASS, IMAGE)
values ('Halberd', 'item.halberd', 'LotW', 'Act1', 'Melee', 'Two Hands', 125, 'item.halberd.rule', 1, null, 'halberd.jpg');</v>
      </c>
    </row>
    <row r="381" spans="2:16" x14ac:dyDescent="0.25">
      <c r="B381" s="4" t="s">
        <v>442</v>
      </c>
      <c r="C381" t="str">
        <f t="shared" si="55"/>
        <v>item.magmawave</v>
      </c>
      <c r="D381" t="s">
        <v>71</v>
      </c>
      <c r="E381" t="s">
        <v>51</v>
      </c>
      <c r="F381" s="4" t="s">
        <v>400</v>
      </c>
      <c r="G381" s="4" t="s">
        <v>377</v>
      </c>
      <c r="H381">
        <v>150</v>
      </c>
      <c r="I381" t="str">
        <f t="shared" si="56"/>
        <v>item.magmawave.rule</v>
      </c>
      <c r="J381">
        <v>1</v>
      </c>
      <c r="L381" t="str">
        <f t="shared" si="57"/>
        <v>magmawave.jpg</v>
      </c>
      <c r="M381" s="4" t="s">
        <v>469</v>
      </c>
      <c r="N381">
        <f t="shared" si="61"/>
        <v>14</v>
      </c>
      <c r="O381">
        <f t="shared" si="62"/>
        <v>19</v>
      </c>
      <c r="P381" t="str">
        <f t="shared" si="60"/>
        <v>insert into ITEM (NAME, MESSAGE_CODE, EXPANSION, ITEM_TYPE, ATTACK_TYPE, EQUIPMENT, COST, RULE_CODE, COUNT, CLASS, IMAGE)
values ('Magma Wave', 'item.magmawave', 'LotW', 'Act1', 'Ranged', 'Two Hands', 150, 'item.magmawave.rule', 1, null, 'magmawave.jpg');</v>
      </c>
    </row>
    <row r="382" spans="2:16" x14ac:dyDescent="0.25">
      <c r="B382" s="4" t="s">
        <v>443</v>
      </c>
      <c r="C382" t="str">
        <f t="shared" si="55"/>
        <v>item.handbow</v>
      </c>
      <c r="D382" t="s">
        <v>71</v>
      </c>
      <c r="E382" t="s">
        <v>51</v>
      </c>
      <c r="F382" s="4" t="s">
        <v>400</v>
      </c>
      <c r="G382" s="4" t="s">
        <v>379</v>
      </c>
      <c r="H382">
        <v>150</v>
      </c>
      <c r="I382" t="str">
        <f t="shared" si="56"/>
        <v>item.handbow.rule</v>
      </c>
      <c r="J382">
        <v>1</v>
      </c>
      <c r="L382" t="str">
        <f t="shared" si="57"/>
        <v>handbow.jpg</v>
      </c>
      <c r="M382" s="4" t="s">
        <v>443</v>
      </c>
      <c r="N382">
        <f t="shared" si="61"/>
        <v>12</v>
      </c>
      <c r="O382">
        <f t="shared" si="62"/>
        <v>17</v>
      </c>
      <c r="P382" t="str">
        <f t="shared" si="60"/>
        <v>insert into ITEM (NAME, MESSAGE_CODE, EXPANSION, ITEM_TYPE, ATTACK_TYPE, EQUIPMENT, COST, RULE_CODE, COUNT, CLASS, IMAGE)
values ('Handbow', 'item.handbow', 'LotW', 'Act1', 'Ranged', 'Other', 150, 'item.handbow.rule', 1, null, 'handbow.jpg');</v>
      </c>
    </row>
    <row r="383" spans="2:16" x14ac:dyDescent="0.25">
      <c r="B383" s="4" t="s">
        <v>454</v>
      </c>
      <c r="C383" t="str">
        <f t="shared" si="55"/>
        <v>item.flashpowder</v>
      </c>
      <c r="D383" t="s">
        <v>71</v>
      </c>
      <c r="E383" t="s">
        <v>51</v>
      </c>
      <c r="F383" s="4"/>
      <c r="G383" s="4" t="s">
        <v>379</v>
      </c>
      <c r="H383">
        <v>100</v>
      </c>
      <c r="I383" t="str">
        <f t="shared" si="56"/>
        <v>item.flashpowder.rule</v>
      </c>
      <c r="J383">
        <v>1</v>
      </c>
      <c r="L383" t="str">
        <f t="shared" si="57"/>
        <v>flashpowder.jpg</v>
      </c>
      <c r="M383" s="4" t="s">
        <v>470</v>
      </c>
      <c r="N383">
        <f t="shared" si="61"/>
        <v>16</v>
      </c>
      <c r="O383">
        <f t="shared" si="62"/>
        <v>21</v>
      </c>
      <c r="P383" t="str">
        <f t="shared" si="60"/>
        <v>insert into ITEM (NAME, MESSAGE_CODE, EXPANSION, ITEM_TYPE, ATTACK_TYPE, EQUIPMENT, COST, RULE_CODE, COUNT, CLASS, IMAGE)
values ('Flash Powder', 'item.flashpowder', 'LotW', 'Act1', null, 'Other', 100, 'item.flashpowder.rule', 1, null, 'flashpowder.jpg');</v>
      </c>
    </row>
    <row r="384" spans="2:16" x14ac:dyDescent="0.25">
      <c r="B384" s="4" t="s">
        <v>444</v>
      </c>
      <c r="C384" t="str">
        <f t="shared" si="55"/>
        <v>item.beardedaxe</v>
      </c>
      <c r="D384" t="s">
        <v>64</v>
      </c>
      <c r="E384" t="s">
        <v>51</v>
      </c>
      <c r="F384" s="4" t="s">
        <v>399</v>
      </c>
      <c r="G384" s="4" t="s">
        <v>377</v>
      </c>
      <c r="H384">
        <v>175</v>
      </c>
      <c r="I384" t="str">
        <f t="shared" si="56"/>
        <v>item.beardedaxe.rule</v>
      </c>
      <c r="J384">
        <v>1</v>
      </c>
      <c r="L384" t="str">
        <f t="shared" si="57"/>
        <v>beardedaxe.jpg</v>
      </c>
      <c r="M384" s="4" t="s">
        <v>471</v>
      </c>
      <c r="N384">
        <f t="shared" si="61"/>
        <v>15</v>
      </c>
      <c r="O384">
        <f t="shared" si="62"/>
        <v>20</v>
      </c>
      <c r="P384" t="str">
        <f t="shared" si="60"/>
        <v>insert into ITEM (NAME, MESSAGE_CODE, EXPANSION, ITEM_TYPE, ATTACK_TYPE, EQUIPMENT, COST, RULE_CODE, COUNT, CLASS, IMAGE)
values ('Bearded Axe', 'item.beardedaxe', 'LoR', 'Act1', 'Melee', 'Two Hands', 175, 'item.beardedaxe.rule', 1, null, 'beardedaxe.jpg');</v>
      </c>
    </row>
    <row r="385" spans="2:16" x14ac:dyDescent="0.25">
      <c r="B385" s="4" t="s">
        <v>445</v>
      </c>
      <c r="C385" t="str">
        <f t="shared" si="55"/>
        <v>item.maceofaver</v>
      </c>
      <c r="D385" t="s">
        <v>64</v>
      </c>
      <c r="E385" t="s">
        <v>51</v>
      </c>
      <c r="F385" s="4" t="s">
        <v>399</v>
      </c>
      <c r="G385" s="4" t="s">
        <v>377</v>
      </c>
      <c r="H385">
        <v>150</v>
      </c>
      <c r="I385" t="str">
        <f t="shared" si="56"/>
        <v>item.maceofaver.rule</v>
      </c>
      <c r="J385">
        <v>1</v>
      </c>
      <c r="L385" t="str">
        <f t="shared" si="57"/>
        <v>maceofaver.jpg</v>
      </c>
      <c r="M385" s="4" t="s">
        <v>472</v>
      </c>
      <c r="N385">
        <f t="shared" si="61"/>
        <v>15</v>
      </c>
      <c r="O385">
        <f t="shared" si="62"/>
        <v>20</v>
      </c>
      <c r="P385" t="str">
        <f t="shared" si="60"/>
        <v>insert into ITEM (NAME, MESSAGE_CODE, EXPANSION, ITEM_TYPE, ATTACK_TYPE, EQUIPMENT, COST, RULE_CODE, COUNT, CLASS, IMAGE)
values ('Mace of Aver', 'item.maceofaver', 'LoR', 'Act1', 'Melee', 'Two Hands', 150, 'item.maceofaver.rule', 1, null, 'maceofaver.jpg');</v>
      </c>
    </row>
    <row r="386" spans="2:16" x14ac:dyDescent="0.25">
      <c r="B386" s="4" t="s">
        <v>446</v>
      </c>
      <c r="C386" t="str">
        <f t="shared" si="55"/>
        <v>item.serpetdagger</v>
      </c>
      <c r="D386" t="s">
        <v>64</v>
      </c>
      <c r="E386" t="s">
        <v>51</v>
      </c>
      <c r="F386" s="4" t="s">
        <v>399</v>
      </c>
      <c r="G386" s="4" t="s">
        <v>376</v>
      </c>
      <c r="H386">
        <v>125</v>
      </c>
      <c r="I386" t="str">
        <f t="shared" si="56"/>
        <v>item.serpetdagger.rule</v>
      </c>
      <c r="J386">
        <v>1</v>
      </c>
      <c r="L386" t="str">
        <f t="shared" si="57"/>
        <v>serpetdagger.jpg</v>
      </c>
      <c r="M386" s="4" t="s">
        <v>473</v>
      </c>
      <c r="N386">
        <f t="shared" si="61"/>
        <v>17</v>
      </c>
      <c r="O386">
        <f t="shared" si="62"/>
        <v>22</v>
      </c>
      <c r="P386" t="str">
        <f t="shared" si="60"/>
        <v>insert into ITEM (NAME, MESSAGE_CODE, EXPANSION, ITEM_TYPE, ATTACK_TYPE, EQUIPMENT, COST, RULE_CODE, COUNT, CLASS, IMAGE)
values ('Serpet Dagger', 'item.serpetdagger', 'LoR', 'Act1', 'Melee', 'One Hand', 125, 'item.serpetdagger.rule', 1, null, 'serpetdagger.jpg');</v>
      </c>
    </row>
    <row r="387" spans="2:16" x14ac:dyDescent="0.25">
      <c r="B387" s="4" t="s">
        <v>447</v>
      </c>
      <c r="C387" t="str">
        <f t="shared" si="55"/>
        <v>item.bowofbone</v>
      </c>
      <c r="D387" t="s">
        <v>64</v>
      </c>
      <c r="E387" t="s">
        <v>51</v>
      </c>
      <c r="F387" s="4" t="s">
        <v>400</v>
      </c>
      <c r="G387" s="4" t="s">
        <v>377</v>
      </c>
      <c r="H387">
        <v>125</v>
      </c>
      <c r="I387" t="str">
        <f t="shared" si="56"/>
        <v>item.bowofbone.rule</v>
      </c>
      <c r="J387">
        <v>1</v>
      </c>
      <c r="L387" t="str">
        <f t="shared" si="57"/>
        <v>bowofbone.jpg</v>
      </c>
      <c r="M387" s="4" t="s">
        <v>474</v>
      </c>
      <c r="N387">
        <f t="shared" si="61"/>
        <v>14</v>
      </c>
      <c r="O387">
        <f t="shared" si="62"/>
        <v>19</v>
      </c>
      <c r="P387" t="str">
        <f t="shared" si="60"/>
        <v>insert into ITEM (NAME, MESSAGE_CODE, EXPANSION, ITEM_TYPE, ATTACK_TYPE, EQUIPMENT, COST, RULE_CODE, COUNT, CLASS, IMAGE)
values ('Bow of Bone', 'item.bowofbone', 'LoR', 'Act1', 'Ranged', 'Two Hands', 125, 'item.bowofbone.rule', 1, null, 'bowofbone.jpg');</v>
      </c>
    </row>
    <row r="388" spans="2:16" x14ac:dyDescent="0.25">
      <c r="B388" s="4" t="s">
        <v>448</v>
      </c>
      <c r="C388" t="str">
        <f t="shared" si="55"/>
        <v>item.teleportationrune</v>
      </c>
      <c r="D388" t="s">
        <v>64</v>
      </c>
      <c r="E388" t="s">
        <v>51</v>
      </c>
      <c r="F388" s="4" t="s">
        <v>400</v>
      </c>
      <c r="G388" s="4" t="s">
        <v>377</v>
      </c>
      <c r="H388">
        <v>125</v>
      </c>
      <c r="I388" t="str">
        <f t="shared" si="56"/>
        <v>item.teleportationrune.rule</v>
      </c>
      <c r="J388">
        <v>1</v>
      </c>
      <c r="L388" t="str">
        <f t="shared" si="57"/>
        <v>teleportationrune.jpg</v>
      </c>
      <c r="M388" s="4" t="s">
        <v>475</v>
      </c>
      <c r="N388">
        <f t="shared" si="61"/>
        <v>22</v>
      </c>
      <c r="O388">
        <f t="shared" si="62"/>
        <v>27</v>
      </c>
      <c r="P388" t="str">
        <f t="shared" si="60"/>
        <v>insert into ITEM (NAME, MESSAGE_CODE, EXPANSION, ITEM_TYPE, ATTACK_TYPE, EQUIPMENT, COST, RULE_CODE, COUNT, CLASS, IMAGE)
values ('Teleportation Rune', 'item.teleportationrune', 'LoR', 'Act1', 'Ranged', 'Two Hands', 125, 'item.teleportationrune.rule', 1, null, 'teleportationrune.jpg');</v>
      </c>
    </row>
    <row r="389" spans="2:16" x14ac:dyDescent="0.25">
      <c r="B389" s="4" t="s">
        <v>449</v>
      </c>
      <c r="C389" t="str">
        <f t="shared" si="55"/>
        <v>item.poisonedblowgun</v>
      </c>
      <c r="D389" t="s">
        <v>64</v>
      </c>
      <c r="E389" t="s">
        <v>51</v>
      </c>
      <c r="F389" s="4" t="s">
        <v>400</v>
      </c>
      <c r="G389" s="4" t="s">
        <v>376</v>
      </c>
      <c r="H389">
        <v>100</v>
      </c>
      <c r="I389" t="str">
        <f t="shared" si="56"/>
        <v>item.poisonedblowgun.rule</v>
      </c>
      <c r="J389">
        <v>1</v>
      </c>
      <c r="L389" t="str">
        <f t="shared" si="57"/>
        <v>poisonedblowgun.jpg</v>
      </c>
      <c r="M389" s="4" t="s">
        <v>476</v>
      </c>
      <c r="N389">
        <f t="shared" si="61"/>
        <v>20</v>
      </c>
      <c r="O389">
        <f t="shared" si="62"/>
        <v>25</v>
      </c>
      <c r="P389" t="str">
        <f t="shared" si="60"/>
        <v>insert into ITEM (NAME, MESSAGE_CODE, EXPANSION, ITEM_TYPE, ATTACK_TYPE, EQUIPMENT, COST, RULE_CODE, COUNT, CLASS, IMAGE)
values ('Poisoned Blowgun', 'item.poisonedblowgun', 'LoR', 'Act1', 'Ranged', 'One Hand', 100, 'item.poisonedblowgun.rule', 1, null, 'poisonedblowgun.jpg');</v>
      </c>
    </row>
    <row r="390" spans="2:16" x14ac:dyDescent="0.25">
      <c r="B390" s="4" t="s">
        <v>450</v>
      </c>
      <c r="C390" t="str">
        <f t="shared" si="55"/>
        <v>item.shieldoflight</v>
      </c>
      <c r="D390" t="s">
        <v>64</v>
      </c>
      <c r="E390" t="s">
        <v>51</v>
      </c>
      <c r="G390" s="4" t="s">
        <v>376</v>
      </c>
      <c r="H390">
        <v>75</v>
      </c>
      <c r="I390" t="str">
        <f t="shared" si="56"/>
        <v>item.shieldoflight.rule</v>
      </c>
      <c r="J390">
        <v>1</v>
      </c>
      <c r="L390" t="str">
        <f t="shared" si="57"/>
        <v>shieldoflight.jpg</v>
      </c>
      <c r="M390" s="4" t="s">
        <v>477</v>
      </c>
      <c r="N390">
        <f t="shared" si="61"/>
        <v>18</v>
      </c>
      <c r="O390">
        <f t="shared" si="62"/>
        <v>23</v>
      </c>
      <c r="P390" t="str">
        <f t="shared" si="60"/>
        <v>insert into ITEM (NAME, MESSAGE_CODE, EXPANSION, ITEM_TYPE, ATTACK_TYPE, EQUIPMENT, COST, RULE_CODE, COUNT, CLASS, IMAGE)
values ('Shield of Light', 'item.shieldoflight', 'LoR', 'Act1', null, 'One Hand', 75, 'item.shieldoflight.rule', 1, null, 'shieldoflight.jpg');</v>
      </c>
    </row>
    <row r="391" spans="2:16" x14ac:dyDescent="0.25">
      <c r="B391" s="4" t="s">
        <v>455</v>
      </c>
      <c r="C391" t="str">
        <f t="shared" si="55"/>
        <v>item.thiefsvest</v>
      </c>
      <c r="D391" t="s">
        <v>64</v>
      </c>
      <c r="E391" t="s">
        <v>51</v>
      </c>
      <c r="G391" s="4" t="s">
        <v>378</v>
      </c>
      <c r="H391">
        <v>100</v>
      </c>
      <c r="I391" t="str">
        <f t="shared" si="56"/>
        <v>item.thiefsvest.rule</v>
      </c>
      <c r="J391">
        <v>1</v>
      </c>
      <c r="L391" t="str">
        <f t="shared" si="57"/>
        <v>thiefsvest.jpg</v>
      </c>
      <c r="M391" s="4" t="s">
        <v>478</v>
      </c>
      <c r="N391">
        <f t="shared" si="61"/>
        <v>15</v>
      </c>
      <c r="O391">
        <f t="shared" si="62"/>
        <v>20</v>
      </c>
      <c r="P391" t="str">
        <f t="shared" si="60"/>
        <v>insert into ITEM (NAME, MESSAGE_CODE, EXPANSION, ITEM_TYPE, ATTACK_TYPE, EQUIPMENT, COST, RULE_CODE, COUNT, CLASS, IMAGE)
values ('Thief''s Vest', 'item.thiefsvest', 'LoR', 'Act1', null, 'Armor', 100, 'item.thiefsvest.rule', 1, null, 'thiefsvest.jpg');</v>
      </c>
    </row>
    <row r="392" spans="2:16" x14ac:dyDescent="0.25">
      <c r="B392" s="4" t="s">
        <v>451</v>
      </c>
      <c r="C392" t="str">
        <f t="shared" si="55"/>
        <v>item.runeplate</v>
      </c>
      <c r="D392" t="s">
        <v>64</v>
      </c>
      <c r="E392" t="s">
        <v>51</v>
      </c>
      <c r="G392" s="4" t="s">
        <v>378</v>
      </c>
      <c r="H392">
        <v>175</v>
      </c>
      <c r="I392" t="str">
        <f t="shared" si="56"/>
        <v>item.runeplate.rule</v>
      </c>
      <c r="J392">
        <v>1</v>
      </c>
      <c r="L392" t="str">
        <f t="shared" si="57"/>
        <v>runeplate.jpg</v>
      </c>
      <c r="M392" s="4" t="s">
        <v>479</v>
      </c>
      <c r="N392">
        <f t="shared" si="61"/>
        <v>14</v>
      </c>
      <c r="O392">
        <f t="shared" si="62"/>
        <v>19</v>
      </c>
      <c r="P392" t="str">
        <f t="shared" si="60"/>
        <v>insert into ITEM (NAME, MESSAGE_CODE, EXPANSION, ITEM_TYPE, ATTACK_TYPE, EQUIPMENT, COST, RULE_CODE, COUNT, CLASS, IMAGE)
values ('Rune Plate', 'item.runeplate', 'LoR', 'Act1', null, 'Armor', 175, 'item.runeplate.rule', 1, null, 'runeplate.jpg');</v>
      </c>
    </row>
    <row r="393" spans="2:16" x14ac:dyDescent="0.25">
      <c r="B393" s="4" t="s">
        <v>452</v>
      </c>
      <c r="C393" t="str">
        <f t="shared" si="55"/>
        <v>item.elvenboots</v>
      </c>
      <c r="D393" t="s">
        <v>64</v>
      </c>
      <c r="E393" t="s">
        <v>51</v>
      </c>
      <c r="G393" s="4" t="s">
        <v>379</v>
      </c>
      <c r="H393">
        <v>50</v>
      </c>
      <c r="I393" t="str">
        <f t="shared" si="56"/>
        <v>item.elvenboots.rule</v>
      </c>
      <c r="J393">
        <v>1</v>
      </c>
      <c r="L393" t="str">
        <f t="shared" si="57"/>
        <v>elvenboots.jpg</v>
      </c>
      <c r="M393" s="4" t="s">
        <v>480</v>
      </c>
      <c r="N393">
        <f t="shared" si="61"/>
        <v>15</v>
      </c>
      <c r="O393">
        <f t="shared" si="62"/>
        <v>20</v>
      </c>
      <c r="P393" t="str">
        <f t="shared" si="60"/>
        <v>insert into ITEM (NAME, MESSAGE_CODE, EXPANSION, ITEM_TYPE, ATTACK_TYPE, EQUIPMENT, COST, RULE_CODE, COUNT, CLASS, IMAGE)
values ('Elven Boots', 'item.elvenboots', 'LoR', 'Act1', null, 'Other', 50, 'item.elvenboots.rule', 1, null, 'elvenboots.jpg');</v>
      </c>
    </row>
    <row r="394" spans="2:16" x14ac:dyDescent="0.25">
      <c r="B394" s="4" t="s">
        <v>456</v>
      </c>
      <c r="C394" t="str">
        <f t="shared" si="55"/>
        <v>item.jinnslamp</v>
      </c>
      <c r="D394" t="s">
        <v>64</v>
      </c>
      <c r="E394" t="s">
        <v>51</v>
      </c>
      <c r="G394" s="4" t="s">
        <v>379</v>
      </c>
      <c r="H394">
        <v>100</v>
      </c>
      <c r="I394" t="str">
        <f t="shared" si="56"/>
        <v>item.jinnslamp.rule</v>
      </c>
      <c r="J394">
        <v>1</v>
      </c>
      <c r="L394" t="str">
        <f t="shared" si="57"/>
        <v>jinnslamp.jpg</v>
      </c>
      <c r="M394" s="4" t="s">
        <v>481</v>
      </c>
      <c r="N394">
        <f t="shared" si="61"/>
        <v>14</v>
      </c>
      <c r="O394">
        <f t="shared" si="62"/>
        <v>19</v>
      </c>
      <c r="P394" t="str">
        <f t="shared" si="60"/>
        <v>insert into ITEM (NAME, MESSAGE_CODE, EXPANSION, ITEM_TYPE, ATTACK_TYPE, EQUIPMENT, COST, RULE_CODE, COUNT, CLASS, IMAGE)
values ('Jinn''s Lamp', 'item.jinnslamp', 'LoR', 'Act1', null, 'Other', 100, 'item.jinnslamp.rule', 1, null, 'jinnslamp.jpg');</v>
      </c>
    </row>
    <row r="395" spans="2:16" x14ac:dyDescent="0.25">
      <c r="B395" s="4" t="s">
        <v>484</v>
      </c>
      <c r="C395" t="str">
        <f t="shared" si="55"/>
        <v>item.steelgreatsword</v>
      </c>
      <c r="D395" t="s">
        <v>63</v>
      </c>
      <c r="E395" t="s">
        <v>52</v>
      </c>
      <c r="F395" s="4" t="s">
        <v>399</v>
      </c>
      <c r="G395" s="4" t="s">
        <v>377</v>
      </c>
      <c r="H395">
        <v>200</v>
      </c>
      <c r="I395" t="str">
        <f t="shared" si="56"/>
        <v>item.steelgreatsword.rule</v>
      </c>
      <c r="J395">
        <v>1</v>
      </c>
      <c r="L395" t="str">
        <f t="shared" si="57"/>
        <v>steelgreatsword.jpg</v>
      </c>
      <c r="M395" s="4" t="s">
        <v>512</v>
      </c>
      <c r="N395">
        <f t="shared" ref="N395:N423" si="63">LEN(C395)</f>
        <v>20</v>
      </c>
      <c r="O395">
        <f t="shared" ref="O395:O423" si="64">LEN(I395)</f>
        <v>25</v>
      </c>
      <c r="P395" t="str">
        <f t="shared" si="60"/>
        <v>insert into ITEM (NAME, MESSAGE_CODE, EXPANSION, ITEM_TYPE, ATTACK_TYPE, EQUIPMENT, COST, RULE_CODE, COUNT, CLASS, IMAGE)
values ('Steel Greatsword', 'item.steelgreatsword', 'D2E', 'Act2', 'Melee', 'Two Hands', 200, 'item.steelgreatsword.rule', 1, null, 'steelgreatsword.jpg');</v>
      </c>
    </row>
    <row r="396" spans="2:16" x14ac:dyDescent="0.25">
      <c r="B396" s="4" t="s">
        <v>485</v>
      </c>
      <c r="C396" t="str">
        <f t="shared" si="55"/>
        <v>item.grindingaxe</v>
      </c>
      <c r="D396" t="s">
        <v>63</v>
      </c>
      <c r="E396" t="s">
        <v>52</v>
      </c>
      <c r="F396" s="4" t="s">
        <v>399</v>
      </c>
      <c r="G396" s="4" t="s">
        <v>377</v>
      </c>
      <c r="H396">
        <v>175</v>
      </c>
      <c r="I396" t="str">
        <f t="shared" si="56"/>
        <v>item.grindingaxe.rule</v>
      </c>
      <c r="J396">
        <v>1</v>
      </c>
      <c r="L396" t="str">
        <f t="shared" si="57"/>
        <v>grindingaxe.jpg</v>
      </c>
      <c r="M396" s="4" t="s">
        <v>513</v>
      </c>
      <c r="N396">
        <f t="shared" si="63"/>
        <v>16</v>
      </c>
      <c r="O396">
        <f t="shared" si="64"/>
        <v>21</v>
      </c>
      <c r="P396" t="str">
        <f t="shared" si="60"/>
        <v>insert into ITEM (NAME, MESSAGE_CODE, EXPANSION, ITEM_TYPE, ATTACK_TYPE, EQUIPMENT, COST, RULE_CODE, COUNT, CLASS, IMAGE)
values ('Grinding Axe', 'item.grindingaxe', 'D2E', 'Act2', 'Melee', 'Two Hands', 175, 'item.grindingaxe.rule', 1, null, 'grindingaxe.jpg');</v>
      </c>
    </row>
    <row r="397" spans="2:16" x14ac:dyDescent="0.25">
      <c r="B397" s="4" t="s">
        <v>486</v>
      </c>
      <c r="C397" t="str">
        <f t="shared" si="55"/>
        <v>item.maceofkellos</v>
      </c>
      <c r="D397" t="s">
        <v>63</v>
      </c>
      <c r="E397" t="s">
        <v>52</v>
      </c>
      <c r="F397" s="4" t="s">
        <v>399</v>
      </c>
      <c r="G397" s="4" t="s">
        <v>376</v>
      </c>
      <c r="H397">
        <v>175</v>
      </c>
      <c r="I397" t="str">
        <f t="shared" si="56"/>
        <v>item.maceofkellos.rule</v>
      </c>
      <c r="J397">
        <v>1</v>
      </c>
      <c r="L397" t="str">
        <f t="shared" si="57"/>
        <v>maceofkellos.jpg</v>
      </c>
      <c r="M397" s="4" t="s">
        <v>514</v>
      </c>
      <c r="N397">
        <f t="shared" si="63"/>
        <v>17</v>
      </c>
      <c r="O397">
        <f t="shared" si="64"/>
        <v>22</v>
      </c>
      <c r="P397" t="str">
        <f t="shared" si="60"/>
        <v>insert into ITEM (NAME, MESSAGE_CODE, EXPANSION, ITEM_TYPE, ATTACK_TYPE, EQUIPMENT, COST, RULE_CODE, COUNT, CLASS, IMAGE)
values ('Mace of Kellos', 'item.maceofkellos', 'D2E', 'Act2', 'Melee', 'One Hand', 175, 'item.maceofkellos.rule', 1, null, 'maceofkellos.jpg');</v>
      </c>
    </row>
    <row r="398" spans="2:16" x14ac:dyDescent="0.25">
      <c r="B398" s="4" t="s">
        <v>487</v>
      </c>
      <c r="C398" t="str">
        <f t="shared" si="55"/>
        <v>item.dragontoothhammer</v>
      </c>
      <c r="D398" t="s">
        <v>63</v>
      </c>
      <c r="E398" t="s">
        <v>52</v>
      </c>
      <c r="F398" s="4" t="s">
        <v>399</v>
      </c>
      <c r="G398" s="4" t="s">
        <v>376</v>
      </c>
      <c r="H398">
        <v>250</v>
      </c>
      <c r="I398" t="str">
        <f t="shared" si="56"/>
        <v>item.dragontoothhammer.rule</v>
      </c>
      <c r="J398">
        <v>1</v>
      </c>
      <c r="L398" t="str">
        <f t="shared" si="57"/>
        <v>dragontoothhammer.jpg</v>
      </c>
      <c r="M398" s="4" t="s">
        <v>515</v>
      </c>
      <c r="N398">
        <f t="shared" si="63"/>
        <v>22</v>
      </c>
      <c r="O398">
        <f t="shared" si="64"/>
        <v>27</v>
      </c>
      <c r="P398" t="str">
        <f t="shared" si="60"/>
        <v>insert into ITEM (NAME, MESSAGE_CODE, EXPANSION, ITEM_TYPE, ATTACK_TYPE, EQUIPMENT, COST, RULE_CODE, COUNT, CLASS, IMAGE)
values ('Dragontooth Hammer', 'item.dragontoothhammer', 'D2E', 'Act2', 'Melee', 'One Hand', 250, 'item.dragontoothhammer.rule', 1, null, 'dragontoothhammer.jpg');</v>
      </c>
    </row>
    <row r="399" spans="2:16" x14ac:dyDescent="0.25">
      <c r="B399" s="4" t="s">
        <v>488</v>
      </c>
      <c r="C399" t="str">
        <f t="shared" si="55"/>
        <v>item.latarilongbow</v>
      </c>
      <c r="D399" t="s">
        <v>63</v>
      </c>
      <c r="E399" t="s">
        <v>52</v>
      </c>
      <c r="F399" s="4" t="s">
        <v>400</v>
      </c>
      <c r="G399" s="4" t="s">
        <v>377</v>
      </c>
      <c r="H399">
        <v>200</v>
      </c>
      <c r="I399" t="str">
        <f t="shared" si="56"/>
        <v>item.latarilongbow.rule</v>
      </c>
      <c r="J399">
        <v>1</v>
      </c>
      <c r="L399" t="str">
        <f t="shared" si="57"/>
        <v>latarilongbow.jpg</v>
      </c>
      <c r="M399" s="4" t="s">
        <v>516</v>
      </c>
      <c r="N399">
        <f t="shared" si="63"/>
        <v>18</v>
      </c>
      <c r="O399">
        <f t="shared" si="64"/>
        <v>23</v>
      </c>
      <c r="P399" t="str">
        <f t="shared" si="60"/>
        <v>insert into ITEM (NAME, MESSAGE_CODE, EXPANSION, ITEM_TYPE, ATTACK_TYPE, EQUIPMENT, COST, RULE_CODE, COUNT, CLASS, IMAGE)
values ('Latari Longbow', 'item.latarilongbow', 'D2E', 'Act2', 'Ranged', 'Two Hands', 200, 'item.latarilongbow.rule', 1, null, 'latarilongbow.jpg');</v>
      </c>
    </row>
    <row r="400" spans="2:16" x14ac:dyDescent="0.25">
      <c r="B400" s="4" t="s">
        <v>489</v>
      </c>
      <c r="C400" t="str">
        <f t="shared" si="55"/>
        <v>item.lightningstrike</v>
      </c>
      <c r="D400" t="s">
        <v>63</v>
      </c>
      <c r="E400" t="s">
        <v>52</v>
      </c>
      <c r="F400" s="4" t="s">
        <v>400</v>
      </c>
      <c r="G400" s="4" t="s">
        <v>377</v>
      </c>
      <c r="H400">
        <v>200</v>
      </c>
      <c r="I400" t="str">
        <f t="shared" si="56"/>
        <v>item.lightningstrike.rule</v>
      </c>
      <c r="J400">
        <v>1</v>
      </c>
      <c r="L400" t="str">
        <f t="shared" si="57"/>
        <v>lightningstrike.jpg</v>
      </c>
      <c r="M400" s="4" t="s">
        <v>517</v>
      </c>
      <c r="N400">
        <f t="shared" si="63"/>
        <v>20</v>
      </c>
      <c r="O400">
        <f t="shared" si="64"/>
        <v>25</v>
      </c>
      <c r="P400" t="str">
        <f t="shared" si="60"/>
        <v>insert into ITEM (NAME, MESSAGE_CODE, EXPANSION, ITEM_TYPE, ATTACK_TYPE, EQUIPMENT, COST, RULE_CODE, COUNT, CLASS, IMAGE)
values ('Lightning Strike', 'item.lightningstrike', 'D2E', 'Act2', 'Ranged', 'Two Hands', 200, 'item.lightningstrike.rule', 1, null, 'lightningstrike.jpg');</v>
      </c>
    </row>
    <row r="401" spans="2:16" x14ac:dyDescent="0.25">
      <c r="B401" s="4" t="s">
        <v>490</v>
      </c>
      <c r="C401" t="str">
        <f t="shared" si="55"/>
        <v>item.icestorm</v>
      </c>
      <c r="D401" t="s">
        <v>63</v>
      </c>
      <c r="E401" t="s">
        <v>52</v>
      </c>
      <c r="F401" s="4" t="s">
        <v>400</v>
      </c>
      <c r="G401" s="4" t="s">
        <v>377</v>
      </c>
      <c r="H401">
        <v>150</v>
      </c>
      <c r="I401" t="str">
        <f t="shared" si="56"/>
        <v>item.icestorm.rule</v>
      </c>
      <c r="J401">
        <v>1</v>
      </c>
      <c r="L401" t="str">
        <f t="shared" si="57"/>
        <v>icestorm.jpg</v>
      </c>
      <c r="M401" s="4" t="s">
        <v>518</v>
      </c>
      <c r="N401">
        <f t="shared" si="63"/>
        <v>13</v>
      </c>
      <c r="O401">
        <f t="shared" si="64"/>
        <v>18</v>
      </c>
      <c r="P401" t="str">
        <f t="shared" si="60"/>
        <v>insert into ITEM (NAME, MESSAGE_CODE, EXPANSION, ITEM_TYPE, ATTACK_TYPE, EQUIPMENT, COST, RULE_CODE, COUNT, CLASS, IMAGE)
values ('Ice Storm', 'item.icestorm', 'D2E', 'Act2', 'Ranged', 'Two Hands', 150, 'item.icestorm.rule', 1, null, 'icestorm.jpg');</v>
      </c>
    </row>
    <row r="402" spans="2:16" x14ac:dyDescent="0.25">
      <c r="B402" s="4" t="s">
        <v>482</v>
      </c>
      <c r="C402" t="str">
        <f t="shared" si="55"/>
        <v>item.dwarvenfirebomb</v>
      </c>
      <c r="D402" t="s">
        <v>63</v>
      </c>
      <c r="E402" t="s">
        <v>52</v>
      </c>
      <c r="F402" s="4" t="s">
        <v>400</v>
      </c>
      <c r="G402" s="4" t="s">
        <v>376</v>
      </c>
      <c r="H402">
        <v>175</v>
      </c>
      <c r="I402" t="str">
        <f t="shared" si="56"/>
        <v>item.dwarvenfirebomb.rule</v>
      </c>
      <c r="J402">
        <v>1</v>
      </c>
      <c r="L402" t="str">
        <f t="shared" si="57"/>
        <v>dwarvenfirebomb.jpg</v>
      </c>
      <c r="M402" s="4" t="s">
        <v>483</v>
      </c>
      <c r="N402">
        <f t="shared" si="63"/>
        <v>20</v>
      </c>
      <c r="O402">
        <f t="shared" si="64"/>
        <v>25</v>
      </c>
      <c r="P402" t="str">
        <f t="shared" si="60"/>
        <v>insert into ITEM (NAME, MESSAGE_CODE, EXPANSION, ITEM_TYPE, ATTACK_TYPE, EQUIPMENT, COST, RULE_CODE, COUNT, CLASS, IMAGE)
values ('Dwarven Firebomb', 'item.dwarvenfirebomb', 'D2E', 'Act2', 'Ranged', 'One Hand', 175, 'item.dwarvenfirebomb.rule', 1, null, 'dwarvenfirebomb.jpg');</v>
      </c>
    </row>
    <row r="403" spans="2:16" x14ac:dyDescent="0.25">
      <c r="B403" s="4" t="s">
        <v>491</v>
      </c>
      <c r="C403" t="str">
        <f t="shared" si="55"/>
        <v>item.heavysteelshield</v>
      </c>
      <c r="D403" t="s">
        <v>63</v>
      </c>
      <c r="E403" t="s">
        <v>52</v>
      </c>
      <c r="G403" s="4" t="s">
        <v>376</v>
      </c>
      <c r="H403">
        <v>100</v>
      </c>
      <c r="I403" t="str">
        <f t="shared" si="56"/>
        <v>item.heavysteelshield.rule</v>
      </c>
      <c r="J403">
        <v>1</v>
      </c>
      <c r="L403" t="str">
        <f t="shared" si="57"/>
        <v>heavysteelshield.jpg</v>
      </c>
      <c r="M403" s="4" t="s">
        <v>519</v>
      </c>
      <c r="N403">
        <f t="shared" si="63"/>
        <v>21</v>
      </c>
      <c r="O403">
        <f t="shared" si="64"/>
        <v>26</v>
      </c>
      <c r="P403" t="str">
        <f t="shared" si="60"/>
        <v>insert into ITEM (NAME, MESSAGE_CODE, EXPANSION, ITEM_TYPE, ATTACK_TYPE, EQUIPMENT, COST, RULE_CODE, COUNT, CLASS, IMAGE)
values ('Heavy Steel Shield', 'item.heavysteelshield', 'D2E', 'Act2', null, 'One Hand', 100, 'item.heavysteelshield.rule', 1, null, 'heavysteelshield.jpg');</v>
      </c>
    </row>
    <row r="404" spans="2:16" x14ac:dyDescent="0.25">
      <c r="B404" s="4" t="s">
        <v>492</v>
      </c>
      <c r="C404" t="str">
        <f t="shared" si="55"/>
        <v>item.elvencloack</v>
      </c>
      <c r="D404" t="s">
        <v>63</v>
      </c>
      <c r="E404" t="s">
        <v>52</v>
      </c>
      <c r="G404" s="4" t="s">
        <v>378</v>
      </c>
      <c r="H404">
        <v>225</v>
      </c>
      <c r="I404" t="str">
        <f t="shared" si="56"/>
        <v>item.elvencloack.rule</v>
      </c>
      <c r="J404">
        <v>1</v>
      </c>
      <c r="L404" t="str">
        <f t="shared" si="57"/>
        <v>elvencloack.jpg</v>
      </c>
      <c r="M404" s="4" t="s">
        <v>520</v>
      </c>
      <c r="N404">
        <f t="shared" si="63"/>
        <v>16</v>
      </c>
      <c r="O404">
        <f t="shared" si="64"/>
        <v>21</v>
      </c>
      <c r="P404" t="str">
        <f t="shared" si="60"/>
        <v>insert into ITEM (NAME, MESSAGE_CODE, EXPANSION, ITEM_TYPE, ATTACK_TYPE, EQUIPMENT, COST, RULE_CODE, COUNT, CLASS, IMAGE)
values ('Elven Cloack', 'item.elvencloack', 'D2E', 'Act2', null, 'Armor', 225, 'item.elvencloack.rule', 1, null, 'elvencloack.jpg');</v>
      </c>
    </row>
    <row r="405" spans="2:16" x14ac:dyDescent="0.25">
      <c r="B405" s="4" t="s">
        <v>493</v>
      </c>
      <c r="C405" t="str">
        <f t="shared" si="55"/>
        <v>item.demonhideleather</v>
      </c>
      <c r="D405" t="s">
        <v>63</v>
      </c>
      <c r="E405" t="s">
        <v>52</v>
      </c>
      <c r="G405" s="4" t="s">
        <v>378</v>
      </c>
      <c r="H405">
        <v>200</v>
      </c>
      <c r="I405" t="str">
        <f t="shared" si="56"/>
        <v>item.demonhideleather.rule</v>
      </c>
      <c r="J405">
        <v>1</v>
      </c>
      <c r="L405" t="str">
        <f t="shared" si="57"/>
        <v>demonhideleather.jpg</v>
      </c>
      <c r="M405" s="4" t="s">
        <v>521</v>
      </c>
      <c r="N405">
        <f t="shared" si="63"/>
        <v>21</v>
      </c>
      <c r="O405">
        <f t="shared" si="64"/>
        <v>26</v>
      </c>
      <c r="P405" t="str">
        <f t="shared" si="60"/>
        <v>insert into ITEM (NAME, MESSAGE_CODE, EXPANSION, ITEM_TYPE, ATTACK_TYPE, EQUIPMENT, COST, RULE_CODE, COUNT, CLASS, IMAGE)
values ('Demonhide Leather', 'item.demonhideleather', 'D2E', 'Act2', null, 'Armor', 200, 'item.demonhideleather.rule', 1, null, 'demonhideleather.jpg');</v>
      </c>
    </row>
    <row r="406" spans="2:16" x14ac:dyDescent="0.25">
      <c r="B406" s="4" t="s">
        <v>494</v>
      </c>
      <c r="C406" t="str">
        <f t="shared" si="55"/>
        <v>item.platemail</v>
      </c>
      <c r="D406" t="s">
        <v>63</v>
      </c>
      <c r="E406" t="s">
        <v>52</v>
      </c>
      <c r="G406" s="4" t="s">
        <v>378</v>
      </c>
      <c r="H406">
        <v>250</v>
      </c>
      <c r="I406" t="str">
        <f t="shared" si="56"/>
        <v>item.platemail.rule</v>
      </c>
      <c r="J406">
        <v>1</v>
      </c>
      <c r="L406" t="str">
        <f t="shared" si="57"/>
        <v>platemail.jpg</v>
      </c>
      <c r="M406" s="4" t="s">
        <v>494</v>
      </c>
      <c r="N406">
        <f t="shared" si="63"/>
        <v>14</v>
      </c>
      <c r="O406">
        <f t="shared" si="64"/>
        <v>19</v>
      </c>
      <c r="P406" t="str">
        <f t="shared" si="60"/>
        <v>insert into ITEM (NAME, MESSAGE_CODE, EXPANSION, ITEM_TYPE, ATTACK_TYPE, EQUIPMENT, COST, RULE_CODE, COUNT, CLASS, IMAGE)
values ('Platemail', 'item.platemail', 'D2E', 'Act2', null, 'Armor', 250, 'item.platemail.rule', 1, null, 'platemail.jpg');</v>
      </c>
    </row>
    <row r="407" spans="2:16" x14ac:dyDescent="0.25">
      <c r="B407" s="4" t="s">
        <v>495</v>
      </c>
      <c r="C407" t="str">
        <f t="shared" ref="C407:C434" si="65">LOWER(A$341)&amp;"."&amp;LOWER(M407)</f>
        <v>item.ironboundring</v>
      </c>
      <c r="D407" t="s">
        <v>63</v>
      </c>
      <c r="E407" t="s">
        <v>52</v>
      </c>
      <c r="G407" s="4" t="s">
        <v>379</v>
      </c>
      <c r="H407">
        <v>150</v>
      </c>
      <c r="I407" t="str">
        <f t="shared" ref="I407:I434" si="66">LOWER(A$341)&amp;"."&amp;LOWER(M407)&amp;".rule"</f>
        <v>item.ironboundring.rule</v>
      </c>
      <c r="J407">
        <v>1</v>
      </c>
      <c r="L407" t="str">
        <f t="shared" ref="L407:L434" si="67">LOWER(M407)&amp;".jpg"</f>
        <v>ironboundring.jpg</v>
      </c>
      <c r="M407" s="4" t="s">
        <v>522</v>
      </c>
      <c r="N407">
        <f t="shared" si="63"/>
        <v>18</v>
      </c>
      <c r="O407">
        <f t="shared" si="64"/>
        <v>23</v>
      </c>
      <c r="P407" t="str">
        <f t="shared" ref="P407:P434" si="68">"insert into "&amp;A$341&amp;" ("&amp;B$341&amp;", "&amp;C$341&amp;", "&amp;D$341&amp;", "&amp;E$341&amp;", "&amp;F$341&amp;", "&amp;G$341&amp;", "&amp;H$341&amp;", "&amp;I$341&amp;", "&amp;J$341&amp;", "&amp;K$341&amp;", "&amp;L$341&amp;")
values ('"&amp;B407&amp;"', '"&amp;C407&amp;"', '"&amp;D407&amp;"', '"&amp;E407&amp;"', "&amp;IF(F407="","null","'"&amp;F407&amp;"'")&amp;", '"&amp;G407&amp;"', "&amp;IF(H407="","null",H407)&amp;", '"&amp;I407&amp;"', "&amp;J407&amp;", "&amp;IF(K407="","null","'"&amp;K407&amp;"'")&amp;", '"&amp;L407&amp;"');"</f>
        <v>insert into ITEM (NAME, MESSAGE_CODE, EXPANSION, ITEM_TYPE, ATTACK_TYPE, EQUIPMENT, COST, RULE_CODE, COUNT, CLASS, IMAGE)
values ('Iron-Bound Ring', 'item.ironboundring', 'D2E', 'Act2', null, 'Other', 150, 'item.ironboundring.rule', 1, null, 'ironboundring.jpg');</v>
      </c>
    </row>
    <row r="408" spans="2:16" x14ac:dyDescent="0.25">
      <c r="B408" s="4" t="s">
        <v>496</v>
      </c>
      <c r="C408" t="str">
        <f t="shared" si="65"/>
        <v>item.tivalcrystal</v>
      </c>
      <c r="D408" t="s">
        <v>63</v>
      </c>
      <c r="E408" t="s">
        <v>52</v>
      </c>
      <c r="G408" s="4" t="s">
        <v>379</v>
      </c>
      <c r="H408">
        <v>175</v>
      </c>
      <c r="I408" t="str">
        <f t="shared" si="66"/>
        <v>item.tivalcrystal.rule</v>
      </c>
      <c r="J408">
        <v>1</v>
      </c>
      <c r="L408" t="str">
        <f t="shared" si="67"/>
        <v>tivalcrystal.jpg</v>
      </c>
      <c r="M408" s="4" t="s">
        <v>523</v>
      </c>
      <c r="N408">
        <f t="shared" si="63"/>
        <v>17</v>
      </c>
      <c r="O408">
        <f t="shared" si="64"/>
        <v>22</v>
      </c>
      <c r="P408" t="str">
        <f t="shared" si="68"/>
        <v>insert into ITEM (NAME, MESSAGE_CODE, EXPANSION, ITEM_TYPE, ATTACK_TYPE, EQUIPMENT, COST, RULE_CODE, COUNT, CLASS, IMAGE)
values ('Tival Crystal', 'item.tivalcrystal', 'D2E', 'Act2', null, 'Other', 175, 'item.tivalcrystal.rule', 1, null, 'tivalcrystal.jpg');</v>
      </c>
    </row>
    <row r="409" spans="2:16" x14ac:dyDescent="0.25">
      <c r="B409" s="4" t="s">
        <v>497</v>
      </c>
      <c r="C409" t="str">
        <f t="shared" si="65"/>
        <v>item.scalemail</v>
      </c>
      <c r="D409" t="s">
        <v>71</v>
      </c>
      <c r="E409" t="s">
        <v>52</v>
      </c>
      <c r="G409" s="4" t="s">
        <v>378</v>
      </c>
      <c r="H409">
        <v>225</v>
      </c>
      <c r="I409" t="str">
        <f t="shared" si="66"/>
        <v>item.scalemail.rule</v>
      </c>
      <c r="J409">
        <v>1</v>
      </c>
      <c r="L409" t="str">
        <f t="shared" si="67"/>
        <v>scalemail.jpg</v>
      </c>
      <c r="M409" s="4" t="s">
        <v>497</v>
      </c>
      <c r="N409">
        <f t="shared" si="63"/>
        <v>14</v>
      </c>
      <c r="O409">
        <f t="shared" si="64"/>
        <v>19</v>
      </c>
      <c r="P409" t="str">
        <f t="shared" si="68"/>
        <v>insert into ITEM (NAME, MESSAGE_CODE, EXPANSION, ITEM_TYPE, ATTACK_TYPE, EQUIPMENT, COST, RULE_CODE, COUNT, CLASS, IMAGE)
values ('Scalemail', 'item.scalemail', 'LotW', 'Act2', null, 'Armor', 225, 'item.scalemail.rule', 1, null, 'scalemail.jpg');</v>
      </c>
    </row>
    <row r="410" spans="2:16" x14ac:dyDescent="0.25">
      <c r="B410" s="4" t="s">
        <v>498</v>
      </c>
      <c r="C410" t="str">
        <f t="shared" si="65"/>
        <v>item.bowofthesky</v>
      </c>
      <c r="D410" t="s">
        <v>71</v>
      </c>
      <c r="E410" t="s">
        <v>52</v>
      </c>
      <c r="F410" s="4" t="s">
        <v>400</v>
      </c>
      <c r="G410" s="4" t="s">
        <v>377</v>
      </c>
      <c r="H410">
        <v>225</v>
      </c>
      <c r="I410" t="str">
        <f t="shared" si="66"/>
        <v>item.bowofthesky.rule</v>
      </c>
      <c r="J410">
        <v>1</v>
      </c>
      <c r="L410" t="str">
        <f t="shared" si="67"/>
        <v>bowofthesky.jpg</v>
      </c>
      <c r="M410" s="4" t="s">
        <v>524</v>
      </c>
      <c r="N410">
        <f t="shared" si="63"/>
        <v>16</v>
      </c>
      <c r="O410">
        <f t="shared" si="64"/>
        <v>21</v>
      </c>
      <c r="P410" t="str">
        <f t="shared" si="68"/>
        <v>insert into ITEM (NAME, MESSAGE_CODE, EXPANSION, ITEM_TYPE, ATTACK_TYPE, EQUIPMENT, COST, RULE_CODE, COUNT, CLASS, IMAGE)
values ('Bow of the Sky', 'item.bowofthesky', 'LotW', 'Act2', 'Ranged', 'Two Hands', 225, 'item.bowofthesky.rule', 1, null, 'bowofthesky.jpg');</v>
      </c>
    </row>
    <row r="411" spans="2:16" x14ac:dyDescent="0.25">
      <c r="B411" s="4" t="s">
        <v>499</v>
      </c>
      <c r="C411" t="str">
        <f t="shared" si="65"/>
        <v>item.mercifulboots</v>
      </c>
      <c r="D411" t="s">
        <v>71</v>
      </c>
      <c r="E411" t="s">
        <v>52</v>
      </c>
      <c r="G411" s="4" t="s">
        <v>379</v>
      </c>
      <c r="H411">
        <v>100</v>
      </c>
      <c r="I411" t="str">
        <f t="shared" si="66"/>
        <v>item.mercifulboots.rule</v>
      </c>
      <c r="J411">
        <v>1</v>
      </c>
      <c r="L411" t="str">
        <f t="shared" si="67"/>
        <v>mercifulboots.jpg</v>
      </c>
      <c r="M411" s="4" t="s">
        <v>525</v>
      </c>
      <c r="N411">
        <f t="shared" si="63"/>
        <v>18</v>
      </c>
      <c r="O411">
        <f t="shared" si="64"/>
        <v>23</v>
      </c>
      <c r="P411" t="str">
        <f t="shared" si="68"/>
        <v>insert into ITEM (NAME, MESSAGE_CODE, EXPANSION, ITEM_TYPE, ATTACK_TYPE, EQUIPMENT, COST, RULE_CODE, COUNT, CLASS, IMAGE)
values ('Merciful Boots', 'item.mercifulboots', 'LotW', 'Act2', null, 'Other', 100, 'item.mercifulboots.rule', 1, null, 'mercifulboots.jpg');</v>
      </c>
    </row>
    <row r="412" spans="2:16" x14ac:dyDescent="0.25">
      <c r="B412" s="4" t="s">
        <v>500</v>
      </c>
      <c r="C412" t="str">
        <f t="shared" si="65"/>
        <v>item.inscribedrobes</v>
      </c>
      <c r="D412" t="s">
        <v>71</v>
      </c>
      <c r="E412" t="s">
        <v>52</v>
      </c>
      <c r="G412" s="4" t="s">
        <v>378</v>
      </c>
      <c r="H412">
        <v>225</v>
      </c>
      <c r="I412" t="str">
        <f t="shared" si="66"/>
        <v>item.inscribedrobes.rule</v>
      </c>
      <c r="J412">
        <v>1</v>
      </c>
      <c r="L412" t="str">
        <f t="shared" si="67"/>
        <v>inscribedrobes.jpg</v>
      </c>
      <c r="M412" s="4" t="s">
        <v>526</v>
      </c>
      <c r="N412">
        <f t="shared" si="63"/>
        <v>19</v>
      </c>
      <c r="O412">
        <f t="shared" si="64"/>
        <v>24</v>
      </c>
      <c r="P412" t="str">
        <f t="shared" si="68"/>
        <v>insert into ITEM (NAME, MESSAGE_CODE, EXPANSION, ITEM_TYPE, ATTACK_TYPE, EQUIPMENT, COST, RULE_CODE, COUNT, CLASS, IMAGE)
values ('Inscribed Robes', 'item.inscribedrobes', 'LotW', 'Act2', null, 'Armor', 225, 'item.inscribedrobes.rule', 1, null, 'inscribedrobes.jpg');</v>
      </c>
    </row>
    <row r="413" spans="2:16" x14ac:dyDescent="0.25">
      <c r="B413" s="4" t="s">
        <v>501</v>
      </c>
      <c r="C413" t="str">
        <f t="shared" si="65"/>
        <v>item.staffofkellos</v>
      </c>
      <c r="D413" t="s">
        <v>71</v>
      </c>
      <c r="E413" t="s">
        <v>52</v>
      </c>
      <c r="F413" s="4" t="s">
        <v>400</v>
      </c>
      <c r="G413" s="4" t="s">
        <v>377</v>
      </c>
      <c r="H413">
        <v>175</v>
      </c>
      <c r="I413" t="str">
        <f t="shared" si="66"/>
        <v>item.staffofkellos.rule</v>
      </c>
      <c r="J413">
        <v>1</v>
      </c>
      <c r="L413" t="str">
        <f t="shared" si="67"/>
        <v>staffofkellos.jpg</v>
      </c>
      <c r="M413" s="4" t="s">
        <v>527</v>
      </c>
      <c r="N413">
        <f t="shared" si="63"/>
        <v>18</v>
      </c>
      <c r="O413">
        <f t="shared" si="64"/>
        <v>23</v>
      </c>
      <c r="P413" t="str">
        <f t="shared" si="68"/>
        <v>insert into ITEM (NAME, MESSAGE_CODE, EXPANSION, ITEM_TYPE, ATTACK_TYPE, EQUIPMENT, COST, RULE_CODE, COUNT, CLASS, IMAGE)
values ('Staff of Kellos', 'item.staffofkellos', 'LotW', 'Act2', 'Ranged', 'Two Hands', 175, 'item.staffofkellos.rule', 1, null, 'staffofkellos.jpg');</v>
      </c>
    </row>
    <row r="414" spans="2:16" x14ac:dyDescent="0.25">
      <c r="B414" s="4" t="s">
        <v>502</v>
      </c>
      <c r="C414" t="str">
        <f t="shared" si="65"/>
        <v>item.blackironhelm</v>
      </c>
      <c r="D414" t="s">
        <v>64</v>
      </c>
      <c r="E414" t="s">
        <v>52</v>
      </c>
      <c r="G414" s="4" t="s">
        <v>379</v>
      </c>
      <c r="H414">
        <v>150</v>
      </c>
      <c r="I414" t="str">
        <f t="shared" si="66"/>
        <v>item.blackironhelm.rule</v>
      </c>
      <c r="J414">
        <v>1</v>
      </c>
      <c r="L414" t="str">
        <f t="shared" si="67"/>
        <v>blackironhelm.jpg</v>
      </c>
      <c r="M414" s="4" t="s">
        <v>528</v>
      </c>
      <c r="N414">
        <f t="shared" si="63"/>
        <v>18</v>
      </c>
      <c r="O414">
        <f t="shared" si="64"/>
        <v>23</v>
      </c>
      <c r="P414" t="str">
        <f t="shared" si="68"/>
        <v>insert into ITEM (NAME, MESSAGE_CODE, EXPANSION, ITEM_TYPE, ATTACK_TYPE, EQUIPMENT, COST, RULE_CODE, COUNT, CLASS, IMAGE)
values ('Black Iron Helm', 'item.blackironhelm', 'LoR', 'Act2', null, 'Other', 150, 'item.blackironhelm.rule', 1, null, 'blackironhelm.jpg');</v>
      </c>
    </row>
    <row r="415" spans="2:16" x14ac:dyDescent="0.25">
      <c r="B415" s="4" t="s">
        <v>503</v>
      </c>
      <c r="C415" t="str">
        <f t="shared" si="65"/>
        <v>item.bowoftheeclipse</v>
      </c>
      <c r="D415" t="s">
        <v>64</v>
      </c>
      <c r="E415" t="s">
        <v>52</v>
      </c>
      <c r="F415" s="4" t="s">
        <v>400</v>
      </c>
      <c r="G415" s="4" t="s">
        <v>377</v>
      </c>
      <c r="H415">
        <v>250</v>
      </c>
      <c r="I415" t="str">
        <f t="shared" si="66"/>
        <v>item.bowoftheeclipse.rule</v>
      </c>
      <c r="J415">
        <v>1</v>
      </c>
      <c r="L415" t="str">
        <f t="shared" si="67"/>
        <v>bowoftheeclipse.jpg</v>
      </c>
      <c r="M415" s="4" t="s">
        <v>529</v>
      </c>
      <c r="N415">
        <f t="shared" si="63"/>
        <v>20</v>
      </c>
      <c r="O415">
        <f t="shared" si="64"/>
        <v>25</v>
      </c>
      <c r="P415" t="str">
        <f t="shared" si="68"/>
        <v>insert into ITEM (NAME, MESSAGE_CODE, EXPANSION, ITEM_TYPE, ATTACK_TYPE, EQUIPMENT, COST, RULE_CODE, COUNT, CLASS, IMAGE)
values ('Bow of the Eclipse', 'item.bowoftheeclipse', 'LoR', 'Act2', 'Ranged', 'Two Hands', 250, 'item.bowoftheeclipse.rule', 1, null, 'bowoftheeclipse.jpg');</v>
      </c>
    </row>
    <row r="416" spans="2:16" x14ac:dyDescent="0.25">
      <c r="B416" s="4" t="s">
        <v>504</v>
      </c>
      <c r="C416" t="str">
        <f t="shared" si="65"/>
        <v>item.cloakofdeception</v>
      </c>
      <c r="D416" t="s">
        <v>64</v>
      </c>
      <c r="E416" t="s">
        <v>52</v>
      </c>
      <c r="G416" s="4" t="s">
        <v>378</v>
      </c>
      <c r="H416">
        <v>200</v>
      </c>
      <c r="I416" t="str">
        <f t="shared" si="66"/>
        <v>item.cloakofdeception.rule</v>
      </c>
      <c r="J416">
        <v>1</v>
      </c>
      <c r="L416" t="str">
        <f t="shared" si="67"/>
        <v>cloakofdeception.jpg</v>
      </c>
      <c r="M416" s="4" t="s">
        <v>530</v>
      </c>
      <c r="N416">
        <f t="shared" si="63"/>
        <v>21</v>
      </c>
      <c r="O416">
        <f t="shared" si="64"/>
        <v>26</v>
      </c>
      <c r="P416" t="str">
        <f t="shared" si="68"/>
        <v>insert into ITEM (NAME, MESSAGE_CODE, EXPANSION, ITEM_TYPE, ATTACK_TYPE, EQUIPMENT, COST, RULE_CODE, COUNT, CLASS, IMAGE)
values ('Cloak of Deception', 'item.cloakofdeception', 'LoR', 'Act2', null, 'Armor', 200, 'item.cloakofdeception.rule', 1, null, 'cloakofdeception.jpg');</v>
      </c>
    </row>
    <row r="417" spans="2:16" x14ac:dyDescent="0.25">
      <c r="B417" s="4" t="s">
        <v>505</v>
      </c>
      <c r="C417" t="str">
        <f t="shared" si="65"/>
        <v>item.ironclaws</v>
      </c>
      <c r="D417" t="s">
        <v>64</v>
      </c>
      <c r="E417" t="s">
        <v>52</v>
      </c>
      <c r="F417" s="4" t="s">
        <v>399</v>
      </c>
      <c r="G417" s="4" t="s">
        <v>376</v>
      </c>
      <c r="H417">
        <v>175</v>
      </c>
      <c r="I417" t="str">
        <f t="shared" si="66"/>
        <v>item.ironclaws.rule</v>
      </c>
      <c r="J417">
        <v>1</v>
      </c>
      <c r="L417" t="str">
        <f t="shared" si="67"/>
        <v>ironclaws.jpg</v>
      </c>
      <c r="M417" s="4" t="s">
        <v>531</v>
      </c>
      <c r="N417">
        <f t="shared" si="63"/>
        <v>14</v>
      </c>
      <c r="O417">
        <f t="shared" si="64"/>
        <v>19</v>
      </c>
      <c r="P417" t="str">
        <f t="shared" si="68"/>
        <v>insert into ITEM (NAME, MESSAGE_CODE, EXPANSION, ITEM_TYPE, ATTACK_TYPE, EQUIPMENT, COST, RULE_CODE, COUNT, CLASS, IMAGE)
values ('Iron Claws', 'item.ironclaws', 'LoR', 'Act2', 'Melee', 'One Hand', 175, 'item.ironclaws.rule', 1, null, 'ironclaws.jpg');</v>
      </c>
    </row>
    <row r="418" spans="2:16" x14ac:dyDescent="0.25">
      <c r="B418" s="4" t="s">
        <v>506</v>
      </c>
      <c r="C418" t="str">
        <f t="shared" si="65"/>
        <v>item.obsidiangreataxe</v>
      </c>
      <c r="D418" t="s">
        <v>64</v>
      </c>
      <c r="E418" t="s">
        <v>52</v>
      </c>
      <c r="F418" s="4" t="s">
        <v>399</v>
      </c>
      <c r="G418" s="4" t="s">
        <v>377</v>
      </c>
      <c r="H418">
        <v>225</v>
      </c>
      <c r="I418" t="str">
        <f t="shared" si="66"/>
        <v>item.obsidiangreataxe.rule</v>
      </c>
      <c r="J418">
        <v>1</v>
      </c>
      <c r="L418" t="str">
        <f t="shared" si="67"/>
        <v>obsidiangreataxe.jpg</v>
      </c>
      <c r="M418" s="4" t="s">
        <v>532</v>
      </c>
      <c r="N418">
        <f t="shared" si="63"/>
        <v>21</v>
      </c>
      <c r="O418">
        <f t="shared" si="64"/>
        <v>26</v>
      </c>
      <c r="P418" t="str">
        <f t="shared" si="68"/>
        <v>insert into ITEM (NAME, MESSAGE_CODE, EXPANSION, ITEM_TYPE, ATTACK_TYPE, EQUIPMENT, COST, RULE_CODE, COUNT, CLASS, IMAGE)
values ('Obsidian Greataxe', 'item.obsidiangreataxe', 'LoR', 'Act2', 'Melee', 'Two Hands', 225, 'item.obsidiangreataxe.rule', 1, null, 'obsidiangreataxe.jpg');</v>
      </c>
    </row>
    <row r="419" spans="2:16" x14ac:dyDescent="0.25">
      <c r="B419" s="4" t="s">
        <v>507</v>
      </c>
      <c r="C419" t="str">
        <f t="shared" si="65"/>
        <v>item.obsidianscalemail</v>
      </c>
      <c r="D419" t="s">
        <v>64</v>
      </c>
      <c r="E419" t="s">
        <v>52</v>
      </c>
      <c r="G419" s="4" t="s">
        <v>378</v>
      </c>
      <c r="H419">
        <v>275</v>
      </c>
      <c r="I419" t="str">
        <f t="shared" si="66"/>
        <v>item.obsidianscalemail.rule</v>
      </c>
      <c r="J419">
        <v>1</v>
      </c>
      <c r="L419" t="str">
        <f t="shared" si="67"/>
        <v>obsidianscalemail.jpg</v>
      </c>
      <c r="M419" s="4" t="s">
        <v>533</v>
      </c>
      <c r="N419">
        <f t="shared" si="63"/>
        <v>22</v>
      </c>
      <c r="O419">
        <f t="shared" si="64"/>
        <v>27</v>
      </c>
      <c r="P419" t="str">
        <f t="shared" si="68"/>
        <v>insert into ITEM (NAME, MESSAGE_CODE, EXPANSION, ITEM_TYPE, ATTACK_TYPE, EQUIPMENT, COST, RULE_CODE, COUNT, CLASS, IMAGE)
values ('Obsidian Scalemail', 'item.obsidianscalemail', 'LoR', 'Act2', null, 'Armor', 275, 'item.obsidianscalemail.rule', 1, null, 'obsidianscalemail.jpg');</v>
      </c>
    </row>
    <row r="420" spans="2:16" x14ac:dyDescent="0.25">
      <c r="B420" s="4" t="s">
        <v>508</v>
      </c>
      <c r="C420" t="str">
        <f t="shared" si="65"/>
        <v>item.rageblade</v>
      </c>
      <c r="D420" t="s">
        <v>64</v>
      </c>
      <c r="E420" t="s">
        <v>52</v>
      </c>
      <c r="F420" s="4" t="s">
        <v>399</v>
      </c>
      <c r="G420" s="4" t="s">
        <v>376</v>
      </c>
      <c r="H420">
        <v>200</v>
      </c>
      <c r="I420" t="str">
        <f t="shared" si="66"/>
        <v>item.rageblade.rule</v>
      </c>
      <c r="J420">
        <v>1</v>
      </c>
      <c r="L420" t="str">
        <f t="shared" si="67"/>
        <v>rageblade.jpg</v>
      </c>
      <c r="M420" s="4" t="s">
        <v>534</v>
      </c>
      <c r="N420">
        <f t="shared" si="63"/>
        <v>14</v>
      </c>
      <c r="O420">
        <f t="shared" si="64"/>
        <v>19</v>
      </c>
      <c r="P420" t="str">
        <f t="shared" si="68"/>
        <v>insert into ITEM (NAME, MESSAGE_CODE, EXPANSION, ITEM_TYPE, ATTACK_TYPE, EQUIPMENT, COST, RULE_CODE, COUNT, CLASS, IMAGE)
values ('Rage Blade', 'item.rageblade', 'LoR', 'Act2', 'Melee', 'One Hand', 200, 'item.rageblade.rule', 1, null, 'rageblade.jpg');</v>
      </c>
    </row>
    <row r="421" spans="2:16" x14ac:dyDescent="0.25">
      <c r="B421" s="4" t="s">
        <v>509</v>
      </c>
      <c r="C421" t="str">
        <f t="shared" si="65"/>
        <v>item.runeofmisery</v>
      </c>
      <c r="D421" t="s">
        <v>64</v>
      </c>
      <c r="E421" t="s">
        <v>52</v>
      </c>
      <c r="F421" s="4" t="s">
        <v>400</v>
      </c>
      <c r="G421" s="4" t="s">
        <v>377</v>
      </c>
      <c r="H421">
        <v>250</v>
      </c>
      <c r="I421" t="str">
        <f t="shared" si="66"/>
        <v>item.runeofmisery.rule</v>
      </c>
      <c r="J421">
        <v>1</v>
      </c>
      <c r="L421" t="str">
        <f t="shared" si="67"/>
        <v>runeofmisery.jpg</v>
      </c>
      <c r="M421" s="4" t="s">
        <v>535</v>
      </c>
      <c r="N421">
        <f t="shared" si="63"/>
        <v>17</v>
      </c>
      <c r="O421">
        <f t="shared" si="64"/>
        <v>22</v>
      </c>
      <c r="P421" t="str">
        <f t="shared" si="68"/>
        <v>insert into ITEM (NAME, MESSAGE_CODE, EXPANSION, ITEM_TYPE, ATTACK_TYPE, EQUIPMENT, COST, RULE_CODE, COUNT, CLASS, IMAGE)
values ('Rune of Misery', 'item.runeofmisery', 'LoR', 'Act2', 'Ranged', 'Two Hands', 250, 'item.runeofmisery.rule', 1, null, 'runeofmisery.jpg');</v>
      </c>
    </row>
    <row r="422" spans="2:16" x14ac:dyDescent="0.25">
      <c r="B422" s="4" t="s">
        <v>510</v>
      </c>
      <c r="C422" t="str">
        <f t="shared" si="65"/>
        <v>item.shroudofdusk</v>
      </c>
      <c r="D422" t="s">
        <v>64</v>
      </c>
      <c r="E422" t="s">
        <v>52</v>
      </c>
      <c r="G422" s="4" t="s">
        <v>379</v>
      </c>
      <c r="H422">
        <v>150</v>
      </c>
      <c r="I422" t="str">
        <f t="shared" si="66"/>
        <v>item.shroudofdusk.rule</v>
      </c>
      <c r="J422">
        <v>1</v>
      </c>
      <c r="L422" t="str">
        <f t="shared" si="67"/>
        <v>shroudofdusk.jpg</v>
      </c>
      <c r="M422" s="4" t="s">
        <v>536</v>
      </c>
      <c r="N422">
        <f t="shared" si="63"/>
        <v>17</v>
      </c>
      <c r="O422">
        <f t="shared" si="64"/>
        <v>22</v>
      </c>
      <c r="P422" t="str">
        <f t="shared" si="68"/>
        <v>insert into ITEM (NAME, MESSAGE_CODE, EXPANSION, ITEM_TYPE, ATTACK_TYPE, EQUIPMENT, COST, RULE_CODE, COUNT, CLASS, IMAGE)
values ('Shroud of Dusk', 'item.shroudofdusk', 'LoR', 'Act2', null, 'Other', 150, 'item.shroudofdusk.rule', 1, null, 'shroudofdusk.jpg');</v>
      </c>
    </row>
    <row r="423" spans="2:16" x14ac:dyDescent="0.25">
      <c r="B423" s="4" t="s">
        <v>511</v>
      </c>
      <c r="C423" t="str">
        <f t="shared" si="65"/>
        <v>item.staffofthewild</v>
      </c>
      <c r="D423" t="s">
        <v>64</v>
      </c>
      <c r="E423" t="s">
        <v>52</v>
      </c>
      <c r="F423" s="4" t="s">
        <v>400</v>
      </c>
      <c r="G423" s="4" t="s">
        <v>377</v>
      </c>
      <c r="H423">
        <v>175</v>
      </c>
      <c r="I423" t="str">
        <f t="shared" si="66"/>
        <v>item.staffofthewild.rule</v>
      </c>
      <c r="J423">
        <v>1</v>
      </c>
      <c r="L423" t="str">
        <f t="shared" si="67"/>
        <v>staffofthewild.jpg</v>
      </c>
      <c r="M423" s="4" t="s">
        <v>537</v>
      </c>
      <c r="N423">
        <f t="shared" si="63"/>
        <v>19</v>
      </c>
      <c r="O423">
        <f t="shared" si="64"/>
        <v>24</v>
      </c>
      <c r="P423" t="str">
        <f t="shared" si="68"/>
        <v>insert into ITEM (NAME, MESSAGE_CODE, EXPANSION, ITEM_TYPE, ATTACK_TYPE, EQUIPMENT, COST, RULE_CODE, COUNT, CLASS, IMAGE)
values ('Staff of the Wild', 'item.staffofthewild', 'LoR', 'Act2', 'Ranged', 'Two Hands', 175, 'item.staffofthewild.rule', 1, null, 'staffofthewild.jpg');</v>
      </c>
    </row>
    <row r="424" spans="2:16" x14ac:dyDescent="0.25">
      <c r="B424" s="4" t="s">
        <v>538</v>
      </c>
      <c r="C424" t="str">
        <f t="shared" si="65"/>
        <v>item.shieldofthedarkgod</v>
      </c>
      <c r="D424" t="s">
        <v>63</v>
      </c>
      <c r="E424" t="s">
        <v>50</v>
      </c>
      <c r="F424" s="4"/>
      <c r="G424" s="4" t="s">
        <v>376</v>
      </c>
      <c r="I424" t="str">
        <f t="shared" si="66"/>
        <v>item.shieldofthedarkgod.rule</v>
      </c>
      <c r="J424">
        <v>1</v>
      </c>
      <c r="L424" t="str">
        <f t="shared" si="67"/>
        <v>shieldofthedarkgod.jpg</v>
      </c>
      <c r="M424" s="4" t="s">
        <v>547</v>
      </c>
      <c r="N424">
        <f t="shared" ref="N424:N434" si="69">LEN(C424)</f>
        <v>23</v>
      </c>
      <c r="O424">
        <f t="shared" ref="O424:O434" si="70">LEN(I424)</f>
        <v>28</v>
      </c>
      <c r="P424" t="str">
        <f t="shared" si="68"/>
        <v>insert into ITEM (NAME, MESSAGE_CODE, EXPANSION, ITEM_TYPE, ATTACK_TYPE, EQUIPMENT, COST, RULE_CODE, COUNT, CLASS, IMAGE)
values ('Shield of the Dark God', 'item.shieldofthedarkgod', 'D2E', 'Relic', null, 'One Hand', null, 'item.shieldofthedarkgod.rule', 1, null, 'shieldofthedarkgod.jpg');</v>
      </c>
    </row>
    <row r="425" spans="2:16" x14ac:dyDescent="0.25">
      <c r="B425" s="4" t="s">
        <v>539</v>
      </c>
      <c r="C425" t="str">
        <f t="shared" si="65"/>
        <v>item.trueshot</v>
      </c>
      <c r="D425" t="s">
        <v>63</v>
      </c>
      <c r="E425" t="s">
        <v>50</v>
      </c>
      <c r="F425" s="4" t="s">
        <v>400</v>
      </c>
      <c r="G425" s="4" t="s">
        <v>377</v>
      </c>
      <c r="I425" t="str">
        <f t="shared" si="66"/>
        <v>item.trueshot.rule</v>
      </c>
      <c r="J425">
        <v>1</v>
      </c>
      <c r="L425" t="str">
        <f t="shared" si="67"/>
        <v>trueshot.jpg</v>
      </c>
      <c r="M425" s="4" t="s">
        <v>539</v>
      </c>
      <c r="N425">
        <f t="shared" si="69"/>
        <v>13</v>
      </c>
      <c r="O425">
        <f t="shared" si="70"/>
        <v>18</v>
      </c>
      <c r="P425" t="str">
        <f t="shared" si="68"/>
        <v>insert into ITEM (NAME, MESSAGE_CODE, EXPANSION, ITEM_TYPE, ATTACK_TYPE, EQUIPMENT, COST, RULE_CODE, COUNT, CLASS, IMAGE)
values ('Trueshot', 'item.trueshot', 'D2E', 'Relic', 'Ranged', 'Two Hands', null, 'item.trueshot.rule', 1, null, 'trueshot.jpg');</v>
      </c>
    </row>
    <row r="426" spans="2:16" x14ac:dyDescent="0.25">
      <c r="B426" s="4" t="s">
        <v>556</v>
      </c>
      <c r="C426" t="str">
        <f t="shared" si="65"/>
        <v>item.fortunasdice</v>
      </c>
      <c r="D426" t="s">
        <v>63</v>
      </c>
      <c r="E426" t="s">
        <v>50</v>
      </c>
      <c r="F426" s="4"/>
      <c r="G426" s="4" t="s">
        <v>379</v>
      </c>
      <c r="I426" t="str">
        <f t="shared" si="66"/>
        <v>item.fortunasdice.rule</v>
      </c>
      <c r="J426">
        <v>1</v>
      </c>
      <c r="L426" t="str">
        <f t="shared" si="67"/>
        <v>fortunasdice.jpg</v>
      </c>
      <c r="M426" s="4" t="s">
        <v>548</v>
      </c>
      <c r="N426">
        <f t="shared" si="69"/>
        <v>17</v>
      </c>
      <c r="O426">
        <f t="shared" si="70"/>
        <v>22</v>
      </c>
      <c r="P426" t="str">
        <f t="shared" si="68"/>
        <v>insert into ITEM (NAME, MESSAGE_CODE, EXPANSION, ITEM_TYPE, ATTACK_TYPE, EQUIPMENT, COST, RULE_CODE, COUNT, CLASS, IMAGE)
values ('Fortuna''s Dice', 'item.fortunasdice', 'D2E', 'Relic', null, 'Other', null, 'item.fortunasdice.rule', 1, null, 'fortunasdice.jpg');</v>
      </c>
    </row>
    <row r="427" spans="2:16" x14ac:dyDescent="0.25">
      <c r="B427" s="4" t="s">
        <v>540</v>
      </c>
      <c r="C427" t="str">
        <f t="shared" si="65"/>
        <v>item.staffoflight</v>
      </c>
      <c r="D427" t="s">
        <v>63</v>
      </c>
      <c r="E427" t="s">
        <v>50</v>
      </c>
      <c r="F427" s="4" t="s">
        <v>400</v>
      </c>
      <c r="G427" s="4" t="s">
        <v>377</v>
      </c>
      <c r="I427" t="str">
        <f t="shared" si="66"/>
        <v>item.staffoflight.rule</v>
      </c>
      <c r="J427">
        <v>1</v>
      </c>
      <c r="L427" t="str">
        <f t="shared" si="67"/>
        <v>staffoflight.jpg</v>
      </c>
      <c r="M427" s="4" t="s">
        <v>549</v>
      </c>
      <c r="N427">
        <f t="shared" si="69"/>
        <v>17</v>
      </c>
      <c r="O427">
        <f t="shared" si="70"/>
        <v>22</v>
      </c>
      <c r="P427" t="str">
        <f t="shared" si="68"/>
        <v>insert into ITEM (NAME, MESSAGE_CODE, EXPANSION, ITEM_TYPE, ATTACK_TYPE, EQUIPMENT, COST, RULE_CODE, COUNT, CLASS, IMAGE)
values ('Staff of Light', 'item.staffoflight', 'D2E', 'Relic', 'Ranged', 'Two Hands', null, 'item.staffoflight.rule', 1, null, 'staffoflight.jpg');</v>
      </c>
    </row>
    <row r="428" spans="2:16" x14ac:dyDescent="0.25">
      <c r="B428" s="4" t="s">
        <v>541</v>
      </c>
      <c r="C428" t="str">
        <f t="shared" si="65"/>
        <v>item.theshadowrune</v>
      </c>
      <c r="D428" t="s">
        <v>63</v>
      </c>
      <c r="E428" t="s">
        <v>50</v>
      </c>
      <c r="F428" s="4" t="s">
        <v>400</v>
      </c>
      <c r="G428" s="4" t="s">
        <v>377</v>
      </c>
      <c r="I428" t="str">
        <f t="shared" si="66"/>
        <v>item.theshadowrune.rule</v>
      </c>
      <c r="J428">
        <v>1</v>
      </c>
      <c r="L428" t="str">
        <f t="shared" si="67"/>
        <v>theshadowrune.jpg</v>
      </c>
      <c r="M428" s="4" t="s">
        <v>550</v>
      </c>
      <c r="N428">
        <f t="shared" si="69"/>
        <v>18</v>
      </c>
      <c r="O428">
        <f t="shared" si="70"/>
        <v>23</v>
      </c>
      <c r="P428" t="str">
        <f t="shared" si="68"/>
        <v>insert into ITEM (NAME, MESSAGE_CODE, EXPANSION, ITEM_TYPE, ATTACK_TYPE, EQUIPMENT, COST, RULE_CODE, COUNT, CLASS, IMAGE)
values ('The Shadow Rune', 'item.theshadowrune', 'D2E', 'Relic', 'Ranged', 'Two Hands', null, 'item.theshadowrune.rule', 1, null, 'theshadowrune.jpg');</v>
      </c>
    </row>
    <row r="429" spans="2:16" x14ac:dyDescent="0.25">
      <c r="B429" s="4" t="s">
        <v>542</v>
      </c>
      <c r="C429" t="str">
        <f t="shared" si="65"/>
        <v>item.dawnblade</v>
      </c>
      <c r="D429" t="s">
        <v>63</v>
      </c>
      <c r="E429" t="s">
        <v>50</v>
      </c>
      <c r="F429" s="4" t="s">
        <v>399</v>
      </c>
      <c r="G429" s="4" t="s">
        <v>376</v>
      </c>
      <c r="I429" t="str">
        <f t="shared" si="66"/>
        <v>item.dawnblade.rule</v>
      </c>
      <c r="J429">
        <v>1</v>
      </c>
      <c r="L429" t="str">
        <f t="shared" si="67"/>
        <v>dawnblade.jpg</v>
      </c>
      <c r="M429" s="4" t="s">
        <v>542</v>
      </c>
      <c r="N429">
        <f t="shared" si="69"/>
        <v>14</v>
      </c>
      <c r="O429">
        <f t="shared" si="70"/>
        <v>19</v>
      </c>
      <c r="P429" t="str">
        <f t="shared" si="68"/>
        <v>insert into ITEM (NAME, MESSAGE_CODE, EXPANSION, ITEM_TYPE, ATTACK_TYPE, EQUIPMENT, COST, RULE_CODE, COUNT, CLASS, IMAGE)
values ('Dawnblade', 'item.dawnblade', 'D2E', 'Relic', 'Melee', 'One Hand', null, 'item.dawnblade.rule', 1, null, 'dawnblade.jpg');</v>
      </c>
    </row>
    <row r="430" spans="2:16" x14ac:dyDescent="0.25">
      <c r="B430" s="4" t="s">
        <v>557</v>
      </c>
      <c r="C430" t="str">
        <f t="shared" si="65"/>
        <v>item.valyndrasbane</v>
      </c>
      <c r="D430" t="s">
        <v>71</v>
      </c>
      <c r="E430" t="s">
        <v>50</v>
      </c>
      <c r="F430" s="4" t="s">
        <v>399</v>
      </c>
      <c r="G430" s="4" t="s">
        <v>377</v>
      </c>
      <c r="I430" t="str">
        <f t="shared" si="66"/>
        <v>item.valyndrasbane.rule</v>
      </c>
      <c r="J430">
        <v>1</v>
      </c>
      <c r="L430" t="str">
        <f t="shared" si="67"/>
        <v>valyndrasbane.jpg</v>
      </c>
      <c r="M430" s="4" t="s">
        <v>551</v>
      </c>
      <c r="N430">
        <f t="shared" si="69"/>
        <v>18</v>
      </c>
      <c r="O430">
        <f t="shared" si="70"/>
        <v>23</v>
      </c>
      <c r="P430" t="str">
        <f t="shared" si="68"/>
        <v>insert into ITEM (NAME, MESSAGE_CODE, EXPANSION, ITEM_TYPE, ATTACK_TYPE, EQUIPMENT, COST, RULE_CODE, COUNT, CLASS, IMAGE)
values ('Valyndra''s Bane', 'item.valyndrasbane', 'LotW', 'Relic', 'Melee', 'Two Hands', null, 'item.valyndrasbane.rule', 1, null, 'valyndrasbane.jpg');</v>
      </c>
    </row>
    <row r="431" spans="2:16" x14ac:dyDescent="0.25">
      <c r="B431" s="4" t="s">
        <v>543</v>
      </c>
      <c r="C431" t="str">
        <f t="shared" si="65"/>
        <v>item.auriummail</v>
      </c>
      <c r="D431" t="s">
        <v>71</v>
      </c>
      <c r="E431" t="s">
        <v>50</v>
      </c>
      <c r="F431" s="4"/>
      <c r="G431" s="4" t="s">
        <v>378</v>
      </c>
      <c r="I431" t="str">
        <f t="shared" si="66"/>
        <v>item.auriummail.rule</v>
      </c>
      <c r="J431">
        <v>1</v>
      </c>
      <c r="L431" t="str">
        <f t="shared" si="67"/>
        <v>auriummail.jpg</v>
      </c>
      <c r="M431" s="4" t="s">
        <v>552</v>
      </c>
      <c r="N431">
        <f t="shared" si="69"/>
        <v>15</v>
      </c>
      <c r="O431">
        <f t="shared" si="70"/>
        <v>20</v>
      </c>
      <c r="P431" t="str">
        <f t="shared" si="68"/>
        <v>insert into ITEM (NAME, MESSAGE_CODE, EXPANSION, ITEM_TYPE, ATTACK_TYPE, EQUIPMENT, COST, RULE_CODE, COUNT, CLASS, IMAGE)
values ('Aurium Mail', 'item.auriummail', 'LotW', 'Relic', null, 'Armor', null, 'item.auriummail.rule', 1, null, 'auriummail.jpg');</v>
      </c>
    </row>
    <row r="432" spans="2:16" x14ac:dyDescent="0.25">
      <c r="B432" s="4" t="s">
        <v>544</v>
      </c>
      <c r="C432" t="str">
        <f t="shared" si="65"/>
        <v>item.sunstone</v>
      </c>
      <c r="D432" t="s">
        <v>64</v>
      </c>
      <c r="E432" t="s">
        <v>50</v>
      </c>
      <c r="F432" s="4"/>
      <c r="G432" s="4" t="s">
        <v>379</v>
      </c>
      <c r="I432" t="str">
        <f t="shared" si="66"/>
        <v>item.sunstone.rule</v>
      </c>
      <c r="J432">
        <v>1</v>
      </c>
      <c r="L432" t="str">
        <f t="shared" si="67"/>
        <v>sunstone.jpg</v>
      </c>
      <c r="M432" s="4" t="s">
        <v>553</v>
      </c>
      <c r="N432">
        <f t="shared" si="69"/>
        <v>13</v>
      </c>
      <c r="O432">
        <f t="shared" si="70"/>
        <v>18</v>
      </c>
      <c r="P432" t="str">
        <f t="shared" si="68"/>
        <v>insert into ITEM (NAME, MESSAGE_CODE, EXPANSION, ITEM_TYPE, ATTACK_TYPE, EQUIPMENT, COST, RULE_CODE, COUNT, CLASS, IMAGE)
values ('Sun Stone', 'item.sunstone', 'LoR', 'Relic', null, 'Other', null, 'item.sunstone.rule', 1, null, 'sunstone.jpg');</v>
      </c>
    </row>
    <row r="433" spans="1:16" x14ac:dyDescent="0.25">
      <c r="B433" s="4" t="s">
        <v>545</v>
      </c>
      <c r="C433" t="str">
        <f t="shared" si="65"/>
        <v>item.livingheart</v>
      </c>
      <c r="D433" t="s">
        <v>64</v>
      </c>
      <c r="E433" t="s">
        <v>50</v>
      </c>
      <c r="F433" s="4"/>
      <c r="G433" s="4" t="s">
        <v>379</v>
      </c>
      <c r="I433" t="str">
        <f t="shared" si="66"/>
        <v>item.livingheart.rule</v>
      </c>
      <c r="J433">
        <v>1</v>
      </c>
      <c r="L433" t="str">
        <f t="shared" si="67"/>
        <v>livingheart.jpg</v>
      </c>
      <c r="M433" s="4" t="s">
        <v>554</v>
      </c>
      <c r="N433">
        <f t="shared" si="69"/>
        <v>16</v>
      </c>
      <c r="O433">
        <f t="shared" si="70"/>
        <v>21</v>
      </c>
      <c r="P433" t="str">
        <f t="shared" si="68"/>
        <v>insert into ITEM (NAME, MESSAGE_CODE, EXPANSION, ITEM_TYPE, ATTACK_TYPE, EQUIPMENT, COST, RULE_CODE, COUNT, CLASS, IMAGE)
values ('Living Heart', 'item.livingheart', 'LoR', 'Relic', null, 'Other', null, 'item.livingheart.rule', 1, null, 'livingheart.jpg');</v>
      </c>
    </row>
    <row r="434" spans="1:16" x14ac:dyDescent="0.25">
      <c r="B434" s="4" t="s">
        <v>546</v>
      </c>
      <c r="C434" t="str">
        <f t="shared" si="65"/>
        <v>item.gauntletsofpower</v>
      </c>
      <c r="D434" t="s">
        <v>64</v>
      </c>
      <c r="E434" t="s">
        <v>50</v>
      </c>
      <c r="G434" s="4" t="s">
        <v>379</v>
      </c>
      <c r="I434" t="str">
        <f t="shared" si="66"/>
        <v>item.gauntletsofpower.rule</v>
      </c>
      <c r="J434">
        <v>1</v>
      </c>
      <c r="L434" t="str">
        <f t="shared" si="67"/>
        <v>gauntletsofpower.jpg</v>
      </c>
      <c r="M434" s="4" t="s">
        <v>555</v>
      </c>
      <c r="N434">
        <f t="shared" si="69"/>
        <v>21</v>
      </c>
      <c r="O434">
        <f t="shared" si="70"/>
        <v>26</v>
      </c>
      <c r="P434" t="str">
        <f t="shared" si="68"/>
        <v>insert into ITEM (NAME, MESSAGE_CODE, EXPANSION, ITEM_TYPE, ATTACK_TYPE, EQUIPMENT, COST, RULE_CODE, COUNT, CLASS, IMAGE)
values ('Gauntlets of Power', 'item.gauntletsofpower', 'LoR', 'Relic', null, 'Other', null, 'item.gauntletsofpower.rule', 1, null, 'gauntletsofpower.jpg');</v>
      </c>
    </row>
    <row r="435" spans="1:16" x14ac:dyDescent="0.25">
      <c r="B435" s="4"/>
      <c r="C435" s="4"/>
    </row>
    <row r="436" spans="1:16" x14ac:dyDescent="0.25">
      <c r="A436" t="s">
        <v>59</v>
      </c>
      <c r="B436" s="3" t="s">
        <v>53</v>
      </c>
      <c r="C436" s="3" t="s">
        <v>55</v>
      </c>
    </row>
    <row r="437" spans="1:16" x14ac:dyDescent="0.25">
      <c r="B437" s="4" t="s">
        <v>383</v>
      </c>
      <c r="C437" s="4" t="s">
        <v>310</v>
      </c>
      <c r="K437" t="str">
        <f>"insert into "&amp;A$436&amp;" ("&amp;B$436&amp;", "&amp;C$436&amp;")
values ('"&amp;B437&amp;"', '"&amp;C437&amp;"');"</f>
        <v>insert into ITEM_TRAIT (ITEM, TRAIT)
values ('Iron Longsword', 'Blade');</v>
      </c>
      <c r="L437" t="str">
        <f>IF(D437="","","insert into "&amp;A$436&amp;" ("&amp;B$436&amp;", "&amp;C$436&amp;")
values ('"&amp;B437&amp;"', '"&amp;D437&amp;"');")</f>
        <v/>
      </c>
    </row>
    <row r="438" spans="1:16" x14ac:dyDescent="0.25">
      <c r="B438" s="4" t="s">
        <v>401</v>
      </c>
      <c r="C438" s="4" t="s">
        <v>316</v>
      </c>
      <c r="K438" t="str">
        <f t="shared" ref="K438:K501" si="71">"insert into "&amp;A$436&amp;" ("&amp;B$436&amp;", "&amp;C$436&amp;")
values ('"&amp;B438&amp;"', '"&amp;C438&amp;"');"</f>
        <v>insert into ITEM_TRAIT (ITEM, TRAIT)
values ('Knight Wooden Shield', 'Shield');</v>
      </c>
      <c r="L438" t="str">
        <f t="shared" ref="L438:L501" si="72">IF(D438="","","insert into "&amp;A$436&amp;" ("&amp;B$436&amp;", "&amp;C$436&amp;")
values ('"&amp;B438&amp;"', '"&amp;D438&amp;"');")</f>
        <v/>
      </c>
    </row>
    <row r="439" spans="1:16" x14ac:dyDescent="0.25">
      <c r="B439" s="4" t="s">
        <v>384</v>
      </c>
      <c r="C439" s="4" t="s">
        <v>307</v>
      </c>
      <c r="K439" t="str">
        <f t="shared" si="71"/>
        <v>insert into ITEM_TRAIT (ITEM, TRAIT)
values ('Chipped Greataxe', 'Axe');</v>
      </c>
      <c r="L439" t="str">
        <f t="shared" si="72"/>
        <v/>
      </c>
    </row>
    <row r="440" spans="1:16" x14ac:dyDescent="0.25">
      <c r="B440" s="4" t="s">
        <v>385</v>
      </c>
      <c r="C440" s="4" t="s">
        <v>308</v>
      </c>
      <c r="K440" t="str">
        <f t="shared" si="71"/>
        <v>insert into ITEM_TRAIT (ITEM, TRAIT)
values ('Iron Mace', 'Hammer');</v>
      </c>
      <c r="L440" t="str">
        <f t="shared" si="72"/>
        <v/>
      </c>
    </row>
    <row r="441" spans="1:16" x14ac:dyDescent="0.25">
      <c r="B441" s="4" t="s">
        <v>402</v>
      </c>
      <c r="C441" s="4" t="s">
        <v>316</v>
      </c>
      <c r="K441" t="str">
        <f t="shared" si="71"/>
        <v>insert into ITEM_TRAIT (ITEM, TRAIT)
values ('Disciple Wooden Shield', 'Shield');</v>
      </c>
      <c r="L441" t="str">
        <f t="shared" si="72"/>
        <v/>
      </c>
    </row>
    <row r="442" spans="1:16" x14ac:dyDescent="0.25">
      <c r="B442" s="4" t="s">
        <v>386</v>
      </c>
      <c r="C442" s="4" t="s">
        <v>306</v>
      </c>
      <c r="K442" t="str">
        <f t="shared" si="71"/>
        <v>insert into ITEM_TRAIT (ITEM, TRAIT)
values ('Oak Staff', 'Staff');</v>
      </c>
      <c r="L442" t="str">
        <f t="shared" si="72"/>
        <v/>
      </c>
    </row>
    <row r="443" spans="1:16" x14ac:dyDescent="0.25">
      <c r="B443" s="4" t="s">
        <v>387</v>
      </c>
      <c r="C443" s="4" t="s">
        <v>305</v>
      </c>
      <c r="D443" t="s">
        <v>304</v>
      </c>
      <c r="K443" t="str">
        <f t="shared" si="71"/>
        <v>insert into ITEM_TRAIT (ITEM, TRAIT)
values ('Arcane Bolt', 'Magic');</v>
      </c>
      <c r="L443" t="str">
        <f t="shared" si="72"/>
        <v>insert into ITEM_TRAIT (ITEM, TRAIT)
values ('Arcane Bolt', 'Rune');</v>
      </c>
    </row>
    <row r="444" spans="1:16" x14ac:dyDescent="0.25">
      <c r="B444" s="4" t="s">
        <v>423</v>
      </c>
      <c r="C444" s="4" t="s">
        <v>305</v>
      </c>
      <c r="D444" t="s">
        <v>306</v>
      </c>
      <c r="K444" t="str">
        <f t="shared" si="71"/>
        <v>insert into ITEM_TRAIT (ITEM, TRAIT)
values ('Reaper''s Scythe', 'Magic');</v>
      </c>
      <c r="L444" t="str">
        <f t="shared" si="72"/>
        <v>insert into ITEM_TRAIT (ITEM, TRAIT)
values ('Reaper''s Scythe', 'Staff');</v>
      </c>
    </row>
    <row r="445" spans="1:16" x14ac:dyDescent="0.25">
      <c r="B445" s="4" t="s">
        <v>388</v>
      </c>
      <c r="C445" s="4" t="s">
        <v>309</v>
      </c>
      <c r="K445" t="str">
        <f t="shared" si="71"/>
        <v>insert into ITEM_TRAIT (ITEM, TRAIT)
values ('Yew Shortbow', 'Bow');</v>
      </c>
      <c r="L445" t="str">
        <f t="shared" si="72"/>
        <v/>
      </c>
    </row>
    <row r="446" spans="1:16" x14ac:dyDescent="0.25">
      <c r="B446" s="4" t="s">
        <v>389</v>
      </c>
      <c r="C446" s="4" t="s">
        <v>310</v>
      </c>
      <c r="K446" t="str">
        <f t="shared" si="71"/>
        <v>insert into ITEM_TRAIT (ITEM, TRAIT)
values ('Throwing Knives', 'Blade');</v>
      </c>
      <c r="L446" t="str">
        <f t="shared" si="72"/>
        <v/>
      </c>
    </row>
    <row r="447" spans="1:16" x14ac:dyDescent="0.25">
      <c r="B447" s="4" t="s">
        <v>558</v>
      </c>
      <c r="C447" s="4" t="s">
        <v>314</v>
      </c>
      <c r="K447" t="str">
        <f t="shared" si="71"/>
        <v>insert into ITEM_TRAIT (ITEM, TRAIT)
values ('Thief Lucky Charm', 'Trinket');</v>
      </c>
      <c r="L447" t="str">
        <f t="shared" si="72"/>
        <v/>
      </c>
    </row>
    <row r="448" spans="1:16" x14ac:dyDescent="0.25">
      <c r="B448" s="4" t="s">
        <v>391</v>
      </c>
      <c r="C448" s="4" t="s">
        <v>310</v>
      </c>
      <c r="K448" t="str">
        <f t="shared" si="71"/>
        <v>insert into ITEM_TRAIT (ITEM, TRAIT)
values ('Worn Greatsword', 'Blade');</v>
      </c>
      <c r="L448" t="str">
        <f t="shared" si="72"/>
        <v/>
      </c>
    </row>
    <row r="449" spans="2:12" x14ac:dyDescent="0.25">
      <c r="B449" s="4" t="s">
        <v>392</v>
      </c>
      <c r="C449" s="4" t="s">
        <v>314</v>
      </c>
      <c r="K449" t="str">
        <f t="shared" si="71"/>
        <v>insert into ITEM_TRAIT (ITEM, TRAIT)
values ('Horn of Courage', 'Trinket');</v>
      </c>
      <c r="L449" t="str">
        <f t="shared" si="72"/>
        <v/>
      </c>
    </row>
    <row r="450" spans="2:12" x14ac:dyDescent="0.25">
      <c r="B450" s="4" t="s">
        <v>393</v>
      </c>
      <c r="C450" s="4" t="s">
        <v>305</v>
      </c>
      <c r="D450" t="s">
        <v>304</v>
      </c>
      <c r="K450" t="str">
        <f t="shared" si="71"/>
        <v>insert into ITEM_TRAIT (ITEM, TRAIT)
values ('Stasis Rune', 'Magic');</v>
      </c>
      <c r="L450" t="str">
        <f t="shared" si="72"/>
        <v>insert into ITEM_TRAIT (ITEM, TRAIT)
values ('Stasis Rune', 'Rune');</v>
      </c>
    </row>
    <row r="451" spans="2:12" x14ac:dyDescent="0.25">
      <c r="B451" s="4" t="s">
        <v>424</v>
      </c>
      <c r="C451" s="4" t="s">
        <v>314</v>
      </c>
      <c r="K451" t="str">
        <f t="shared" si="71"/>
        <v>insert into ITEM_TRAIT (ITEM, TRAIT)
values ('The Dead Man''s Compass', 'Trinket');</v>
      </c>
      <c r="L451" t="str">
        <f t="shared" si="72"/>
        <v/>
      </c>
    </row>
    <row r="452" spans="2:12" x14ac:dyDescent="0.25">
      <c r="B452" s="4" t="s">
        <v>394</v>
      </c>
      <c r="C452" s="4" t="s">
        <v>311</v>
      </c>
      <c r="K452" t="str">
        <f t="shared" si="71"/>
        <v>insert into ITEM_TRAIT (ITEM, TRAIT)
values ('Leather Whip', 'Exotic');</v>
      </c>
      <c r="L452" t="str">
        <f t="shared" si="72"/>
        <v/>
      </c>
    </row>
    <row r="453" spans="2:12" x14ac:dyDescent="0.25">
      <c r="B453" s="4" t="s">
        <v>395</v>
      </c>
      <c r="C453" s="4" t="s">
        <v>311</v>
      </c>
      <c r="K453" t="str">
        <f t="shared" si="71"/>
        <v>insert into ITEM_TRAIT (ITEM, TRAIT)
values ('Smoking Vials', 'Exotic');</v>
      </c>
      <c r="L453" t="str">
        <f t="shared" si="72"/>
        <v/>
      </c>
    </row>
    <row r="454" spans="2:12" x14ac:dyDescent="0.25">
      <c r="B454" s="4" t="s">
        <v>396</v>
      </c>
      <c r="C454" s="4" t="s">
        <v>311</v>
      </c>
      <c r="K454" t="str">
        <f t="shared" si="71"/>
        <v>insert into ITEM_TRAIT (ITEM, TRAIT)
values ('Hunting Spear', 'Exotic');</v>
      </c>
      <c r="L454" t="str">
        <f t="shared" si="72"/>
        <v/>
      </c>
    </row>
    <row r="455" spans="2:12" x14ac:dyDescent="0.25">
      <c r="B455" s="4" t="s">
        <v>397</v>
      </c>
      <c r="C455" s="4" t="s">
        <v>310</v>
      </c>
      <c r="K455" t="str">
        <f t="shared" si="71"/>
        <v>insert into ITEM_TRAIT (ITEM, TRAIT)
values ('Skinning Knife', 'Blade');</v>
      </c>
      <c r="L455" t="str">
        <f t="shared" si="72"/>
        <v/>
      </c>
    </row>
    <row r="456" spans="2:12" x14ac:dyDescent="0.25">
      <c r="B456" s="4" t="s">
        <v>398</v>
      </c>
      <c r="C456" s="4" t="s">
        <v>305</v>
      </c>
      <c r="D456" t="s">
        <v>306</v>
      </c>
      <c r="K456" t="str">
        <f t="shared" si="71"/>
        <v>insert into ITEM_TRAIT (ITEM, TRAIT)
values ('Staff of the Grave', 'Magic');</v>
      </c>
      <c r="L456" t="str">
        <f t="shared" si="72"/>
        <v>insert into ITEM_TRAIT (ITEM, TRAIT)
values ('Staff of the Grave', 'Staff');</v>
      </c>
    </row>
    <row r="457" spans="2:12" x14ac:dyDescent="0.25">
      <c r="B457" s="4" t="s">
        <v>425</v>
      </c>
      <c r="C457" s="4" t="s">
        <v>307</v>
      </c>
      <c r="K457" t="str">
        <f t="shared" si="71"/>
        <v>insert into ITEM_TRAIT (ITEM, TRAIT)
values ('Iron Battleaxe', 'Axe');</v>
      </c>
      <c r="L457" t="str">
        <f t="shared" si="72"/>
        <v/>
      </c>
    </row>
    <row r="458" spans="2:12" x14ac:dyDescent="0.25">
      <c r="B458" s="4" t="s">
        <v>426</v>
      </c>
      <c r="C458" s="4" t="s">
        <v>310</v>
      </c>
      <c r="K458" t="str">
        <f t="shared" si="71"/>
        <v>insert into ITEM_TRAIT (ITEM, TRAIT)
values ('Steel Broadsword', 'Blade');</v>
      </c>
      <c r="L458" t="str">
        <f t="shared" si="72"/>
        <v/>
      </c>
    </row>
    <row r="459" spans="2:12" x14ac:dyDescent="0.25">
      <c r="B459" s="4" t="s">
        <v>427</v>
      </c>
      <c r="C459" s="4" t="s">
        <v>308</v>
      </c>
      <c r="K459" t="str">
        <f t="shared" si="71"/>
        <v>insert into ITEM_TRAIT (ITEM, TRAIT)
values ('Light Hammer', 'Hammer');</v>
      </c>
      <c r="L459" t="str">
        <f t="shared" si="72"/>
        <v/>
      </c>
    </row>
    <row r="460" spans="2:12" x14ac:dyDescent="0.25">
      <c r="B460" s="4" t="s">
        <v>428</v>
      </c>
      <c r="C460" s="4" t="s">
        <v>311</v>
      </c>
      <c r="K460" t="str">
        <f t="shared" si="71"/>
        <v>insert into ITEM_TRAIT (ITEM, TRAIT)
values ('Iron Spear', 'Exotic');</v>
      </c>
      <c r="L460" t="str">
        <f t="shared" si="72"/>
        <v/>
      </c>
    </row>
    <row r="461" spans="2:12" x14ac:dyDescent="0.25">
      <c r="B461" s="4" t="s">
        <v>429</v>
      </c>
      <c r="C461" s="4" t="s">
        <v>305</v>
      </c>
      <c r="D461" t="s">
        <v>306</v>
      </c>
      <c r="K461" t="str">
        <f t="shared" si="71"/>
        <v>insert into ITEM_TRAIT (ITEM, TRAIT)
values ('Magic Staff', 'Magic');</v>
      </c>
      <c r="L461" t="str">
        <f t="shared" si="72"/>
        <v>insert into ITEM_TRAIT (ITEM, TRAIT)
values ('Magic Staff', 'Staff');</v>
      </c>
    </row>
    <row r="462" spans="2:12" x14ac:dyDescent="0.25">
      <c r="B462" s="4" t="s">
        <v>430</v>
      </c>
      <c r="C462" s="4" t="s">
        <v>305</v>
      </c>
      <c r="D462" t="s">
        <v>304</v>
      </c>
      <c r="K462" t="str">
        <f t="shared" si="71"/>
        <v>insert into ITEM_TRAIT (ITEM, TRAIT)
values ('Immolation', 'Magic');</v>
      </c>
      <c r="L462" t="str">
        <f t="shared" si="72"/>
        <v>insert into ITEM_TRAIT (ITEM, TRAIT)
values ('Immolation', 'Rune');</v>
      </c>
    </row>
    <row r="463" spans="2:12" x14ac:dyDescent="0.25">
      <c r="B463" s="4" t="s">
        <v>431</v>
      </c>
      <c r="C463" s="4" t="s">
        <v>305</v>
      </c>
      <c r="D463" t="s">
        <v>304</v>
      </c>
      <c r="K463" t="str">
        <f t="shared" si="71"/>
        <v>insert into ITEM_TRAIT (ITEM, TRAIT)
values ('Sunburst', 'Magic');</v>
      </c>
      <c r="L463" t="str">
        <f t="shared" si="72"/>
        <v>insert into ITEM_TRAIT (ITEM, TRAIT)
values ('Sunburst', 'Rune');</v>
      </c>
    </row>
    <row r="464" spans="2:12" x14ac:dyDescent="0.25">
      <c r="B464" s="4" t="s">
        <v>432</v>
      </c>
      <c r="C464" s="4" t="s">
        <v>309</v>
      </c>
      <c r="K464" t="str">
        <f t="shared" si="71"/>
        <v>insert into ITEM_TRAIT (ITEM, TRAIT)
values ('Elm Greatbow', 'Bow');</v>
      </c>
      <c r="L464" t="str">
        <f t="shared" si="72"/>
        <v/>
      </c>
    </row>
    <row r="465" spans="2:12" x14ac:dyDescent="0.25">
      <c r="B465" s="4" t="s">
        <v>433</v>
      </c>
      <c r="C465" s="4" t="s">
        <v>309</v>
      </c>
      <c r="D465" t="s">
        <v>311</v>
      </c>
      <c r="K465" t="str">
        <f t="shared" si="71"/>
        <v>insert into ITEM_TRAIT (ITEM, TRAIT)
values ('Crossbow', 'Bow');</v>
      </c>
      <c r="L465" t="str">
        <f t="shared" si="72"/>
        <v>insert into ITEM_TRAIT (ITEM, TRAIT)
values ('Crossbow', 'Exotic');</v>
      </c>
    </row>
    <row r="466" spans="2:12" x14ac:dyDescent="0.25">
      <c r="B466" s="4" t="s">
        <v>434</v>
      </c>
      <c r="C466" s="4" t="s">
        <v>311</v>
      </c>
      <c r="K466" t="str">
        <f t="shared" si="71"/>
        <v>insert into ITEM_TRAIT (ITEM, TRAIT)
values ('Sling', 'Exotic');</v>
      </c>
      <c r="L466" t="str">
        <f t="shared" si="72"/>
        <v/>
      </c>
    </row>
    <row r="467" spans="2:12" x14ac:dyDescent="0.25">
      <c r="B467" s="4" t="s">
        <v>435</v>
      </c>
      <c r="C467" s="4" t="s">
        <v>316</v>
      </c>
      <c r="K467" t="str">
        <f t="shared" si="71"/>
        <v>insert into ITEM_TRAIT (ITEM, TRAIT)
values ('Iron Shield', 'Shield');</v>
      </c>
      <c r="L467" t="str">
        <f t="shared" si="72"/>
        <v/>
      </c>
    </row>
    <row r="468" spans="2:12" x14ac:dyDescent="0.25">
      <c r="B468" s="4" t="s">
        <v>436</v>
      </c>
      <c r="C468" s="4" t="s">
        <v>318</v>
      </c>
      <c r="K468" t="str">
        <f t="shared" si="71"/>
        <v>insert into ITEM_TRAIT (ITEM, TRAIT)
values ('Heavy Cloak', 'Cloak');</v>
      </c>
      <c r="L468" t="str">
        <f t="shared" si="72"/>
        <v/>
      </c>
    </row>
    <row r="469" spans="2:12" x14ac:dyDescent="0.25">
      <c r="B469" s="4" t="s">
        <v>437</v>
      </c>
      <c r="C469" s="4" t="s">
        <v>315</v>
      </c>
      <c r="K469" t="str">
        <f t="shared" si="71"/>
        <v>insert into ITEM_TRAIT (ITEM, TRAIT)
values ('Leather Armor', 'Light Armor');</v>
      </c>
      <c r="L469" t="str">
        <f t="shared" si="72"/>
        <v/>
      </c>
    </row>
    <row r="470" spans="2:12" x14ac:dyDescent="0.25">
      <c r="B470" s="4" t="s">
        <v>438</v>
      </c>
      <c r="C470" s="4" t="s">
        <v>317</v>
      </c>
      <c r="K470" t="str">
        <f t="shared" si="71"/>
        <v>insert into ITEM_TRAIT (ITEM, TRAIT)
values ('Chainmail', 'Heavy Armor');</v>
      </c>
      <c r="L470" t="str">
        <f t="shared" si="72"/>
        <v/>
      </c>
    </row>
    <row r="471" spans="2:12" x14ac:dyDescent="0.25">
      <c r="B471" s="4" t="s">
        <v>439</v>
      </c>
      <c r="C471" s="4" t="s">
        <v>312</v>
      </c>
      <c r="K471" t="str">
        <f t="shared" si="71"/>
        <v>insert into ITEM_TRAIT (ITEM, TRAIT)
values ('Scorpion Helm', 'Helmet');</v>
      </c>
      <c r="L471" t="str">
        <f t="shared" si="72"/>
        <v/>
      </c>
    </row>
    <row r="472" spans="2:12" x14ac:dyDescent="0.25">
      <c r="B472" s="4" t="s">
        <v>390</v>
      </c>
      <c r="C472" s="4" t="s">
        <v>314</v>
      </c>
      <c r="K472" t="str">
        <f t="shared" si="71"/>
        <v>insert into ITEM_TRAIT (ITEM, TRAIT)
values ('Lucky Charm', 'Trinket');</v>
      </c>
      <c r="L472" t="str">
        <f t="shared" si="72"/>
        <v/>
      </c>
    </row>
    <row r="473" spans="2:12" x14ac:dyDescent="0.25">
      <c r="B473" s="4" t="s">
        <v>440</v>
      </c>
      <c r="C473" s="4" t="s">
        <v>304</v>
      </c>
      <c r="K473" t="str">
        <f t="shared" si="71"/>
        <v>insert into ITEM_TRAIT (ITEM, TRAIT)
values ('Mana Weave', 'Rune');</v>
      </c>
      <c r="L473" t="str">
        <f t="shared" si="72"/>
        <v/>
      </c>
    </row>
    <row r="474" spans="2:12" x14ac:dyDescent="0.25">
      <c r="B474" s="4" t="s">
        <v>441</v>
      </c>
      <c r="C474" s="4" t="s">
        <v>313</v>
      </c>
      <c r="K474" t="str">
        <f t="shared" si="71"/>
        <v>insert into ITEM_TRAIT (ITEM, TRAIT)
values ('Ring of Power', 'Ring');</v>
      </c>
      <c r="L474" t="str">
        <f t="shared" si="72"/>
        <v/>
      </c>
    </row>
    <row r="475" spans="2:12" x14ac:dyDescent="0.25">
      <c r="B475" s="4" t="s">
        <v>453</v>
      </c>
      <c r="C475" s="4" t="s">
        <v>310</v>
      </c>
      <c r="D475" t="s">
        <v>306</v>
      </c>
      <c r="K475" t="str">
        <f t="shared" si="71"/>
        <v>insert into ITEM_TRAIT (ITEM, TRAIT)
values ('Halberd', 'Blade');</v>
      </c>
      <c r="L475" t="str">
        <f t="shared" si="72"/>
        <v>insert into ITEM_TRAIT (ITEM, TRAIT)
values ('Halberd', 'Staff');</v>
      </c>
    </row>
    <row r="476" spans="2:12" x14ac:dyDescent="0.25">
      <c r="B476" s="4" t="s">
        <v>442</v>
      </c>
      <c r="C476" s="4" t="s">
        <v>305</v>
      </c>
      <c r="D476" t="s">
        <v>304</v>
      </c>
      <c r="K476" t="str">
        <f t="shared" si="71"/>
        <v>insert into ITEM_TRAIT (ITEM, TRAIT)
values ('Magma Wave', 'Magic');</v>
      </c>
      <c r="L476" t="str">
        <f t="shared" si="72"/>
        <v>insert into ITEM_TRAIT (ITEM, TRAIT)
values ('Magma Wave', 'Rune');</v>
      </c>
    </row>
    <row r="477" spans="2:12" x14ac:dyDescent="0.25">
      <c r="B477" s="4" t="s">
        <v>443</v>
      </c>
      <c r="C477" s="4" t="s">
        <v>309</v>
      </c>
      <c r="D477" t="s">
        <v>311</v>
      </c>
      <c r="K477" t="str">
        <f t="shared" si="71"/>
        <v>insert into ITEM_TRAIT (ITEM, TRAIT)
values ('Handbow', 'Bow');</v>
      </c>
      <c r="L477" t="str">
        <f t="shared" si="72"/>
        <v>insert into ITEM_TRAIT (ITEM, TRAIT)
values ('Handbow', 'Exotic');</v>
      </c>
    </row>
    <row r="478" spans="2:12" x14ac:dyDescent="0.25">
      <c r="B478" s="4" t="s">
        <v>454</v>
      </c>
      <c r="C478" s="4" t="s">
        <v>314</v>
      </c>
      <c r="K478" t="str">
        <f t="shared" si="71"/>
        <v>insert into ITEM_TRAIT (ITEM, TRAIT)
values ('Flash Powder', 'Trinket');</v>
      </c>
      <c r="L478" t="str">
        <f t="shared" si="72"/>
        <v/>
      </c>
    </row>
    <row r="479" spans="2:12" x14ac:dyDescent="0.25">
      <c r="B479" s="4" t="s">
        <v>444</v>
      </c>
      <c r="C479" s="4" t="s">
        <v>307</v>
      </c>
      <c r="K479" t="str">
        <f t="shared" si="71"/>
        <v>insert into ITEM_TRAIT (ITEM, TRAIT)
values ('Bearded Axe', 'Axe');</v>
      </c>
      <c r="L479" t="str">
        <f t="shared" si="72"/>
        <v/>
      </c>
    </row>
    <row r="480" spans="2:12" x14ac:dyDescent="0.25">
      <c r="B480" s="4" t="s">
        <v>445</v>
      </c>
      <c r="C480" s="4" t="s">
        <v>308</v>
      </c>
      <c r="K480" t="str">
        <f t="shared" si="71"/>
        <v>insert into ITEM_TRAIT (ITEM, TRAIT)
values ('Mace of Aver', 'Hammer');</v>
      </c>
      <c r="L480" t="str">
        <f t="shared" si="72"/>
        <v/>
      </c>
    </row>
    <row r="481" spans="2:12" x14ac:dyDescent="0.25">
      <c r="B481" s="4" t="s">
        <v>446</v>
      </c>
      <c r="C481" s="4" t="s">
        <v>310</v>
      </c>
      <c r="K481" t="str">
        <f t="shared" si="71"/>
        <v>insert into ITEM_TRAIT (ITEM, TRAIT)
values ('Serpet Dagger', 'Blade');</v>
      </c>
      <c r="L481" t="str">
        <f t="shared" si="72"/>
        <v/>
      </c>
    </row>
    <row r="482" spans="2:12" x14ac:dyDescent="0.25">
      <c r="B482" s="4" t="s">
        <v>447</v>
      </c>
      <c r="C482" s="4" t="s">
        <v>309</v>
      </c>
      <c r="K482" t="str">
        <f t="shared" si="71"/>
        <v>insert into ITEM_TRAIT (ITEM, TRAIT)
values ('Bow of Bone', 'Bow');</v>
      </c>
      <c r="L482" t="str">
        <f t="shared" si="72"/>
        <v/>
      </c>
    </row>
    <row r="483" spans="2:12" x14ac:dyDescent="0.25">
      <c r="B483" s="4" t="s">
        <v>448</v>
      </c>
      <c r="C483" s="4" t="s">
        <v>305</v>
      </c>
      <c r="D483" t="s">
        <v>304</v>
      </c>
      <c r="K483" t="str">
        <f t="shared" si="71"/>
        <v>insert into ITEM_TRAIT (ITEM, TRAIT)
values ('Teleportation Rune', 'Magic');</v>
      </c>
      <c r="L483" t="str">
        <f t="shared" si="72"/>
        <v>insert into ITEM_TRAIT (ITEM, TRAIT)
values ('Teleportation Rune', 'Rune');</v>
      </c>
    </row>
    <row r="484" spans="2:12" x14ac:dyDescent="0.25">
      <c r="B484" s="4" t="s">
        <v>449</v>
      </c>
      <c r="C484" s="4" t="s">
        <v>311</v>
      </c>
      <c r="K484" t="str">
        <f t="shared" si="71"/>
        <v>insert into ITEM_TRAIT (ITEM, TRAIT)
values ('Poisoned Blowgun', 'Exotic');</v>
      </c>
      <c r="L484" t="str">
        <f t="shared" si="72"/>
        <v/>
      </c>
    </row>
    <row r="485" spans="2:12" x14ac:dyDescent="0.25">
      <c r="B485" s="4" t="s">
        <v>450</v>
      </c>
      <c r="C485" s="4" t="s">
        <v>316</v>
      </c>
      <c r="K485" t="str">
        <f t="shared" si="71"/>
        <v>insert into ITEM_TRAIT (ITEM, TRAIT)
values ('Shield of Light', 'Shield');</v>
      </c>
      <c r="L485" t="str">
        <f t="shared" si="72"/>
        <v/>
      </c>
    </row>
    <row r="486" spans="2:12" x14ac:dyDescent="0.25">
      <c r="B486" s="4" t="s">
        <v>455</v>
      </c>
      <c r="C486" s="4" t="s">
        <v>315</v>
      </c>
      <c r="K486" t="str">
        <f t="shared" si="71"/>
        <v>insert into ITEM_TRAIT (ITEM, TRAIT)
values ('Thief''s Vest', 'Light Armor');</v>
      </c>
      <c r="L486" t="str">
        <f t="shared" si="72"/>
        <v/>
      </c>
    </row>
    <row r="487" spans="2:12" x14ac:dyDescent="0.25">
      <c r="B487" s="4" t="s">
        <v>451</v>
      </c>
      <c r="C487" s="4" t="s">
        <v>317</v>
      </c>
      <c r="K487" t="str">
        <f t="shared" si="71"/>
        <v>insert into ITEM_TRAIT (ITEM, TRAIT)
values ('Rune Plate', 'Heavy Armor');</v>
      </c>
      <c r="L487" t="str">
        <f t="shared" si="72"/>
        <v/>
      </c>
    </row>
    <row r="488" spans="2:12" x14ac:dyDescent="0.25">
      <c r="B488" s="4" t="s">
        <v>452</v>
      </c>
      <c r="C488" s="4" t="s">
        <v>322</v>
      </c>
      <c r="K488" t="str">
        <f t="shared" si="71"/>
        <v>insert into ITEM_TRAIT (ITEM, TRAIT)
values ('Elven Boots', 'Boots');</v>
      </c>
      <c r="L488" t="str">
        <f t="shared" si="72"/>
        <v/>
      </c>
    </row>
    <row r="489" spans="2:12" x14ac:dyDescent="0.25">
      <c r="B489" s="4" t="s">
        <v>456</v>
      </c>
      <c r="C489" s="4" t="s">
        <v>314</v>
      </c>
      <c r="K489" t="str">
        <f t="shared" si="71"/>
        <v>insert into ITEM_TRAIT (ITEM, TRAIT)
values ('Jinn''s Lamp', 'Trinket');</v>
      </c>
      <c r="L489" t="str">
        <f t="shared" si="72"/>
        <v/>
      </c>
    </row>
    <row r="490" spans="2:12" x14ac:dyDescent="0.25">
      <c r="B490" s="4" t="s">
        <v>484</v>
      </c>
      <c r="C490" s="4" t="s">
        <v>310</v>
      </c>
      <c r="K490" t="str">
        <f t="shared" si="71"/>
        <v>insert into ITEM_TRAIT (ITEM, TRAIT)
values ('Steel Greatsword', 'Blade');</v>
      </c>
      <c r="L490" t="str">
        <f t="shared" si="72"/>
        <v/>
      </c>
    </row>
    <row r="491" spans="2:12" x14ac:dyDescent="0.25">
      <c r="B491" s="4" t="s">
        <v>485</v>
      </c>
      <c r="C491" s="4" t="s">
        <v>307</v>
      </c>
      <c r="K491" t="str">
        <f t="shared" si="71"/>
        <v>insert into ITEM_TRAIT (ITEM, TRAIT)
values ('Grinding Axe', 'Axe');</v>
      </c>
      <c r="L491" t="str">
        <f t="shared" si="72"/>
        <v/>
      </c>
    </row>
    <row r="492" spans="2:12" x14ac:dyDescent="0.25">
      <c r="B492" s="4" t="s">
        <v>486</v>
      </c>
      <c r="C492" s="4" t="s">
        <v>308</v>
      </c>
      <c r="K492" t="str">
        <f t="shared" si="71"/>
        <v>insert into ITEM_TRAIT (ITEM, TRAIT)
values ('Mace of Kellos', 'Hammer');</v>
      </c>
      <c r="L492" t="str">
        <f t="shared" si="72"/>
        <v/>
      </c>
    </row>
    <row r="493" spans="2:12" x14ac:dyDescent="0.25">
      <c r="B493" s="4" t="s">
        <v>487</v>
      </c>
      <c r="C493" s="4" t="s">
        <v>308</v>
      </c>
      <c r="K493" t="str">
        <f t="shared" si="71"/>
        <v>insert into ITEM_TRAIT (ITEM, TRAIT)
values ('Dragontooth Hammer', 'Hammer');</v>
      </c>
      <c r="L493" t="str">
        <f t="shared" si="72"/>
        <v/>
      </c>
    </row>
    <row r="494" spans="2:12" x14ac:dyDescent="0.25">
      <c r="B494" s="4" t="s">
        <v>488</v>
      </c>
      <c r="C494" s="4" t="s">
        <v>309</v>
      </c>
      <c r="K494" t="str">
        <f t="shared" si="71"/>
        <v>insert into ITEM_TRAIT (ITEM, TRAIT)
values ('Latari Longbow', 'Bow');</v>
      </c>
      <c r="L494" t="str">
        <f t="shared" si="72"/>
        <v/>
      </c>
    </row>
    <row r="495" spans="2:12" x14ac:dyDescent="0.25">
      <c r="B495" s="4" t="s">
        <v>489</v>
      </c>
      <c r="C495" s="4" t="s">
        <v>305</v>
      </c>
      <c r="D495" t="s">
        <v>304</v>
      </c>
      <c r="K495" t="str">
        <f t="shared" si="71"/>
        <v>insert into ITEM_TRAIT (ITEM, TRAIT)
values ('Lightning Strike', 'Magic');</v>
      </c>
      <c r="L495" t="str">
        <f t="shared" si="72"/>
        <v>insert into ITEM_TRAIT (ITEM, TRAIT)
values ('Lightning Strike', 'Rune');</v>
      </c>
    </row>
    <row r="496" spans="2:12" x14ac:dyDescent="0.25">
      <c r="B496" s="4" t="s">
        <v>490</v>
      </c>
      <c r="C496" s="4" t="s">
        <v>305</v>
      </c>
      <c r="D496" t="s">
        <v>304</v>
      </c>
      <c r="K496" t="str">
        <f t="shared" si="71"/>
        <v>insert into ITEM_TRAIT (ITEM, TRAIT)
values ('Ice Storm', 'Magic');</v>
      </c>
      <c r="L496" t="str">
        <f t="shared" si="72"/>
        <v>insert into ITEM_TRAIT (ITEM, TRAIT)
values ('Ice Storm', 'Rune');</v>
      </c>
    </row>
    <row r="497" spans="2:12" x14ac:dyDescent="0.25">
      <c r="B497" s="4" t="s">
        <v>482</v>
      </c>
      <c r="C497" s="4" t="s">
        <v>311</v>
      </c>
      <c r="K497" t="str">
        <f t="shared" si="71"/>
        <v>insert into ITEM_TRAIT (ITEM, TRAIT)
values ('Dwarven Firebomb', 'Exotic');</v>
      </c>
      <c r="L497" t="str">
        <f t="shared" si="72"/>
        <v/>
      </c>
    </row>
    <row r="498" spans="2:12" x14ac:dyDescent="0.25">
      <c r="B498" s="4" t="s">
        <v>491</v>
      </c>
      <c r="C498" s="4" t="s">
        <v>316</v>
      </c>
      <c r="K498" t="str">
        <f t="shared" si="71"/>
        <v>insert into ITEM_TRAIT (ITEM, TRAIT)
values ('Heavy Steel Shield', 'Shield');</v>
      </c>
      <c r="L498" t="str">
        <f t="shared" si="72"/>
        <v/>
      </c>
    </row>
    <row r="499" spans="2:12" x14ac:dyDescent="0.25">
      <c r="B499" s="4" t="s">
        <v>492</v>
      </c>
      <c r="C499" s="4" t="s">
        <v>318</v>
      </c>
      <c r="K499" t="str">
        <f t="shared" si="71"/>
        <v>insert into ITEM_TRAIT (ITEM, TRAIT)
values ('Elven Cloack', 'Cloak');</v>
      </c>
      <c r="L499" t="str">
        <f t="shared" si="72"/>
        <v/>
      </c>
    </row>
    <row r="500" spans="2:12" x14ac:dyDescent="0.25">
      <c r="B500" s="4" t="s">
        <v>493</v>
      </c>
      <c r="C500" s="4" t="s">
        <v>315</v>
      </c>
      <c r="K500" t="str">
        <f t="shared" si="71"/>
        <v>insert into ITEM_TRAIT (ITEM, TRAIT)
values ('Demonhide Leather', 'Light Armor');</v>
      </c>
      <c r="L500" t="str">
        <f t="shared" si="72"/>
        <v/>
      </c>
    </row>
    <row r="501" spans="2:12" x14ac:dyDescent="0.25">
      <c r="B501" s="4" t="s">
        <v>494</v>
      </c>
      <c r="C501" s="4" t="s">
        <v>317</v>
      </c>
      <c r="K501" t="str">
        <f t="shared" si="71"/>
        <v>insert into ITEM_TRAIT (ITEM, TRAIT)
values ('Platemail', 'Heavy Armor');</v>
      </c>
      <c r="L501" t="str">
        <f t="shared" si="72"/>
        <v/>
      </c>
    </row>
    <row r="502" spans="2:12" x14ac:dyDescent="0.25">
      <c r="B502" s="4" t="s">
        <v>495</v>
      </c>
      <c r="C502" s="4" t="s">
        <v>313</v>
      </c>
      <c r="K502" t="str">
        <f t="shared" ref="K502:K529" si="73">"insert into "&amp;A$436&amp;" ("&amp;B$436&amp;", "&amp;C$436&amp;")
values ('"&amp;B502&amp;"', '"&amp;C502&amp;"');"</f>
        <v>insert into ITEM_TRAIT (ITEM, TRAIT)
values ('Iron-Bound Ring', 'Ring');</v>
      </c>
      <c r="L502" t="str">
        <f t="shared" ref="L502:L529" si="74">IF(D502="","","insert into "&amp;A$436&amp;" ("&amp;B$436&amp;", "&amp;C$436&amp;")
values ('"&amp;B502&amp;"', '"&amp;D502&amp;"');")</f>
        <v/>
      </c>
    </row>
    <row r="503" spans="2:12" x14ac:dyDescent="0.25">
      <c r="B503" s="4" t="s">
        <v>496</v>
      </c>
      <c r="C503" s="4" t="s">
        <v>314</v>
      </c>
      <c r="K503" t="str">
        <f t="shared" si="73"/>
        <v>insert into ITEM_TRAIT (ITEM, TRAIT)
values ('Tival Crystal', 'Trinket');</v>
      </c>
      <c r="L503" t="str">
        <f t="shared" si="74"/>
        <v/>
      </c>
    </row>
    <row r="504" spans="2:12" x14ac:dyDescent="0.25">
      <c r="B504" s="4" t="s">
        <v>497</v>
      </c>
      <c r="C504" s="4" t="s">
        <v>317</v>
      </c>
      <c r="K504" t="str">
        <f t="shared" si="73"/>
        <v>insert into ITEM_TRAIT (ITEM, TRAIT)
values ('Scalemail', 'Heavy Armor');</v>
      </c>
      <c r="L504" t="str">
        <f t="shared" si="74"/>
        <v/>
      </c>
    </row>
    <row r="505" spans="2:12" x14ac:dyDescent="0.25">
      <c r="B505" s="4" t="s">
        <v>498</v>
      </c>
      <c r="C505" s="4" t="s">
        <v>309</v>
      </c>
      <c r="K505" t="str">
        <f t="shared" si="73"/>
        <v>insert into ITEM_TRAIT (ITEM, TRAIT)
values ('Bow of the Sky', 'Bow');</v>
      </c>
      <c r="L505" t="str">
        <f t="shared" si="74"/>
        <v/>
      </c>
    </row>
    <row r="506" spans="2:12" x14ac:dyDescent="0.25">
      <c r="B506" s="4" t="s">
        <v>499</v>
      </c>
      <c r="C506" s="4" t="s">
        <v>322</v>
      </c>
      <c r="K506" t="str">
        <f t="shared" si="73"/>
        <v>insert into ITEM_TRAIT (ITEM, TRAIT)
values ('Merciful Boots', 'Boots');</v>
      </c>
      <c r="L506" t="str">
        <f t="shared" si="74"/>
        <v/>
      </c>
    </row>
    <row r="507" spans="2:12" x14ac:dyDescent="0.25">
      <c r="B507" s="4" t="s">
        <v>500</v>
      </c>
      <c r="C507" s="4" t="s">
        <v>318</v>
      </c>
      <c r="K507" t="str">
        <f t="shared" si="73"/>
        <v>insert into ITEM_TRAIT (ITEM, TRAIT)
values ('Inscribed Robes', 'Cloak');</v>
      </c>
      <c r="L507" t="str">
        <f t="shared" si="74"/>
        <v/>
      </c>
    </row>
    <row r="508" spans="2:12" x14ac:dyDescent="0.25">
      <c r="B508" s="4" t="s">
        <v>501</v>
      </c>
      <c r="C508" s="4" t="s">
        <v>305</v>
      </c>
      <c r="D508" t="s">
        <v>306</v>
      </c>
      <c r="K508" t="str">
        <f t="shared" si="73"/>
        <v>insert into ITEM_TRAIT (ITEM, TRAIT)
values ('Staff of Kellos', 'Magic');</v>
      </c>
      <c r="L508" t="str">
        <f t="shared" si="74"/>
        <v>insert into ITEM_TRAIT (ITEM, TRAIT)
values ('Staff of Kellos', 'Staff');</v>
      </c>
    </row>
    <row r="509" spans="2:12" x14ac:dyDescent="0.25">
      <c r="B509" s="4" t="s">
        <v>502</v>
      </c>
      <c r="C509" s="4" t="s">
        <v>312</v>
      </c>
      <c r="K509" t="str">
        <f t="shared" si="73"/>
        <v>insert into ITEM_TRAIT (ITEM, TRAIT)
values ('Black Iron Helm', 'Helmet');</v>
      </c>
      <c r="L509" t="str">
        <f t="shared" si="74"/>
        <v/>
      </c>
    </row>
    <row r="510" spans="2:12" x14ac:dyDescent="0.25">
      <c r="B510" s="4" t="s">
        <v>503</v>
      </c>
      <c r="C510" s="4" t="s">
        <v>309</v>
      </c>
      <c r="D510" t="s">
        <v>311</v>
      </c>
      <c r="K510" t="str">
        <f t="shared" si="73"/>
        <v>insert into ITEM_TRAIT (ITEM, TRAIT)
values ('Bow of the Eclipse', 'Bow');</v>
      </c>
      <c r="L510" t="str">
        <f t="shared" si="74"/>
        <v>insert into ITEM_TRAIT (ITEM, TRAIT)
values ('Bow of the Eclipse', 'Exotic');</v>
      </c>
    </row>
    <row r="511" spans="2:12" x14ac:dyDescent="0.25">
      <c r="B511" s="4" t="s">
        <v>504</v>
      </c>
      <c r="C511" s="4" t="s">
        <v>318</v>
      </c>
      <c r="K511" t="str">
        <f t="shared" si="73"/>
        <v>insert into ITEM_TRAIT (ITEM, TRAIT)
values ('Cloak of Deception', 'Cloak');</v>
      </c>
      <c r="L511" t="str">
        <f t="shared" si="74"/>
        <v/>
      </c>
    </row>
    <row r="512" spans="2:12" x14ac:dyDescent="0.25">
      <c r="B512" s="4" t="s">
        <v>505</v>
      </c>
      <c r="C512" s="4" t="s">
        <v>310</v>
      </c>
      <c r="D512" t="s">
        <v>311</v>
      </c>
      <c r="K512" t="str">
        <f t="shared" si="73"/>
        <v>insert into ITEM_TRAIT (ITEM, TRAIT)
values ('Iron Claws', 'Blade');</v>
      </c>
      <c r="L512" t="str">
        <f t="shared" si="74"/>
        <v>insert into ITEM_TRAIT (ITEM, TRAIT)
values ('Iron Claws', 'Exotic');</v>
      </c>
    </row>
    <row r="513" spans="2:12" x14ac:dyDescent="0.25">
      <c r="B513" s="4" t="s">
        <v>506</v>
      </c>
      <c r="C513" s="4" t="s">
        <v>307</v>
      </c>
      <c r="K513" t="str">
        <f t="shared" si="73"/>
        <v>insert into ITEM_TRAIT (ITEM, TRAIT)
values ('Obsidian Greataxe', 'Axe');</v>
      </c>
      <c r="L513" t="str">
        <f t="shared" si="74"/>
        <v/>
      </c>
    </row>
    <row r="514" spans="2:12" x14ac:dyDescent="0.25">
      <c r="B514" s="4" t="s">
        <v>507</v>
      </c>
      <c r="C514" s="4" t="s">
        <v>317</v>
      </c>
      <c r="K514" t="str">
        <f t="shared" si="73"/>
        <v>insert into ITEM_TRAIT (ITEM, TRAIT)
values ('Obsidian Scalemail', 'Heavy Armor');</v>
      </c>
      <c r="L514" t="str">
        <f t="shared" si="74"/>
        <v/>
      </c>
    </row>
    <row r="515" spans="2:12" x14ac:dyDescent="0.25">
      <c r="B515" s="4" t="s">
        <v>508</v>
      </c>
      <c r="C515" s="4" t="s">
        <v>310</v>
      </c>
      <c r="K515" t="str">
        <f t="shared" si="73"/>
        <v>insert into ITEM_TRAIT (ITEM, TRAIT)
values ('Rage Blade', 'Blade');</v>
      </c>
      <c r="L515" t="str">
        <f t="shared" si="74"/>
        <v/>
      </c>
    </row>
    <row r="516" spans="2:12" x14ac:dyDescent="0.25">
      <c r="B516" s="4" t="s">
        <v>509</v>
      </c>
      <c r="C516" s="4" t="s">
        <v>305</v>
      </c>
      <c r="D516" t="s">
        <v>304</v>
      </c>
      <c r="K516" t="str">
        <f t="shared" si="73"/>
        <v>insert into ITEM_TRAIT (ITEM, TRAIT)
values ('Rune of Misery', 'Magic');</v>
      </c>
      <c r="L516" t="str">
        <f t="shared" si="74"/>
        <v>insert into ITEM_TRAIT (ITEM, TRAIT)
values ('Rune of Misery', 'Rune');</v>
      </c>
    </row>
    <row r="517" spans="2:12" x14ac:dyDescent="0.25">
      <c r="B517" s="4" t="s">
        <v>510</v>
      </c>
      <c r="C517" s="4" t="s">
        <v>312</v>
      </c>
      <c r="K517" t="str">
        <f t="shared" si="73"/>
        <v>insert into ITEM_TRAIT (ITEM, TRAIT)
values ('Shroud of Dusk', 'Helmet');</v>
      </c>
      <c r="L517" t="str">
        <f t="shared" si="74"/>
        <v/>
      </c>
    </row>
    <row r="518" spans="2:12" x14ac:dyDescent="0.25">
      <c r="B518" s="4" t="s">
        <v>511</v>
      </c>
      <c r="C518" s="4" t="s">
        <v>305</v>
      </c>
      <c r="D518" t="s">
        <v>306</v>
      </c>
      <c r="K518" t="str">
        <f t="shared" si="73"/>
        <v>insert into ITEM_TRAIT (ITEM, TRAIT)
values ('Staff of the Wild', 'Magic');</v>
      </c>
      <c r="L518" t="str">
        <f t="shared" si="74"/>
        <v>insert into ITEM_TRAIT (ITEM, TRAIT)
values ('Staff of the Wild', 'Staff');</v>
      </c>
    </row>
    <row r="519" spans="2:12" x14ac:dyDescent="0.25">
      <c r="B519" s="4" t="s">
        <v>538</v>
      </c>
      <c r="C519" s="4" t="s">
        <v>316</v>
      </c>
      <c r="K519" t="str">
        <f t="shared" si="73"/>
        <v>insert into ITEM_TRAIT (ITEM, TRAIT)
values ('Shield of the Dark God', 'Shield');</v>
      </c>
      <c r="L519" t="str">
        <f t="shared" si="74"/>
        <v/>
      </c>
    </row>
    <row r="520" spans="2:12" x14ac:dyDescent="0.25">
      <c r="B520" s="4" t="s">
        <v>539</v>
      </c>
      <c r="C520" s="4" t="s">
        <v>309</v>
      </c>
      <c r="K520" t="str">
        <f t="shared" si="73"/>
        <v>insert into ITEM_TRAIT (ITEM, TRAIT)
values ('Trueshot', 'Bow');</v>
      </c>
      <c r="L520" t="str">
        <f t="shared" si="74"/>
        <v/>
      </c>
    </row>
    <row r="521" spans="2:12" x14ac:dyDescent="0.25">
      <c r="B521" s="4" t="s">
        <v>556</v>
      </c>
      <c r="C521" s="4" t="s">
        <v>314</v>
      </c>
      <c r="K521" t="str">
        <f t="shared" si="73"/>
        <v>insert into ITEM_TRAIT (ITEM, TRAIT)
values ('Fortuna''s Dice', 'Trinket');</v>
      </c>
      <c r="L521" t="str">
        <f t="shared" si="74"/>
        <v/>
      </c>
    </row>
    <row r="522" spans="2:12" x14ac:dyDescent="0.25">
      <c r="B522" s="4" t="s">
        <v>540</v>
      </c>
      <c r="C522" s="4" t="s">
        <v>305</v>
      </c>
      <c r="D522" t="s">
        <v>306</v>
      </c>
      <c r="K522" t="str">
        <f t="shared" si="73"/>
        <v>insert into ITEM_TRAIT (ITEM, TRAIT)
values ('Staff of Light', 'Magic');</v>
      </c>
      <c r="L522" t="str">
        <f t="shared" si="74"/>
        <v>insert into ITEM_TRAIT (ITEM, TRAIT)
values ('Staff of Light', 'Staff');</v>
      </c>
    </row>
    <row r="523" spans="2:12" x14ac:dyDescent="0.25">
      <c r="B523" s="4" t="s">
        <v>541</v>
      </c>
      <c r="C523" s="4" t="s">
        <v>305</v>
      </c>
      <c r="D523" t="s">
        <v>304</v>
      </c>
      <c r="K523" t="str">
        <f t="shared" si="73"/>
        <v>insert into ITEM_TRAIT (ITEM, TRAIT)
values ('The Shadow Rune', 'Magic');</v>
      </c>
      <c r="L523" t="str">
        <f t="shared" si="74"/>
        <v>insert into ITEM_TRAIT (ITEM, TRAIT)
values ('The Shadow Rune', 'Rune');</v>
      </c>
    </row>
    <row r="524" spans="2:12" x14ac:dyDescent="0.25">
      <c r="B524" s="4" t="s">
        <v>542</v>
      </c>
      <c r="C524" s="4" t="s">
        <v>310</v>
      </c>
      <c r="K524" t="str">
        <f t="shared" si="73"/>
        <v>insert into ITEM_TRAIT (ITEM, TRAIT)
values ('Dawnblade', 'Blade');</v>
      </c>
      <c r="L524" t="str">
        <f t="shared" si="74"/>
        <v/>
      </c>
    </row>
    <row r="525" spans="2:12" x14ac:dyDescent="0.25">
      <c r="B525" s="4" t="s">
        <v>557</v>
      </c>
      <c r="C525" s="4" t="s">
        <v>310</v>
      </c>
      <c r="K525" t="str">
        <f t="shared" si="73"/>
        <v>insert into ITEM_TRAIT (ITEM, TRAIT)
values ('Valyndra''s Bane', 'Blade');</v>
      </c>
      <c r="L525" t="str">
        <f t="shared" si="74"/>
        <v/>
      </c>
    </row>
    <row r="526" spans="2:12" x14ac:dyDescent="0.25">
      <c r="B526" s="4" t="s">
        <v>543</v>
      </c>
      <c r="C526" s="4" t="s">
        <v>317</v>
      </c>
      <c r="K526" t="str">
        <f t="shared" si="73"/>
        <v>insert into ITEM_TRAIT (ITEM, TRAIT)
values ('Aurium Mail', 'Heavy Armor');</v>
      </c>
      <c r="L526" t="str">
        <f t="shared" si="74"/>
        <v/>
      </c>
    </row>
    <row r="527" spans="2:12" x14ac:dyDescent="0.25">
      <c r="B527" s="4" t="s">
        <v>544</v>
      </c>
      <c r="C527" s="4" t="s">
        <v>314</v>
      </c>
      <c r="K527" t="str">
        <f t="shared" si="73"/>
        <v>insert into ITEM_TRAIT (ITEM, TRAIT)
values ('Sun Stone', 'Trinket');</v>
      </c>
      <c r="L527" t="str">
        <f t="shared" si="74"/>
        <v/>
      </c>
    </row>
    <row r="528" spans="2:12" x14ac:dyDescent="0.25">
      <c r="B528" s="4" t="s">
        <v>545</v>
      </c>
      <c r="C528" s="4" t="s">
        <v>314</v>
      </c>
      <c r="K528" t="str">
        <f t="shared" si="73"/>
        <v>insert into ITEM_TRAIT (ITEM, TRAIT)
values ('Living Heart', 'Trinket');</v>
      </c>
      <c r="L528" t="str">
        <f t="shared" si="74"/>
        <v/>
      </c>
    </row>
    <row r="529" spans="1:14" x14ac:dyDescent="0.25">
      <c r="B529" s="4" t="s">
        <v>546</v>
      </c>
      <c r="C529" s="4" t="s">
        <v>314</v>
      </c>
      <c r="K529" t="str">
        <f t="shared" si="73"/>
        <v>insert into ITEM_TRAIT (ITEM, TRAIT)
values ('Gauntlets of Power', 'Trinket');</v>
      </c>
      <c r="L529" t="str">
        <f t="shared" si="74"/>
        <v/>
      </c>
    </row>
    <row r="530" spans="1:14" x14ac:dyDescent="0.25">
      <c r="B530" s="4"/>
      <c r="C530" s="4"/>
    </row>
    <row r="531" spans="1:14" x14ac:dyDescent="0.25">
      <c r="A531" t="s">
        <v>60</v>
      </c>
      <c r="B531" s="3" t="s">
        <v>53</v>
      </c>
      <c r="C531" s="3" t="s">
        <v>12</v>
      </c>
      <c r="D531" s="3" t="s">
        <v>62</v>
      </c>
    </row>
    <row r="532" spans="1:14" x14ac:dyDescent="0.25">
      <c r="B532" t="s">
        <v>383</v>
      </c>
      <c r="C532" t="s">
        <v>13</v>
      </c>
      <c r="D532" t="s">
        <v>14</v>
      </c>
      <c r="K532" t="str">
        <f>"insert into "&amp;A$531&amp;" ("&amp;B$531&amp;", "&amp;C$531&amp;", "&amp;D$531&amp;")
values ('"&amp;B532&amp;"', '"&amp;C532&amp;"', 1);"</f>
        <v>insert into ITEM_DICE (ITEM, DICE, INDEX)
values ('Iron Longsword', 'Blue', 1);</v>
      </c>
      <c r="L532" t="str">
        <f>IF(D532="","","insert into "&amp;A$531&amp;" ("&amp;B$531&amp;", "&amp;C$531&amp;", "&amp;D$531&amp;")
values ('"&amp;B532&amp;"', '"&amp;D532&amp;"', 2);")</f>
        <v>insert into ITEM_DICE (ITEM, DICE, INDEX)
values ('Iron Longsword', 'Red', 2);</v>
      </c>
      <c r="M532" t="str">
        <f>IF(E532="","","insert into "&amp;A$531&amp;" ("&amp;B$531&amp;", "&amp;C$531&amp;", "&amp;D$531&amp;")
values ('"&amp;B532&amp;"', '"&amp;E532&amp;"', 3);")</f>
        <v/>
      </c>
      <c r="N532" t="str">
        <f>IF(F532="","","insert into "&amp;A$531&amp;" ("&amp;B$531&amp;", "&amp;C$531&amp;", "&amp;D$531&amp;")
values ('"&amp;B532&amp;"', '"&amp;E532&amp;"', 4);")</f>
        <v/>
      </c>
    </row>
    <row r="533" spans="1:14" x14ac:dyDescent="0.25">
      <c r="B533" t="s">
        <v>384</v>
      </c>
      <c r="C533" t="s">
        <v>13</v>
      </c>
      <c r="D533" t="s">
        <v>14</v>
      </c>
      <c r="K533" t="str">
        <f t="shared" ref="K533:K596" si="75">"insert into "&amp;A$531&amp;" ("&amp;B$531&amp;", "&amp;C$531&amp;", "&amp;D$531&amp;")
values ('"&amp;B533&amp;"', '"&amp;C533&amp;"', 1);"</f>
        <v>insert into ITEM_DICE (ITEM, DICE, INDEX)
values ('Chipped Greataxe', 'Blue', 1);</v>
      </c>
      <c r="L533" t="str">
        <f t="shared" ref="L533:L596" si="76">IF(D533="","","insert into "&amp;A$531&amp;" ("&amp;B$531&amp;", "&amp;C$531&amp;", "&amp;D$531&amp;")
values ('"&amp;B533&amp;"', '"&amp;D533&amp;"', 2);")</f>
        <v>insert into ITEM_DICE (ITEM, DICE, INDEX)
values ('Chipped Greataxe', 'Red', 2);</v>
      </c>
      <c r="M533" t="str">
        <f t="shared" ref="M533:M596" si="77">IF(E533="","","insert into "&amp;A$531&amp;" ("&amp;B$531&amp;", "&amp;C$531&amp;", "&amp;D$531&amp;")
values ('"&amp;B533&amp;"', '"&amp;E533&amp;"', 3);")</f>
        <v/>
      </c>
      <c r="N533" t="str">
        <f t="shared" ref="N533:N596" si="78">IF(F533="","","insert into "&amp;A$531&amp;" ("&amp;B$531&amp;", "&amp;C$531&amp;", "&amp;D$531&amp;")
values ('"&amp;B533&amp;"', '"&amp;E533&amp;"', 4);")</f>
        <v/>
      </c>
    </row>
    <row r="534" spans="1:14" x14ac:dyDescent="0.25">
      <c r="B534" t="s">
        <v>385</v>
      </c>
      <c r="C534" t="s">
        <v>13</v>
      </c>
      <c r="D534" t="s">
        <v>15</v>
      </c>
      <c r="K534" t="str">
        <f t="shared" si="75"/>
        <v>insert into ITEM_DICE (ITEM, DICE, INDEX)
values ('Iron Mace', 'Blue', 1);</v>
      </c>
      <c r="L534" t="str">
        <f t="shared" si="76"/>
        <v>insert into ITEM_DICE (ITEM, DICE, INDEX)
values ('Iron Mace', 'Yellow', 2);</v>
      </c>
      <c r="M534" t="str">
        <f t="shared" si="77"/>
        <v/>
      </c>
      <c r="N534" t="str">
        <f t="shared" si="78"/>
        <v/>
      </c>
    </row>
    <row r="535" spans="1:14" x14ac:dyDescent="0.25">
      <c r="B535" t="s">
        <v>386</v>
      </c>
      <c r="C535" t="s">
        <v>13</v>
      </c>
      <c r="D535" t="s">
        <v>15</v>
      </c>
      <c r="K535" t="str">
        <f t="shared" si="75"/>
        <v>insert into ITEM_DICE (ITEM, DICE, INDEX)
values ('Oak Staff', 'Blue', 1);</v>
      </c>
      <c r="L535" t="str">
        <f t="shared" si="76"/>
        <v>insert into ITEM_DICE (ITEM, DICE, INDEX)
values ('Oak Staff', 'Yellow', 2);</v>
      </c>
      <c r="M535" t="str">
        <f t="shared" si="77"/>
        <v/>
      </c>
      <c r="N535" t="str">
        <f t="shared" si="78"/>
        <v/>
      </c>
    </row>
    <row r="536" spans="1:14" x14ac:dyDescent="0.25">
      <c r="B536" t="s">
        <v>387</v>
      </c>
      <c r="C536" t="s">
        <v>13</v>
      </c>
      <c r="D536" t="s">
        <v>15</v>
      </c>
      <c r="K536" t="str">
        <f t="shared" si="75"/>
        <v>insert into ITEM_DICE (ITEM, DICE, INDEX)
values ('Arcane Bolt', 'Blue', 1);</v>
      </c>
      <c r="L536" t="str">
        <f t="shared" si="76"/>
        <v>insert into ITEM_DICE (ITEM, DICE, INDEX)
values ('Arcane Bolt', 'Yellow', 2);</v>
      </c>
      <c r="M536" t="str">
        <f t="shared" si="77"/>
        <v/>
      </c>
      <c r="N536" t="str">
        <f t="shared" si="78"/>
        <v/>
      </c>
    </row>
    <row r="537" spans="1:14" x14ac:dyDescent="0.25">
      <c r="B537" t="s">
        <v>423</v>
      </c>
      <c r="C537" t="s">
        <v>13</v>
      </c>
      <c r="D537" t="s">
        <v>15</v>
      </c>
      <c r="K537" t="str">
        <f t="shared" si="75"/>
        <v>insert into ITEM_DICE (ITEM, DICE, INDEX)
values ('Reaper''s Scythe', 'Blue', 1);</v>
      </c>
      <c r="L537" t="str">
        <f t="shared" si="76"/>
        <v>insert into ITEM_DICE (ITEM, DICE, INDEX)
values ('Reaper''s Scythe', 'Yellow', 2);</v>
      </c>
      <c r="M537" t="str">
        <f t="shared" si="77"/>
        <v/>
      </c>
      <c r="N537" t="str">
        <f t="shared" si="78"/>
        <v/>
      </c>
    </row>
    <row r="538" spans="1:14" x14ac:dyDescent="0.25">
      <c r="B538" t="s">
        <v>388</v>
      </c>
      <c r="C538" t="s">
        <v>13</v>
      </c>
      <c r="D538" t="s">
        <v>15</v>
      </c>
      <c r="K538" t="str">
        <f t="shared" si="75"/>
        <v>insert into ITEM_DICE (ITEM, DICE, INDEX)
values ('Yew Shortbow', 'Blue', 1);</v>
      </c>
      <c r="L538" t="str">
        <f t="shared" si="76"/>
        <v>insert into ITEM_DICE (ITEM, DICE, INDEX)
values ('Yew Shortbow', 'Yellow', 2);</v>
      </c>
      <c r="M538" t="str">
        <f t="shared" si="77"/>
        <v/>
      </c>
      <c r="N538" t="str">
        <f t="shared" si="78"/>
        <v/>
      </c>
    </row>
    <row r="539" spans="1:14" x14ac:dyDescent="0.25">
      <c r="B539" t="s">
        <v>389</v>
      </c>
      <c r="C539" t="s">
        <v>13</v>
      </c>
      <c r="D539" t="s">
        <v>15</v>
      </c>
      <c r="K539" t="str">
        <f t="shared" si="75"/>
        <v>insert into ITEM_DICE (ITEM, DICE, INDEX)
values ('Throwing Knives', 'Blue', 1);</v>
      </c>
      <c r="L539" t="str">
        <f t="shared" si="76"/>
        <v>insert into ITEM_DICE (ITEM, DICE, INDEX)
values ('Throwing Knives', 'Yellow', 2);</v>
      </c>
      <c r="M539" t="str">
        <f t="shared" si="77"/>
        <v/>
      </c>
      <c r="N539" t="str">
        <f t="shared" si="78"/>
        <v/>
      </c>
    </row>
    <row r="540" spans="1:14" x14ac:dyDescent="0.25">
      <c r="B540" t="s">
        <v>391</v>
      </c>
      <c r="C540" t="s">
        <v>13</v>
      </c>
      <c r="D540" t="s">
        <v>14</v>
      </c>
      <c r="K540" t="str">
        <f t="shared" si="75"/>
        <v>insert into ITEM_DICE (ITEM, DICE, INDEX)
values ('Worn Greatsword', 'Blue', 1);</v>
      </c>
      <c r="L540" t="str">
        <f t="shared" si="76"/>
        <v>insert into ITEM_DICE (ITEM, DICE, INDEX)
values ('Worn Greatsword', 'Red', 2);</v>
      </c>
      <c r="M540" t="str">
        <f t="shared" si="77"/>
        <v/>
      </c>
      <c r="N540" t="str">
        <f t="shared" si="78"/>
        <v/>
      </c>
    </row>
    <row r="541" spans="1:14" x14ac:dyDescent="0.25">
      <c r="B541" t="s">
        <v>393</v>
      </c>
      <c r="C541" t="s">
        <v>13</v>
      </c>
      <c r="D541" t="s">
        <v>15</v>
      </c>
      <c r="K541" t="str">
        <f t="shared" si="75"/>
        <v>insert into ITEM_DICE (ITEM, DICE, INDEX)
values ('Stasis Rune', 'Blue', 1);</v>
      </c>
      <c r="L541" t="str">
        <f t="shared" si="76"/>
        <v>insert into ITEM_DICE (ITEM, DICE, INDEX)
values ('Stasis Rune', 'Yellow', 2);</v>
      </c>
      <c r="M541" t="str">
        <f t="shared" si="77"/>
        <v/>
      </c>
      <c r="N541" t="str">
        <f t="shared" si="78"/>
        <v/>
      </c>
    </row>
    <row r="542" spans="1:14" x14ac:dyDescent="0.25">
      <c r="B542" t="s">
        <v>394</v>
      </c>
      <c r="C542" t="s">
        <v>13</v>
      </c>
      <c r="D542" t="s">
        <v>15</v>
      </c>
      <c r="K542" t="str">
        <f t="shared" si="75"/>
        <v>insert into ITEM_DICE (ITEM, DICE, INDEX)
values ('Leather Whip', 'Blue', 1);</v>
      </c>
      <c r="L542" t="str">
        <f t="shared" si="76"/>
        <v>insert into ITEM_DICE (ITEM, DICE, INDEX)
values ('Leather Whip', 'Yellow', 2);</v>
      </c>
      <c r="M542" t="str">
        <f t="shared" si="77"/>
        <v/>
      </c>
      <c r="N542" t="str">
        <f t="shared" si="78"/>
        <v/>
      </c>
    </row>
    <row r="543" spans="1:14" x14ac:dyDescent="0.25">
      <c r="B543" t="s">
        <v>395</v>
      </c>
      <c r="C543" t="s">
        <v>13</v>
      </c>
      <c r="D543" t="s">
        <v>16</v>
      </c>
      <c r="K543" t="str">
        <f t="shared" si="75"/>
        <v>insert into ITEM_DICE (ITEM, DICE, INDEX)
values ('Smoking Vials', 'Blue', 1);</v>
      </c>
      <c r="L543" t="str">
        <f t="shared" si="76"/>
        <v>insert into ITEM_DICE (ITEM, DICE, INDEX)
values ('Smoking Vials', 'Green', 2);</v>
      </c>
      <c r="M543" t="str">
        <f t="shared" si="77"/>
        <v/>
      </c>
      <c r="N543" t="str">
        <f t="shared" si="78"/>
        <v/>
      </c>
    </row>
    <row r="544" spans="1:14" x14ac:dyDescent="0.25">
      <c r="B544" t="s">
        <v>396</v>
      </c>
      <c r="C544" t="s">
        <v>13</v>
      </c>
      <c r="D544" t="s">
        <v>14</v>
      </c>
      <c r="K544" t="str">
        <f t="shared" si="75"/>
        <v>insert into ITEM_DICE (ITEM, DICE, INDEX)
values ('Hunting Spear', 'Blue', 1);</v>
      </c>
      <c r="L544" t="str">
        <f t="shared" si="76"/>
        <v>insert into ITEM_DICE (ITEM, DICE, INDEX)
values ('Hunting Spear', 'Red', 2);</v>
      </c>
      <c r="M544" t="str">
        <f t="shared" si="77"/>
        <v/>
      </c>
      <c r="N544" t="str">
        <f t="shared" si="78"/>
        <v/>
      </c>
    </row>
    <row r="545" spans="2:14" x14ac:dyDescent="0.25">
      <c r="B545" t="s">
        <v>397</v>
      </c>
      <c r="C545" t="s">
        <v>13</v>
      </c>
      <c r="D545" t="s">
        <v>16</v>
      </c>
      <c r="K545" t="str">
        <f t="shared" si="75"/>
        <v>insert into ITEM_DICE (ITEM, DICE, INDEX)
values ('Skinning Knife', 'Blue', 1);</v>
      </c>
      <c r="L545" t="str">
        <f t="shared" si="76"/>
        <v>insert into ITEM_DICE (ITEM, DICE, INDEX)
values ('Skinning Knife', 'Green', 2);</v>
      </c>
      <c r="M545" t="str">
        <f t="shared" si="77"/>
        <v/>
      </c>
      <c r="N545" t="str">
        <f t="shared" si="78"/>
        <v/>
      </c>
    </row>
    <row r="546" spans="2:14" x14ac:dyDescent="0.25">
      <c r="B546" t="s">
        <v>398</v>
      </c>
      <c r="C546" t="s">
        <v>13</v>
      </c>
      <c r="D546" t="s">
        <v>16</v>
      </c>
      <c r="K546" t="str">
        <f t="shared" si="75"/>
        <v>insert into ITEM_DICE (ITEM, DICE, INDEX)
values ('Staff of the Grave', 'Blue', 1);</v>
      </c>
      <c r="L546" t="str">
        <f t="shared" si="76"/>
        <v>insert into ITEM_DICE (ITEM, DICE, INDEX)
values ('Staff of the Grave', 'Green', 2);</v>
      </c>
      <c r="M546" t="str">
        <f t="shared" si="77"/>
        <v/>
      </c>
      <c r="N546" t="str">
        <f t="shared" si="78"/>
        <v/>
      </c>
    </row>
    <row r="547" spans="2:14" x14ac:dyDescent="0.25">
      <c r="B547" t="s">
        <v>425</v>
      </c>
      <c r="C547" t="s">
        <v>13</v>
      </c>
      <c r="D547" t="s">
        <v>14</v>
      </c>
      <c r="K547" t="str">
        <f t="shared" si="75"/>
        <v>insert into ITEM_DICE (ITEM, DICE, INDEX)
values ('Iron Battleaxe', 'Blue', 1);</v>
      </c>
      <c r="L547" t="str">
        <f t="shared" si="76"/>
        <v>insert into ITEM_DICE (ITEM, DICE, INDEX)
values ('Iron Battleaxe', 'Red', 2);</v>
      </c>
      <c r="M547" t="str">
        <f t="shared" si="77"/>
        <v/>
      </c>
      <c r="N547" t="str">
        <f t="shared" si="78"/>
        <v/>
      </c>
    </row>
    <row r="548" spans="2:14" x14ac:dyDescent="0.25">
      <c r="B548" t="s">
        <v>426</v>
      </c>
      <c r="C548" t="s">
        <v>13</v>
      </c>
      <c r="D548" t="s">
        <v>14</v>
      </c>
      <c r="K548" t="str">
        <f t="shared" si="75"/>
        <v>insert into ITEM_DICE (ITEM, DICE, INDEX)
values ('Steel Broadsword', 'Blue', 1);</v>
      </c>
      <c r="L548" t="str">
        <f t="shared" si="76"/>
        <v>insert into ITEM_DICE (ITEM, DICE, INDEX)
values ('Steel Broadsword', 'Red', 2);</v>
      </c>
      <c r="M548" t="str">
        <f t="shared" si="77"/>
        <v/>
      </c>
      <c r="N548" t="str">
        <f t="shared" si="78"/>
        <v/>
      </c>
    </row>
    <row r="549" spans="2:14" x14ac:dyDescent="0.25">
      <c r="B549" t="s">
        <v>427</v>
      </c>
      <c r="C549" t="s">
        <v>13</v>
      </c>
      <c r="D549" t="s">
        <v>15</v>
      </c>
      <c r="K549" t="str">
        <f t="shared" si="75"/>
        <v>insert into ITEM_DICE (ITEM, DICE, INDEX)
values ('Light Hammer', 'Blue', 1);</v>
      </c>
      <c r="L549" t="str">
        <f t="shared" si="76"/>
        <v>insert into ITEM_DICE (ITEM, DICE, INDEX)
values ('Light Hammer', 'Yellow', 2);</v>
      </c>
      <c r="M549" t="str">
        <f t="shared" si="77"/>
        <v/>
      </c>
      <c r="N549" t="str">
        <f t="shared" si="78"/>
        <v/>
      </c>
    </row>
    <row r="550" spans="2:14" x14ac:dyDescent="0.25">
      <c r="B550" t="s">
        <v>428</v>
      </c>
      <c r="C550" t="s">
        <v>13</v>
      </c>
      <c r="D550" t="s">
        <v>15</v>
      </c>
      <c r="K550" t="str">
        <f t="shared" si="75"/>
        <v>insert into ITEM_DICE (ITEM, DICE, INDEX)
values ('Iron Spear', 'Blue', 1);</v>
      </c>
      <c r="L550" t="str">
        <f t="shared" si="76"/>
        <v>insert into ITEM_DICE (ITEM, DICE, INDEX)
values ('Iron Spear', 'Yellow', 2);</v>
      </c>
      <c r="M550" t="str">
        <f t="shared" si="77"/>
        <v/>
      </c>
      <c r="N550" t="str">
        <f t="shared" si="78"/>
        <v/>
      </c>
    </row>
    <row r="551" spans="2:14" x14ac:dyDescent="0.25">
      <c r="B551" t="s">
        <v>429</v>
      </c>
      <c r="C551" t="s">
        <v>13</v>
      </c>
      <c r="D551" t="s">
        <v>14</v>
      </c>
      <c r="K551" t="str">
        <f t="shared" si="75"/>
        <v>insert into ITEM_DICE (ITEM, DICE, INDEX)
values ('Magic Staff', 'Blue', 1);</v>
      </c>
      <c r="L551" t="str">
        <f t="shared" si="76"/>
        <v>insert into ITEM_DICE (ITEM, DICE, INDEX)
values ('Magic Staff', 'Red', 2);</v>
      </c>
      <c r="M551" t="str">
        <f t="shared" si="77"/>
        <v/>
      </c>
      <c r="N551" t="str">
        <f t="shared" si="78"/>
        <v/>
      </c>
    </row>
    <row r="552" spans="2:14" x14ac:dyDescent="0.25">
      <c r="B552" t="s">
        <v>430</v>
      </c>
      <c r="C552" t="s">
        <v>13</v>
      </c>
      <c r="D552" t="s">
        <v>14</v>
      </c>
      <c r="K552" t="str">
        <f t="shared" si="75"/>
        <v>insert into ITEM_DICE (ITEM, DICE, INDEX)
values ('Immolation', 'Blue', 1);</v>
      </c>
      <c r="L552" t="str">
        <f t="shared" si="76"/>
        <v>insert into ITEM_DICE (ITEM, DICE, INDEX)
values ('Immolation', 'Red', 2);</v>
      </c>
      <c r="M552" t="str">
        <f t="shared" si="77"/>
        <v/>
      </c>
      <c r="N552" t="str">
        <f t="shared" si="78"/>
        <v/>
      </c>
    </row>
    <row r="553" spans="2:14" x14ac:dyDescent="0.25">
      <c r="B553" t="s">
        <v>431</v>
      </c>
      <c r="C553" t="s">
        <v>13</v>
      </c>
      <c r="D553" t="s">
        <v>15</v>
      </c>
      <c r="K553" t="str">
        <f t="shared" si="75"/>
        <v>insert into ITEM_DICE (ITEM, DICE, INDEX)
values ('Sunburst', 'Blue', 1);</v>
      </c>
      <c r="L553" t="str">
        <f t="shared" si="76"/>
        <v>insert into ITEM_DICE (ITEM, DICE, INDEX)
values ('Sunburst', 'Yellow', 2);</v>
      </c>
      <c r="M553" t="str">
        <f t="shared" si="77"/>
        <v/>
      </c>
      <c r="N553" t="str">
        <f t="shared" si="78"/>
        <v/>
      </c>
    </row>
    <row r="554" spans="2:14" x14ac:dyDescent="0.25">
      <c r="B554" t="s">
        <v>432</v>
      </c>
      <c r="C554" t="s">
        <v>13</v>
      </c>
      <c r="D554" t="s">
        <v>15</v>
      </c>
      <c r="K554" t="str">
        <f t="shared" si="75"/>
        <v>insert into ITEM_DICE (ITEM, DICE, INDEX)
values ('Elm Greatbow', 'Blue', 1);</v>
      </c>
      <c r="L554" t="str">
        <f t="shared" si="76"/>
        <v>insert into ITEM_DICE (ITEM, DICE, INDEX)
values ('Elm Greatbow', 'Yellow', 2);</v>
      </c>
      <c r="M554" t="str">
        <f t="shared" si="77"/>
        <v/>
      </c>
      <c r="N554" t="str">
        <f t="shared" si="78"/>
        <v/>
      </c>
    </row>
    <row r="555" spans="2:14" x14ac:dyDescent="0.25">
      <c r="B555" t="s">
        <v>433</v>
      </c>
      <c r="C555" t="s">
        <v>13</v>
      </c>
      <c r="D555" t="s">
        <v>15</v>
      </c>
      <c r="K555" t="str">
        <f t="shared" si="75"/>
        <v>insert into ITEM_DICE (ITEM, DICE, INDEX)
values ('Crossbow', 'Blue', 1);</v>
      </c>
      <c r="L555" t="str">
        <f t="shared" si="76"/>
        <v>insert into ITEM_DICE (ITEM, DICE, INDEX)
values ('Crossbow', 'Yellow', 2);</v>
      </c>
      <c r="M555" t="str">
        <f t="shared" si="77"/>
        <v/>
      </c>
      <c r="N555" t="str">
        <f t="shared" si="78"/>
        <v/>
      </c>
    </row>
    <row r="556" spans="2:14" x14ac:dyDescent="0.25">
      <c r="B556" t="s">
        <v>434</v>
      </c>
      <c r="C556" t="s">
        <v>13</v>
      </c>
      <c r="D556" t="s">
        <v>15</v>
      </c>
      <c r="K556" t="str">
        <f t="shared" si="75"/>
        <v>insert into ITEM_DICE (ITEM, DICE, INDEX)
values ('Sling', 'Blue', 1);</v>
      </c>
      <c r="L556" t="str">
        <f t="shared" si="76"/>
        <v>insert into ITEM_DICE (ITEM, DICE, INDEX)
values ('Sling', 'Yellow', 2);</v>
      </c>
      <c r="M556" t="str">
        <f t="shared" si="77"/>
        <v/>
      </c>
      <c r="N556" t="str">
        <f t="shared" si="78"/>
        <v/>
      </c>
    </row>
    <row r="557" spans="2:14" x14ac:dyDescent="0.25">
      <c r="B557" t="s">
        <v>437</v>
      </c>
      <c r="C557" t="s">
        <v>17</v>
      </c>
      <c r="K557" t="str">
        <f t="shared" si="75"/>
        <v>insert into ITEM_DICE (ITEM, DICE, INDEX)
values ('Leather Armor', 'Brown', 1);</v>
      </c>
      <c r="L557" t="str">
        <f t="shared" si="76"/>
        <v/>
      </c>
      <c r="M557" t="str">
        <f t="shared" si="77"/>
        <v/>
      </c>
      <c r="N557" t="str">
        <f t="shared" si="78"/>
        <v/>
      </c>
    </row>
    <row r="558" spans="2:14" x14ac:dyDescent="0.25">
      <c r="B558" t="s">
        <v>438</v>
      </c>
      <c r="C558" t="s">
        <v>18</v>
      </c>
      <c r="K558" t="str">
        <f t="shared" si="75"/>
        <v>insert into ITEM_DICE (ITEM, DICE, INDEX)
values ('Chainmail', 'Grey', 1);</v>
      </c>
      <c r="L558" t="str">
        <f t="shared" si="76"/>
        <v/>
      </c>
      <c r="M558" t="str">
        <f t="shared" si="77"/>
        <v/>
      </c>
      <c r="N558" t="str">
        <f t="shared" si="78"/>
        <v/>
      </c>
    </row>
    <row r="559" spans="2:14" x14ac:dyDescent="0.25">
      <c r="B559" t="s">
        <v>453</v>
      </c>
      <c r="C559" t="s">
        <v>13</v>
      </c>
      <c r="D559" t="s">
        <v>14</v>
      </c>
      <c r="K559" t="str">
        <f t="shared" si="75"/>
        <v>insert into ITEM_DICE (ITEM, DICE, INDEX)
values ('Halberd', 'Blue', 1);</v>
      </c>
      <c r="L559" t="str">
        <f t="shared" si="76"/>
        <v>insert into ITEM_DICE (ITEM, DICE, INDEX)
values ('Halberd', 'Red', 2);</v>
      </c>
      <c r="M559" t="str">
        <f t="shared" si="77"/>
        <v/>
      </c>
      <c r="N559" t="str">
        <f t="shared" si="78"/>
        <v/>
      </c>
    </row>
    <row r="560" spans="2:14" x14ac:dyDescent="0.25">
      <c r="B560" t="s">
        <v>442</v>
      </c>
      <c r="C560" t="s">
        <v>13</v>
      </c>
      <c r="D560" t="s">
        <v>14</v>
      </c>
      <c r="K560" t="str">
        <f t="shared" si="75"/>
        <v>insert into ITEM_DICE (ITEM, DICE, INDEX)
values ('Magma Wave', 'Blue', 1);</v>
      </c>
      <c r="L560" t="str">
        <f t="shared" si="76"/>
        <v>insert into ITEM_DICE (ITEM, DICE, INDEX)
values ('Magma Wave', 'Red', 2);</v>
      </c>
      <c r="M560" t="str">
        <f t="shared" si="77"/>
        <v/>
      </c>
      <c r="N560" t="str">
        <f t="shared" si="78"/>
        <v/>
      </c>
    </row>
    <row r="561" spans="2:14" x14ac:dyDescent="0.25">
      <c r="B561" t="s">
        <v>443</v>
      </c>
      <c r="C561" t="s">
        <v>13</v>
      </c>
      <c r="D561" t="s">
        <v>15</v>
      </c>
      <c r="K561" t="str">
        <f t="shared" si="75"/>
        <v>insert into ITEM_DICE (ITEM, DICE, INDEX)
values ('Handbow', 'Blue', 1);</v>
      </c>
      <c r="L561" t="str">
        <f t="shared" si="76"/>
        <v>insert into ITEM_DICE (ITEM, DICE, INDEX)
values ('Handbow', 'Yellow', 2);</v>
      </c>
      <c r="M561" t="str">
        <f t="shared" si="77"/>
        <v/>
      </c>
      <c r="N561" t="str">
        <f t="shared" si="78"/>
        <v/>
      </c>
    </row>
    <row r="562" spans="2:14" x14ac:dyDescent="0.25">
      <c r="B562" t="s">
        <v>444</v>
      </c>
      <c r="C562" t="s">
        <v>13</v>
      </c>
      <c r="D562" t="s">
        <v>14</v>
      </c>
      <c r="K562" t="str">
        <f t="shared" si="75"/>
        <v>insert into ITEM_DICE (ITEM, DICE, INDEX)
values ('Bearded Axe', 'Blue', 1);</v>
      </c>
      <c r="L562" t="str">
        <f t="shared" si="76"/>
        <v>insert into ITEM_DICE (ITEM, DICE, INDEX)
values ('Bearded Axe', 'Red', 2);</v>
      </c>
      <c r="M562" t="str">
        <f t="shared" si="77"/>
        <v/>
      </c>
      <c r="N562" t="str">
        <f t="shared" si="78"/>
        <v/>
      </c>
    </row>
    <row r="563" spans="2:14" x14ac:dyDescent="0.25">
      <c r="B563" t="s">
        <v>445</v>
      </c>
      <c r="C563" t="s">
        <v>13</v>
      </c>
      <c r="D563" t="s">
        <v>16</v>
      </c>
      <c r="E563" t="s">
        <v>16</v>
      </c>
      <c r="K563" t="str">
        <f t="shared" si="75"/>
        <v>insert into ITEM_DICE (ITEM, DICE, INDEX)
values ('Mace of Aver', 'Blue', 1);</v>
      </c>
      <c r="L563" t="str">
        <f t="shared" si="76"/>
        <v>insert into ITEM_DICE (ITEM, DICE, INDEX)
values ('Mace of Aver', 'Green', 2);</v>
      </c>
      <c r="M563" t="str">
        <f t="shared" si="77"/>
        <v>insert into ITEM_DICE (ITEM, DICE, INDEX)
values ('Mace of Aver', 'Green', 3);</v>
      </c>
      <c r="N563" t="str">
        <f t="shared" si="78"/>
        <v/>
      </c>
    </row>
    <row r="564" spans="2:14" x14ac:dyDescent="0.25">
      <c r="B564" t="s">
        <v>446</v>
      </c>
      <c r="C564" t="s">
        <v>13</v>
      </c>
      <c r="D564" t="s">
        <v>16</v>
      </c>
      <c r="K564" t="str">
        <f t="shared" si="75"/>
        <v>insert into ITEM_DICE (ITEM, DICE, INDEX)
values ('Serpet Dagger', 'Blue', 1);</v>
      </c>
      <c r="L564" t="str">
        <f t="shared" si="76"/>
        <v>insert into ITEM_DICE (ITEM, DICE, INDEX)
values ('Serpet Dagger', 'Green', 2);</v>
      </c>
      <c r="M564" t="str">
        <f t="shared" si="77"/>
        <v/>
      </c>
      <c r="N564" t="str">
        <f t="shared" si="78"/>
        <v/>
      </c>
    </row>
    <row r="565" spans="2:14" x14ac:dyDescent="0.25">
      <c r="B565" t="s">
        <v>447</v>
      </c>
      <c r="C565" t="s">
        <v>13</v>
      </c>
      <c r="D565" t="s">
        <v>15</v>
      </c>
      <c r="K565" t="str">
        <f t="shared" si="75"/>
        <v>insert into ITEM_DICE (ITEM, DICE, INDEX)
values ('Bow of Bone', 'Blue', 1);</v>
      </c>
      <c r="L565" t="str">
        <f t="shared" si="76"/>
        <v>insert into ITEM_DICE (ITEM, DICE, INDEX)
values ('Bow of Bone', 'Yellow', 2);</v>
      </c>
      <c r="M565" t="str">
        <f t="shared" si="77"/>
        <v/>
      </c>
      <c r="N565" t="str">
        <f t="shared" si="78"/>
        <v/>
      </c>
    </row>
    <row r="566" spans="2:14" x14ac:dyDescent="0.25">
      <c r="B566" t="s">
        <v>448</v>
      </c>
      <c r="C566" t="s">
        <v>13</v>
      </c>
      <c r="D566" t="s">
        <v>15</v>
      </c>
      <c r="K566" t="str">
        <f t="shared" si="75"/>
        <v>insert into ITEM_DICE (ITEM, DICE, INDEX)
values ('Teleportation Rune', 'Blue', 1);</v>
      </c>
      <c r="L566" t="str">
        <f t="shared" si="76"/>
        <v>insert into ITEM_DICE (ITEM, DICE, INDEX)
values ('Teleportation Rune', 'Yellow', 2);</v>
      </c>
      <c r="M566" t="str">
        <f t="shared" si="77"/>
        <v/>
      </c>
      <c r="N566" t="str">
        <f t="shared" si="78"/>
        <v/>
      </c>
    </row>
    <row r="567" spans="2:14" x14ac:dyDescent="0.25">
      <c r="B567" t="s">
        <v>449</v>
      </c>
      <c r="C567" t="s">
        <v>13</v>
      </c>
      <c r="D567" t="s">
        <v>16</v>
      </c>
      <c r="K567" t="str">
        <f t="shared" si="75"/>
        <v>insert into ITEM_DICE (ITEM, DICE, INDEX)
values ('Poisoned Blowgun', 'Blue', 1);</v>
      </c>
      <c r="L567" t="str">
        <f t="shared" si="76"/>
        <v>insert into ITEM_DICE (ITEM, DICE, INDEX)
values ('Poisoned Blowgun', 'Green', 2);</v>
      </c>
      <c r="M567" t="str">
        <f t="shared" si="77"/>
        <v/>
      </c>
      <c r="N567" t="str">
        <f t="shared" si="78"/>
        <v/>
      </c>
    </row>
    <row r="568" spans="2:14" x14ac:dyDescent="0.25">
      <c r="B568" t="s">
        <v>455</v>
      </c>
      <c r="C568" t="s">
        <v>17</v>
      </c>
      <c r="K568" t="str">
        <f t="shared" si="75"/>
        <v>insert into ITEM_DICE (ITEM, DICE, INDEX)
values ('Thief''s Vest', 'Brown', 1);</v>
      </c>
      <c r="L568" t="str">
        <f t="shared" si="76"/>
        <v/>
      </c>
      <c r="M568" t="str">
        <f t="shared" si="77"/>
        <v/>
      </c>
      <c r="N568" t="str">
        <f t="shared" si="78"/>
        <v/>
      </c>
    </row>
    <row r="569" spans="2:14" x14ac:dyDescent="0.25">
      <c r="B569" t="s">
        <v>451</v>
      </c>
      <c r="C569" t="s">
        <v>18</v>
      </c>
      <c r="K569" t="str">
        <f t="shared" si="75"/>
        <v>insert into ITEM_DICE (ITEM, DICE, INDEX)
values ('Rune Plate', 'Grey', 1);</v>
      </c>
      <c r="L569" t="str">
        <f t="shared" si="76"/>
        <v/>
      </c>
      <c r="M569" t="str">
        <f t="shared" si="77"/>
        <v/>
      </c>
      <c r="N569" t="str">
        <f t="shared" si="78"/>
        <v/>
      </c>
    </row>
    <row r="570" spans="2:14" x14ac:dyDescent="0.25">
      <c r="B570" t="s">
        <v>484</v>
      </c>
      <c r="C570" t="s">
        <v>13</v>
      </c>
      <c r="D570" t="s">
        <v>14</v>
      </c>
      <c r="K570" t="str">
        <f t="shared" si="75"/>
        <v>insert into ITEM_DICE (ITEM, DICE, INDEX)
values ('Steel Greatsword', 'Blue', 1);</v>
      </c>
      <c r="L570" t="str">
        <f t="shared" si="76"/>
        <v>insert into ITEM_DICE (ITEM, DICE, INDEX)
values ('Steel Greatsword', 'Red', 2);</v>
      </c>
      <c r="M570" t="str">
        <f t="shared" si="77"/>
        <v/>
      </c>
      <c r="N570" t="str">
        <f t="shared" si="78"/>
        <v/>
      </c>
    </row>
    <row r="571" spans="2:14" x14ac:dyDescent="0.25">
      <c r="B571" t="s">
        <v>485</v>
      </c>
      <c r="C571" t="s">
        <v>13</v>
      </c>
      <c r="D571" t="s">
        <v>14</v>
      </c>
      <c r="E571" t="s">
        <v>14</v>
      </c>
      <c r="K571" t="str">
        <f t="shared" si="75"/>
        <v>insert into ITEM_DICE (ITEM, DICE, INDEX)
values ('Grinding Axe', 'Blue', 1);</v>
      </c>
      <c r="L571" t="str">
        <f t="shared" si="76"/>
        <v>insert into ITEM_DICE (ITEM, DICE, INDEX)
values ('Grinding Axe', 'Red', 2);</v>
      </c>
      <c r="M571" t="str">
        <f t="shared" si="77"/>
        <v>insert into ITEM_DICE (ITEM, DICE, INDEX)
values ('Grinding Axe', 'Red', 3);</v>
      </c>
      <c r="N571" t="str">
        <f t="shared" si="78"/>
        <v/>
      </c>
    </row>
    <row r="572" spans="2:14" x14ac:dyDescent="0.25">
      <c r="B572" t="s">
        <v>486</v>
      </c>
      <c r="C572" t="s">
        <v>13</v>
      </c>
      <c r="D572" t="s">
        <v>14</v>
      </c>
      <c r="K572" t="str">
        <f t="shared" si="75"/>
        <v>insert into ITEM_DICE (ITEM, DICE, INDEX)
values ('Mace of Kellos', 'Blue', 1);</v>
      </c>
      <c r="L572" t="str">
        <f t="shared" si="76"/>
        <v>insert into ITEM_DICE (ITEM, DICE, INDEX)
values ('Mace of Kellos', 'Red', 2);</v>
      </c>
      <c r="M572" t="str">
        <f t="shared" si="77"/>
        <v/>
      </c>
      <c r="N572" t="str">
        <f t="shared" si="78"/>
        <v/>
      </c>
    </row>
    <row r="573" spans="2:14" x14ac:dyDescent="0.25">
      <c r="B573" t="s">
        <v>487</v>
      </c>
      <c r="C573" t="s">
        <v>13</v>
      </c>
      <c r="D573" t="s">
        <v>14</v>
      </c>
      <c r="E573" t="s">
        <v>14</v>
      </c>
      <c r="K573" t="str">
        <f t="shared" si="75"/>
        <v>insert into ITEM_DICE (ITEM, DICE, INDEX)
values ('Dragontooth Hammer', 'Blue', 1);</v>
      </c>
      <c r="L573" t="str">
        <f t="shared" si="76"/>
        <v>insert into ITEM_DICE (ITEM, DICE, INDEX)
values ('Dragontooth Hammer', 'Red', 2);</v>
      </c>
      <c r="M573" t="str">
        <f t="shared" si="77"/>
        <v>insert into ITEM_DICE (ITEM, DICE, INDEX)
values ('Dragontooth Hammer', 'Red', 3);</v>
      </c>
      <c r="N573" t="str">
        <f t="shared" si="78"/>
        <v/>
      </c>
    </row>
    <row r="574" spans="2:14" x14ac:dyDescent="0.25">
      <c r="B574" t="s">
        <v>488</v>
      </c>
      <c r="C574" t="s">
        <v>13</v>
      </c>
      <c r="D574" t="s">
        <v>15</v>
      </c>
      <c r="E574" t="s">
        <v>15</v>
      </c>
      <c r="K574" t="str">
        <f t="shared" si="75"/>
        <v>insert into ITEM_DICE (ITEM, DICE, INDEX)
values ('Latari Longbow', 'Blue', 1);</v>
      </c>
      <c r="L574" t="str">
        <f t="shared" si="76"/>
        <v>insert into ITEM_DICE (ITEM, DICE, INDEX)
values ('Latari Longbow', 'Yellow', 2);</v>
      </c>
      <c r="M574" t="str">
        <f t="shared" si="77"/>
        <v>insert into ITEM_DICE (ITEM, DICE, INDEX)
values ('Latari Longbow', 'Yellow', 3);</v>
      </c>
      <c r="N574" t="str">
        <f t="shared" si="78"/>
        <v/>
      </c>
    </row>
    <row r="575" spans="2:14" x14ac:dyDescent="0.25">
      <c r="B575" t="s">
        <v>489</v>
      </c>
      <c r="C575" t="s">
        <v>13</v>
      </c>
      <c r="D575" t="s">
        <v>15</v>
      </c>
      <c r="E575" t="s">
        <v>15</v>
      </c>
      <c r="K575" t="str">
        <f t="shared" si="75"/>
        <v>insert into ITEM_DICE (ITEM, DICE, INDEX)
values ('Lightning Strike', 'Blue', 1);</v>
      </c>
      <c r="L575" t="str">
        <f t="shared" si="76"/>
        <v>insert into ITEM_DICE (ITEM, DICE, INDEX)
values ('Lightning Strike', 'Yellow', 2);</v>
      </c>
      <c r="M575" t="str">
        <f t="shared" si="77"/>
        <v>insert into ITEM_DICE (ITEM, DICE, INDEX)
values ('Lightning Strike', 'Yellow', 3);</v>
      </c>
      <c r="N575" t="str">
        <f t="shared" si="78"/>
        <v/>
      </c>
    </row>
    <row r="576" spans="2:14" x14ac:dyDescent="0.25">
      <c r="B576" t="s">
        <v>490</v>
      </c>
      <c r="C576" t="s">
        <v>13</v>
      </c>
      <c r="D576" t="s">
        <v>15</v>
      </c>
      <c r="E576" t="s">
        <v>15</v>
      </c>
      <c r="K576" t="str">
        <f t="shared" si="75"/>
        <v>insert into ITEM_DICE (ITEM, DICE, INDEX)
values ('Ice Storm', 'Blue', 1);</v>
      </c>
      <c r="L576" t="str">
        <f t="shared" si="76"/>
        <v>insert into ITEM_DICE (ITEM, DICE, INDEX)
values ('Ice Storm', 'Yellow', 2);</v>
      </c>
      <c r="M576" t="str">
        <f t="shared" si="77"/>
        <v>insert into ITEM_DICE (ITEM, DICE, INDEX)
values ('Ice Storm', 'Yellow', 3);</v>
      </c>
      <c r="N576" t="str">
        <f t="shared" si="78"/>
        <v/>
      </c>
    </row>
    <row r="577" spans="2:14" x14ac:dyDescent="0.25">
      <c r="B577" t="s">
        <v>482</v>
      </c>
      <c r="C577" t="s">
        <v>13</v>
      </c>
      <c r="D577" t="s">
        <v>14</v>
      </c>
      <c r="E577" t="s">
        <v>15</v>
      </c>
      <c r="K577" t="str">
        <f t="shared" si="75"/>
        <v>insert into ITEM_DICE (ITEM, DICE, INDEX)
values ('Dwarven Firebomb', 'Blue', 1);</v>
      </c>
      <c r="L577" t="str">
        <f t="shared" si="76"/>
        <v>insert into ITEM_DICE (ITEM, DICE, INDEX)
values ('Dwarven Firebomb', 'Red', 2);</v>
      </c>
      <c r="M577" t="str">
        <f t="shared" si="77"/>
        <v>insert into ITEM_DICE (ITEM, DICE, INDEX)
values ('Dwarven Firebomb', 'Yellow', 3);</v>
      </c>
      <c r="N577" t="str">
        <f t="shared" si="78"/>
        <v/>
      </c>
    </row>
    <row r="578" spans="2:14" x14ac:dyDescent="0.25">
      <c r="B578" t="s">
        <v>493</v>
      </c>
      <c r="C578" t="s">
        <v>18</v>
      </c>
      <c r="K578" t="str">
        <f t="shared" si="75"/>
        <v>insert into ITEM_DICE (ITEM, DICE, INDEX)
values ('Demonhide Leather', 'Grey', 1);</v>
      </c>
      <c r="L578" t="str">
        <f t="shared" si="76"/>
        <v/>
      </c>
      <c r="M578" t="str">
        <f t="shared" si="77"/>
        <v/>
      </c>
      <c r="N578" t="str">
        <f t="shared" si="78"/>
        <v/>
      </c>
    </row>
    <row r="579" spans="2:14" x14ac:dyDescent="0.25">
      <c r="B579" t="s">
        <v>494</v>
      </c>
      <c r="C579" t="s">
        <v>19</v>
      </c>
      <c r="K579" t="str">
        <f t="shared" si="75"/>
        <v>insert into ITEM_DICE (ITEM, DICE, INDEX)
values ('Platemail', 'Black', 1);</v>
      </c>
      <c r="L579" t="str">
        <f t="shared" si="76"/>
        <v/>
      </c>
      <c r="M579" t="str">
        <f t="shared" si="77"/>
        <v/>
      </c>
      <c r="N579" t="str">
        <f t="shared" si="78"/>
        <v/>
      </c>
    </row>
    <row r="580" spans="2:14" x14ac:dyDescent="0.25">
      <c r="B580" t="s">
        <v>497</v>
      </c>
      <c r="C580" t="s">
        <v>18</v>
      </c>
      <c r="K580" t="str">
        <f t="shared" si="75"/>
        <v>insert into ITEM_DICE (ITEM, DICE, INDEX)
values ('Scalemail', 'Grey', 1);</v>
      </c>
      <c r="L580" t="str">
        <f t="shared" si="76"/>
        <v/>
      </c>
      <c r="M580" t="str">
        <f t="shared" si="77"/>
        <v/>
      </c>
      <c r="N580" t="str">
        <f t="shared" si="78"/>
        <v/>
      </c>
    </row>
    <row r="581" spans="2:14" x14ac:dyDescent="0.25">
      <c r="B581" t="s">
        <v>498</v>
      </c>
      <c r="C581" t="s">
        <v>13</v>
      </c>
      <c r="D581" t="s">
        <v>14</v>
      </c>
      <c r="K581" t="str">
        <f t="shared" si="75"/>
        <v>insert into ITEM_DICE (ITEM, DICE, INDEX)
values ('Bow of the Sky', 'Blue', 1);</v>
      </c>
      <c r="L581" t="str">
        <f t="shared" si="76"/>
        <v>insert into ITEM_DICE (ITEM, DICE, INDEX)
values ('Bow of the Sky', 'Red', 2);</v>
      </c>
      <c r="M581" t="str">
        <f t="shared" si="77"/>
        <v/>
      </c>
      <c r="N581" t="str">
        <f t="shared" si="78"/>
        <v/>
      </c>
    </row>
    <row r="582" spans="2:14" x14ac:dyDescent="0.25">
      <c r="B582" t="s">
        <v>501</v>
      </c>
      <c r="C582" t="s">
        <v>13</v>
      </c>
      <c r="D582" t="s">
        <v>14</v>
      </c>
      <c r="K582" t="str">
        <f t="shared" si="75"/>
        <v>insert into ITEM_DICE (ITEM, DICE, INDEX)
values ('Staff of Kellos', 'Blue', 1);</v>
      </c>
      <c r="L582" t="str">
        <f t="shared" si="76"/>
        <v>insert into ITEM_DICE (ITEM, DICE, INDEX)
values ('Staff of Kellos', 'Red', 2);</v>
      </c>
      <c r="M582" t="str">
        <f t="shared" si="77"/>
        <v/>
      </c>
      <c r="N582" t="str">
        <f t="shared" si="78"/>
        <v/>
      </c>
    </row>
    <row r="583" spans="2:14" x14ac:dyDescent="0.25">
      <c r="B583" t="s">
        <v>503</v>
      </c>
      <c r="C583" t="s">
        <v>13</v>
      </c>
      <c r="D583" t="s">
        <v>14</v>
      </c>
      <c r="E583" t="s">
        <v>16</v>
      </c>
      <c r="K583" t="str">
        <f t="shared" si="75"/>
        <v>insert into ITEM_DICE (ITEM, DICE, INDEX)
values ('Bow of the Eclipse', 'Blue', 1);</v>
      </c>
      <c r="L583" t="str">
        <f t="shared" si="76"/>
        <v>insert into ITEM_DICE (ITEM, DICE, INDEX)
values ('Bow of the Eclipse', 'Red', 2);</v>
      </c>
      <c r="M583" t="str">
        <f t="shared" si="77"/>
        <v>insert into ITEM_DICE (ITEM, DICE, INDEX)
values ('Bow of the Eclipse', 'Green', 3);</v>
      </c>
      <c r="N583" t="str">
        <f t="shared" si="78"/>
        <v/>
      </c>
    </row>
    <row r="584" spans="2:14" x14ac:dyDescent="0.25">
      <c r="B584" t="s">
        <v>504</v>
      </c>
      <c r="C584" t="s">
        <v>18</v>
      </c>
      <c r="K584" t="str">
        <f t="shared" si="75"/>
        <v>insert into ITEM_DICE (ITEM, DICE, INDEX)
values ('Cloak of Deception', 'Grey', 1);</v>
      </c>
      <c r="L584" t="str">
        <f t="shared" si="76"/>
        <v/>
      </c>
      <c r="M584" t="str">
        <f t="shared" si="77"/>
        <v/>
      </c>
      <c r="N584" t="str">
        <f t="shared" si="78"/>
        <v/>
      </c>
    </row>
    <row r="585" spans="2:14" x14ac:dyDescent="0.25">
      <c r="B585" t="s">
        <v>505</v>
      </c>
      <c r="C585" t="s">
        <v>13</v>
      </c>
      <c r="D585" t="s">
        <v>15</v>
      </c>
      <c r="E585" t="s">
        <v>15</v>
      </c>
      <c r="K585" t="str">
        <f t="shared" si="75"/>
        <v>insert into ITEM_DICE (ITEM, DICE, INDEX)
values ('Iron Claws', 'Blue', 1);</v>
      </c>
      <c r="L585" t="str">
        <f t="shared" si="76"/>
        <v>insert into ITEM_DICE (ITEM, DICE, INDEX)
values ('Iron Claws', 'Yellow', 2);</v>
      </c>
      <c r="M585" t="str">
        <f t="shared" si="77"/>
        <v>insert into ITEM_DICE (ITEM, DICE, INDEX)
values ('Iron Claws', 'Yellow', 3);</v>
      </c>
      <c r="N585" t="str">
        <f t="shared" si="78"/>
        <v/>
      </c>
    </row>
    <row r="586" spans="2:14" x14ac:dyDescent="0.25">
      <c r="B586" t="s">
        <v>506</v>
      </c>
      <c r="C586" t="s">
        <v>13</v>
      </c>
      <c r="D586" t="s">
        <v>14</v>
      </c>
      <c r="E586" t="s">
        <v>14</v>
      </c>
      <c r="K586" t="str">
        <f t="shared" si="75"/>
        <v>insert into ITEM_DICE (ITEM, DICE, INDEX)
values ('Obsidian Greataxe', 'Blue', 1);</v>
      </c>
      <c r="L586" t="str">
        <f t="shared" si="76"/>
        <v>insert into ITEM_DICE (ITEM, DICE, INDEX)
values ('Obsidian Greataxe', 'Red', 2);</v>
      </c>
      <c r="M586" t="str">
        <f t="shared" si="77"/>
        <v>insert into ITEM_DICE (ITEM, DICE, INDEX)
values ('Obsidian Greataxe', 'Red', 3);</v>
      </c>
      <c r="N586" t="str">
        <f t="shared" si="78"/>
        <v/>
      </c>
    </row>
    <row r="587" spans="2:14" x14ac:dyDescent="0.25">
      <c r="B587" t="s">
        <v>507</v>
      </c>
      <c r="C587" t="s">
        <v>19</v>
      </c>
      <c r="K587" t="str">
        <f t="shared" si="75"/>
        <v>insert into ITEM_DICE (ITEM, DICE, INDEX)
values ('Obsidian Scalemail', 'Black', 1);</v>
      </c>
      <c r="L587" t="str">
        <f t="shared" si="76"/>
        <v/>
      </c>
      <c r="M587" t="str">
        <f t="shared" si="77"/>
        <v/>
      </c>
      <c r="N587" t="str">
        <f t="shared" si="78"/>
        <v/>
      </c>
    </row>
    <row r="588" spans="2:14" x14ac:dyDescent="0.25">
      <c r="B588" t="s">
        <v>508</v>
      </c>
      <c r="C588" t="s">
        <v>13</v>
      </c>
      <c r="D588" t="s">
        <v>14</v>
      </c>
      <c r="E588" t="s">
        <v>15</v>
      </c>
      <c r="K588" t="str">
        <f t="shared" si="75"/>
        <v>insert into ITEM_DICE (ITEM, DICE, INDEX)
values ('Rage Blade', 'Blue', 1);</v>
      </c>
      <c r="L588" t="str">
        <f t="shared" si="76"/>
        <v>insert into ITEM_DICE (ITEM, DICE, INDEX)
values ('Rage Blade', 'Red', 2);</v>
      </c>
      <c r="M588" t="str">
        <f t="shared" si="77"/>
        <v>insert into ITEM_DICE (ITEM, DICE, INDEX)
values ('Rage Blade', 'Yellow', 3);</v>
      </c>
      <c r="N588" t="str">
        <f t="shared" si="78"/>
        <v/>
      </c>
    </row>
    <row r="589" spans="2:14" x14ac:dyDescent="0.25">
      <c r="B589" t="s">
        <v>509</v>
      </c>
      <c r="C589" t="s">
        <v>13</v>
      </c>
      <c r="D589" t="s">
        <v>14</v>
      </c>
      <c r="E589" t="s">
        <v>16</v>
      </c>
      <c r="K589" t="str">
        <f t="shared" si="75"/>
        <v>insert into ITEM_DICE (ITEM, DICE, INDEX)
values ('Rune of Misery', 'Blue', 1);</v>
      </c>
      <c r="L589" t="str">
        <f t="shared" si="76"/>
        <v>insert into ITEM_DICE (ITEM, DICE, INDEX)
values ('Rune of Misery', 'Red', 2);</v>
      </c>
      <c r="M589" t="str">
        <f t="shared" si="77"/>
        <v>insert into ITEM_DICE (ITEM, DICE, INDEX)
values ('Rune of Misery', 'Green', 3);</v>
      </c>
      <c r="N589" t="str">
        <f t="shared" si="78"/>
        <v/>
      </c>
    </row>
    <row r="590" spans="2:14" x14ac:dyDescent="0.25">
      <c r="B590" t="s">
        <v>511</v>
      </c>
      <c r="C590" t="s">
        <v>13</v>
      </c>
      <c r="D590" t="s">
        <v>15</v>
      </c>
      <c r="E590" t="s">
        <v>16</v>
      </c>
      <c r="F590" t="s">
        <v>16</v>
      </c>
      <c r="K590" t="str">
        <f t="shared" si="75"/>
        <v>insert into ITEM_DICE (ITEM, DICE, INDEX)
values ('Staff of the Wild', 'Blue', 1);</v>
      </c>
      <c r="L590" t="str">
        <f t="shared" si="76"/>
        <v>insert into ITEM_DICE (ITEM, DICE, INDEX)
values ('Staff of the Wild', 'Yellow', 2);</v>
      </c>
      <c r="M590" t="str">
        <f t="shared" si="77"/>
        <v>insert into ITEM_DICE (ITEM, DICE, INDEX)
values ('Staff of the Wild', 'Green', 3);</v>
      </c>
      <c r="N590" t="str">
        <f t="shared" si="78"/>
        <v>insert into ITEM_DICE (ITEM, DICE, INDEX)
values ('Staff of the Wild', 'Green', 4);</v>
      </c>
    </row>
    <row r="591" spans="2:14" x14ac:dyDescent="0.25">
      <c r="B591" t="s">
        <v>539</v>
      </c>
      <c r="C591" t="s">
        <v>13</v>
      </c>
      <c r="D591" t="s">
        <v>14</v>
      </c>
      <c r="E591" t="s">
        <v>15</v>
      </c>
      <c r="K591" t="str">
        <f t="shared" si="75"/>
        <v>insert into ITEM_DICE (ITEM, DICE, INDEX)
values ('Trueshot', 'Blue', 1);</v>
      </c>
      <c r="L591" t="str">
        <f t="shared" si="76"/>
        <v>insert into ITEM_DICE (ITEM, DICE, INDEX)
values ('Trueshot', 'Red', 2);</v>
      </c>
      <c r="M591" t="str">
        <f t="shared" si="77"/>
        <v>insert into ITEM_DICE (ITEM, DICE, INDEX)
values ('Trueshot', 'Yellow', 3);</v>
      </c>
      <c r="N591" t="str">
        <f t="shared" si="78"/>
        <v/>
      </c>
    </row>
    <row r="592" spans="2:14" x14ac:dyDescent="0.25">
      <c r="B592" t="s">
        <v>540</v>
      </c>
      <c r="C592" t="s">
        <v>13</v>
      </c>
      <c r="D592" t="s">
        <v>15</v>
      </c>
      <c r="K592" t="str">
        <f t="shared" si="75"/>
        <v>insert into ITEM_DICE (ITEM, DICE, INDEX)
values ('Staff of Light', 'Blue', 1);</v>
      </c>
      <c r="L592" t="str">
        <f t="shared" si="76"/>
        <v>insert into ITEM_DICE (ITEM, DICE, INDEX)
values ('Staff of Light', 'Yellow', 2);</v>
      </c>
      <c r="M592" t="str">
        <f t="shared" si="77"/>
        <v/>
      </c>
      <c r="N592" t="str">
        <f t="shared" si="78"/>
        <v/>
      </c>
    </row>
    <row r="593" spans="1:16" x14ac:dyDescent="0.25">
      <c r="B593" t="s">
        <v>541</v>
      </c>
      <c r="C593" t="s">
        <v>13</v>
      </c>
      <c r="D593" t="s">
        <v>15</v>
      </c>
      <c r="E593" t="s">
        <v>15</v>
      </c>
      <c r="K593" t="str">
        <f t="shared" si="75"/>
        <v>insert into ITEM_DICE (ITEM, DICE, INDEX)
values ('The Shadow Rune', 'Blue', 1);</v>
      </c>
      <c r="L593" t="str">
        <f t="shared" si="76"/>
        <v>insert into ITEM_DICE (ITEM, DICE, INDEX)
values ('The Shadow Rune', 'Yellow', 2);</v>
      </c>
      <c r="M593" t="str">
        <f t="shared" si="77"/>
        <v>insert into ITEM_DICE (ITEM, DICE, INDEX)
values ('The Shadow Rune', 'Yellow', 3);</v>
      </c>
      <c r="N593" t="str">
        <f t="shared" si="78"/>
        <v/>
      </c>
    </row>
    <row r="594" spans="1:16" x14ac:dyDescent="0.25">
      <c r="B594" t="s">
        <v>542</v>
      </c>
      <c r="C594" t="s">
        <v>13</v>
      </c>
      <c r="D594" t="s">
        <v>14</v>
      </c>
      <c r="E594" t="s">
        <v>15</v>
      </c>
      <c r="K594" t="str">
        <f t="shared" si="75"/>
        <v>insert into ITEM_DICE (ITEM, DICE, INDEX)
values ('Dawnblade', 'Blue', 1);</v>
      </c>
      <c r="L594" t="str">
        <f t="shared" si="76"/>
        <v>insert into ITEM_DICE (ITEM, DICE, INDEX)
values ('Dawnblade', 'Red', 2);</v>
      </c>
      <c r="M594" t="str">
        <f t="shared" si="77"/>
        <v>insert into ITEM_DICE (ITEM, DICE, INDEX)
values ('Dawnblade', 'Yellow', 3);</v>
      </c>
      <c r="N594" t="str">
        <f t="shared" si="78"/>
        <v/>
      </c>
    </row>
    <row r="595" spans="1:16" x14ac:dyDescent="0.25">
      <c r="B595" t="s">
        <v>557</v>
      </c>
      <c r="C595" t="s">
        <v>13</v>
      </c>
      <c r="D595" t="s">
        <v>14</v>
      </c>
      <c r="E595" t="s">
        <v>15</v>
      </c>
      <c r="K595" t="str">
        <f t="shared" si="75"/>
        <v>insert into ITEM_DICE (ITEM, DICE, INDEX)
values ('Valyndra''s Bane', 'Blue', 1);</v>
      </c>
      <c r="L595" t="str">
        <f t="shared" si="76"/>
        <v>insert into ITEM_DICE (ITEM, DICE, INDEX)
values ('Valyndra''s Bane', 'Red', 2);</v>
      </c>
      <c r="M595" t="str">
        <f t="shared" si="77"/>
        <v>insert into ITEM_DICE (ITEM, DICE, INDEX)
values ('Valyndra''s Bane', 'Yellow', 3);</v>
      </c>
      <c r="N595" t="str">
        <f t="shared" si="78"/>
        <v/>
      </c>
    </row>
    <row r="596" spans="1:16" x14ac:dyDescent="0.25">
      <c r="B596" t="s">
        <v>543</v>
      </c>
      <c r="C596" t="s">
        <v>19</v>
      </c>
      <c r="K596" t="str">
        <f t="shared" si="75"/>
        <v>insert into ITEM_DICE (ITEM, DICE, INDEX)
values ('Aurium Mail', 'Black', 1);</v>
      </c>
      <c r="L596" t="str">
        <f t="shared" si="76"/>
        <v/>
      </c>
      <c r="M596" t="str">
        <f t="shared" si="77"/>
        <v/>
      </c>
      <c r="N596" t="str">
        <f t="shared" si="78"/>
        <v/>
      </c>
    </row>
    <row r="598" spans="1:16" x14ac:dyDescent="0.25">
      <c r="A598" t="s">
        <v>54</v>
      </c>
      <c r="B598" s="2" t="s">
        <v>5</v>
      </c>
      <c r="C598" s="3" t="s">
        <v>42</v>
      </c>
      <c r="D598" s="1" t="s">
        <v>6</v>
      </c>
      <c r="E598" t="s">
        <v>346</v>
      </c>
      <c r="F598" t="s">
        <v>57</v>
      </c>
      <c r="G598" t="s">
        <v>56</v>
      </c>
      <c r="H598" t="s">
        <v>61</v>
      </c>
      <c r="I598" t="s">
        <v>43</v>
      </c>
    </row>
    <row r="599" spans="1:16" x14ac:dyDescent="0.25">
      <c r="B599" t="s">
        <v>1269</v>
      </c>
      <c r="C599" t="s">
        <v>63</v>
      </c>
      <c r="D599" t="str">
        <f>LOWER(A$598)&amp;"."&amp;LOWER(J599)&amp;"."&amp;LOWER(C599)</f>
        <v>search.cursedoll.d2e</v>
      </c>
      <c r="E599" t="str">
        <f>LOWER(A$598)&amp;"."&amp;LOWER(J599)&amp;"."&amp;LOWER(C599)&amp;".ability"</f>
        <v>search.cursedoll.d2e.ability</v>
      </c>
      <c r="G599">
        <v>50</v>
      </c>
      <c r="H599">
        <v>1</v>
      </c>
      <c r="I599" t="str">
        <f>LOWER(J599)&amp;"."&amp;LOWER(C599)&amp;".jpg"</f>
        <v>cursedoll.d2e.jpg</v>
      </c>
      <c r="J599" t="s">
        <v>1278</v>
      </c>
      <c r="P599" t="str">
        <f>"insert into "&amp;A$598&amp;" ("&amp;B$598&amp;", "&amp;C$598&amp;", "&amp;D$598&amp;", "&amp;E$598&amp;", "&amp;F$598&amp;", "&amp;G$598&amp;", "&amp;H$598&amp;", "&amp;I$598&amp;")
values ('"&amp;B599&amp;"', '"&amp;C599&amp;"', '"&amp;D599&amp;"', '"&amp;E599&amp;"', "&amp;IF(F599="","null","'"&amp;F599&amp;"'")&amp;", "&amp;G599&amp;", "&amp;H599&amp;", '"&amp;I599&amp;"');"</f>
        <v>insert into SEARCH (NAME, EXPANSION, MESSAGE_CODE, ABILITY_CODE, ATTACK_TYPE, GOLD, COUNT, IMAGE)
values ('Curse Doll', 'D2E', 'search.cursedoll.d2e', 'search.cursedoll.d2e.ability', null, 50, 1, 'cursedoll.d2e.jpg');</v>
      </c>
    </row>
    <row r="600" spans="1:16" x14ac:dyDescent="0.25">
      <c r="B600" t="s">
        <v>1270</v>
      </c>
      <c r="C600" t="s">
        <v>63</v>
      </c>
      <c r="D600" t="str">
        <f t="shared" ref="D600:D608" si="79">LOWER(A$598)&amp;"."&amp;LOWER(J600)&amp;"."&amp;LOWER(C600)</f>
        <v>search.fireflask.d2e</v>
      </c>
      <c r="E600" t="str">
        <f t="shared" ref="E600:E608" si="80">LOWER(A$598)&amp;"."&amp;LOWER(J600)&amp;"."&amp;LOWER(C600)&amp;".ability"</f>
        <v>search.fireflask.d2e.ability</v>
      </c>
      <c r="F600" t="s">
        <v>400</v>
      </c>
      <c r="G600">
        <v>50</v>
      </c>
      <c r="H600">
        <v>1</v>
      </c>
      <c r="I600" t="str">
        <f t="shared" ref="I600:I608" si="81">LOWER(J600)&amp;"."&amp;LOWER(C600)&amp;".jpg"</f>
        <v>fireflask.d2e.jpg</v>
      </c>
      <c r="J600" t="s">
        <v>1279</v>
      </c>
      <c r="P600" t="str">
        <f t="shared" ref="P600:P608" si="82">"insert into "&amp;A$598&amp;" ("&amp;B$598&amp;", "&amp;C$598&amp;", "&amp;D$598&amp;", "&amp;E$598&amp;", "&amp;F$598&amp;", "&amp;G$598&amp;", "&amp;H$598&amp;", "&amp;I$598&amp;")
values ('"&amp;B600&amp;"', '"&amp;C600&amp;"', '"&amp;D600&amp;"', '"&amp;E600&amp;"', "&amp;IF(F600="","null","'"&amp;F600&amp;"'")&amp;", "&amp;G600&amp;", "&amp;H600&amp;", '"&amp;I600&amp;"');"</f>
        <v>insert into SEARCH (NAME, EXPANSION, MESSAGE_CODE, ABILITY_CODE, ATTACK_TYPE, GOLD, COUNT, IMAGE)
values ('Fire Flask', 'D2E', 'search.fireflask.d2e', 'search.fireflask.d2e.ability', 'Ranged', 50, 1, 'fireflask.d2e.jpg');</v>
      </c>
    </row>
    <row r="601" spans="1:16" x14ac:dyDescent="0.25">
      <c r="B601" t="s">
        <v>1271</v>
      </c>
      <c r="C601" t="s">
        <v>63</v>
      </c>
      <c r="D601" t="str">
        <f t="shared" si="79"/>
        <v>search.healthpotion.d2e</v>
      </c>
      <c r="E601" t="str">
        <f t="shared" si="80"/>
        <v>search.healthpotion.d2e.ability</v>
      </c>
      <c r="G601">
        <v>25</v>
      </c>
      <c r="H601">
        <v>3</v>
      </c>
      <c r="I601" t="str">
        <f t="shared" si="81"/>
        <v>healthpotion.d2e.jpg</v>
      </c>
      <c r="J601" t="s">
        <v>1280</v>
      </c>
      <c r="P601" t="str">
        <f t="shared" si="82"/>
        <v>insert into SEARCH (NAME, EXPANSION, MESSAGE_CODE, ABILITY_CODE, ATTACK_TYPE, GOLD, COUNT, IMAGE)
values ('Health Potion', 'D2E', 'search.healthpotion.d2e', 'search.healthpotion.d2e.ability', null, 25, 3, 'healthpotion.d2e.jpg');</v>
      </c>
    </row>
    <row r="602" spans="1:16" x14ac:dyDescent="0.25">
      <c r="B602" t="s">
        <v>1272</v>
      </c>
      <c r="C602" t="s">
        <v>63</v>
      </c>
      <c r="D602" t="str">
        <f t="shared" si="79"/>
        <v>search.nothing.d2e</v>
      </c>
      <c r="E602" t="str">
        <f t="shared" si="80"/>
        <v>search.nothing.d2e.ability</v>
      </c>
      <c r="G602">
        <v>0</v>
      </c>
      <c r="H602">
        <v>1</v>
      </c>
      <c r="I602" t="str">
        <f t="shared" si="81"/>
        <v>nothing.d2e.jpg</v>
      </c>
      <c r="J602" t="s">
        <v>1272</v>
      </c>
      <c r="P602" t="str">
        <f t="shared" si="82"/>
        <v>insert into SEARCH (NAME, EXPANSION, MESSAGE_CODE, ABILITY_CODE, ATTACK_TYPE, GOLD, COUNT, IMAGE)
values ('Nothing', 'D2E', 'search.nothing.d2e', 'search.nothing.d2e.ability', null, 0, 1, 'nothing.d2e.jpg');</v>
      </c>
    </row>
    <row r="603" spans="1:16" x14ac:dyDescent="0.25">
      <c r="B603" t="s">
        <v>1273</v>
      </c>
      <c r="C603" t="s">
        <v>63</v>
      </c>
      <c r="D603" t="str">
        <f t="shared" si="79"/>
        <v>search.powerpotion.d2e</v>
      </c>
      <c r="E603" t="str">
        <f t="shared" si="80"/>
        <v>search.powerpotion.d2e.ability</v>
      </c>
      <c r="G603">
        <v>50</v>
      </c>
      <c r="H603">
        <v>1</v>
      </c>
      <c r="I603" t="str">
        <f t="shared" si="81"/>
        <v>powerpotion.d2e.jpg</v>
      </c>
      <c r="J603" t="s">
        <v>1281</v>
      </c>
      <c r="P603" t="str">
        <f t="shared" si="82"/>
        <v>insert into SEARCH (NAME, EXPANSION, MESSAGE_CODE, ABILITY_CODE, ATTACK_TYPE, GOLD, COUNT, IMAGE)
values ('Power Potion', 'D2E', 'search.powerpotion.d2e', 'search.powerpotion.d2e.ability', null, 50, 1, 'powerpotion.d2e.jpg');</v>
      </c>
    </row>
    <row r="604" spans="1:16" x14ac:dyDescent="0.25">
      <c r="B604" t="s">
        <v>1274</v>
      </c>
      <c r="C604" t="s">
        <v>63</v>
      </c>
      <c r="D604" t="str">
        <f t="shared" si="79"/>
        <v>search.staminapotion.d2e</v>
      </c>
      <c r="E604" t="str">
        <f t="shared" si="80"/>
        <v>search.staminapotion.d2e.ability</v>
      </c>
      <c r="G604">
        <v>25</v>
      </c>
      <c r="H604">
        <v>3</v>
      </c>
      <c r="I604" t="str">
        <f t="shared" si="81"/>
        <v>staminapotion.d2e.jpg</v>
      </c>
      <c r="J604" t="s">
        <v>1282</v>
      </c>
      <c r="P604" t="str">
        <f t="shared" si="82"/>
        <v>insert into SEARCH (NAME, EXPANSION, MESSAGE_CODE, ABILITY_CODE, ATTACK_TYPE, GOLD, COUNT, IMAGE)
values ('Stamina Potion', 'D2E', 'search.staminapotion.d2e', 'search.staminapotion.d2e.ability', null, 25, 3, 'staminapotion.d2e.jpg');</v>
      </c>
    </row>
    <row r="605" spans="1:16" x14ac:dyDescent="0.25">
      <c r="B605" t="s">
        <v>1275</v>
      </c>
      <c r="C605" t="s">
        <v>63</v>
      </c>
      <c r="D605" t="str">
        <f t="shared" si="79"/>
        <v>search.treasurechest.d2e</v>
      </c>
      <c r="E605" t="str">
        <f t="shared" si="80"/>
        <v>search.treasurechest.d2e.ability</v>
      </c>
      <c r="G605">
        <v>0</v>
      </c>
      <c r="H605">
        <v>1</v>
      </c>
      <c r="I605" t="str">
        <f t="shared" si="81"/>
        <v>treasurechest.d2e.jpg</v>
      </c>
      <c r="J605" t="s">
        <v>1283</v>
      </c>
      <c r="P605" t="str">
        <f t="shared" si="82"/>
        <v>insert into SEARCH (NAME, EXPANSION, MESSAGE_CODE, ABILITY_CODE, ATTACK_TYPE, GOLD, COUNT, IMAGE)
values ('Treasure Chest', 'D2E', 'search.treasurechest.d2e', 'search.treasurechest.d2e.ability', null, 0, 1, 'treasurechest.d2e.jpg');</v>
      </c>
    </row>
    <row r="606" spans="1:16" x14ac:dyDescent="0.25">
      <c r="B606" t="s">
        <v>1276</v>
      </c>
      <c r="C606" t="s">
        <v>63</v>
      </c>
      <c r="D606" t="str">
        <f t="shared" si="79"/>
        <v>search.wardingtalisman.d2e</v>
      </c>
      <c r="E606" t="str">
        <f t="shared" si="80"/>
        <v>search.wardingtalisman.d2e.ability</v>
      </c>
      <c r="G606">
        <v>50</v>
      </c>
      <c r="H606">
        <v>1</v>
      </c>
      <c r="I606" t="str">
        <f t="shared" si="81"/>
        <v>wardingtalisman.d2e.jpg</v>
      </c>
      <c r="J606" t="s">
        <v>1284</v>
      </c>
      <c r="P606" t="str">
        <f t="shared" si="82"/>
        <v>insert into SEARCH (NAME, EXPANSION, MESSAGE_CODE, ABILITY_CODE, ATTACK_TYPE, GOLD, COUNT, IMAGE)
values ('Warding Talisman', 'D2E', 'search.wardingtalisman.d2e', 'search.wardingtalisman.d2e.ability', null, 50, 1, 'wardingtalisman.d2e.jpg');</v>
      </c>
    </row>
    <row r="607" spans="1:16" x14ac:dyDescent="0.25">
      <c r="B607" t="s">
        <v>1277</v>
      </c>
      <c r="C607" t="s">
        <v>71</v>
      </c>
      <c r="D607" t="str">
        <f t="shared" si="79"/>
        <v>search.secretpassage.lotw</v>
      </c>
      <c r="E607" t="str">
        <f t="shared" si="80"/>
        <v>search.secretpassage.lotw.ability</v>
      </c>
      <c r="G607">
        <v>0</v>
      </c>
      <c r="H607">
        <v>1</v>
      </c>
      <c r="I607" t="str">
        <f t="shared" si="81"/>
        <v>secretpassage.lotw.jpg</v>
      </c>
      <c r="J607" t="s">
        <v>1285</v>
      </c>
      <c r="P607" t="str">
        <f t="shared" si="82"/>
        <v>insert into SEARCH (NAME, EXPANSION, MESSAGE_CODE, ABILITY_CODE, ATTACK_TYPE, GOLD, COUNT, IMAGE)
values ('Secret Passage', 'LotW', 'search.secretpassage.lotw', 'search.secretpassage.lotw.ability', null, 0, 1, 'secretpassage.lotw.jpg');</v>
      </c>
    </row>
    <row r="608" spans="1:16" x14ac:dyDescent="0.25">
      <c r="B608" t="s">
        <v>1277</v>
      </c>
      <c r="C608" t="s">
        <v>72</v>
      </c>
      <c r="D608" t="str">
        <f t="shared" si="79"/>
        <v>search.secretpassage.tt</v>
      </c>
      <c r="E608" t="str">
        <f t="shared" si="80"/>
        <v>search.secretpassage.tt.ability</v>
      </c>
      <c r="G608">
        <v>0</v>
      </c>
      <c r="H608">
        <v>1</v>
      </c>
      <c r="I608" t="str">
        <f t="shared" si="81"/>
        <v>secretpassage.tt.jpg</v>
      </c>
      <c r="J608" t="s">
        <v>1285</v>
      </c>
      <c r="P608" t="str">
        <f t="shared" si="82"/>
        <v>insert into SEARCH (NAME, EXPANSION, MESSAGE_CODE, ABILITY_CODE, ATTACK_TYPE, GOLD, COUNT, IMAGE)
values ('Secret Passage', 'TT', 'search.secretpassage.tt', 'search.secretpassage.tt.ability', null, 0, 1, 'secretpassage.tt.jpg');</v>
      </c>
    </row>
    <row r="610" spans="1:12" x14ac:dyDescent="0.25">
      <c r="A610" t="s">
        <v>58</v>
      </c>
      <c r="B610" t="s">
        <v>54</v>
      </c>
      <c r="C610" s="3" t="s">
        <v>42</v>
      </c>
      <c r="D610" t="s">
        <v>55</v>
      </c>
    </row>
    <row r="611" spans="1:12" x14ac:dyDescent="0.25">
      <c r="B611" t="s">
        <v>1269</v>
      </c>
      <c r="C611" t="s">
        <v>63</v>
      </c>
      <c r="D611" t="s">
        <v>319</v>
      </c>
      <c r="K611" t="str">
        <f>"insert into "&amp;A$610&amp;" ("&amp;B$610&amp;", "&amp;C$610&amp;", "&amp;D$610&amp;")
values ('"&amp;B611&amp;"', '"&amp;C611&amp;"', '"&amp;D611&amp;"');"</f>
        <v>insert into SEARCH_TRAIT (SEARCH, EXPANSION, TRAIT)
values ('Curse Doll', 'D2E', 'Item');</v>
      </c>
    </row>
    <row r="612" spans="1:12" x14ac:dyDescent="0.25">
      <c r="B612" t="s">
        <v>1270</v>
      </c>
      <c r="C612" t="s">
        <v>63</v>
      </c>
      <c r="D612" t="s">
        <v>319</v>
      </c>
      <c r="K612" t="str">
        <f t="shared" ref="K612:K620" si="83">"insert into "&amp;A$610&amp;" ("&amp;B$610&amp;", "&amp;C$610&amp;", "&amp;D$610&amp;")
values ('"&amp;B612&amp;"', '"&amp;C612&amp;"', '"&amp;D612&amp;"');"</f>
        <v>insert into SEARCH_TRAIT (SEARCH, EXPANSION, TRAIT)
values ('Fire Flask', 'D2E', 'Item');</v>
      </c>
    </row>
    <row r="613" spans="1:12" x14ac:dyDescent="0.25">
      <c r="B613" t="s">
        <v>1271</v>
      </c>
      <c r="C613" t="s">
        <v>63</v>
      </c>
      <c r="D613" t="s">
        <v>320</v>
      </c>
      <c r="K613" t="str">
        <f t="shared" si="83"/>
        <v>insert into SEARCH_TRAIT (SEARCH, EXPANSION, TRAIT)
values ('Health Potion', 'D2E', 'Potion');</v>
      </c>
    </row>
    <row r="614" spans="1:12" x14ac:dyDescent="0.25">
      <c r="B614" t="s">
        <v>1272</v>
      </c>
      <c r="C614" t="s">
        <v>63</v>
      </c>
      <c r="D614" t="s">
        <v>321</v>
      </c>
      <c r="K614" t="str">
        <f t="shared" si="83"/>
        <v>insert into SEARCH_TRAIT (SEARCH, EXPANSION, TRAIT)
values ('Nothing', 'D2E', 'Special');</v>
      </c>
    </row>
    <row r="615" spans="1:12" x14ac:dyDescent="0.25">
      <c r="B615" t="s">
        <v>1273</v>
      </c>
      <c r="C615" t="s">
        <v>63</v>
      </c>
      <c r="D615" t="s">
        <v>320</v>
      </c>
      <c r="K615" t="str">
        <f t="shared" si="83"/>
        <v>insert into SEARCH_TRAIT (SEARCH, EXPANSION, TRAIT)
values ('Power Potion', 'D2E', 'Potion');</v>
      </c>
    </row>
    <row r="616" spans="1:12" x14ac:dyDescent="0.25">
      <c r="B616" t="s">
        <v>1274</v>
      </c>
      <c r="C616" t="s">
        <v>63</v>
      </c>
      <c r="D616" t="s">
        <v>320</v>
      </c>
      <c r="K616" t="str">
        <f t="shared" si="83"/>
        <v>insert into SEARCH_TRAIT (SEARCH, EXPANSION, TRAIT)
values ('Stamina Potion', 'D2E', 'Potion');</v>
      </c>
    </row>
    <row r="617" spans="1:12" x14ac:dyDescent="0.25">
      <c r="B617" t="s">
        <v>1275</v>
      </c>
      <c r="C617" t="s">
        <v>63</v>
      </c>
      <c r="D617" t="s">
        <v>321</v>
      </c>
      <c r="K617" t="str">
        <f t="shared" si="83"/>
        <v>insert into SEARCH_TRAIT (SEARCH, EXPANSION, TRAIT)
values ('Treasure Chest', 'D2E', 'Special');</v>
      </c>
    </row>
    <row r="618" spans="1:12" x14ac:dyDescent="0.25">
      <c r="B618" t="s">
        <v>1276</v>
      </c>
      <c r="C618" t="s">
        <v>63</v>
      </c>
      <c r="D618" t="s">
        <v>319</v>
      </c>
      <c r="K618" t="str">
        <f t="shared" si="83"/>
        <v>insert into SEARCH_TRAIT (SEARCH, EXPANSION, TRAIT)
values ('Warding Talisman', 'D2E', 'Item');</v>
      </c>
    </row>
    <row r="619" spans="1:12" x14ac:dyDescent="0.25">
      <c r="B619" t="s">
        <v>1277</v>
      </c>
      <c r="C619" t="s">
        <v>71</v>
      </c>
      <c r="D619" t="s">
        <v>321</v>
      </c>
      <c r="K619" t="str">
        <f t="shared" si="83"/>
        <v>insert into SEARCH_TRAIT (SEARCH, EXPANSION, TRAIT)
values ('Secret Passage', 'LotW', 'Special');</v>
      </c>
    </row>
    <row r="620" spans="1:12" x14ac:dyDescent="0.25">
      <c r="B620" t="s">
        <v>1277</v>
      </c>
      <c r="C620" t="s">
        <v>72</v>
      </c>
      <c r="D620" t="s">
        <v>321</v>
      </c>
      <c r="K620" t="str">
        <f t="shared" si="83"/>
        <v>insert into SEARCH_TRAIT (SEARCH, EXPANSION, TRAIT)
values ('Secret Passage', 'TT', 'Special');</v>
      </c>
    </row>
    <row r="622" spans="1:12" x14ac:dyDescent="0.25">
      <c r="A622" t="s">
        <v>1286</v>
      </c>
      <c r="B622" s="3" t="s">
        <v>54</v>
      </c>
      <c r="C622" s="3" t="s">
        <v>42</v>
      </c>
      <c r="D622" s="3" t="s">
        <v>12</v>
      </c>
      <c r="E622" s="3" t="s">
        <v>62</v>
      </c>
    </row>
    <row r="623" spans="1:12" x14ac:dyDescent="0.25">
      <c r="B623" t="s">
        <v>1270</v>
      </c>
      <c r="C623" t="s">
        <v>63</v>
      </c>
      <c r="D623" t="s">
        <v>13</v>
      </c>
      <c r="E623" t="s">
        <v>15</v>
      </c>
      <c r="K623" t="str">
        <f>"insert into "&amp;A$622&amp;" ("&amp;B$622&amp;", "&amp;C$622&amp;", "&amp;D$622&amp;", "&amp;E$622&amp;")
values ('"&amp;B623&amp;"', '"&amp;C623&amp;"', '"&amp;D623&amp;"', 1);"</f>
        <v>insert into SEARCH_DICE (SEARCH, EXPANSION, DICE, INDEX)
values ('Fire Flask', 'D2E', 'Blue', 1);</v>
      </c>
      <c r="L623" t="str">
        <f>"insert into "&amp;A$622&amp;" ("&amp;B$622&amp;", "&amp;C$622&amp;", "&amp;D$622&amp;", "&amp;E$622&amp;")
values ('"&amp;B623&amp;"', '"&amp;C623&amp;"', '"&amp;E623&amp;"', 2);"</f>
        <v>insert into SEARCH_DICE (SEARCH, EXPANSION, DICE, INDEX)
values ('Fire Flask', 'D2E', 'Yellow', 2);</v>
      </c>
    </row>
    <row r="625" spans="1:11" x14ac:dyDescent="0.25">
      <c r="A625" s="1" t="s">
        <v>1291</v>
      </c>
      <c r="B625" s="2" t="s">
        <v>5</v>
      </c>
      <c r="C625" s="1" t="s">
        <v>6</v>
      </c>
      <c r="D625" t="s">
        <v>7</v>
      </c>
    </row>
    <row r="626" spans="1:11" x14ac:dyDescent="0.25">
      <c r="B626" t="s">
        <v>1296</v>
      </c>
      <c r="C626" t="str">
        <f>LOWER(REPLACE(A$625,SEARCH("_",A$625),1,""))&amp;"."&amp;LOWER(B626)</f>
        <v>monstertrait.civilized</v>
      </c>
      <c r="D626" t="str">
        <f>LOWER(B626)&amp;".png"</f>
        <v>civilized.png</v>
      </c>
      <c r="K626" t="str">
        <f>"insert into "&amp;A$625&amp;" ("&amp;B$625&amp;", "&amp;C$625&amp;", "&amp;D$625&amp;")
values ('"&amp;B626&amp;"', '"&amp;C626&amp;"','"&amp;D626&amp;"');"</f>
        <v>insert into MONSTER_TRAIT (NAME, MESSAGE_CODE, ICON)
values ('Civilized', 'monstertrait.civilized','civilized.png');</v>
      </c>
    </row>
    <row r="627" spans="1:11" x14ac:dyDescent="0.25">
      <c r="B627" t="s">
        <v>1297</v>
      </c>
      <c r="C627" t="str">
        <f t="shared" ref="C627:C635" si="84">LOWER(REPLACE(A$625,SEARCH("_",A$625),1,""))&amp;"."&amp;LOWER(B627)</f>
        <v>monstertrait.cold</v>
      </c>
      <c r="D627" t="str">
        <f>LOWER(B627)&amp;".png"</f>
        <v>cold.png</v>
      </c>
      <c r="K627" t="str">
        <f t="shared" ref="K627:K629" si="85">"insert into "&amp;A$625&amp;" ("&amp;B$625&amp;", "&amp;C$625&amp;", "&amp;D$625&amp;")
values ('"&amp;B627&amp;"', '"&amp;C627&amp;"','"&amp;D627&amp;"');"</f>
        <v>insert into MONSTER_TRAIT (NAME, MESSAGE_CODE, ICON)
values ('Cold', 'monstertrait.cold','cold.png');</v>
      </c>
    </row>
    <row r="628" spans="1:11" x14ac:dyDescent="0.25">
      <c r="B628" t="s">
        <v>1298</v>
      </c>
      <c r="C628" t="str">
        <f t="shared" si="84"/>
        <v>monstertrait.dark</v>
      </c>
      <c r="D628" t="str">
        <f>LOWER(B628)&amp;".png"</f>
        <v>dark.png</v>
      </c>
      <c r="K628" t="str">
        <f t="shared" si="85"/>
        <v>insert into MONSTER_TRAIT (NAME, MESSAGE_CODE, ICON)
values ('Dark', 'monstertrait.dark','dark.png');</v>
      </c>
    </row>
    <row r="629" spans="1:11" x14ac:dyDescent="0.25">
      <c r="B629" t="s">
        <v>1299</v>
      </c>
      <c r="C629" t="str">
        <f t="shared" si="84"/>
        <v>monstertrait.hot</v>
      </c>
      <c r="D629" t="str">
        <f>LOWER(B629)&amp;".png"</f>
        <v>hot.png</v>
      </c>
      <c r="K629" t="str">
        <f t="shared" si="85"/>
        <v>insert into MONSTER_TRAIT (NAME, MESSAGE_CODE, ICON)
values ('Hot', 'monstertrait.hot','hot.png');</v>
      </c>
    </row>
    <row r="630" spans="1:11" x14ac:dyDescent="0.25">
      <c r="B630" t="s">
        <v>1300</v>
      </c>
      <c r="C630" t="str">
        <f t="shared" si="84"/>
        <v>monstertrait.building</v>
      </c>
      <c r="D630" t="str">
        <f>LOWER(B630)&amp;".png"</f>
        <v>building.png</v>
      </c>
      <c r="K630" t="str">
        <f>"insert into "&amp;A$625&amp;" ("&amp;B$625&amp;", "&amp;C$625&amp;", "&amp;D$625&amp;")
values ('"&amp;B630&amp;"', '"&amp;C630&amp;"','"&amp;D630&amp;"');"</f>
        <v>insert into MONSTER_TRAIT (NAME, MESSAGE_CODE, ICON)
values ('Building', 'monstertrait.building','building.png');</v>
      </c>
    </row>
    <row r="631" spans="1:11" x14ac:dyDescent="0.25">
      <c r="B631" t="s">
        <v>1301</v>
      </c>
      <c r="C631" t="str">
        <f t="shared" si="84"/>
        <v>monstertrait.water</v>
      </c>
      <c r="D631" t="str">
        <f>LOWER(B631)&amp;".png"</f>
        <v>water.png</v>
      </c>
      <c r="K631" t="str">
        <f t="shared" ref="K631:K633" si="86">"insert into "&amp;A$625&amp;" ("&amp;B$625&amp;", "&amp;C$625&amp;", "&amp;D$625&amp;")
values ('"&amp;B631&amp;"', '"&amp;C631&amp;"','"&amp;D631&amp;"');"</f>
        <v>insert into MONSTER_TRAIT (NAME, MESSAGE_CODE, ICON)
values ('Water', 'monstertrait.water','water.png');</v>
      </c>
    </row>
    <row r="632" spans="1:11" x14ac:dyDescent="0.25">
      <c r="B632" t="s">
        <v>1302</v>
      </c>
      <c r="C632" t="str">
        <f t="shared" si="84"/>
        <v>monstertrait.mountain</v>
      </c>
      <c r="D632" t="str">
        <f>LOWER(B632)&amp;".png"</f>
        <v>mountain.png</v>
      </c>
      <c r="K632" t="str">
        <f t="shared" si="86"/>
        <v>insert into MONSTER_TRAIT (NAME, MESSAGE_CODE, ICON)
values ('Mountain', 'monstertrait.mountain','mountain.png');</v>
      </c>
    </row>
    <row r="633" spans="1:11" x14ac:dyDescent="0.25">
      <c r="B633" t="s">
        <v>1303</v>
      </c>
      <c r="C633" t="str">
        <f t="shared" si="84"/>
        <v>monstertrait.wilderness</v>
      </c>
      <c r="D633" t="str">
        <f>LOWER(B633)&amp;".png"</f>
        <v>wilderness.png</v>
      </c>
      <c r="K633" t="str">
        <f t="shared" si="86"/>
        <v>insert into MONSTER_TRAIT (NAME, MESSAGE_CODE, ICON)
values ('Wilderness', 'monstertrait.wilderness','wilderness.png');</v>
      </c>
    </row>
    <row r="634" spans="1:11" x14ac:dyDescent="0.25">
      <c r="B634" t="s">
        <v>1304</v>
      </c>
      <c r="C634" t="str">
        <f t="shared" si="84"/>
        <v>monstertrait.cursed</v>
      </c>
      <c r="D634" t="str">
        <f>LOWER(B634)&amp;".png"</f>
        <v>cursed.png</v>
      </c>
      <c r="K634" t="str">
        <f t="shared" ref="K634:K635" si="87">"insert into "&amp;A$625&amp;" ("&amp;B$625&amp;", "&amp;C$625&amp;", "&amp;D$625&amp;")
values ('"&amp;B634&amp;"', '"&amp;C634&amp;"','"&amp;D634&amp;"');"</f>
        <v>insert into MONSTER_TRAIT (NAME, MESSAGE_CODE, ICON)
values ('Cursed', 'monstertrait.cursed','cursed.png');</v>
      </c>
    </row>
    <row r="635" spans="1:11" x14ac:dyDescent="0.25">
      <c r="B635" t="s">
        <v>1305</v>
      </c>
      <c r="C635" t="str">
        <f t="shared" si="84"/>
        <v>monstertrait.cave</v>
      </c>
      <c r="D635" t="str">
        <f>LOWER(B635)&amp;".png"</f>
        <v>cave.png</v>
      </c>
      <c r="K635" t="str">
        <f t="shared" si="87"/>
        <v>insert into MONSTER_TRAIT (NAME, MESSAGE_CODE, ICON)
values ('Cave', 'monstertrait.cave','cave.png');</v>
      </c>
    </row>
    <row r="636" spans="1:11" x14ac:dyDescent="0.25">
      <c r="A636" s="1" t="s">
        <v>1294</v>
      </c>
      <c r="B636" s="2" t="s">
        <v>5</v>
      </c>
      <c r="C636" s="1" t="s">
        <v>6</v>
      </c>
    </row>
    <row r="637" spans="1:11" x14ac:dyDescent="0.25">
      <c r="B637" t="s">
        <v>1306</v>
      </c>
      <c r="C637" t="str">
        <f>LOWER(REPLACE(A$636,SEARCH("_",A$636),1,""))&amp;"."&amp;LOWER(B637)</f>
        <v>monstersize.small</v>
      </c>
      <c r="K637" t="str">
        <f>"insert into "&amp;A$636&amp;" ("&amp;B$636&amp;", "&amp;C$636&amp;")
values ('"&amp;B637&amp;"', '"&amp;C637&amp;"');"</f>
        <v>insert into MONSTER_SIZE (NAME, MESSAGE_CODE)
values ('Small', 'monstersize.small');</v>
      </c>
    </row>
    <row r="638" spans="1:11" x14ac:dyDescent="0.25">
      <c r="B638" t="s">
        <v>1307</v>
      </c>
      <c r="C638" t="str">
        <f t="shared" ref="C638:C640" si="88">LOWER(REPLACE(A$636,SEARCH("_",A$636),1,""))&amp;"."&amp;LOWER(B638)</f>
        <v>monstersize.medium</v>
      </c>
      <c r="K638" t="str">
        <f t="shared" ref="K638:K640" si="89">"insert into "&amp;A$636&amp;" ("&amp;B$636&amp;", "&amp;C$636&amp;")
values ('"&amp;B638&amp;"', '"&amp;C638&amp;"');"</f>
        <v>insert into MONSTER_SIZE (NAME, MESSAGE_CODE)
values ('Medium', 'monstersize.medium');</v>
      </c>
    </row>
    <row r="639" spans="1:11" x14ac:dyDescent="0.25">
      <c r="B639" t="s">
        <v>1324</v>
      </c>
      <c r="C639" t="str">
        <f t="shared" si="88"/>
        <v>monstersize.huge</v>
      </c>
      <c r="K639" t="str">
        <f t="shared" si="89"/>
        <v>insert into MONSTER_SIZE (NAME, MESSAGE_CODE)
values ('Huge', 'monstersize.huge');</v>
      </c>
    </row>
    <row r="640" spans="1:11" x14ac:dyDescent="0.25">
      <c r="B640" t="s">
        <v>1308</v>
      </c>
      <c r="C640" t="str">
        <f t="shared" si="88"/>
        <v>monstersize.massive</v>
      </c>
      <c r="K640" t="str">
        <f t="shared" si="89"/>
        <v>insert into MONSTER_SIZE (NAME, MESSAGE_CODE)
values ('Massive', 'monstersize.massive');</v>
      </c>
    </row>
    <row r="642" spans="1:18" x14ac:dyDescent="0.25">
      <c r="A642" t="s">
        <v>1287</v>
      </c>
      <c r="B642" s="2" t="s">
        <v>5</v>
      </c>
      <c r="C642" s="3" t="s">
        <v>42</v>
      </c>
      <c r="D642" s="1" t="s">
        <v>6</v>
      </c>
      <c r="E642" s="4" t="s">
        <v>57</v>
      </c>
      <c r="F642" s="4" t="s">
        <v>1294</v>
      </c>
      <c r="G642" t="s">
        <v>1292</v>
      </c>
      <c r="H642" t="s">
        <v>1293</v>
      </c>
      <c r="I642" t="s">
        <v>1289</v>
      </c>
      <c r="J642" t="s">
        <v>1290</v>
      </c>
    </row>
    <row r="643" spans="1:18" x14ac:dyDescent="0.25">
      <c r="B643" t="s">
        <v>1309</v>
      </c>
      <c r="C643" t="s">
        <v>63</v>
      </c>
      <c r="D643" t="str">
        <f>LOWER(REPLACE(A$642,SEARCH("_",A$642),1,""))&amp;"."&amp;LOWER(K643)&amp;"."&amp;LOWER(C643)</f>
        <v>monstergroup.goblinarcher.d2e</v>
      </c>
      <c r="E643" t="s">
        <v>400</v>
      </c>
      <c r="F643" t="s">
        <v>1306</v>
      </c>
      <c r="G643" t="s">
        <v>1300</v>
      </c>
      <c r="H643" t="s">
        <v>1305</v>
      </c>
      <c r="I643">
        <v>1</v>
      </c>
      <c r="J643">
        <v>4</v>
      </c>
      <c r="K643" t="s">
        <v>1348</v>
      </c>
      <c r="P643" t="str">
        <f>"insert into "&amp;A$642&amp;" ("&amp;B$642&amp;", "&amp;C$642&amp;", "&amp;D$642&amp;", "&amp;E$642&amp;", "&amp;F$642&amp;", "&amp;I$642&amp;", "&amp;J$642&amp;")
values ('"&amp;B643&amp;"', '"&amp;C643&amp;"', '"&amp;D643&amp;"', '"&amp;E643&amp;"', '"&amp;F643&amp;"', "&amp;I643&amp;", "&amp;J643&amp;");"</f>
        <v>insert into MONSTER_GROUP (NAME, EXPANSION, MESSAGE_CODE, ATTACK_TYPE, MONSTER_SIZE, MASTER, MINION)
values ('Goblin Archer', 'D2E', 'monstergroup.goblinarcher.d2e', 'Ranged', 'Small', 1, 4);</v>
      </c>
      <c r="Q643" t="str">
        <f>"insert into "&amp;A$642&amp;"_TRAIT ("&amp;A$642&amp;", "&amp;C$642&amp;", MONSTER_TRAIT)
values ('"&amp;B643&amp;"', '"&amp;C643&amp;"', '"&amp;G643&amp;"');"</f>
        <v>insert into MONSTER_GROUP_TRAIT (MONSTER_GROUP, EXPANSION, MONSTER_TRAIT)
values ('Goblin Archer', 'D2E', 'Building');</v>
      </c>
      <c r="R643" t="str">
        <f>"insert into "&amp;A$642&amp;"_TRAIT ("&amp;A$642&amp;", "&amp;C$642&amp;", MONSTER_TRAIT)
values ('"&amp;B643&amp;"', '"&amp;C643&amp;"', '"&amp;H643&amp;"');"</f>
        <v>insert into MONSTER_GROUP_TRAIT (MONSTER_GROUP, EXPANSION, MONSTER_TRAIT)
values ('Goblin Archer', 'D2E', 'Cave');</v>
      </c>
    </row>
    <row r="644" spans="1:18" x14ac:dyDescent="0.25">
      <c r="B644" t="s">
        <v>1310</v>
      </c>
      <c r="C644" t="s">
        <v>63</v>
      </c>
      <c r="D644" t="str">
        <f t="shared" ref="D644:D680" si="90">LOWER(REPLACE(A$642,SEARCH("_",A$642),1,""))&amp;"."&amp;LOWER(K644)&amp;"."&amp;LOWER(C644)</f>
        <v>monstergroup.zombie.d2e</v>
      </c>
      <c r="E644" t="s">
        <v>399</v>
      </c>
      <c r="F644" t="s">
        <v>1306</v>
      </c>
      <c r="G644" t="s">
        <v>1300</v>
      </c>
      <c r="H644" t="s">
        <v>1304</v>
      </c>
      <c r="I644">
        <v>1</v>
      </c>
      <c r="J644">
        <v>4</v>
      </c>
      <c r="K644" t="s">
        <v>1310</v>
      </c>
      <c r="P644" t="str">
        <f t="shared" ref="P644:P680" si="91">"insert into "&amp;A$642&amp;" ("&amp;B$642&amp;", "&amp;C$642&amp;", "&amp;D$642&amp;", "&amp;E$642&amp;", "&amp;F$642&amp;", "&amp;I$642&amp;", "&amp;J$642&amp;")
values ('"&amp;B644&amp;"', '"&amp;C644&amp;"', '"&amp;D644&amp;"', '"&amp;E644&amp;"', '"&amp;F644&amp;"', "&amp;I644&amp;", "&amp;J644&amp;");"</f>
        <v>insert into MONSTER_GROUP (NAME, EXPANSION, MESSAGE_CODE, ATTACK_TYPE, MONSTER_SIZE, MASTER, MINION)
values ('Zombie', 'D2E', 'monstergroup.zombie.d2e', 'Melee', 'Small', 1, 4);</v>
      </c>
      <c r="Q644" t="str">
        <f t="shared" ref="Q644:Q680" si="92">"insert into "&amp;A$642&amp;"_TRAIT ("&amp;A$642&amp;", "&amp;C$642&amp;", MONSTER_TRAIT)
values ('"&amp;B644&amp;"', '"&amp;C644&amp;"', '"&amp;G644&amp;"');"</f>
        <v>insert into MONSTER_GROUP_TRAIT (MONSTER_GROUP, EXPANSION, MONSTER_TRAIT)
values ('Zombie', 'D2E', 'Building');</v>
      </c>
      <c r="R644" t="str">
        <f t="shared" ref="R644:R680" si="93">"insert into "&amp;A$642&amp;"_TRAIT ("&amp;A$642&amp;", "&amp;C$642&amp;", MONSTER_TRAIT)
values ('"&amp;B644&amp;"', '"&amp;C644&amp;"', '"&amp;H644&amp;"');"</f>
        <v>insert into MONSTER_GROUP_TRAIT (MONSTER_GROUP, EXPANSION, MONSTER_TRAIT)
values ('Zombie', 'D2E', 'Cursed');</v>
      </c>
    </row>
    <row r="645" spans="1:18" x14ac:dyDescent="0.25">
      <c r="B645" t="s">
        <v>1311</v>
      </c>
      <c r="C645" t="s">
        <v>63</v>
      </c>
      <c r="D645" t="str">
        <f t="shared" si="90"/>
        <v>monstergroup.cavespider.d2e</v>
      </c>
      <c r="E645" t="s">
        <v>399</v>
      </c>
      <c r="F645" t="s">
        <v>1306</v>
      </c>
      <c r="G645" t="s">
        <v>1303</v>
      </c>
      <c r="H645" t="s">
        <v>1305</v>
      </c>
      <c r="I645">
        <v>1</v>
      </c>
      <c r="J645">
        <v>4</v>
      </c>
      <c r="K645" t="s">
        <v>1349</v>
      </c>
      <c r="P645" t="str">
        <f t="shared" si="91"/>
        <v>insert into MONSTER_GROUP (NAME, EXPANSION, MESSAGE_CODE, ATTACK_TYPE, MONSTER_SIZE, MASTER, MINION)
values ('Cave Spider', 'D2E', 'monstergroup.cavespider.d2e', 'Melee', 'Small', 1, 4);</v>
      </c>
      <c r="Q645" t="str">
        <f t="shared" si="92"/>
        <v>insert into MONSTER_GROUP_TRAIT (MONSTER_GROUP, EXPANSION, MONSTER_TRAIT)
values ('Cave Spider', 'D2E', 'Wilderness');</v>
      </c>
      <c r="R645" t="str">
        <f t="shared" si="93"/>
        <v>insert into MONSTER_GROUP_TRAIT (MONSTER_GROUP, EXPANSION, MONSTER_TRAIT)
values ('Cave Spider', 'D2E', 'Cave');</v>
      </c>
    </row>
    <row r="646" spans="1:18" x14ac:dyDescent="0.25">
      <c r="B646" t="s">
        <v>1313</v>
      </c>
      <c r="C646" t="s">
        <v>63</v>
      </c>
      <c r="D646" t="str">
        <f t="shared" si="90"/>
        <v>monstergroup.fleshmoulders.d2e</v>
      </c>
      <c r="E646" t="s">
        <v>400</v>
      </c>
      <c r="F646" t="s">
        <v>1306</v>
      </c>
      <c r="G646" t="s">
        <v>1304</v>
      </c>
      <c r="H646" t="s">
        <v>1296</v>
      </c>
      <c r="I646">
        <v>1</v>
      </c>
      <c r="J646">
        <v>3</v>
      </c>
      <c r="K646" t="s">
        <v>1350</v>
      </c>
      <c r="P646" t="str">
        <f t="shared" si="91"/>
        <v>insert into MONSTER_GROUP (NAME, EXPANSION, MESSAGE_CODE, ATTACK_TYPE, MONSTER_SIZE, MASTER, MINION)
values ('Flesh Moulders', 'D2E', 'monstergroup.fleshmoulders.d2e', 'Ranged', 'Small', 1, 3);</v>
      </c>
      <c r="Q646" t="str">
        <f t="shared" si="92"/>
        <v>insert into MONSTER_GROUP_TRAIT (MONSTER_GROUP, EXPANSION, MONSTER_TRAIT)
values ('Flesh Moulders', 'D2E', 'Cursed');</v>
      </c>
      <c r="R646" t="str">
        <f t="shared" si="93"/>
        <v>insert into MONSTER_GROUP_TRAIT (MONSTER_GROUP, EXPANSION, MONSTER_TRAIT)
values ('Flesh Moulders', 'D2E', 'Civilized');</v>
      </c>
    </row>
    <row r="647" spans="1:18" x14ac:dyDescent="0.25">
      <c r="B647" t="s">
        <v>1312</v>
      </c>
      <c r="C647" t="s">
        <v>63</v>
      </c>
      <c r="D647" t="str">
        <f t="shared" si="90"/>
        <v>monstergroup.barghest.d2e</v>
      </c>
      <c r="E647" t="s">
        <v>399</v>
      </c>
      <c r="F647" t="s">
        <v>1307</v>
      </c>
      <c r="G647" t="s">
        <v>1303</v>
      </c>
      <c r="H647" t="s">
        <v>1298</v>
      </c>
      <c r="I647">
        <v>1</v>
      </c>
      <c r="J647">
        <v>3</v>
      </c>
      <c r="K647" t="s">
        <v>1312</v>
      </c>
      <c r="P647" t="str">
        <f t="shared" si="91"/>
        <v>insert into MONSTER_GROUP (NAME, EXPANSION, MESSAGE_CODE, ATTACK_TYPE, MONSTER_SIZE, MASTER, MINION)
values ('Barghest', 'D2E', 'monstergroup.barghest.d2e', 'Melee', 'Medium', 1, 3);</v>
      </c>
      <c r="Q647" t="str">
        <f t="shared" si="92"/>
        <v>insert into MONSTER_GROUP_TRAIT (MONSTER_GROUP, EXPANSION, MONSTER_TRAIT)
values ('Barghest', 'D2E', 'Wilderness');</v>
      </c>
      <c r="R647" t="str">
        <f t="shared" si="93"/>
        <v>insert into MONSTER_GROUP_TRAIT (MONSTER_GROUP, EXPANSION, MONSTER_TRAIT)
values ('Barghest', 'D2E', 'Dark');</v>
      </c>
    </row>
    <row r="648" spans="1:18" x14ac:dyDescent="0.25">
      <c r="B648" t="s">
        <v>1314</v>
      </c>
      <c r="C648" t="s">
        <v>63</v>
      </c>
      <c r="D648" t="str">
        <f t="shared" si="90"/>
        <v>monstergroup.ettin.d2e</v>
      </c>
      <c r="E648" t="s">
        <v>399</v>
      </c>
      <c r="F648" t="s">
        <v>1324</v>
      </c>
      <c r="G648" t="s">
        <v>1302</v>
      </c>
      <c r="H648" t="s">
        <v>1305</v>
      </c>
      <c r="I648">
        <v>1</v>
      </c>
      <c r="J648">
        <v>1</v>
      </c>
      <c r="K648" t="s">
        <v>1314</v>
      </c>
      <c r="P648" t="str">
        <f t="shared" si="91"/>
        <v>insert into MONSTER_GROUP (NAME, EXPANSION, MESSAGE_CODE, ATTACK_TYPE, MONSTER_SIZE, MASTER, MINION)
values ('Ettin', 'D2E', 'monstergroup.ettin.d2e', 'Melee', 'Huge', 1, 1);</v>
      </c>
      <c r="Q648" t="str">
        <f t="shared" si="92"/>
        <v>insert into MONSTER_GROUP_TRAIT (MONSTER_GROUP, EXPANSION, MONSTER_TRAIT)
values ('Ettin', 'D2E', 'Mountain');</v>
      </c>
      <c r="R648" t="str">
        <f t="shared" si="93"/>
        <v>insert into MONSTER_GROUP_TRAIT (MONSTER_GROUP, EXPANSION, MONSTER_TRAIT)
values ('Ettin', 'D2E', 'Cave');</v>
      </c>
    </row>
    <row r="649" spans="1:18" x14ac:dyDescent="0.25">
      <c r="B649" t="s">
        <v>1315</v>
      </c>
      <c r="C649" t="s">
        <v>63</v>
      </c>
      <c r="D649" t="str">
        <f t="shared" si="90"/>
        <v>monstergroup.elemental.d2e</v>
      </c>
      <c r="E649" t="s">
        <v>400</v>
      </c>
      <c r="F649" t="s">
        <v>1324</v>
      </c>
      <c r="G649" t="s">
        <v>1297</v>
      </c>
      <c r="H649" t="s">
        <v>1299</v>
      </c>
      <c r="I649">
        <v>1</v>
      </c>
      <c r="J649">
        <v>1</v>
      </c>
      <c r="K649" t="s">
        <v>1315</v>
      </c>
      <c r="P649" t="str">
        <f t="shared" si="91"/>
        <v>insert into MONSTER_GROUP (NAME, EXPANSION, MESSAGE_CODE, ATTACK_TYPE, MONSTER_SIZE, MASTER, MINION)
values ('Elemental', 'D2E', 'monstergroup.elemental.d2e', 'Ranged', 'Huge', 1, 1);</v>
      </c>
      <c r="Q649" t="str">
        <f t="shared" si="92"/>
        <v>insert into MONSTER_GROUP_TRAIT (MONSTER_GROUP, EXPANSION, MONSTER_TRAIT)
values ('Elemental', 'D2E', 'Cold');</v>
      </c>
      <c r="R649" t="str">
        <f t="shared" si="93"/>
        <v>insert into MONSTER_GROUP_TRAIT (MONSTER_GROUP, EXPANSION, MONSTER_TRAIT)
values ('Elemental', 'D2E', 'Hot');</v>
      </c>
    </row>
    <row r="650" spans="1:18" x14ac:dyDescent="0.25">
      <c r="B650" t="s">
        <v>1316</v>
      </c>
      <c r="C650" t="s">
        <v>63</v>
      </c>
      <c r="D650" t="str">
        <f t="shared" si="90"/>
        <v>monstergroup.merriod.d2e</v>
      </c>
      <c r="E650" t="s">
        <v>399</v>
      </c>
      <c r="F650" t="s">
        <v>1324</v>
      </c>
      <c r="G650" t="s">
        <v>1303</v>
      </c>
      <c r="H650" t="s">
        <v>1301</v>
      </c>
      <c r="I650">
        <v>1</v>
      </c>
      <c r="J650">
        <v>1</v>
      </c>
      <c r="K650" t="s">
        <v>1316</v>
      </c>
      <c r="P650" t="str">
        <f t="shared" si="91"/>
        <v>insert into MONSTER_GROUP (NAME, EXPANSION, MESSAGE_CODE, ATTACK_TYPE, MONSTER_SIZE, MASTER, MINION)
values ('Merriod', 'D2E', 'monstergroup.merriod.d2e', 'Melee', 'Huge', 1, 1);</v>
      </c>
      <c r="Q650" t="str">
        <f t="shared" si="92"/>
        <v>insert into MONSTER_GROUP_TRAIT (MONSTER_GROUP, EXPANSION, MONSTER_TRAIT)
values ('Merriod', 'D2E', 'Wilderness');</v>
      </c>
      <c r="R650" t="str">
        <f t="shared" si="93"/>
        <v>insert into MONSTER_GROUP_TRAIT (MONSTER_GROUP, EXPANSION, MONSTER_TRAIT)
values ('Merriod', 'D2E', 'Water');</v>
      </c>
    </row>
    <row r="651" spans="1:18" x14ac:dyDescent="0.25">
      <c r="B651" t="s">
        <v>1317</v>
      </c>
      <c r="C651" t="s">
        <v>63</v>
      </c>
      <c r="D651" t="str">
        <f t="shared" si="90"/>
        <v>monstergroup.shadowdragon.d2e</v>
      </c>
      <c r="E651" t="s">
        <v>399</v>
      </c>
      <c r="F651" t="s">
        <v>1308</v>
      </c>
      <c r="G651" t="s">
        <v>1298</v>
      </c>
      <c r="H651" t="s">
        <v>1305</v>
      </c>
      <c r="I651">
        <v>1</v>
      </c>
      <c r="J651">
        <v>1</v>
      </c>
      <c r="K651" t="s">
        <v>1351</v>
      </c>
      <c r="P651" t="str">
        <f t="shared" si="91"/>
        <v>insert into MONSTER_GROUP (NAME, EXPANSION, MESSAGE_CODE, ATTACK_TYPE, MONSTER_SIZE, MASTER, MINION)
values ('Shadow Dragon', 'D2E', 'monstergroup.shadowdragon.d2e', 'Melee', 'Massive', 1, 1);</v>
      </c>
      <c r="Q651" t="str">
        <f t="shared" si="92"/>
        <v>insert into MONSTER_GROUP_TRAIT (MONSTER_GROUP, EXPANSION, MONSTER_TRAIT)
values ('Shadow Dragon', 'D2E', 'Dark');</v>
      </c>
      <c r="R651" t="str">
        <f t="shared" si="93"/>
        <v>insert into MONSTER_GROUP_TRAIT (MONSTER_GROUP, EXPANSION, MONSTER_TRAIT)
values ('Shadow Dragon', 'D2E', 'Cave');</v>
      </c>
    </row>
    <row r="652" spans="1:18" x14ac:dyDescent="0.25">
      <c r="B652" t="s">
        <v>1318</v>
      </c>
      <c r="C652" t="s">
        <v>71</v>
      </c>
      <c r="D652" t="str">
        <f t="shared" si="90"/>
        <v>monstergroup.fireimp.lotw</v>
      </c>
      <c r="E652" t="s">
        <v>400</v>
      </c>
      <c r="F652" t="s">
        <v>1306</v>
      </c>
      <c r="G652" t="s">
        <v>1299</v>
      </c>
      <c r="H652" t="s">
        <v>1304</v>
      </c>
      <c r="I652">
        <v>2</v>
      </c>
      <c r="J652">
        <v>3</v>
      </c>
      <c r="K652" t="s">
        <v>1352</v>
      </c>
      <c r="P652" t="str">
        <f t="shared" si="91"/>
        <v>insert into MONSTER_GROUP (NAME, EXPANSION, MESSAGE_CODE, ATTACK_TYPE, MONSTER_SIZE, MASTER, MINION)
values ('Fire Imp', 'LotW', 'monstergroup.fireimp.lotw', 'Ranged', 'Small', 2, 3);</v>
      </c>
      <c r="Q652" t="str">
        <f t="shared" si="92"/>
        <v>insert into MONSTER_GROUP_TRAIT (MONSTER_GROUP, EXPANSION, MONSTER_TRAIT)
values ('Fire Imp', 'LotW', 'Hot');</v>
      </c>
      <c r="R652" t="str">
        <f t="shared" si="93"/>
        <v>insert into MONSTER_GROUP_TRAIT (MONSTER_GROUP, EXPANSION, MONSTER_TRAIT)
values ('Fire Imp', 'LotW', 'Cursed');</v>
      </c>
    </row>
    <row r="653" spans="1:18" x14ac:dyDescent="0.25">
      <c r="B653" t="s">
        <v>1319</v>
      </c>
      <c r="C653" t="s">
        <v>71</v>
      </c>
      <c r="D653" t="str">
        <f t="shared" si="90"/>
        <v>monstergroup.hybridsentinel.lotw</v>
      </c>
      <c r="E653" t="s">
        <v>399</v>
      </c>
      <c r="F653" t="s">
        <v>1306</v>
      </c>
      <c r="G653" t="s">
        <v>1302</v>
      </c>
      <c r="H653" t="s">
        <v>1305</v>
      </c>
      <c r="I653">
        <v>1</v>
      </c>
      <c r="J653">
        <v>2</v>
      </c>
      <c r="K653" t="s">
        <v>1353</v>
      </c>
      <c r="P653" t="str">
        <f t="shared" si="91"/>
        <v>insert into MONSTER_GROUP (NAME, EXPANSION, MESSAGE_CODE, ATTACK_TYPE, MONSTER_SIZE, MASTER, MINION)
values ('Hybrid Sentinel', 'LotW', 'monstergroup.hybridsentinel.lotw', 'Melee', 'Small', 1, 2);</v>
      </c>
      <c r="Q653" t="str">
        <f t="shared" si="92"/>
        <v>insert into MONSTER_GROUP_TRAIT (MONSTER_GROUP, EXPANSION, MONSTER_TRAIT)
values ('Hybrid Sentinel', 'LotW', 'Mountain');</v>
      </c>
      <c r="R653" t="str">
        <f t="shared" si="93"/>
        <v>insert into MONSTER_GROUP_TRAIT (MONSTER_GROUP, EXPANSION, MONSTER_TRAIT)
values ('Hybrid Sentinel', 'LotW', 'Cave');</v>
      </c>
    </row>
    <row r="654" spans="1:18" x14ac:dyDescent="0.25">
      <c r="B654" t="s">
        <v>1320</v>
      </c>
      <c r="C654" t="s">
        <v>64</v>
      </c>
      <c r="D654" t="str">
        <f t="shared" si="90"/>
        <v>monstergroup.goblinwitcher.lor</v>
      </c>
      <c r="E654" t="s">
        <v>400</v>
      </c>
      <c r="F654" t="s">
        <v>1306</v>
      </c>
      <c r="G654" t="s">
        <v>1300</v>
      </c>
      <c r="H654" t="s">
        <v>1304</v>
      </c>
      <c r="I654">
        <v>1</v>
      </c>
      <c r="J654">
        <v>3</v>
      </c>
      <c r="K654" t="s">
        <v>1354</v>
      </c>
      <c r="P654" t="str">
        <f t="shared" si="91"/>
        <v>insert into MONSTER_GROUP (NAME, EXPANSION, MESSAGE_CODE, ATTACK_TYPE, MONSTER_SIZE, MASTER, MINION)
values ('Goblin Witcher', 'LoR', 'monstergroup.goblinwitcher.lor', 'Ranged', 'Small', 1, 3);</v>
      </c>
      <c r="Q654" t="str">
        <f t="shared" si="92"/>
        <v>insert into MONSTER_GROUP_TRAIT (MONSTER_GROUP, EXPANSION, MONSTER_TRAIT)
values ('Goblin Witcher', 'LoR', 'Building');</v>
      </c>
      <c r="R654" t="str">
        <f t="shared" si="93"/>
        <v>insert into MONSTER_GROUP_TRAIT (MONSTER_GROUP, EXPANSION, MONSTER_TRAIT)
values ('Goblin Witcher', 'LoR', 'Cursed');</v>
      </c>
    </row>
    <row r="655" spans="1:18" x14ac:dyDescent="0.25">
      <c r="B655" t="s">
        <v>1321</v>
      </c>
      <c r="C655" t="s">
        <v>64</v>
      </c>
      <c r="D655" t="str">
        <f t="shared" si="90"/>
        <v>monstergroup.volucrixreaver.lor</v>
      </c>
      <c r="E655" t="s">
        <v>399</v>
      </c>
      <c r="F655" t="s">
        <v>1306</v>
      </c>
      <c r="G655" t="s">
        <v>1300</v>
      </c>
      <c r="H655" t="s">
        <v>1302</v>
      </c>
      <c r="I655">
        <v>1</v>
      </c>
      <c r="J655">
        <v>3</v>
      </c>
      <c r="K655" t="s">
        <v>1355</v>
      </c>
      <c r="P655" t="str">
        <f t="shared" si="91"/>
        <v>insert into MONSTER_GROUP (NAME, EXPANSION, MESSAGE_CODE, ATTACK_TYPE, MONSTER_SIZE, MASTER, MINION)
values ('Volucrix Reaver', 'LoR', 'monstergroup.volucrixreaver.lor', 'Melee', 'Small', 1, 3);</v>
      </c>
      <c r="Q655" t="str">
        <f t="shared" si="92"/>
        <v>insert into MONSTER_GROUP_TRAIT (MONSTER_GROUP, EXPANSION, MONSTER_TRAIT)
values ('Volucrix Reaver', 'LoR', 'Building');</v>
      </c>
      <c r="R655" t="str">
        <f t="shared" si="93"/>
        <v>insert into MONSTER_GROUP_TRAIT (MONSTER_GROUP, EXPANSION, MONSTER_TRAIT)
values ('Volucrix Reaver', 'LoR', 'Mountain');</v>
      </c>
    </row>
    <row r="656" spans="1:18" x14ac:dyDescent="0.25">
      <c r="B656" t="s">
        <v>1322</v>
      </c>
      <c r="C656" t="s">
        <v>64</v>
      </c>
      <c r="D656" t="str">
        <f t="shared" si="90"/>
        <v>monstergroup.arachyura.lor</v>
      </c>
      <c r="E656" t="s">
        <v>399</v>
      </c>
      <c r="F656" t="s">
        <v>1324</v>
      </c>
      <c r="G656" t="s">
        <v>1303</v>
      </c>
      <c r="H656" t="s">
        <v>1304</v>
      </c>
      <c r="I656">
        <v>1</v>
      </c>
      <c r="J656">
        <v>1</v>
      </c>
      <c r="K656" t="s">
        <v>1322</v>
      </c>
      <c r="P656" t="str">
        <f t="shared" si="91"/>
        <v>insert into MONSTER_GROUP (NAME, EXPANSION, MESSAGE_CODE, ATTACK_TYPE, MONSTER_SIZE, MASTER, MINION)
values ('Arachyura', 'LoR', 'monstergroup.arachyura.lor', 'Melee', 'Huge', 1, 1);</v>
      </c>
      <c r="Q656" t="str">
        <f t="shared" si="92"/>
        <v>insert into MONSTER_GROUP_TRAIT (MONSTER_GROUP, EXPANSION, MONSTER_TRAIT)
values ('Arachyura', 'LoR', 'Wilderness');</v>
      </c>
      <c r="R656" t="str">
        <f t="shared" si="93"/>
        <v>insert into MONSTER_GROUP_TRAIT (MONSTER_GROUP, EXPANSION, MONSTER_TRAIT)
values ('Arachyura', 'LoR', 'Cursed');</v>
      </c>
    </row>
    <row r="657" spans="2:18" x14ac:dyDescent="0.25">
      <c r="B657" t="s">
        <v>1323</v>
      </c>
      <c r="C657" t="s">
        <v>64</v>
      </c>
      <c r="D657" t="str">
        <f t="shared" si="90"/>
        <v>monstergroup.carriondrake.lor</v>
      </c>
      <c r="E657" t="s">
        <v>399</v>
      </c>
      <c r="F657" t="s">
        <v>1306</v>
      </c>
      <c r="G657" t="s">
        <v>1301</v>
      </c>
      <c r="H657" t="s">
        <v>1298</v>
      </c>
      <c r="I657">
        <v>1</v>
      </c>
      <c r="J657">
        <v>2</v>
      </c>
      <c r="K657" t="s">
        <v>1356</v>
      </c>
      <c r="P657" t="str">
        <f t="shared" si="91"/>
        <v>insert into MONSTER_GROUP (NAME, EXPANSION, MESSAGE_CODE, ATTACK_TYPE, MONSTER_SIZE, MASTER, MINION)
values ('Carrion Drake', 'LoR', 'monstergroup.carriondrake.lor', 'Melee', 'Small', 1, 2);</v>
      </c>
      <c r="Q657" t="str">
        <f t="shared" si="92"/>
        <v>insert into MONSTER_GROUP_TRAIT (MONSTER_GROUP, EXPANSION, MONSTER_TRAIT)
values ('Carrion Drake', 'LoR', 'Water');</v>
      </c>
      <c r="R657" t="str">
        <f t="shared" si="93"/>
        <v>insert into MONSTER_GROUP_TRAIT (MONSTER_GROUP, EXPANSION, MONSTER_TRAIT)
values ('Carrion Drake', 'LoR', 'Dark');</v>
      </c>
    </row>
    <row r="658" spans="2:18" x14ac:dyDescent="0.25">
      <c r="B658" t="s">
        <v>1325</v>
      </c>
      <c r="C658" t="s">
        <v>72</v>
      </c>
      <c r="D658" t="str">
        <f t="shared" si="90"/>
        <v>monstergroup.harpy.tt</v>
      </c>
      <c r="E658" t="s">
        <v>399</v>
      </c>
      <c r="F658" t="s">
        <v>1306</v>
      </c>
      <c r="G658" t="s">
        <v>1303</v>
      </c>
      <c r="H658" t="s">
        <v>1302</v>
      </c>
      <c r="I658">
        <v>1</v>
      </c>
      <c r="J658">
        <v>3</v>
      </c>
      <c r="K658" t="s">
        <v>1325</v>
      </c>
      <c r="P658" t="str">
        <f t="shared" si="91"/>
        <v>insert into MONSTER_GROUP (NAME, EXPANSION, MESSAGE_CODE, ATTACK_TYPE, MONSTER_SIZE, MASTER, MINION)
values ('Harpy', 'TT', 'monstergroup.harpy.tt', 'Melee', 'Small', 1, 3);</v>
      </c>
      <c r="Q658" t="str">
        <f t="shared" si="92"/>
        <v>insert into MONSTER_GROUP_TRAIT (MONSTER_GROUP, EXPANSION, MONSTER_TRAIT)
values ('Harpy', 'TT', 'Wilderness');</v>
      </c>
      <c r="R658" t="str">
        <f t="shared" si="93"/>
        <v>insert into MONSTER_GROUP_TRAIT (MONSTER_GROUP, EXPANSION, MONSTER_TRAIT)
values ('Harpy', 'TT', 'Mountain');</v>
      </c>
    </row>
    <row r="659" spans="2:18" x14ac:dyDescent="0.25">
      <c r="B659" t="s">
        <v>1326</v>
      </c>
      <c r="C659" t="s">
        <v>72</v>
      </c>
      <c r="D659" t="str">
        <f t="shared" si="90"/>
        <v>monstergroup.plagueworm.tt</v>
      </c>
      <c r="E659" t="s">
        <v>399</v>
      </c>
      <c r="F659" t="s">
        <v>1307</v>
      </c>
      <c r="G659" t="s">
        <v>1301</v>
      </c>
      <c r="H659" t="s">
        <v>1305</v>
      </c>
      <c r="I659">
        <v>1</v>
      </c>
      <c r="J659">
        <v>2</v>
      </c>
      <c r="K659" t="s">
        <v>1357</v>
      </c>
      <c r="P659" t="str">
        <f t="shared" si="91"/>
        <v>insert into MONSTER_GROUP (NAME, EXPANSION, MESSAGE_CODE, ATTACK_TYPE, MONSTER_SIZE, MASTER, MINION)
values ('Plague Worm', 'TT', 'monstergroup.plagueworm.tt', 'Melee', 'Medium', 1, 2);</v>
      </c>
      <c r="Q659" t="str">
        <f t="shared" si="92"/>
        <v>insert into MONSTER_GROUP_TRAIT (MONSTER_GROUP, EXPANSION, MONSTER_TRAIT)
values ('Plague Worm', 'TT', 'Water');</v>
      </c>
      <c r="R659" t="str">
        <f t="shared" si="93"/>
        <v>insert into MONSTER_GROUP_TRAIT (MONSTER_GROUP, EXPANSION, MONSTER_TRAIT)
values ('Plague Worm', 'TT', 'Cave');</v>
      </c>
    </row>
    <row r="660" spans="2:18" x14ac:dyDescent="0.25">
      <c r="B660" t="s">
        <v>1327</v>
      </c>
      <c r="C660" t="s">
        <v>66</v>
      </c>
      <c r="D660" t="str">
        <f t="shared" si="90"/>
        <v>monstergroup.ratswarm.son</v>
      </c>
      <c r="E660" t="s">
        <v>399</v>
      </c>
      <c r="F660" t="s">
        <v>1307</v>
      </c>
      <c r="G660" t="s">
        <v>1300</v>
      </c>
      <c r="H660" t="s">
        <v>1298</v>
      </c>
      <c r="I660">
        <v>1</v>
      </c>
      <c r="J660">
        <v>3</v>
      </c>
      <c r="K660" t="s">
        <v>1358</v>
      </c>
      <c r="P660" t="str">
        <f t="shared" si="91"/>
        <v>insert into MONSTER_GROUP (NAME, EXPANSION, MESSAGE_CODE, ATTACK_TYPE, MONSTER_SIZE, MASTER, MINION)
values ('Rat Swarm', 'SoN', 'monstergroup.ratswarm.son', 'Melee', 'Medium', 1, 3);</v>
      </c>
      <c r="Q660" t="str">
        <f t="shared" si="92"/>
        <v>insert into MONSTER_GROUP_TRAIT (MONSTER_GROUP, EXPANSION, MONSTER_TRAIT)
values ('Rat Swarm', 'SoN', 'Building');</v>
      </c>
      <c r="R660" t="str">
        <f t="shared" si="93"/>
        <v>insert into MONSTER_GROUP_TRAIT (MONSTER_GROUP, EXPANSION, MONSTER_TRAIT)
values ('Rat Swarm', 'SoN', 'Dark');</v>
      </c>
    </row>
    <row r="661" spans="2:18" x14ac:dyDescent="0.25">
      <c r="B661" t="s">
        <v>1328</v>
      </c>
      <c r="C661" t="s">
        <v>66</v>
      </c>
      <c r="D661" t="str">
        <f t="shared" si="90"/>
        <v>monstergroup.changelin.son</v>
      </c>
      <c r="E661" t="s">
        <v>399</v>
      </c>
      <c r="F661" t="s">
        <v>1306</v>
      </c>
      <c r="G661" t="s">
        <v>1304</v>
      </c>
      <c r="H661" t="s">
        <v>1296</v>
      </c>
      <c r="I661">
        <v>1</v>
      </c>
      <c r="J661">
        <v>3</v>
      </c>
      <c r="K661" t="s">
        <v>1328</v>
      </c>
      <c r="P661" t="str">
        <f t="shared" si="91"/>
        <v>insert into MONSTER_GROUP (NAME, EXPANSION, MESSAGE_CODE, ATTACK_TYPE, MONSTER_SIZE, MASTER, MINION)
values ('Changelin', 'SoN', 'monstergroup.changelin.son', 'Melee', 'Small', 1, 3);</v>
      </c>
      <c r="Q661" t="str">
        <f t="shared" si="92"/>
        <v>insert into MONSTER_GROUP_TRAIT (MONSTER_GROUP, EXPANSION, MONSTER_TRAIT)
values ('Changelin', 'SoN', 'Cursed');</v>
      </c>
      <c r="R661" t="str">
        <f t="shared" si="93"/>
        <v>insert into MONSTER_GROUP_TRAIT (MONSTER_GROUP, EXPANSION, MONSTER_TRAIT)
values ('Changelin', 'SoN', 'Civilized');</v>
      </c>
    </row>
    <row r="662" spans="2:18" x14ac:dyDescent="0.25">
      <c r="B662" t="s">
        <v>1329</v>
      </c>
      <c r="C662" t="s">
        <v>66</v>
      </c>
      <c r="D662" t="str">
        <f t="shared" si="90"/>
        <v>monstergroup.ironbound.son</v>
      </c>
      <c r="E662" t="s">
        <v>399</v>
      </c>
      <c r="F662" t="s">
        <v>1306</v>
      </c>
      <c r="G662" t="s">
        <v>1296</v>
      </c>
      <c r="H662" t="s">
        <v>1300</v>
      </c>
      <c r="I662">
        <v>1</v>
      </c>
      <c r="J662">
        <v>1</v>
      </c>
      <c r="K662" t="s">
        <v>1329</v>
      </c>
      <c r="P662" t="str">
        <f t="shared" si="91"/>
        <v>insert into MONSTER_GROUP (NAME, EXPANSION, MESSAGE_CODE, ATTACK_TYPE, MONSTER_SIZE, MASTER, MINION)
values ('Ironbound', 'SoN', 'monstergroup.ironbound.son', 'Melee', 'Small', 1, 1);</v>
      </c>
      <c r="Q662" t="str">
        <f t="shared" si="92"/>
        <v>insert into MONSTER_GROUP_TRAIT (MONSTER_GROUP, EXPANSION, MONSTER_TRAIT)
values ('Ironbound', 'SoN', 'Civilized');</v>
      </c>
      <c r="R662" t="str">
        <f t="shared" si="93"/>
        <v>insert into MONSTER_GROUP_TRAIT (MONSTER_GROUP, EXPANSION, MONSTER_TRAIT)
values ('Ironbound', 'SoN', 'Building');</v>
      </c>
    </row>
    <row r="663" spans="2:18" x14ac:dyDescent="0.25">
      <c r="B663" t="s">
        <v>1330</v>
      </c>
      <c r="C663" t="s">
        <v>66</v>
      </c>
      <c r="D663" t="str">
        <f t="shared" si="90"/>
        <v>monstergroup.ynfernaelhulk.son</v>
      </c>
      <c r="E663" t="s">
        <v>399</v>
      </c>
      <c r="F663" t="s">
        <v>1324</v>
      </c>
      <c r="G663" t="s">
        <v>1299</v>
      </c>
      <c r="H663" t="s">
        <v>1304</v>
      </c>
      <c r="I663">
        <v>1</v>
      </c>
      <c r="J663">
        <v>1</v>
      </c>
      <c r="K663" t="s">
        <v>1359</v>
      </c>
      <c r="P663" t="str">
        <f t="shared" si="91"/>
        <v>insert into MONSTER_GROUP (NAME, EXPANSION, MESSAGE_CODE, ATTACK_TYPE, MONSTER_SIZE, MASTER, MINION)
values ('Ynfernael Hulk', 'SoN', 'monstergroup.ynfernaelhulk.son', 'Melee', 'Huge', 1, 1);</v>
      </c>
      <c r="Q663" t="str">
        <f t="shared" si="92"/>
        <v>insert into MONSTER_GROUP_TRAIT (MONSTER_GROUP, EXPANSION, MONSTER_TRAIT)
values ('Ynfernael Hulk', 'SoN', 'Hot');</v>
      </c>
      <c r="R663" t="str">
        <f t="shared" si="93"/>
        <v>insert into MONSTER_GROUP_TRAIT (MONSTER_GROUP, EXPANSION, MONSTER_TRAIT)
values ('Ynfernael Hulk', 'SoN', 'Cursed');</v>
      </c>
    </row>
    <row r="664" spans="2:18" x14ac:dyDescent="0.25">
      <c r="B664" t="s">
        <v>1331</v>
      </c>
      <c r="C664" t="s">
        <v>67</v>
      </c>
      <c r="D664" t="str">
        <f t="shared" si="90"/>
        <v>monstergroup.bandit.mor</v>
      </c>
      <c r="E664" t="s">
        <v>400</v>
      </c>
      <c r="F664" t="s">
        <v>1306</v>
      </c>
      <c r="G664" t="s">
        <v>1303</v>
      </c>
      <c r="H664" t="s">
        <v>1300</v>
      </c>
      <c r="I664">
        <v>1</v>
      </c>
      <c r="J664">
        <v>4</v>
      </c>
      <c r="K664" t="s">
        <v>1331</v>
      </c>
      <c r="P664" t="str">
        <f t="shared" si="91"/>
        <v>insert into MONSTER_GROUP (NAME, EXPANSION, MESSAGE_CODE, ATTACK_TYPE, MONSTER_SIZE, MASTER, MINION)
values ('Bandit', 'MoR', 'monstergroup.bandit.mor', 'Ranged', 'Small', 1, 4);</v>
      </c>
      <c r="Q664" t="str">
        <f t="shared" si="92"/>
        <v>insert into MONSTER_GROUP_TRAIT (MONSTER_GROUP, EXPANSION, MONSTER_TRAIT)
values ('Bandit', 'MoR', 'Wilderness');</v>
      </c>
      <c r="R664" t="str">
        <f t="shared" si="93"/>
        <v>insert into MONSTER_GROUP_TRAIT (MONSTER_GROUP, EXPANSION, MONSTER_TRAIT)
values ('Bandit', 'MoR', 'Building');</v>
      </c>
    </row>
    <row r="665" spans="2:18" x14ac:dyDescent="0.25">
      <c r="B665" t="s">
        <v>1332</v>
      </c>
      <c r="C665" t="s">
        <v>67</v>
      </c>
      <c r="D665" t="str">
        <f t="shared" si="90"/>
        <v>monstergroup.wraith.mor</v>
      </c>
      <c r="E665" t="s">
        <v>400</v>
      </c>
      <c r="F665" t="s">
        <v>1306</v>
      </c>
      <c r="G665" t="s">
        <v>1296</v>
      </c>
      <c r="H665" t="s">
        <v>1304</v>
      </c>
      <c r="I665">
        <v>1</v>
      </c>
      <c r="J665">
        <v>2</v>
      </c>
      <c r="K665" t="s">
        <v>1332</v>
      </c>
      <c r="P665" t="str">
        <f t="shared" si="91"/>
        <v>insert into MONSTER_GROUP (NAME, EXPANSION, MESSAGE_CODE, ATTACK_TYPE, MONSTER_SIZE, MASTER, MINION)
values ('Wraith', 'MoR', 'monstergroup.wraith.mor', 'Ranged', 'Small', 1, 2);</v>
      </c>
      <c r="Q665" t="str">
        <f t="shared" si="92"/>
        <v>insert into MONSTER_GROUP_TRAIT (MONSTER_GROUP, EXPANSION, MONSTER_TRAIT)
values ('Wraith', 'MoR', 'Civilized');</v>
      </c>
      <c r="R665" t="str">
        <f t="shared" si="93"/>
        <v>insert into MONSTER_GROUP_TRAIT (MONSTER_GROUP, EXPANSION, MONSTER_TRAIT)
values ('Wraith', 'MoR', 'Cursed');</v>
      </c>
    </row>
    <row r="666" spans="2:18" x14ac:dyDescent="0.25">
      <c r="B666" t="s">
        <v>1333</v>
      </c>
      <c r="C666" t="s">
        <v>65</v>
      </c>
      <c r="D666" t="str">
        <f t="shared" si="90"/>
        <v>monstergroup.beastman.dck</v>
      </c>
      <c r="E666" t="s">
        <v>399</v>
      </c>
      <c r="F666" t="s">
        <v>1306</v>
      </c>
      <c r="G666" t="s">
        <v>1302</v>
      </c>
      <c r="H666" t="s">
        <v>1303</v>
      </c>
      <c r="I666">
        <v>1</v>
      </c>
      <c r="J666">
        <v>3</v>
      </c>
      <c r="K666" t="s">
        <v>1333</v>
      </c>
      <c r="P666" t="str">
        <f t="shared" si="91"/>
        <v>insert into MONSTER_GROUP (NAME, EXPANSION, MESSAGE_CODE, ATTACK_TYPE, MONSTER_SIZE, MASTER, MINION)
values ('Beastman', 'DCK', 'monstergroup.beastman.dck', 'Melee', 'Small', 1, 3);</v>
      </c>
      <c r="Q666" t="str">
        <f t="shared" si="92"/>
        <v>insert into MONSTER_GROUP_TRAIT (MONSTER_GROUP, EXPANSION, MONSTER_TRAIT)
values ('Beastman', 'DCK', 'Mountain');</v>
      </c>
      <c r="R666" t="str">
        <f t="shared" si="93"/>
        <v>insert into MONSTER_GROUP_TRAIT (MONSTER_GROUP, EXPANSION, MONSTER_TRAIT)
values ('Beastman', 'DCK', 'Wilderness');</v>
      </c>
    </row>
    <row r="667" spans="2:18" x14ac:dyDescent="0.25">
      <c r="B667" t="s">
        <v>1334</v>
      </c>
      <c r="C667" t="s">
        <v>65</v>
      </c>
      <c r="D667" t="str">
        <f t="shared" si="90"/>
        <v>monstergroup.skeletonarcher.dck</v>
      </c>
      <c r="E667" t="s">
        <v>400</v>
      </c>
      <c r="F667" t="s">
        <v>1306</v>
      </c>
      <c r="G667" t="s">
        <v>1296</v>
      </c>
      <c r="H667" t="s">
        <v>1304</v>
      </c>
      <c r="I667">
        <v>1</v>
      </c>
      <c r="J667">
        <v>4</v>
      </c>
      <c r="K667" t="s">
        <v>1360</v>
      </c>
      <c r="P667" t="str">
        <f t="shared" si="91"/>
        <v>insert into MONSTER_GROUP (NAME, EXPANSION, MESSAGE_CODE, ATTACK_TYPE, MONSTER_SIZE, MASTER, MINION)
values ('Skeleton Archer', 'DCK', 'monstergroup.skeletonarcher.dck', 'Ranged', 'Small', 1, 4);</v>
      </c>
      <c r="Q667" t="str">
        <f t="shared" si="92"/>
        <v>insert into MONSTER_GROUP_TRAIT (MONSTER_GROUP, EXPANSION, MONSTER_TRAIT)
values ('Skeleton Archer', 'DCK', 'Civilized');</v>
      </c>
      <c r="R667" t="str">
        <f t="shared" si="93"/>
        <v>insert into MONSTER_GROUP_TRAIT (MONSTER_GROUP, EXPANSION, MONSTER_TRAIT)
values ('Skeleton Archer', 'DCK', 'Cursed');</v>
      </c>
    </row>
    <row r="668" spans="2:18" x14ac:dyDescent="0.25">
      <c r="B668" t="s">
        <v>1335</v>
      </c>
      <c r="C668" t="s">
        <v>65</v>
      </c>
      <c r="D668" t="str">
        <f t="shared" si="90"/>
        <v>monstergroup.banespider.dck</v>
      </c>
      <c r="E668" t="s">
        <v>400</v>
      </c>
      <c r="F668" t="s">
        <v>1324</v>
      </c>
      <c r="G668" t="s">
        <v>1298</v>
      </c>
      <c r="H668" t="s">
        <v>1305</v>
      </c>
      <c r="I668">
        <v>1</v>
      </c>
      <c r="J668">
        <v>2</v>
      </c>
      <c r="K668" t="s">
        <v>1361</v>
      </c>
      <c r="P668" t="str">
        <f t="shared" si="91"/>
        <v>insert into MONSTER_GROUP (NAME, EXPANSION, MESSAGE_CODE, ATTACK_TYPE, MONSTER_SIZE, MASTER, MINION)
values ('Bane Spider', 'DCK', 'monstergroup.banespider.dck', 'Ranged', 'Huge', 1, 2);</v>
      </c>
      <c r="Q668" t="str">
        <f t="shared" si="92"/>
        <v>insert into MONSTER_GROUP_TRAIT (MONSTER_GROUP, EXPANSION, MONSTER_TRAIT)
values ('Bane Spider', 'DCK', 'Dark');</v>
      </c>
      <c r="R668" t="str">
        <f t="shared" si="93"/>
        <v>insert into MONSTER_GROUP_TRAIT (MONSTER_GROUP, EXPANSION, MONSTER_TRAIT)
values ('Bane Spider', 'DCK', 'Cave');</v>
      </c>
    </row>
    <row r="669" spans="2:18" x14ac:dyDescent="0.25">
      <c r="B669" t="s">
        <v>1336</v>
      </c>
      <c r="C669" t="s">
        <v>65</v>
      </c>
      <c r="D669" t="str">
        <f t="shared" si="90"/>
        <v>monstergroup.razorwing.dck</v>
      </c>
      <c r="E669" t="s">
        <v>399</v>
      </c>
      <c r="F669" t="s">
        <v>1306</v>
      </c>
      <c r="G669" t="s">
        <v>1303</v>
      </c>
      <c r="H669" t="s">
        <v>1305</v>
      </c>
      <c r="I669">
        <v>1</v>
      </c>
      <c r="J669">
        <v>3</v>
      </c>
      <c r="K669" t="s">
        <v>1336</v>
      </c>
      <c r="P669" t="str">
        <f t="shared" si="91"/>
        <v>insert into MONSTER_GROUP (NAME, EXPANSION, MESSAGE_CODE, ATTACK_TYPE, MONSTER_SIZE, MASTER, MINION)
values ('Razorwing', 'DCK', 'monstergroup.razorwing.dck', 'Melee', 'Small', 1, 3);</v>
      </c>
      <c r="Q669" t="str">
        <f t="shared" si="92"/>
        <v>insert into MONSTER_GROUP_TRAIT (MONSTER_GROUP, EXPANSION, MONSTER_TRAIT)
values ('Razorwing', 'DCK', 'Wilderness');</v>
      </c>
      <c r="R669" t="str">
        <f t="shared" si="93"/>
        <v>insert into MONSTER_GROUP_TRAIT (MONSTER_GROUP, EXPANSION, MONSTER_TRAIT)
values ('Razorwing', 'DCK', 'Cave');</v>
      </c>
    </row>
    <row r="670" spans="2:18" x14ac:dyDescent="0.25">
      <c r="B670" t="s">
        <v>1337</v>
      </c>
      <c r="C670" t="s">
        <v>65</v>
      </c>
      <c r="D670" t="str">
        <f t="shared" si="90"/>
        <v>monstergroup.hellhound.dck</v>
      </c>
      <c r="E670" t="s">
        <v>399</v>
      </c>
      <c r="F670" t="s">
        <v>1307</v>
      </c>
      <c r="G670" t="s">
        <v>1304</v>
      </c>
      <c r="H670" t="s">
        <v>1299</v>
      </c>
      <c r="I670">
        <v>1</v>
      </c>
      <c r="J670">
        <v>3</v>
      </c>
      <c r="K670" t="s">
        <v>1362</v>
      </c>
      <c r="P670" t="str">
        <f t="shared" si="91"/>
        <v>insert into MONSTER_GROUP (NAME, EXPANSION, MESSAGE_CODE, ATTACK_TYPE, MONSTER_SIZE, MASTER, MINION)
values ('Hell Hound', 'DCK', 'monstergroup.hellhound.dck', 'Melee', 'Medium', 1, 3);</v>
      </c>
      <c r="Q670" t="str">
        <f t="shared" si="92"/>
        <v>insert into MONSTER_GROUP_TRAIT (MONSTER_GROUP, EXPANSION, MONSTER_TRAIT)
values ('Hell Hound', 'DCK', 'Cursed');</v>
      </c>
      <c r="R670" t="str">
        <f t="shared" si="93"/>
        <v>insert into MONSTER_GROUP_TRAIT (MONSTER_GROUP, EXPANSION, MONSTER_TRAIT)
values ('Hell Hound', 'DCK', 'Hot');</v>
      </c>
    </row>
    <row r="671" spans="2:18" x14ac:dyDescent="0.25">
      <c r="B671" t="s">
        <v>1338</v>
      </c>
      <c r="C671" t="s">
        <v>65</v>
      </c>
      <c r="D671" t="str">
        <f t="shared" si="90"/>
        <v>monstergroup.sorcerer.dck</v>
      </c>
      <c r="E671" t="s">
        <v>400</v>
      </c>
      <c r="F671" t="s">
        <v>1306</v>
      </c>
      <c r="G671" t="s">
        <v>1296</v>
      </c>
      <c r="H671" t="s">
        <v>1300</v>
      </c>
      <c r="I671">
        <v>1</v>
      </c>
      <c r="J671">
        <v>3</v>
      </c>
      <c r="K671" t="s">
        <v>1338</v>
      </c>
      <c r="P671" t="str">
        <f t="shared" si="91"/>
        <v>insert into MONSTER_GROUP (NAME, EXPANSION, MESSAGE_CODE, ATTACK_TYPE, MONSTER_SIZE, MASTER, MINION)
values ('Sorcerer', 'DCK', 'monstergroup.sorcerer.dck', 'Ranged', 'Small', 1, 3);</v>
      </c>
      <c r="Q671" t="str">
        <f t="shared" si="92"/>
        <v>insert into MONSTER_GROUP_TRAIT (MONSTER_GROUP, EXPANSION, MONSTER_TRAIT)
values ('Sorcerer', 'DCK', 'Civilized');</v>
      </c>
      <c r="R671" t="str">
        <f t="shared" si="93"/>
        <v>insert into MONSTER_GROUP_TRAIT (MONSTER_GROUP, EXPANSION, MONSTER_TRAIT)
values ('Sorcerer', 'DCK', 'Building');</v>
      </c>
    </row>
    <row r="672" spans="2:18" x14ac:dyDescent="0.25">
      <c r="B672" t="s">
        <v>1339</v>
      </c>
      <c r="C672" t="s">
        <v>65</v>
      </c>
      <c r="D672" t="str">
        <f t="shared" si="90"/>
        <v>monstergroup.ogre.dck</v>
      </c>
      <c r="E672" t="s">
        <v>399</v>
      </c>
      <c r="F672" t="s">
        <v>1324</v>
      </c>
      <c r="G672" t="s">
        <v>1300</v>
      </c>
      <c r="H672" t="s">
        <v>1305</v>
      </c>
      <c r="I672">
        <v>1</v>
      </c>
      <c r="J672">
        <v>1</v>
      </c>
      <c r="K672" t="s">
        <v>1339</v>
      </c>
      <c r="P672" t="str">
        <f t="shared" si="91"/>
        <v>insert into MONSTER_GROUP (NAME, EXPANSION, MESSAGE_CODE, ATTACK_TYPE, MONSTER_SIZE, MASTER, MINION)
values ('Ogre', 'DCK', 'monstergroup.ogre.dck', 'Melee', 'Huge', 1, 1);</v>
      </c>
      <c r="Q672" t="str">
        <f t="shared" si="92"/>
        <v>insert into MONSTER_GROUP_TRAIT (MONSTER_GROUP, EXPANSION, MONSTER_TRAIT)
values ('Ogre', 'DCK', 'Building');</v>
      </c>
      <c r="R672" t="str">
        <f t="shared" si="93"/>
        <v>insert into MONSTER_GROUP_TRAIT (MONSTER_GROUP, EXPANSION, MONSTER_TRAIT)
values ('Ogre', 'DCK', 'Cave');</v>
      </c>
    </row>
    <row r="673" spans="1:18" x14ac:dyDescent="0.25">
      <c r="B673" t="s">
        <v>1340</v>
      </c>
      <c r="C673" t="s">
        <v>65</v>
      </c>
      <c r="D673" t="str">
        <f t="shared" si="90"/>
        <v>monstergroup.manticore.dck</v>
      </c>
      <c r="E673" t="s">
        <v>400</v>
      </c>
      <c r="F673" t="s">
        <v>1324</v>
      </c>
      <c r="G673" t="s">
        <v>1298</v>
      </c>
      <c r="H673" t="s">
        <v>1303</v>
      </c>
      <c r="I673">
        <v>1</v>
      </c>
      <c r="J673">
        <v>1</v>
      </c>
      <c r="K673" t="s">
        <v>1340</v>
      </c>
      <c r="P673" t="str">
        <f t="shared" si="91"/>
        <v>insert into MONSTER_GROUP (NAME, EXPANSION, MESSAGE_CODE, ATTACK_TYPE, MONSTER_SIZE, MASTER, MINION)
values ('Manticore', 'DCK', 'monstergroup.manticore.dck', 'Ranged', 'Huge', 1, 1);</v>
      </c>
      <c r="Q673" t="str">
        <f t="shared" si="92"/>
        <v>insert into MONSTER_GROUP_TRAIT (MONSTER_GROUP, EXPANSION, MONSTER_TRAIT)
values ('Manticore', 'DCK', 'Dark');</v>
      </c>
      <c r="R673" t="str">
        <f t="shared" si="93"/>
        <v>insert into MONSTER_GROUP_TRAIT (MONSTER_GROUP, EXPANSION, MONSTER_TRAIT)
values ('Manticore', 'DCK', 'Wilderness');</v>
      </c>
    </row>
    <row r="674" spans="1:18" x14ac:dyDescent="0.25">
      <c r="B674" t="s">
        <v>1341</v>
      </c>
      <c r="C674" t="s">
        <v>65</v>
      </c>
      <c r="D674" t="str">
        <f t="shared" si="90"/>
        <v>monstergroup.naga.dck</v>
      </c>
      <c r="E674" t="s">
        <v>400</v>
      </c>
      <c r="F674" t="s">
        <v>1324</v>
      </c>
      <c r="G674" t="s">
        <v>1301</v>
      </c>
      <c r="H674" t="s">
        <v>1305</v>
      </c>
      <c r="I674">
        <v>1</v>
      </c>
      <c r="J674">
        <v>2</v>
      </c>
      <c r="K674" t="s">
        <v>1341</v>
      </c>
      <c r="P674" t="str">
        <f t="shared" si="91"/>
        <v>insert into MONSTER_GROUP (NAME, EXPANSION, MESSAGE_CODE, ATTACK_TYPE, MONSTER_SIZE, MASTER, MINION)
values ('Naga', 'DCK', 'monstergroup.naga.dck', 'Ranged', 'Huge', 1, 2);</v>
      </c>
      <c r="Q674" t="str">
        <f t="shared" si="92"/>
        <v>insert into MONSTER_GROUP_TRAIT (MONSTER_GROUP, EXPANSION, MONSTER_TRAIT)
values ('Naga', 'DCK', 'Water');</v>
      </c>
      <c r="R674" t="str">
        <f t="shared" si="93"/>
        <v>insert into MONSTER_GROUP_TRAIT (MONSTER_GROUP, EXPANSION, MONSTER_TRAIT)
values ('Naga', 'DCK', 'Cave');</v>
      </c>
    </row>
    <row r="675" spans="1:18" x14ac:dyDescent="0.25">
      <c r="B675" t="s">
        <v>1342</v>
      </c>
      <c r="C675" t="s">
        <v>65</v>
      </c>
      <c r="D675" t="str">
        <f t="shared" si="90"/>
        <v>monstergroup.giant.dck</v>
      </c>
      <c r="E675" t="s">
        <v>399</v>
      </c>
      <c r="F675" t="s">
        <v>1324</v>
      </c>
      <c r="G675" t="s">
        <v>1302</v>
      </c>
      <c r="H675" t="s">
        <v>1303</v>
      </c>
      <c r="I675">
        <v>1</v>
      </c>
      <c r="J675">
        <v>1</v>
      </c>
      <c r="K675" t="s">
        <v>1342</v>
      </c>
      <c r="P675" t="str">
        <f t="shared" si="91"/>
        <v>insert into MONSTER_GROUP (NAME, EXPANSION, MESSAGE_CODE, ATTACK_TYPE, MONSTER_SIZE, MASTER, MINION)
values ('Giant', 'DCK', 'monstergroup.giant.dck', 'Melee', 'Huge', 1, 1);</v>
      </c>
      <c r="Q675" t="str">
        <f t="shared" si="92"/>
        <v>insert into MONSTER_GROUP_TRAIT (MONSTER_GROUP, EXPANSION, MONSTER_TRAIT)
values ('Giant', 'DCK', 'Mountain');</v>
      </c>
      <c r="R675" t="str">
        <f t="shared" si="93"/>
        <v>insert into MONSTER_GROUP_TRAIT (MONSTER_GROUP, EXPANSION, MONSTER_TRAIT)
values ('Giant', 'DCK', 'Wilderness');</v>
      </c>
    </row>
    <row r="676" spans="1:18" x14ac:dyDescent="0.25">
      <c r="B676" t="s">
        <v>1343</v>
      </c>
      <c r="C676" t="s">
        <v>65</v>
      </c>
      <c r="D676" t="str">
        <f t="shared" si="90"/>
        <v>monstergroup.cryptdragon.dck</v>
      </c>
      <c r="E676" t="s">
        <v>400</v>
      </c>
      <c r="F676" t="s">
        <v>1308</v>
      </c>
      <c r="G676" t="s">
        <v>1298</v>
      </c>
      <c r="H676" t="s">
        <v>1304</v>
      </c>
      <c r="I676">
        <v>1</v>
      </c>
      <c r="J676">
        <v>1</v>
      </c>
      <c r="K676" t="s">
        <v>1363</v>
      </c>
      <c r="P676" t="str">
        <f t="shared" si="91"/>
        <v>insert into MONSTER_GROUP (NAME, EXPANSION, MESSAGE_CODE, ATTACK_TYPE, MONSTER_SIZE, MASTER, MINION)
values ('Crypt Dragon', 'DCK', 'monstergroup.cryptdragon.dck', 'Ranged', 'Massive', 1, 1);</v>
      </c>
      <c r="Q676" t="str">
        <f t="shared" si="92"/>
        <v>insert into MONSTER_GROUP_TRAIT (MONSTER_GROUP, EXPANSION, MONSTER_TRAIT)
values ('Crypt Dragon', 'DCK', 'Dark');</v>
      </c>
      <c r="R676" t="str">
        <f t="shared" si="93"/>
        <v>insert into MONSTER_GROUP_TRAIT (MONSTER_GROUP, EXPANSION, MONSTER_TRAIT)
values ('Crypt Dragon', 'DCK', 'Cursed');</v>
      </c>
    </row>
    <row r="677" spans="1:18" x14ac:dyDescent="0.25">
      <c r="B677" t="s">
        <v>1344</v>
      </c>
      <c r="C677" t="s">
        <v>65</v>
      </c>
      <c r="D677" t="str">
        <f t="shared" si="90"/>
        <v>monstergroup.demonlord.dck</v>
      </c>
      <c r="E677" t="s">
        <v>400</v>
      </c>
      <c r="F677" t="s">
        <v>1324</v>
      </c>
      <c r="G677" t="s">
        <v>1304</v>
      </c>
      <c r="H677" t="s">
        <v>1299</v>
      </c>
      <c r="I677">
        <v>1</v>
      </c>
      <c r="J677">
        <v>1</v>
      </c>
      <c r="K677" t="s">
        <v>1364</v>
      </c>
      <c r="P677" t="str">
        <f t="shared" si="91"/>
        <v>insert into MONSTER_GROUP (NAME, EXPANSION, MESSAGE_CODE, ATTACK_TYPE, MONSTER_SIZE, MASTER, MINION)
values ('Demon Lord', 'DCK', 'monstergroup.demonlord.dck', 'Ranged', 'Huge', 1, 1);</v>
      </c>
      <c r="Q677" t="str">
        <f t="shared" si="92"/>
        <v>insert into MONSTER_GROUP_TRAIT (MONSTER_GROUP, EXPANSION, MONSTER_TRAIT)
values ('Demon Lord', 'DCK', 'Cursed');</v>
      </c>
      <c r="R677" t="str">
        <f t="shared" si="93"/>
        <v>insert into MONSTER_GROUP_TRAIT (MONSTER_GROUP, EXPANSION, MONSTER_TRAIT)
values ('Demon Lord', 'DCK', 'Hot');</v>
      </c>
    </row>
    <row r="678" spans="1:18" x14ac:dyDescent="0.25">
      <c r="B678" t="s">
        <v>1345</v>
      </c>
      <c r="C678" t="s">
        <v>65</v>
      </c>
      <c r="D678" t="str">
        <f t="shared" si="90"/>
        <v>monstergroup.kobold.dck</v>
      </c>
      <c r="E678" t="s">
        <v>399</v>
      </c>
      <c r="F678" t="s">
        <v>1306</v>
      </c>
      <c r="G678" t="s">
        <v>1300</v>
      </c>
      <c r="H678" t="s">
        <v>1305</v>
      </c>
      <c r="I678">
        <v>3</v>
      </c>
      <c r="J678">
        <v>6</v>
      </c>
      <c r="K678" t="s">
        <v>1345</v>
      </c>
      <c r="P678" t="str">
        <f t="shared" si="91"/>
        <v>insert into MONSTER_GROUP (NAME, EXPANSION, MESSAGE_CODE, ATTACK_TYPE, MONSTER_SIZE, MASTER, MINION)
values ('Kobold', 'DCK', 'monstergroup.kobold.dck', 'Melee', 'Small', 3, 6);</v>
      </c>
      <c r="Q678" t="str">
        <f t="shared" si="92"/>
        <v>insert into MONSTER_GROUP_TRAIT (MONSTER_GROUP, EXPANSION, MONSTER_TRAIT)
values ('Kobold', 'DCK', 'Building');</v>
      </c>
      <c r="R678" t="str">
        <f t="shared" si="93"/>
        <v>insert into MONSTER_GROUP_TRAIT (MONSTER_GROUP, EXPANSION, MONSTER_TRAIT)
values ('Kobold', 'DCK', 'Cave');</v>
      </c>
    </row>
    <row r="679" spans="1:18" x14ac:dyDescent="0.25">
      <c r="B679" t="s">
        <v>1346</v>
      </c>
      <c r="C679" t="s">
        <v>65</v>
      </c>
      <c r="D679" t="str">
        <f t="shared" si="90"/>
        <v>monstergroup.ferrox.dck</v>
      </c>
      <c r="E679" t="s">
        <v>399</v>
      </c>
      <c r="F679" t="s">
        <v>1306</v>
      </c>
      <c r="G679" t="s">
        <v>1301</v>
      </c>
      <c r="H679" t="s">
        <v>1305</v>
      </c>
      <c r="I679">
        <v>1</v>
      </c>
      <c r="J679">
        <v>3</v>
      </c>
      <c r="K679" t="s">
        <v>1346</v>
      </c>
      <c r="P679" t="str">
        <f t="shared" si="91"/>
        <v>insert into MONSTER_GROUP (NAME, EXPANSION, MESSAGE_CODE, ATTACK_TYPE, MONSTER_SIZE, MASTER, MINION)
values ('Ferrox', 'DCK', 'monstergroup.ferrox.dck', 'Melee', 'Small', 1, 3);</v>
      </c>
      <c r="Q679" t="str">
        <f t="shared" si="92"/>
        <v>insert into MONSTER_GROUP_TRAIT (MONSTER_GROUP, EXPANSION, MONSTER_TRAIT)
values ('Ferrox', 'DCK', 'Water');</v>
      </c>
      <c r="R679" t="str">
        <f t="shared" si="93"/>
        <v>insert into MONSTER_GROUP_TRAIT (MONSTER_GROUP, EXPANSION, MONSTER_TRAIT)
values ('Ferrox', 'DCK', 'Cave');</v>
      </c>
    </row>
    <row r="680" spans="1:18" x14ac:dyDescent="0.25">
      <c r="B680" t="s">
        <v>1347</v>
      </c>
      <c r="C680" t="s">
        <v>65</v>
      </c>
      <c r="D680" t="str">
        <f t="shared" si="90"/>
        <v>monstergroup.golem.dck</v>
      </c>
      <c r="E680" t="s">
        <v>399</v>
      </c>
      <c r="F680" t="s">
        <v>1324</v>
      </c>
      <c r="G680" t="s">
        <v>1300</v>
      </c>
      <c r="H680" t="s">
        <v>1304</v>
      </c>
      <c r="I680">
        <v>1</v>
      </c>
      <c r="J680">
        <v>1</v>
      </c>
      <c r="K680" t="s">
        <v>1347</v>
      </c>
      <c r="P680" t="str">
        <f t="shared" si="91"/>
        <v>insert into MONSTER_GROUP (NAME, EXPANSION, MESSAGE_CODE, ATTACK_TYPE, MONSTER_SIZE, MASTER, MINION)
values ('Golem', 'DCK', 'monstergroup.golem.dck', 'Melee', 'Huge', 1, 1);</v>
      </c>
      <c r="Q680" t="str">
        <f t="shared" si="92"/>
        <v>insert into MONSTER_GROUP_TRAIT (MONSTER_GROUP, EXPANSION, MONSTER_TRAIT)
values ('Golem', 'DCK', 'Building');</v>
      </c>
      <c r="R680" t="str">
        <f t="shared" si="93"/>
        <v>insert into MONSTER_GROUP_TRAIT (MONSTER_GROUP, EXPANSION, MONSTER_TRAIT)
values ('Golem', 'DCK', 'Cursed');</v>
      </c>
    </row>
    <row r="683" spans="1:18" x14ac:dyDescent="0.25">
      <c r="A683" t="s">
        <v>1288</v>
      </c>
      <c r="B683" s="3" t="s">
        <v>1287</v>
      </c>
      <c r="C683" s="3" t="s">
        <v>1295</v>
      </c>
      <c r="D683" t="s">
        <v>1289</v>
      </c>
      <c r="E683" t="s">
        <v>1290</v>
      </c>
    </row>
  </sheetData>
  <sortState ref="B178:R181">
    <sortCondition ref="B178"/>
  </sortState>
  <conditionalFormatting sqref="B105:B106 B108:B126 B141:B166 R196 B195:B198">
    <cfRule type="expression" dxfId="103" priority="125">
      <formula>$H105="Eclaireur"</formula>
    </cfRule>
    <cfRule type="expression" dxfId="102" priority="126">
      <formula>$H105="Mage"</formula>
    </cfRule>
    <cfRule type="expression" dxfId="101" priority="127">
      <formula>$H105="Guerrier"</formula>
    </cfRule>
    <cfRule type="expression" dxfId="100" priority="128">
      <formula>$H105="Soigneur"</formula>
    </cfRule>
  </conditionalFormatting>
  <conditionalFormatting sqref="R105:R106">
    <cfRule type="expression" dxfId="99" priority="121">
      <formula>$H105="Eclaireur"</formula>
    </cfRule>
    <cfRule type="expression" dxfId="98" priority="122">
      <formula>$H105="Mage"</formula>
    </cfRule>
    <cfRule type="expression" dxfId="97" priority="123">
      <formula>$H105="Guerrier"</formula>
    </cfRule>
    <cfRule type="expression" dxfId="96" priority="124">
      <formula>$H105="Soigneur"</formula>
    </cfRule>
  </conditionalFormatting>
  <conditionalFormatting sqref="B107">
    <cfRule type="expression" dxfId="95" priority="117">
      <formula>$H107="Eclaireur"</formula>
    </cfRule>
    <cfRule type="expression" dxfId="94" priority="118">
      <formula>$H107="Mage"</formula>
    </cfRule>
    <cfRule type="expression" dxfId="93" priority="119">
      <formula>$H107="Guerrier"</formula>
    </cfRule>
    <cfRule type="expression" dxfId="92" priority="120">
      <formula>$H107="Soigneur"</formula>
    </cfRule>
  </conditionalFormatting>
  <conditionalFormatting sqref="R124">
    <cfRule type="expression" dxfId="91" priority="113">
      <formula>$H124="Eclaireur"</formula>
    </cfRule>
    <cfRule type="expression" dxfId="90" priority="114">
      <formula>$H124="Mage"</formula>
    </cfRule>
    <cfRule type="expression" dxfId="89" priority="115">
      <formula>$H124="Guerrier"</formula>
    </cfRule>
    <cfRule type="expression" dxfId="88" priority="116">
      <formula>$H124="Soigneur"</formula>
    </cfRule>
  </conditionalFormatting>
  <conditionalFormatting sqref="B137:B140">
    <cfRule type="expression" dxfId="87" priority="109">
      <formula>$H137="Eclaireur"</formula>
    </cfRule>
    <cfRule type="expression" dxfId="86" priority="110">
      <formula>$H137="Mage"</formula>
    </cfRule>
    <cfRule type="expression" dxfId="85" priority="111">
      <formula>$H137="Guerrier"</formula>
    </cfRule>
    <cfRule type="expression" dxfId="84" priority="112">
      <formula>$H137="Soigneur"</formula>
    </cfRule>
  </conditionalFormatting>
  <conditionalFormatting sqref="B131:B136">
    <cfRule type="expression" dxfId="83" priority="105">
      <formula>$H131="Eclaireur"</formula>
    </cfRule>
    <cfRule type="expression" dxfId="82" priority="106">
      <formula>$H131="Mage"</formula>
    </cfRule>
    <cfRule type="expression" dxfId="81" priority="107">
      <formula>$H131="Guerrier"</formula>
    </cfRule>
    <cfRule type="expression" dxfId="80" priority="108">
      <formula>$H131="Soigneur"</formula>
    </cfRule>
  </conditionalFormatting>
  <conditionalFormatting sqref="B127:B130">
    <cfRule type="expression" dxfId="79" priority="101">
      <formula>$H127="Eclaireur"</formula>
    </cfRule>
    <cfRule type="expression" dxfId="78" priority="102">
      <formula>$H127="Mage"</formula>
    </cfRule>
    <cfRule type="expression" dxfId="77" priority="103">
      <formula>$H127="Guerrier"</formula>
    </cfRule>
    <cfRule type="expression" dxfId="76" priority="104">
      <formula>$H127="Soigneur"</formula>
    </cfRule>
  </conditionalFormatting>
  <conditionalFormatting sqref="R131:R132">
    <cfRule type="expression" dxfId="75" priority="97">
      <formula>$H131="Eclaireur"</formula>
    </cfRule>
    <cfRule type="expression" dxfId="74" priority="98">
      <formula>$H131="Mage"</formula>
    </cfRule>
    <cfRule type="expression" dxfId="73" priority="99">
      <formula>$H131="Guerrier"</formula>
    </cfRule>
    <cfRule type="expression" dxfId="72" priority="100">
      <formula>$H131="Soigneur"</formula>
    </cfRule>
  </conditionalFormatting>
  <conditionalFormatting sqref="R130">
    <cfRule type="expression" dxfId="71" priority="93">
      <formula>$H130="Eclaireur"</formula>
    </cfRule>
    <cfRule type="expression" dxfId="70" priority="94">
      <formula>$H130="Mage"</formula>
    </cfRule>
    <cfRule type="expression" dxfId="69" priority="95">
      <formula>$H130="Guerrier"</formula>
    </cfRule>
    <cfRule type="expression" dxfId="68" priority="96">
      <formula>$H130="Soigneur"</formula>
    </cfRule>
  </conditionalFormatting>
  <conditionalFormatting sqref="R137:R138">
    <cfRule type="expression" dxfId="67" priority="89">
      <formula>$H137="Eclaireur"</formula>
    </cfRule>
    <cfRule type="expression" dxfId="66" priority="90">
      <formula>$H137="Mage"</formula>
    </cfRule>
    <cfRule type="expression" dxfId="65" priority="91">
      <formula>$H137="Guerrier"</formula>
    </cfRule>
    <cfRule type="expression" dxfId="64" priority="92">
      <formula>$H137="Soigneur"</formula>
    </cfRule>
  </conditionalFormatting>
  <conditionalFormatting sqref="R136">
    <cfRule type="expression" dxfId="63" priority="85">
      <formula>$H136="Eclaireur"</formula>
    </cfRule>
    <cfRule type="expression" dxfId="62" priority="86">
      <formula>$H136="Mage"</formula>
    </cfRule>
    <cfRule type="expression" dxfId="61" priority="87">
      <formula>$H136="Guerrier"</formula>
    </cfRule>
    <cfRule type="expression" dxfId="60" priority="88">
      <formula>$H136="Soigneur"</formula>
    </cfRule>
  </conditionalFormatting>
  <conditionalFormatting sqref="R141:R143">
    <cfRule type="expression" dxfId="59" priority="81">
      <formula>$H141="Eclaireur"</formula>
    </cfRule>
    <cfRule type="expression" dxfId="58" priority="82">
      <formula>$H141="Mage"</formula>
    </cfRule>
    <cfRule type="expression" dxfId="57" priority="83">
      <formula>$H141="Guerrier"</formula>
    </cfRule>
    <cfRule type="expression" dxfId="56" priority="84">
      <formula>$H141="Soigneur"</formula>
    </cfRule>
  </conditionalFormatting>
  <conditionalFormatting sqref="R140">
    <cfRule type="expression" dxfId="55" priority="77">
      <formula>$H140="Eclaireur"</formula>
    </cfRule>
    <cfRule type="expression" dxfId="54" priority="78">
      <formula>$H140="Mage"</formula>
    </cfRule>
    <cfRule type="expression" dxfId="53" priority="79">
      <formula>$H140="Guerrier"</formula>
    </cfRule>
    <cfRule type="expression" dxfId="52" priority="80">
      <formula>$H140="Soigneur"</formula>
    </cfRule>
  </conditionalFormatting>
  <conditionalFormatting sqref="B167:B194">
    <cfRule type="expression" dxfId="51" priority="73">
      <formula>$H167="Eclaireur"</formula>
    </cfRule>
    <cfRule type="expression" dxfId="50" priority="74">
      <formula>$H167="Mage"</formula>
    </cfRule>
    <cfRule type="expression" dxfId="49" priority="75">
      <formula>$H167="Guerrier"</formula>
    </cfRule>
    <cfRule type="expression" dxfId="48" priority="76">
      <formula>$H167="Soigneur"</formula>
    </cfRule>
  </conditionalFormatting>
  <conditionalFormatting sqref="R171:R178">
    <cfRule type="expression" dxfId="47" priority="69">
      <formula>$H171="Eclaireur"</formula>
    </cfRule>
    <cfRule type="expression" dxfId="46" priority="70">
      <formula>$H171="Mage"</formula>
    </cfRule>
    <cfRule type="expression" dxfId="45" priority="71">
      <formula>$H171="Guerrier"</formula>
    </cfRule>
    <cfRule type="expression" dxfId="44" priority="72">
      <formula>$H171="Soigneur"</formula>
    </cfRule>
  </conditionalFormatting>
  <conditionalFormatting sqref="R179">
    <cfRule type="expression" dxfId="43" priority="65">
      <formula>$H179="Eclaireur"</formula>
    </cfRule>
    <cfRule type="expression" dxfId="42" priority="66">
      <formula>$H179="Mage"</formula>
    </cfRule>
    <cfRule type="expression" dxfId="41" priority="67">
      <formula>$H179="Guerrier"</formula>
    </cfRule>
    <cfRule type="expression" dxfId="40" priority="68">
      <formula>$H179="Soigneur"</formula>
    </cfRule>
  </conditionalFormatting>
  <conditionalFormatting sqref="R182:R184">
    <cfRule type="expression" dxfId="39" priority="61">
      <formula>$H182="Eclaireur"</formula>
    </cfRule>
    <cfRule type="expression" dxfId="38" priority="62">
      <formula>$H182="Mage"</formula>
    </cfRule>
    <cfRule type="expression" dxfId="37" priority="63">
      <formula>$H182="Guerrier"</formula>
    </cfRule>
    <cfRule type="expression" dxfId="36" priority="64">
      <formula>$H182="Soigneur"</formula>
    </cfRule>
  </conditionalFormatting>
  <conditionalFormatting sqref="R180">
    <cfRule type="expression" dxfId="35" priority="57">
      <formula>$H180="Eclaireur"</formula>
    </cfRule>
    <cfRule type="expression" dxfId="34" priority="58">
      <formula>$H180="Mage"</formula>
    </cfRule>
    <cfRule type="expression" dxfId="33" priority="59">
      <formula>$H180="Guerrier"</formula>
    </cfRule>
    <cfRule type="expression" dxfId="32" priority="60">
      <formula>$H180="Soigneur"</formula>
    </cfRule>
  </conditionalFormatting>
  <conditionalFormatting sqref="R190">
    <cfRule type="expression" dxfId="31" priority="53">
      <formula>$H190="Eclaireur"</formula>
    </cfRule>
    <cfRule type="expression" dxfId="30" priority="54">
      <formula>$H190="Mage"</formula>
    </cfRule>
    <cfRule type="expression" dxfId="29" priority="55">
      <formula>$H190="Guerrier"</formula>
    </cfRule>
    <cfRule type="expression" dxfId="28" priority="56">
      <formula>$H190="Soigneur"</formula>
    </cfRule>
  </conditionalFormatting>
  <conditionalFormatting sqref="R192:R194">
    <cfRule type="expression" dxfId="27" priority="49">
      <formula>$H192="Eclaireur"</formula>
    </cfRule>
    <cfRule type="expression" dxfId="26" priority="50">
      <formula>$H192="Mage"</formula>
    </cfRule>
    <cfRule type="expression" dxfId="25" priority="51">
      <formula>$H192="Guerrier"</formula>
    </cfRule>
    <cfRule type="expression" dxfId="24" priority="52">
      <formula>$H192="Soigneur"</formula>
    </cfRule>
  </conditionalFormatting>
  <conditionalFormatting sqref="B199">
    <cfRule type="expression" dxfId="23" priority="21">
      <formula>$H199="Eclaireur"</formula>
    </cfRule>
    <cfRule type="expression" dxfId="22" priority="22">
      <formula>$H199="Mage"</formula>
    </cfRule>
    <cfRule type="expression" dxfId="21" priority="23">
      <formula>$H199="Guerrier"</formula>
    </cfRule>
    <cfRule type="expression" dxfId="20" priority="24">
      <formula>$H199="Soigneur"</formula>
    </cfRule>
  </conditionalFormatting>
  <conditionalFormatting sqref="B200">
    <cfRule type="expression" dxfId="19" priority="17">
      <formula>$H200="Eclaireur"</formula>
    </cfRule>
    <cfRule type="expression" dxfId="18" priority="18">
      <formula>$H200="Mage"</formula>
    </cfRule>
    <cfRule type="expression" dxfId="17" priority="19">
      <formula>$H200="Guerrier"</formula>
    </cfRule>
    <cfRule type="expression" dxfId="16" priority="20">
      <formula>$H200="Soigneur"</formula>
    </cfRule>
  </conditionalFormatting>
  <conditionalFormatting sqref="B201">
    <cfRule type="expression" dxfId="15" priority="13">
      <formula>$H201="Eclaireur"</formula>
    </cfRule>
    <cfRule type="expression" dxfId="14" priority="14">
      <formula>$H201="Mage"</formula>
    </cfRule>
    <cfRule type="expression" dxfId="13" priority="15">
      <formula>$H201="Guerrier"</formula>
    </cfRule>
    <cfRule type="expression" dxfId="12" priority="16">
      <formula>$H201="Soigneur"</formula>
    </cfRule>
  </conditionalFormatting>
  <conditionalFormatting sqref="R201">
    <cfRule type="expression" dxfId="11" priority="9">
      <formula>$H201="Eclaireur"</formula>
    </cfRule>
    <cfRule type="expression" dxfId="10" priority="10">
      <formula>$H201="Mage"</formula>
    </cfRule>
    <cfRule type="expression" dxfId="9" priority="11">
      <formula>$H201="Guerrier"</formula>
    </cfRule>
    <cfRule type="expression" dxfId="8" priority="12">
      <formula>$H201="Soigneur"</formula>
    </cfRule>
  </conditionalFormatting>
  <conditionalFormatting sqref="B202">
    <cfRule type="expression" dxfId="7" priority="5">
      <formula>$H202="Eclaireur"</formula>
    </cfRule>
    <cfRule type="expression" dxfId="6" priority="6">
      <formula>$H202="Mage"</formula>
    </cfRule>
    <cfRule type="expression" dxfId="5" priority="7">
      <formula>$H202="Guerrier"</formula>
    </cfRule>
    <cfRule type="expression" dxfId="4" priority="8">
      <formula>$H202="Soigneur"</formula>
    </cfRule>
  </conditionalFormatting>
  <conditionalFormatting sqref="R202">
    <cfRule type="expression" dxfId="3" priority="1">
      <formula>$H202="Eclaireur"</formula>
    </cfRule>
    <cfRule type="expression" dxfId="2" priority="2">
      <formula>$H202="Mage"</formula>
    </cfRule>
    <cfRule type="expression" dxfId="1" priority="3">
      <formula>$H202="Guerrier"</formula>
    </cfRule>
    <cfRule type="expression" dxfId="0" priority="4">
      <formula>$H202="Soigneur"</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3"/>
  <sheetViews>
    <sheetView topLeftCell="A250" workbookViewId="0">
      <selection activeCell="H282" sqref="H282:I283"/>
    </sheetView>
  </sheetViews>
  <sheetFormatPr baseColWidth="10" defaultRowHeight="15" x14ac:dyDescent="0.25"/>
  <cols>
    <col min="1" max="1" width="22.5703125" style="6" bestFit="1" customWidth="1"/>
    <col min="2" max="3" width="20.7109375" style="6" customWidth="1"/>
    <col min="4" max="7" width="11.42578125" style="7"/>
    <col min="9" max="16384" width="11.42578125" style="7"/>
  </cols>
  <sheetData>
    <row r="1" spans="1:9" x14ac:dyDescent="0.25">
      <c r="A1" s="6" t="s">
        <v>560</v>
      </c>
      <c r="B1" s="6" t="s">
        <v>0</v>
      </c>
      <c r="C1" s="6" t="s">
        <v>574</v>
      </c>
      <c r="H1" t="str">
        <f t="shared" ref="H1:H4" si="0">A1&amp;"="&amp;B1</f>
        <v>archetype.warrior=Warrior</v>
      </c>
      <c r="I1" t="str">
        <f t="shared" ref="I1:I4" si="1">A1&amp;"="&amp;C1</f>
        <v>archetype.warrior=Guerrier</v>
      </c>
    </row>
    <row r="2" spans="1:9" x14ac:dyDescent="0.25">
      <c r="A2" s="6" t="s">
        <v>561</v>
      </c>
      <c r="B2" s="6" t="s">
        <v>1</v>
      </c>
      <c r="C2" s="6" t="s">
        <v>575</v>
      </c>
      <c r="H2" t="str">
        <f t="shared" si="0"/>
        <v>archetype.healer=Healer</v>
      </c>
      <c r="I2" t="str">
        <f t="shared" si="1"/>
        <v>archetype.healer=Soigneur</v>
      </c>
    </row>
    <row r="3" spans="1:9" x14ac:dyDescent="0.25">
      <c r="A3" s="6" t="s">
        <v>562</v>
      </c>
      <c r="B3" s="6" t="s">
        <v>2</v>
      </c>
      <c r="C3" s="6" t="s">
        <v>2</v>
      </c>
      <c r="H3" t="str">
        <f t="shared" si="0"/>
        <v>archetype.mage=Mage</v>
      </c>
      <c r="I3" t="str">
        <f t="shared" si="1"/>
        <v>archetype.mage=Mage</v>
      </c>
    </row>
    <row r="4" spans="1:9" x14ac:dyDescent="0.25">
      <c r="A4" s="6" t="s">
        <v>563</v>
      </c>
      <c r="B4" s="6" t="s">
        <v>3</v>
      </c>
      <c r="C4" s="6" t="s">
        <v>576</v>
      </c>
      <c r="H4" t="str">
        <f t="shared" si="0"/>
        <v>archetype.scout=Scout</v>
      </c>
      <c r="I4" t="str">
        <f t="shared" si="1"/>
        <v>archetype.scout=Éclaireur</v>
      </c>
    </row>
    <row r="6" spans="1:9" x14ac:dyDescent="0.25">
      <c r="A6" s="6" t="s">
        <v>564</v>
      </c>
      <c r="B6" s="6" t="s">
        <v>8</v>
      </c>
      <c r="C6" s="6" t="s">
        <v>577</v>
      </c>
      <c r="H6" t="str">
        <f t="shared" ref="H6:H8" si="2">A6&amp;"="&amp;B6</f>
        <v>dicetype.attack=Attack</v>
      </c>
      <c r="I6" t="str">
        <f t="shared" ref="I6:I8" si="3">A6&amp;"="&amp;C6</f>
        <v>dicetype.attack=Attaque</v>
      </c>
    </row>
    <row r="7" spans="1:9" x14ac:dyDescent="0.25">
      <c r="A7" s="6" t="s">
        <v>565</v>
      </c>
      <c r="B7" s="6" t="s">
        <v>9</v>
      </c>
      <c r="C7" s="6" t="s">
        <v>578</v>
      </c>
      <c r="H7" t="str">
        <f t="shared" si="2"/>
        <v>dicetype.power=Power</v>
      </c>
      <c r="I7" t="str">
        <f t="shared" si="3"/>
        <v>dicetype.power=Pouvoir</v>
      </c>
    </row>
    <row r="8" spans="1:9" x14ac:dyDescent="0.25">
      <c r="A8" s="6" t="s">
        <v>566</v>
      </c>
      <c r="B8" s="6" t="s">
        <v>10</v>
      </c>
      <c r="C8" s="6" t="s">
        <v>579</v>
      </c>
      <c r="H8" t="str">
        <f t="shared" si="2"/>
        <v>dicetype.defense=Defense</v>
      </c>
      <c r="I8" t="str">
        <f t="shared" si="3"/>
        <v>dicetype.defense=Défense</v>
      </c>
    </row>
    <row r="10" spans="1:9" x14ac:dyDescent="0.25">
      <c r="A10" s="6" t="s">
        <v>567</v>
      </c>
      <c r="B10" s="6" t="s">
        <v>13</v>
      </c>
      <c r="C10" s="6" t="s">
        <v>580</v>
      </c>
      <c r="H10" t="str">
        <f t="shared" ref="H10:H12" si="4">A10&amp;"="&amp;B10</f>
        <v>dice.blue=Blue</v>
      </c>
      <c r="I10" t="str">
        <f t="shared" ref="I10:I12" si="5">A10&amp;"="&amp;C10</f>
        <v>dice.blue=Bleu</v>
      </c>
    </row>
    <row r="11" spans="1:9" x14ac:dyDescent="0.25">
      <c r="A11" s="6" t="s">
        <v>568</v>
      </c>
      <c r="B11" s="6" t="s">
        <v>14</v>
      </c>
      <c r="C11" s="6" t="s">
        <v>581</v>
      </c>
      <c r="H11" t="str">
        <f t="shared" si="4"/>
        <v>dice.red=Red</v>
      </c>
      <c r="I11" t="str">
        <f t="shared" si="5"/>
        <v>dice.red=Rouge</v>
      </c>
    </row>
    <row r="12" spans="1:9" x14ac:dyDescent="0.25">
      <c r="A12" s="6" t="s">
        <v>569</v>
      </c>
      <c r="B12" s="6" t="s">
        <v>15</v>
      </c>
      <c r="C12" s="6" t="s">
        <v>582</v>
      </c>
      <c r="H12" t="str">
        <f t="shared" si="4"/>
        <v>dice.yellow=Yellow</v>
      </c>
      <c r="I12" t="str">
        <f t="shared" si="5"/>
        <v>dice.yellow=Jaune</v>
      </c>
    </row>
    <row r="13" spans="1:9" x14ac:dyDescent="0.25">
      <c r="A13" s="6" t="s">
        <v>570</v>
      </c>
      <c r="B13" s="6" t="s">
        <v>16</v>
      </c>
      <c r="C13" s="6" t="s">
        <v>583</v>
      </c>
      <c r="H13" t="str">
        <f>A13&amp;"="&amp;B13</f>
        <v>dice.green=Green</v>
      </c>
      <c r="I13" t="str">
        <f>A13&amp;"="&amp;C13</f>
        <v>dice.green=Vert</v>
      </c>
    </row>
    <row r="14" spans="1:9" x14ac:dyDescent="0.25">
      <c r="A14" s="6" t="s">
        <v>571</v>
      </c>
      <c r="B14" s="6" t="s">
        <v>17</v>
      </c>
      <c r="C14" s="6" t="s">
        <v>584</v>
      </c>
      <c r="H14" t="str">
        <f t="shared" ref="H14:H16" si="6">A14&amp;"="&amp;B14</f>
        <v>dice.brown=Brown</v>
      </c>
      <c r="I14" t="str">
        <f t="shared" ref="I14:I16" si="7">A14&amp;"="&amp;C14</f>
        <v>dice.brown=Marron</v>
      </c>
    </row>
    <row r="15" spans="1:9" x14ac:dyDescent="0.25">
      <c r="A15" s="6" t="s">
        <v>572</v>
      </c>
      <c r="B15" s="6" t="s">
        <v>18</v>
      </c>
      <c r="C15" s="6" t="s">
        <v>585</v>
      </c>
      <c r="H15" t="str">
        <f t="shared" si="6"/>
        <v>dice.grey=Grey</v>
      </c>
      <c r="I15" t="str">
        <f t="shared" si="7"/>
        <v>dice.grey=Gris</v>
      </c>
    </row>
    <row r="16" spans="1:9" x14ac:dyDescent="0.25">
      <c r="A16" s="6" t="s">
        <v>573</v>
      </c>
      <c r="B16" s="6" t="s">
        <v>19</v>
      </c>
      <c r="C16" s="6" t="s">
        <v>586</v>
      </c>
      <c r="H16" t="str">
        <f t="shared" si="6"/>
        <v>dice.black=Black</v>
      </c>
      <c r="I16" t="str">
        <f t="shared" si="7"/>
        <v>dice.black=Noir</v>
      </c>
    </row>
    <row r="18" spans="1:9" x14ac:dyDescent="0.25">
      <c r="A18" s="6" t="s">
        <v>587</v>
      </c>
      <c r="B18" s="6" t="s">
        <v>37</v>
      </c>
      <c r="C18" s="6" t="s">
        <v>591</v>
      </c>
      <c r="H18" t="str">
        <f t="shared" ref="H18:H21" si="8">A18&amp;"="&amp;B18</f>
        <v>attribute.might=Might</v>
      </c>
      <c r="I18" t="str">
        <f t="shared" ref="I18:I21" si="9">A18&amp;"="&amp;C18</f>
        <v>attribute.might=Puissance</v>
      </c>
    </row>
    <row r="19" spans="1:9" x14ac:dyDescent="0.25">
      <c r="A19" s="6" t="s">
        <v>588</v>
      </c>
      <c r="B19" s="6" t="s">
        <v>38</v>
      </c>
      <c r="C19" s="6" t="s">
        <v>592</v>
      </c>
      <c r="H19" t="str">
        <f t="shared" si="8"/>
        <v>attribute.knowledge=Knowledge</v>
      </c>
      <c r="I19" t="str">
        <f t="shared" si="9"/>
        <v>attribute.knowledge=Conaissance</v>
      </c>
    </row>
    <row r="20" spans="1:9" x14ac:dyDescent="0.25">
      <c r="A20" s="6" t="s">
        <v>589</v>
      </c>
      <c r="B20" s="6" t="s">
        <v>39</v>
      </c>
      <c r="C20" s="6" t="s">
        <v>593</v>
      </c>
      <c r="H20" t="str">
        <f t="shared" si="8"/>
        <v>attribute.willpower=Willpower</v>
      </c>
      <c r="I20" t="str">
        <f t="shared" si="9"/>
        <v>attribute.willpower=Volonté</v>
      </c>
    </row>
    <row r="21" spans="1:9" x14ac:dyDescent="0.25">
      <c r="A21" s="6" t="s">
        <v>590</v>
      </c>
      <c r="B21" s="6" t="s">
        <v>40</v>
      </c>
      <c r="C21" s="6" t="s">
        <v>594</v>
      </c>
      <c r="H21" t="str">
        <f t="shared" si="8"/>
        <v>attribute.awareness=Awareness</v>
      </c>
      <c r="I21" t="str">
        <f t="shared" si="9"/>
        <v>attribute.awareness=Perception</v>
      </c>
    </row>
    <row r="23" spans="1:9" x14ac:dyDescent="0.25">
      <c r="A23" s="6" t="s">
        <v>595</v>
      </c>
      <c r="B23" s="6" t="s">
        <v>621</v>
      </c>
      <c r="C23" s="6" t="s">
        <v>628</v>
      </c>
      <c r="H23" t="str">
        <f t="shared" ref="H23:H58" si="10">A23&amp;"="&amp;B23</f>
        <v>expansion.d2e=Descent: Journeys in the Dark Second Edition</v>
      </c>
      <c r="I23" t="str">
        <f t="shared" ref="I23:I58" si="11">A23&amp;"="&amp;C23</f>
        <v>expansion.d2e=Descent : Voyages dans les Ténèbres, Seconde Édition</v>
      </c>
    </row>
    <row r="24" spans="1:9" x14ac:dyDescent="0.25">
      <c r="A24" s="6" t="s">
        <v>596</v>
      </c>
      <c r="B24" s="6" t="s">
        <v>622</v>
      </c>
      <c r="C24" s="6" t="s">
        <v>751</v>
      </c>
      <c r="H24" t="str">
        <f t="shared" si="10"/>
        <v>expansion.dck=Conversion Kit</v>
      </c>
      <c r="I24" t="str">
        <f t="shared" si="11"/>
        <v>expansion.dck=Kit de Conversion</v>
      </c>
    </row>
    <row r="25" spans="1:9" x14ac:dyDescent="0.25">
      <c r="A25" s="6" t="s">
        <v>597</v>
      </c>
      <c r="B25" s="6" t="s">
        <v>609</v>
      </c>
      <c r="C25" s="6" t="s">
        <v>629</v>
      </c>
      <c r="H25" t="str">
        <f t="shared" si="10"/>
        <v>expansion.lotw=Lair of the Wyrm</v>
      </c>
      <c r="I25" t="str">
        <f t="shared" si="11"/>
        <v>expansion.lotw=L'Antre du Wyrm</v>
      </c>
    </row>
    <row r="26" spans="1:9" x14ac:dyDescent="0.25">
      <c r="A26" s="6" t="s">
        <v>598</v>
      </c>
      <c r="B26" s="6" t="s">
        <v>612</v>
      </c>
      <c r="C26" s="6" t="s">
        <v>630</v>
      </c>
      <c r="H26" t="str">
        <f t="shared" si="10"/>
        <v>expansion.lor=Labyrinth of Ruin</v>
      </c>
      <c r="I26" t="str">
        <f t="shared" si="11"/>
        <v>expansion.lor=Le Labyrinthe des Ruines</v>
      </c>
    </row>
    <row r="27" spans="1:9" x14ac:dyDescent="0.25">
      <c r="A27" s="6" t="s">
        <v>599</v>
      </c>
      <c r="B27" s="6" t="s">
        <v>610</v>
      </c>
      <c r="C27" s="6" t="s">
        <v>631</v>
      </c>
      <c r="H27" t="str">
        <f t="shared" si="10"/>
        <v>expansion.tt=The Trollfens</v>
      </c>
      <c r="I27" t="str">
        <f t="shared" si="11"/>
        <v>expansion.tt=Les Marais du Troll</v>
      </c>
    </row>
    <row r="28" spans="1:9" x14ac:dyDescent="0.25">
      <c r="A28" s="6" t="s">
        <v>600</v>
      </c>
      <c r="B28" s="6" t="s">
        <v>613</v>
      </c>
      <c r="C28" s="6" t="s">
        <v>632</v>
      </c>
      <c r="H28" t="str">
        <f t="shared" si="10"/>
        <v>expansion.son=Shadow of Nerekhall</v>
      </c>
      <c r="I28" t="str">
        <f t="shared" si="11"/>
        <v>expansion.son=L’Ombre de Nerekhall</v>
      </c>
    </row>
    <row r="29" spans="1:9" x14ac:dyDescent="0.25">
      <c r="A29" s="6" t="s">
        <v>601</v>
      </c>
      <c r="B29" s="6" t="s">
        <v>611</v>
      </c>
      <c r="C29" s="6" t="s">
        <v>633</v>
      </c>
      <c r="H29" t="str">
        <f t="shared" si="10"/>
        <v>expansion.mor=Manor of Ravens</v>
      </c>
      <c r="I29" t="str">
        <f t="shared" si="11"/>
        <v>expansion.mor=Le Manoir aux Corbeaux</v>
      </c>
    </row>
    <row r="30" spans="1:9" x14ac:dyDescent="0.25">
      <c r="A30" s="6" t="s">
        <v>752</v>
      </c>
      <c r="B30" s="6" t="s">
        <v>623</v>
      </c>
      <c r="H30" t="str">
        <f t="shared" si="10"/>
        <v>expansion.mob=Mists of Bilehall</v>
      </c>
      <c r="I30" t="str">
        <f t="shared" si="11"/>
        <v>expansion.mob=</v>
      </c>
    </row>
    <row r="31" spans="1:9" x14ac:dyDescent="0.25">
      <c r="A31" s="6" t="s">
        <v>602</v>
      </c>
      <c r="B31" s="6" t="s">
        <v>615</v>
      </c>
      <c r="C31" s="6" t="s">
        <v>634</v>
      </c>
      <c r="H31" t="str">
        <f t="shared" si="10"/>
        <v>expansion.ooto=Oath of the Outcast</v>
      </c>
      <c r="I31" t="str">
        <f t="shared" si="11"/>
        <v>expansion.ooto=Le Serment de l’Exilée</v>
      </c>
    </row>
    <row r="32" spans="1:9" x14ac:dyDescent="0.25">
      <c r="A32" s="6" t="s">
        <v>603</v>
      </c>
      <c r="B32" t="s">
        <v>616</v>
      </c>
      <c r="C32" s="6" t="s">
        <v>635</v>
      </c>
      <c r="H32" t="str">
        <f t="shared" si="10"/>
        <v>expansion.cod=Crown of Destiny</v>
      </c>
      <c r="I32" t="str">
        <f t="shared" si="11"/>
        <v>expansion.cod=La Couronne du Destin</v>
      </c>
    </row>
    <row r="33" spans="1:9" x14ac:dyDescent="0.25">
      <c r="A33" s="6" t="s">
        <v>604</v>
      </c>
      <c r="B33" s="6" t="s">
        <v>614</v>
      </c>
      <c r="C33" s="6" t="s">
        <v>636</v>
      </c>
      <c r="H33" t="str">
        <f t="shared" si="10"/>
        <v>expansion.cotf=Crusade of the Forgotten</v>
      </c>
      <c r="I33" t="str">
        <f t="shared" si="11"/>
        <v>expansion.cotf=La Croisade des Oubliés</v>
      </c>
    </row>
    <row r="34" spans="1:9" x14ac:dyDescent="0.25">
      <c r="A34" s="6" t="s">
        <v>605</v>
      </c>
      <c r="B34" t="s">
        <v>617</v>
      </c>
      <c r="C34" s="6" t="s">
        <v>637</v>
      </c>
      <c r="H34" t="str">
        <f t="shared" si="10"/>
        <v>expansion.god=Guardians of Deephall</v>
      </c>
      <c r="I34" t="str">
        <f t="shared" si="11"/>
        <v>expansion.god=Gardiens de Castel-Fosse</v>
      </c>
    </row>
    <row r="35" spans="1:9" x14ac:dyDescent="0.25">
      <c r="A35" s="6" t="s">
        <v>606</v>
      </c>
      <c r="B35" t="s">
        <v>618</v>
      </c>
      <c r="C35" s="6" t="s">
        <v>638</v>
      </c>
      <c r="H35" t="str">
        <f t="shared" si="10"/>
        <v>expansion.vod=Visions of Dawn</v>
      </c>
      <c r="I35" t="str">
        <f t="shared" si="11"/>
        <v>expansion.vod=Visions de l'Aube</v>
      </c>
    </row>
    <row r="36" spans="1:9" x14ac:dyDescent="0.25">
      <c r="A36" s="6" t="s">
        <v>607</v>
      </c>
      <c r="B36" t="s">
        <v>619</v>
      </c>
      <c r="C36" s="6" t="s">
        <v>639</v>
      </c>
      <c r="H36" t="str">
        <f t="shared" si="10"/>
        <v>expansion.botw=Bonds of the Wild</v>
      </c>
      <c r="I36" t="str">
        <f t="shared" si="11"/>
        <v>expansion.botw=À l’État Sauvage</v>
      </c>
    </row>
    <row r="37" spans="1:9" x14ac:dyDescent="0.25">
      <c r="A37" s="6" t="s">
        <v>608</v>
      </c>
      <c r="B37" s="6" t="s">
        <v>620</v>
      </c>
      <c r="H37" t="str">
        <f t="shared" si="10"/>
        <v>expansion.toc=Treaty of Champions</v>
      </c>
      <c r="I37" t="str">
        <f t="shared" si="11"/>
        <v>expansion.toc=</v>
      </c>
    </row>
    <row r="38" spans="1:9" x14ac:dyDescent="0.25">
      <c r="A38" s="6" t="s">
        <v>753</v>
      </c>
      <c r="B38" s="6" t="s">
        <v>624</v>
      </c>
      <c r="H38" t="str">
        <f t="shared" si="10"/>
        <v>expansion.sots=Stewards of the Secret</v>
      </c>
      <c r="I38" t="str">
        <f t="shared" si="11"/>
        <v>expansion.sots=</v>
      </c>
    </row>
    <row r="39" spans="1:9" x14ac:dyDescent="0.25">
      <c r="A39" s="6" t="str">
        <f>"expansion."&amp;LOWER(E39)</f>
        <v>expansion.splig</v>
      </c>
      <c r="B39" s="6" t="str">
        <f t="shared" ref="B39:B58" si="12">D39&amp;" Lieutenant Pack"</f>
        <v>Splig Lieutenant Pack</v>
      </c>
      <c r="C39" s="6" t="str">
        <f t="shared" ref="C39:C58" si="13">"Lieutenant Descent : "&amp;D39</f>
        <v>Lieutenant Descent : Splig</v>
      </c>
      <c r="D39" s="6" t="s">
        <v>640</v>
      </c>
      <c r="E39" s="6" t="s">
        <v>640</v>
      </c>
      <c r="F39" s="6"/>
      <c r="G39" s="6"/>
      <c r="H39" t="str">
        <f t="shared" si="10"/>
        <v>expansion.splig=Splig Lieutenant Pack</v>
      </c>
      <c r="I39" t="str">
        <f t="shared" si="11"/>
        <v>expansion.splig=Lieutenant Descent : Splig</v>
      </c>
    </row>
    <row r="40" spans="1:9" x14ac:dyDescent="0.25">
      <c r="A40" s="6" t="str">
        <f t="shared" ref="A40:A58" si="14">"expansion."&amp;LOWER(E40)</f>
        <v>expansion.belthir</v>
      </c>
      <c r="B40" s="6" t="str">
        <f t="shared" si="12"/>
        <v>Belthir Lieutenant Pack</v>
      </c>
      <c r="C40" s="6" t="str">
        <f t="shared" si="13"/>
        <v>Lieutenant Descent : Belthir</v>
      </c>
      <c r="D40" s="6" t="s">
        <v>641</v>
      </c>
      <c r="E40" s="6" t="s">
        <v>641</v>
      </c>
      <c r="F40" s="6"/>
      <c r="G40" s="6"/>
      <c r="H40" t="str">
        <f t="shared" si="10"/>
        <v>expansion.belthir=Belthir Lieutenant Pack</v>
      </c>
      <c r="I40" t="str">
        <f t="shared" si="11"/>
        <v>expansion.belthir=Lieutenant Descent : Belthir</v>
      </c>
    </row>
    <row r="41" spans="1:9" x14ac:dyDescent="0.25">
      <c r="A41" s="6" t="str">
        <f t="shared" si="14"/>
        <v>expansion.zachareth</v>
      </c>
      <c r="B41" s="6" t="str">
        <f t="shared" si="12"/>
        <v>Zachareth Lieutenant Pack</v>
      </c>
      <c r="C41" s="6" t="str">
        <f t="shared" si="13"/>
        <v>Lieutenant Descent : Zachareth</v>
      </c>
      <c r="D41" s="6" t="s">
        <v>642</v>
      </c>
      <c r="E41" s="6" t="s">
        <v>642</v>
      </c>
      <c r="F41" s="6"/>
      <c r="G41" s="6"/>
      <c r="H41" t="str">
        <f t="shared" si="10"/>
        <v>expansion.zachareth=Zachareth Lieutenant Pack</v>
      </c>
      <c r="I41" t="str">
        <f t="shared" si="11"/>
        <v>expansion.zachareth=Lieutenant Descent : Zachareth</v>
      </c>
    </row>
    <row r="42" spans="1:9" x14ac:dyDescent="0.25">
      <c r="A42" s="6" t="str">
        <f t="shared" si="14"/>
        <v>expansion.alricfarrow</v>
      </c>
      <c r="B42" s="6" t="str">
        <f t="shared" si="12"/>
        <v>Alric Farrow Lieutenant Pack</v>
      </c>
      <c r="C42" s="6" t="str">
        <f t="shared" si="13"/>
        <v>Lieutenant Descent : Alric Farrow</v>
      </c>
      <c r="D42" s="6" t="s">
        <v>643</v>
      </c>
      <c r="E42" s="6" t="s">
        <v>754</v>
      </c>
      <c r="F42" s="6"/>
      <c r="G42" s="6"/>
      <c r="H42" t="str">
        <f t="shared" si="10"/>
        <v>expansion.alricfarrow=Alric Farrow Lieutenant Pack</v>
      </c>
      <c r="I42" t="str">
        <f t="shared" si="11"/>
        <v>expansion.alricfarrow=Lieutenant Descent : Alric Farrow</v>
      </c>
    </row>
    <row r="43" spans="1:9" x14ac:dyDescent="0.25">
      <c r="A43" s="6" t="str">
        <f t="shared" si="14"/>
        <v>expansion.merickfarrow</v>
      </c>
      <c r="B43" s="6" t="str">
        <f t="shared" si="12"/>
        <v>Merick Farrow Lieutenant Pack</v>
      </c>
      <c r="C43" s="6" t="str">
        <f t="shared" si="13"/>
        <v>Lieutenant Descent : Merick Farrow</v>
      </c>
      <c r="D43" s="6" t="s">
        <v>644</v>
      </c>
      <c r="E43" s="6" t="s">
        <v>755</v>
      </c>
      <c r="F43" s="6"/>
      <c r="G43" s="6"/>
      <c r="H43" t="str">
        <f t="shared" si="10"/>
        <v>expansion.merickfarrow=Merick Farrow Lieutenant Pack</v>
      </c>
      <c r="I43" t="str">
        <f t="shared" si="11"/>
        <v>expansion.merickfarrow=Lieutenant Descent : Merick Farrow</v>
      </c>
    </row>
    <row r="44" spans="1:9" x14ac:dyDescent="0.25">
      <c r="A44" s="6" t="str">
        <f t="shared" si="14"/>
        <v>expansion.elizafarrow</v>
      </c>
      <c r="B44" s="6" t="str">
        <f t="shared" si="12"/>
        <v>Eliza Farrow Lieutenant Pack</v>
      </c>
      <c r="C44" s="6" t="str">
        <f t="shared" si="13"/>
        <v>Lieutenant Descent : Eliza Farrow</v>
      </c>
      <c r="D44" s="6" t="s">
        <v>645</v>
      </c>
      <c r="E44" s="6" t="s">
        <v>756</v>
      </c>
      <c r="F44" s="6"/>
      <c r="G44" s="6"/>
      <c r="H44" t="str">
        <f t="shared" si="10"/>
        <v>expansion.elizafarrow=Eliza Farrow Lieutenant Pack</v>
      </c>
      <c r="I44" t="str">
        <f t="shared" si="11"/>
        <v>expansion.elizafarrow=Lieutenant Descent : Eliza Farrow</v>
      </c>
    </row>
    <row r="45" spans="1:9" x14ac:dyDescent="0.25">
      <c r="A45" s="6" t="str">
        <f t="shared" si="14"/>
        <v>expansion.valyndra</v>
      </c>
      <c r="B45" s="6" t="str">
        <f t="shared" si="12"/>
        <v>Valyndra Lieutenant Pack</v>
      </c>
      <c r="C45" s="6" t="str">
        <f t="shared" si="13"/>
        <v>Lieutenant Descent : Valyndra</v>
      </c>
      <c r="D45" s="6" t="s">
        <v>646</v>
      </c>
      <c r="E45" s="6" t="s">
        <v>646</v>
      </c>
      <c r="F45" s="6"/>
      <c r="G45" s="6"/>
      <c r="H45" t="str">
        <f t="shared" si="10"/>
        <v>expansion.valyndra=Valyndra Lieutenant Pack</v>
      </c>
      <c r="I45" t="str">
        <f t="shared" si="11"/>
        <v>expansion.valyndra=Lieutenant Descent : Valyndra</v>
      </c>
    </row>
    <row r="46" spans="1:9" x14ac:dyDescent="0.25">
      <c r="A46" s="6" t="str">
        <f t="shared" si="14"/>
        <v>expansion.raythen</v>
      </c>
      <c r="B46" s="6" t="str">
        <f t="shared" si="12"/>
        <v>Raythen Lieutenant Pack</v>
      </c>
      <c r="C46" s="6" t="str">
        <f t="shared" si="13"/>
        <v>Lieutenant Descent : Raythen</v>
      </c>
      <c r="D46" s="6" t="s">
        <v>647</v>
      </c>
      <c r="E46" s="6" t="s">
        <v>647</v>
      </c>
      <c r="F46" s="6"/>
      <c r="G46" s="6"/>
      <c r="H46" t="str">
        <f t="shared" si="10"/>
        <v>expansion.raythen=Raythen Lieutenant Pack</v>
      </c>
      <c r="I46" t="str">
        <f t="shared" si="11"/>
        <v>expansion.raythen=Lieutenant Descent : Raythen</v>
      </c>
    </row>
    <row r="47" spans="1:9" x14ac:dyDescent="0.25">
      <c r="A47" s="6" t="str">
        <f t="shared" si="14"/>
        <v>expansion.serena</v>
      </c>
      <c r="B47" s="6" t="str">
        <f t="shared" si="12"/>
        <v>Serena Lieutenant Pack</v>
      </c>
      <c r="C47" s="6" t="str">
        <f t="shared" si="13"/>
        <v>Lieutenant Descent : Serena</v>
      </c>
      <c r="D47" s="6" t="s">
        <v>648</v>
      </c>
      <c r="E47" s="6" t="s">
        <v>648</v>
      </c>
      <c r="F47" s="6"/>
      <c r="G47" s="6"/>
      <c r="H47" t="str">
        <f t="shared" si="10"/>
        <v>expansion.serena=Serena Lieutenant Pack</v>
      </c>
      <c r="I47" t="str">
        <f t="shared" si="11"/>
        <v>expansion.serena=Lieutenant Descent : Serena</v>
      </c>
    </row>
    <row r="48" spans="1:9" x14ac:dyDescent="0.25">
      <c r="A48" s="6" t="str">
        <f t="shared" si="14"/>
        <v>expansion.ariad</v>
      </c>
      <c r="B48" s="6" t="str">
        <f t="shared" si="12"/>
        <v>Ariad Lieutenant Pack</v>
      </c>
      <c r="C48" s="6" t="str">
        <f t="shared" si="13"/>
        <v>Lieutenant Descent : Ariad</v>
      </c>
      <c r="D48" s="6" t="s">
        <v>649</v>
      </c>
      <c r="E48" s="6" t="s">
        <v>649</v>
      </c>
      <c r="F48" s="6"/>
      <c r="G48" s="6"/>
      <c r="H48" t="str">
        <f t="shared" si="10"/>
        <v>expansion.ariad=Ariad Lieutenant Pack</v>
      </c>
      <c r="I48" t="str">
        <f t="shared" si="11"/>
        <v>expansion.ariad=Lieutenant Descent : Ariad</v>
      </c>
    </row>
    <row r="49" spans="1:13" x14ac:dyDescent="0.25">
      <c r="A49" s="6" t="str">
        <f t="shared" si="14"/>
        <v>expansion.queenariad</v>
      </c>
      <c r="B49" s="6" t="str">
        <f t="shared" si="12"/>
        <v>Queen Ariad Lieutenant Pack</v>
      </c>
      <c r="C49" s="6" t="str">
        <f t="shared" si="13"/>
        <v>Lieutenant Descent : Queen Ariad</v>
      </c>
      <c r="D49" s="6" t="s">
        <v>650</v>
      </c>
      <c r="E49" s="6" t="s">
        <v>757</v>
      </c>
      <c r="F49" s="6"/>
      <c r="G49" s="6"/>
      <c r="H49" t="str">
        <f t="shared" si="10"/>
        <v>expansion.queenariad=Queen Ariad Lieutenant Pack</v>
      </c>
      <c r="I49" t="str">
        <f t="shared" si="11"/>
        <v>expansion.queenariad=Lieutenant Descent : Queen Ariad</v>
      </c>
    </row>
    <row r="50" spans="1:13" x14ac:dyDescent="0.25">
      <c r="A50" s="6" t="str">
        <f t="shared" si="14"/>
        <v>expansion.bolgoreth</v>
      </c>
      <c r="B50" s="6" t="str">
        <f t="shared" si="12"/>
        <v>Bol'Goreth Lieutenant Pack</v>
      </c>
      <c r="C50" s="6" t="str">
        <f t="shared" si="13"/>
        <v>Lieutenant Descent : Bol'Goreth</v>
      </c>
      <c r="D50" s="6" t="s">
        <v>651</v>
      </c>
      <c r="E50" s="6" t="s">
        <v>758</v>
      </c>
      <c r="F50" s="6"/>
      <c r="G50" s="6"/>
      <c r="H50" t="str">
        <f t="shared" si="10"/>
        <v>expansion.bolgoreth=Bol'Goreth Lieutenant Pack</v>
      </c>
      <c r="I50" t="str">
        <f t="shared" si="11"/>
        <v>expansion.bolgoreth=Lieutenant Descent : Bol'Goreth</v>
      </c>
    </row>
    <row r="51" spans="1:13" x14ac:dyDescent="0.25">
      <c r="A51" s="6" t="str">
        <f t="shared" si="14"/>
        <v>expansion.rylanolliven</v>
      </c>
      <c r="B51" s="6" t="str">
        <f t="shared" si="12"/>
        <v>Rylan Olliven Lieutenant Pack</v>
      </c>
      <c r="C51" s="6" t="str">
        <f t="shared" si="13"/>
        <v>Lieutenant Descent : Rylan Olliven</v>
      </c>
      <c r="D51" s="6" t="s">
        <v>652</v>
      </c>
      <c r="E51" s="6" t="s">
        <v>759</v>
      </c>
      <c r="F51" s="6"/>
      <c r="G51" s="6"/>
      <c r="H51" t="str">
        <f t="shared" si="10"/>
        <v>expansion.rylanolliven=Rylan Olliven Lieutenant Pack</v>
      </c>
      <c r="I51" t="str">
        <f t="shared" si="11"/>
        <v>expansion.rylanolliven=Lieutenant Descent : Rylan Olliven</v>
      </c>
    </row>
    <row r="52" spans="1:13" x14ac:dyDescent="0.25">
      <c r="A52" s="6" t="str">
        <f t="shared" si="14"/>
        <v>expansion.verminous</v>
      </c>
      <c r="B52" s="6" t="str">
        <f t="shared" si="12"/>
        <v>Verminous Lieutenant Pack</v>
      </c>
      <c r="C52" s="6" t="str">
        <f t="shared" si="13"/>
        <v>Lieutenant Descent : Verminous</v>
      </c>
      <c r="D52" s="6" t="s">
        <v>653</v>
      </c>
      <c r="E52" s="6" t="s">
        <v>653</v>
      </c>
      <c r="F52" s="6"/>
      <c r="G52" s="6"/>
      <c r="H52" t="str">
        <f t="shared" si="10"/>
        <v>expansion.verminous=Verminous Lieutenant Pack</v>
      </c>
      <c r="I52" t="str">
        <f t="shared" si="11"/>
        <v>expansion.verminous=Lieutenant Descent : Verminous</v>
      </c>
    </row>
    <row r="53" spans="1:13" x14ac:dyDescent="0.25">
      <c r="A53" s="6" t="str">
        <f t="shared" si="14"/>
        <v>expansion.tristayneolliven</v>
      </c>
      <c r="B53" s="6" t="str">
        <f t="shared" si="12"/>
        <v>Tristayne Olliven Lieutenant Pack</v>
      </c>
      <c r="C53" s="6" t="str">
        <f t="shared" si="13"/>
        <v>Lieutenant Descent : Tristayne Olliven</v>
      </c>
      <c r="D53" s="6" t="s">
        <v>654</v>
      </c>
      <c r="E53" s="6" t="s">
        <v>760</v>
      </c>
      <c r="F53" s="6"/>
      <c r="G53" s="6"/>
      <c r="H53" t="str">
        <f t="shared" si="10"/>
        <v>expansion.tristayneolliven=Tristayne Olliven Lieutenant Pack</v>
      </c>
      <c r="I53" t="str">
        <f t="shared" si="11"/>
        <v>expansion.tristayneolliven=Lieutenant Descent : Tristayne Olliven</v>
      </c>
    </row>
    <row r="54" spans="1:13" x14ac:dyDescent="0.25">
      <c r="A54" s="6" t="str">
        <f t="shared" si="14"/>
        <v>expansion.garganmirklace</v>
      </c>
      <c r="B54" s="6" t="str">
        <f t="shared" si="12"/>
        <v>Gargan Mirklace Lieutenant Pack</v>
      </c>
      <c r="C54" s="6" t="str">
        <f t="shared" si="13"/>
        <v>Lieutenant Descent : Gargan Mirklace</v>
      </c>
      <c r="D54" s="6" t="s">
        <v>655</v>
      </c>
      <c r="E54" s="6" t="s">
        <v>761</v>
      </c>
      <c r="F54" s="6"/>
      <c r="G54" s="6"/>
      <c r="H54" t="str">
        <f t="shared" si="10"/>
        <v>expansion.garganmirklace=Gargan Mirklace Lieutenant Pack</v>
      </c>
      <c r="I54" t="str">
        <f t="shared" si="11"/>
        <v>expansion.garganmirklace=Lieutenant Descent : Gargan Mirklace</v>
      </c>
    </row>
    <row r="55" spans="1:13" x14ac:dyDescent="0.25">
      <c r="A55" s="6" t="str">
        <f t="shared" si="14"/>
        <v>expansion.skarn</v>
      </c>
      <c r="B55" s="6" t="str">
        <f t="shared" si="12"/>
        <v>Skarn Lieutenant Pack</v>
      </c>
      <c r="C55" s="6" t="str">
        <f t="shared" si="13"/>
        <v>Lieutenant Descent : Skarn</v>
      </c>
      <c r="D55" s="6" t="s">
        <v>656</v>
      </c>
      <c r="E55" s="6" t="s">
        <v>656</v>
      </c>
      <c r="F55" s="6"/>
      <c r="G55" s="6"/>
      <c r="H55" t="str">
        <f t="shared" si="10"/>
        <v>expansion.skarn=Skarn Lieutenant Pack</v>
      </c>
      <c r="I55" t="str">
        <f t="shared" si="11"/>
        <v>expansion.skarn=Lieutenant Descent : Skarn</v>
      </c>
    </row>
    <row r="56" spans="1:13" x14ac:dyDescent="0.25">
      <c r="A56" s="6" t="str">
        <f t="shared" si="14"/>
        <v>expansion.kyndrithul</v>
      </c>
      <c r="B56" s="6" t="str">
        <f t="shared" si="12"/>
        <v>Kyndrithul Lieutenant Pack</v>
      </c>
      <c r="C56" s="6" t="str">
        <f t="shared" si="13"/>
        <v>Lieutenant Descent : Kyndrithul</v>
      </c>
      <c r="D56" s="6" t="s">
        <v>625</v>
      </c>
      <c r="E56" s="6" t="s">
        <v>625</v>
      </c>
      <c r="F56" s="6"/>
      <c r="G56" s="6"/>
      <c r="H56" t="str">
        <f t="shared" si="10"/>
        <v>expansion.kyndrithul=Kyndrithul Lieutenant Pack</v>
      </c>
      <c r="I56" t="str">
        <f t="shared" si="11"/>
        <v>expansion.kyndrithul=Lieutenant Descent : Kyndrithul</v>
      </c>
    </row>
    <row r="57" spans="1:13" x14ac:dyDescent="0.25">
      <c r="A57" s="6" t="str">
        <f t="shared" si="14"/>
        <v>expansion.zarihell</v>
      </c>
      <c r="B57" s="6" t="str">
        <f t="shared" si="12"/>
        <v>Zarihell Lieutenant Pack</v>
      </c>
      <c r="C57" s="6" t="str">
        <f t="shared" si="13"/>
        <v>Lieutenant Descent : Zarihell</v>
      </c>
      <c r="D57" s="6" t="s">
        <v>626</v>
      </c>
      <c r="E57" s="6" t="s">
        <v>626</v>
      </c>
      <c r="F57" s="6"/>
      <c r="G57" s="6"/>
      <c r="H57" t="str">
        <f t="shared" si="10"/>
        <v>expansion.zarihell=Zarihell Lieutenant Pack</v>
      </c>
      <c r="I57" t="str">
        <f t="shared" si="11"/>
        <v>expansion.zarihell=Lieutenant Descent : Zarihell</v>
      </c>
    </row>
    <row r="58" spans="1:13" x14ac:dyDescent="0.25">
      <c r="A58" s="6" t="str">
        <f t="shared" si="14"/>
        <v>expansion.ardusixerebus</v>
      </c>
      <c r="B58" s="6" t="str">
        <f t="shared" si="12"/>
        <v>Ardus Ix'Erebus Lieutenant Pack</v>
      </c>
      <c r="C58" s="6" t="str">
        <f t="shared" si="13"/>
        <v>Lieutenant Descent : Ardus Ix'Erebus</v>
      </c>
      <c r="D58" s="6" t="s">
        <v>627</v>
      </c>
      <c r="E58" s="6" t="s">
        <v>762</v>
      </c>
      <c r="F58" s="6"/>
      <c r="G58" s="6"/>
      <c r="H58" t="str">
        <f t="shared" si="10"/>
        <v>expansion.ardusixerebus=Ardus Ix'Erebus Lieutenant Pack</v>
      </c>
      <c r="I58" t="str">
        <f t="shared" si="11"/>
        <v>expansion.ardusixerebus=Lieutenant Descent : Ardus Ix'Erebus</v>
      </c>
    </row>
    <row r="61" spans="1:13" ht="15.75" x14ac:dyDescent="0.3">
      <c r="A61" s="6" t="s">
        <v>657</v>
      </c>
      <c r="B61" s="6" t="s">
        <v>87</v>
      </c>
      <c r="C61" s="6" t="s">
        <v>87</v>
      </c>
      <c r="D61" s="8"/>
      <c r="E61" s="8" t="s">
        <v>817</v>
      </c>
      <c r="F61" s="8"/>
      <c r="G61" s="8" t="s">
        <v>885</v>
      </c>
      <c r="H61" t="str">
        <f t="shared" ref="H61" si="15">A61&amp;"="&amp;B61</f>
        <v>hero.ashrian.d2e=Ashrian</v>
      </c>
      <c r="I61" t="str">
        <f t="shared" ref="I61" si="16">A61&amp;"="&amp;C61</f>
        <v>hero.ashrian.d2e=Ashrian</v>
      </c>
      <c r="J61" t="str">
        <f>A61&amp;".ability="&amp;D61</f>
        <v>hero.ashrian.d2e.ability=</v>
      </c>
      <c r="K61" t="str">
        <f>A61&amp;"ability="&amp;E61</f>
        <v>hero.ashrian.d2eability=Quand un monstre mineur commence son activation adjacent à vous, il est Sonné.</v>
      </c>
      <c r="L61" t="str">
        <f>A61&amp;".feat="&amp;F61</f>
        <v>hero.ashrian.d2e.feat=</v>
      </c>
      <c r="M61" t="str">
        <f>A61&amp;".feat="&amp;G61</f>
        <v>hero.ashrian.d2e.feat=∞ : choisissez un monstre à 3 cases ou moins de vous. Chaque monstre de ce groupe de monstre est Sonné.</v>
      </c>
    </row>
    <row r="62" spans="1:13" ht="15.75" x14ac:dyDescent="0.3">
      <c r="A62" s="6" t="s">
        <v>658</v>
      </c>
      <c r="B62" s="6" t="s">
        <v>88</v>
      </c>
      <c r="C62" s="6" t="s">
        <v>763</v>
      </c>
      <c r="D62" s="8"/>
      <c r="E62" s="8" t="s">
        <v>818</v>
      </c>
      <c r="F62" s="8"/>
      <c r="G62" s="8" t="s">
        <v>886</v>
      </c>
      <c r="H62" t="str">
        <f t="shared" ref="H62:H125" si="17">A62&amp;"="&amp;B62</f>
        <v>hero.avric.d2e=Avric Albright</v>
      </c>
      <c r="I62" t="str">
        <f t="shared" ref="I62:I125" si="18">A62&amp;"="&amp;C62</f>
        <v>hero.avric.d2e=Avric Touvif</v>
      </c>
      <c r="J62" t="str">
        <f t="shared" ref="J62:J125" si="19">A62&amp;".ability="&amp;D62</f>
        <v>hero.avric.d2e.ability=</v>
      </c>
      <c r="K62" t="str">
        <f t="shared" ref="K62:K125" si="20">A62&amp;"ability="&amp;E62</f>
        <v>hero.avric.d2eability=Chaque héros à 3 case ou moins de vous (vous y compris) gagne " ± : récupérez 1 ≥ " à tous les jets d'attaque.</v>
      </c>
      <c r="L62" t="str">
        <f t="shared" ref="L62:L125" si="21">A62&amp;".feat="&amp;F62</f>
        <v>hero.avric.d2e.feat=</v>
      </c>
      <c r="M62" t="str">
        <f t="shared" ref="M62:M125" si="22">A62&amp;".feat="&amp;G62</f>
        <v>hero.avric.d2e.feat=∞ : lancez deux dés rouge de pouvoir. Chaque héros à 3 cases ou moins de vous (vous y compris) peut récupérer autaut de ≥ que de ≥ obtenus.</v>
      </c>
    </row>
    <row r="63" spans="1:13" ht="15.75" x14ac:dyDescent="0.3">
      <c r="A63" s="6" t="s">
        <v>659</v>
      </c>
      <c r="B63" s="6" t="s">
        <v>90</v>
      </c>
      <c r="C63" s="6" t="s">
        <v>764</v>
      </c>
      <c r="D63" s="8"/>
      <c r="E63" s="8" t="s">
        <v>819</v>
      </c>
      <c r="F63" s="8"/>
      <c r="G63" s="8" t="s">
        <v>887</v>
      </c>
      <c r="H63" t="str">
        <f t="shared" si="17"/>
        <v>hero.grisban.d2e=Grisban the Thirsty</v>
      </c>
      <c r="I63" t="str">
        <f t="shared" si="18"/>
        <v>hero.grisban.d2e=Grisban l'Assoiffé</v>
      </c>
      <c r="J63" t="str">
        <f t="shared" si="19"/>
        <v>hero.grisban.d2e.ability=</v>
      </c>
      <c r="K63" t="str">
        <f t="shared" si="20"/>
        <v>hero.grisban.d2eability=Chaque fois que vous effectuez une action  repos, vous pouvez immédiatement vous défausser d'une carte Condition.</v>
      </c>
      <c r="L63" t="str">
        <f t="shared" si="21"/>
        <v>hero.grisban.d2e.feat=</v>
      </c>
      <c r="M63" t="str">
        <f t="shared" si="22"/>
        <v>hero.grisban.d2e.feat=À utiliser durant votre tour pour faire une action d'attaque supplémentaire. Ceci est en plus des 2 actions de votre tour.</v>
      </c>
    </row>
    <row r="64" spans="1:13" ht="15.75" x14ac:dyDescent="0.3">
      <c r="A64" s="6" t="s">
        <v>660</v>
      </c>
      <c r="B64" s="6" t="s">
        <v>93</v>
      </c>
      <c r="C64" s="6" t="s">
        <v>765</v>
      </c>
      <c r="D64" s="8"/>
      <c r="E64" s="8" t="s">
        <v>820</v>
      </c>
      <c r="F64" s="8"/>
      <c r="G64" s="8" t="s">
        <v>888</v>
      </c>
      <c r="H64" t="str">
        <f t="shared" si="17"/>
        <v>hero.jain.d2e=Jain Fairwood</v>
      </c>
      <c r="I64" t="str">
        <f t="shared" si="18"/>
        <v>hero.jain.d2e=Jain Boisjuste</v>
      </c>
      <c r="J64" t="str">
        <f t="shared" si="19"/>
        <v>hero.jain.d2e.ability=</v>
      </c>
      <c r="K64" t="str">
        <f t="shared" si="20"/>
        <v>hero.jain.d2eability=Quand vous subissez des ≥ d'une attaque, vous pouvez choisir de subir tout ou une partie de ce montant en ∏ à la place. Vous ne pouvez pas subir plus de ∏ que votre Endurance.</v>
      </c>
      <c r="L64" t="str">
        <f t="shared" si="21"/>
        <v>hero.jain.d2e.feat=</v>
      </c>
      <c r="M64" t="str">
        <f t="shared" si="22"/>
        <v>hero.jain.d2e.feat=∞ : vous pouvez vous déplacer du double de votre Vitesse et faire une attaque. Cette attaque peut être faite avant, après ou pendant ce mouvement.</v>
      </c>
    </row>
    <row r="65" spans="1:13" ht="15.75" x14ac:dyDescent="0.3">
      <c r="A65" s="6" t="s">
        <v>661</v>
      </c>
      <c r="B65" s="6" t="s">
        <v>95</v>
      </c>
      <c r="C65" s="6" t="s">
        <v>766</v>
      </c>
      <c r="D65" s="8"/>
      <c r="E65" s="8" t="s">
        <v>821</v>
      </c>
      <c r="F65" s="8"/>
      <c r="G65" s="8" t="s">
        <v>889</v>
      </c>
      <c r="H65" t="str">
        <f t="shared" si="17"/>
        <v>hero.leoric.d2e=Leoric of the Book</v>
      </c>
      <c r="I65" t="str">
        <f t="shared" si="18"/>
        <v>hero.leoric.d2e=Leoric l'Érudit</v>
      </c>
      <c r="J65" t="str">
        <f t="shared" si="19"/>
        <v>hero.leoric.d2e.ability=</v>
      </c>
      <c r="K65" t="str">
        <f t="shared" si="20"/>
        <v>hero.leoric.d2eability=Chaque monstre à 3 cases ou moins de vous inflige -1 ≥ à tous les jets d'attaque (jusqu'à un minimum de 1).</v>
      </c>
      <c r="L65" t="str">
        <f t="shared" si="21"/>
        <v>hero.leoric.d2e.feat=</v>
      </c>
      <c r="M65" t="str">
        <f t="shared" si="22"/>
        <v>hero.leoric.d2e.feat=∞ : faites une attaque avec une arme magique. Cette attaque ignore la portée et cible chaque personnage adjacent à vous. Vous ne faites qu'un jet d'attaque mais chaque personnage lance ses dés de défense séparément.</v>
      </c>
    </row>
    <row r="66" spans="1:13" ht="15.75" x14ac:dyDescent="0.3">
      <c r="A66" s="6" t="s">
        <v>662</v>
      </c>
      <c r="B66" s="6" t="s">
        <v>91</v>
      </c>
      <c r="C66" s="6" t="s">
        <v>91</v>
      </c>
      <c r="D66" s="8"/>
      <c r="E66" s="8" t="s">
        <v>822</v>
      </c>
      <c r="F66" s="8"/>
      <c r="G66" s="8" t="s">
        <v>890</v>
      </c>
      <c r="H66" t="str">
        <f t="shared" si="17"/>
        <v>hero.syndrael.d2e=Syndrael</v>
      </c>
      <c r="I66" t="str">
        <f t="shared" si="18"/>
        <v>hero.syndrael.d2e=Syndrael</v>
      </c>
      <c r="J66" t="str">
        <f t="shared" si="19"/>
        <v>hero.syndrael.d2e.ability=</v>
      </c>
      <c r="K66" t="str">
        <f t="shared" si="20"/>
        <v>hero.syndrael.d2eability=Si vous ne vous êtes pas déplacé à ce tour, vous récupérez 2 ∏ à la fin de votre tour.</v>
      </c>
      <c r="L66" t="str">
        <f t="shared" si="21"/>
        <v>hero.syndrael.d2e.feat=</v>
      </c>
      <c r="M66" t="str">
        <f t="shared" si="22"/>
        <v>hero.syndrael.d2e.feat=À utiliser durant votre tour pour choisir un héros à 3 cases ou moins de vous. Vous et ce héros pouvez immédiatement faire une action de mouvement. Ceci est en plus des 2 actions que chaque héros reçoit lors de son tour.</v>
      </c>
    </row>
    <row r="67" spans="1:13" ht="15.75" x14ac:dyDescent="0.3">
      <c r="A67" s="6" t="s">
        <v>663</v>
      </c>
      <c r="B67" s="6" t="s">
        <v>94</v>
      </c>
      <c r="C67" s="6" t="s">
        <v>767</v>
      </c>
      <c r="D67" s="8"/>
      <c r="E67" s="8" t="s">
        <v>823</v>
      </c>
      <c r="F67" s="8"/>
      <c r="G67" s="8" t="s">
        <v>891</v>
      </c>
      <c r="H67" t="str">
        <f t="shared" si="17"/>
        <v>hero.tomble.d2e=Tomble Burrowell</v>
      </c>
      <c r="I67" t="str">
        <f t="shared" si="18"/>
        <v>hero.tomble.d2e=Tomble Terrier</v>
      </c>
      <c r="J67" t="str">
        <f t="shared" si="19"/>
        <v>hero.tomble.d2e.ability=</v>
      </c>
      <c r="K67" t="str">
        <f t="shared" si="20"/>
        <v>hero.tomble.d2eability=Si vous êtes attaqué quand vous êtes adjacent à au moins un autre héros, vous pouvez choisir un héros adjacent et ajouter la réserve de défense de ce héros à la vôtre.</v>
      </c>
      <c r="L67" t="str">
        <f t="shared" si="21"/>
        <v>hero.tomble.d2e.feat=</v>
      </c>
      <c r="M67" t="str">
        <f t="shared" si="22"/>
        <v>hero.tomble.d2e.feat=∞ : retirez votre figurine du plateau et placez un pion Héros dans votre case. Au début de votre prochain tour, placez votre figurine dans une case vide à 4 cases ou moins de votre pion Héros.</v>
      </c>
    </row>
    <row r="68" spans="1:13" ht="15.75" x14ac:dyDescent="0.3">
      <c r="A68" s="6" t="s">
        <v>664</v>
      </c>
      <c r="B68" s="6" t="s">
        <v>96</v>
      </c>
      <c r="C68" s="6" t="s">
        <v>768</v>
      </c>
      <c r="D68" s="8"/>
      <c r="E68" s="8" t="s">
        <v>824</v>
      </c>
      <c r="F68" s="8"/>
      <c r="G68" s="8" t="s">
        <v>892</v>
      </c>
      <c r="H68" t="str">
        <f t="shared" si="17"/>
        <v>hero.tarha.d2e=Widow Tarha</v>
      </c>
      <c r="I68" t="str">
        <f t="shared" si="18"/>
        <v>hero.tarha.d2e=Tahra la Veuve</v>
      </c>
      <c r="J68" t="str">
        <f t="shared" si="19"/>
        <v>hero.tarha.d2e.ability=</v>
      </c>
      <c r="K68" t="str">
        <f t="shared" si="20"/>
        <v>hero.tarha.d2eability=Une fois par round, après avoir lancé les dés pour une attaque, vous pouvez relancer 1 dé d'attaque ou de pouvoir. Vous devez garder le nouveau résultat.</v>
      </c>
      <c r="L68" t="str">
        <f t="shared" si="21"/>
        <v>hero.tarha.d2e.feat=</v>
      </c>
      <c r="M68" t="str">
        <f t="shared" si="22"/>
        <v>hero.tarha.d2e.feat=∞ : effectuez une attaque. Cette attaque affecte 2 monstres différents dans votre ligne de vue. Vous ne faites qu'un jet d'attaque, mais chaque monstre lance ses dés de défense séparément. Les deux monstres sont considérés comme les cibles de votre attaque.</v>
      </c>
    </row>
    <row r="69" spans="1:13" ht="15.75" x14ac:dyDescent="0.3">
      <c r="A69" s="6" t="s">
        <v>665</v>
      </c>
      <c r="B69" s="6" t="s">
        <v>102</v>
      </c>
      <c r="C69" s="6" t="s">
        <v>769</v>
      </c>
      <c r="D69" s="8"/>
      <c r="E69" s="8" t="s">
        <v>825</v>
      </c>
      <c r="F69" s="8"/>
      <c r="G69" s="8" t="s">
        <v>893</v>
      </c>
      <c r="H69" t="str">
        <f t="shared" si="17"/>
        <v>hero.quellen.lotw=High Mage Quellen</v>
      </c>
      <c r="I69" t="str">
        <f t="shared" si="18"/>
        <v>hero.quellen.lotw=Haut Mage Quellen</v>
      </c>
      <c r="J69" t="str">
        <f t="shared" si="19"/>
        <v>hero.quellen.lotw.ability=</v>
      </c>
      <c r="K69" t="str">
        <f t="shared" si="20"/>
        <v>hero.quellen.lotwability=Au début de votre tour, vous pouvez choisir un autre héros à 3 cases ou moins de vous. Si celui-ci au au moins 1 pion Fatigue sur sa fiche, vous récupéréz 1 ∏. S'il a un  nombre de pion  Fatigue égal à son Endurance, vous récupérez 2 ∏.</v>
      </c>
      <c r="L69" t="str">
        <f t="shared" si="21"/>
        <v>hero.quellen.lotw.feat=</v>
      </c>
      <c r="M69" t="str">
        <f t="shared" si="22"/>
        <v>hero.quellen.lotw.feat=À utiliser au début de votre tour pour ajouter 4 à votre Endurance pendant le reste de ce tour. À la fin de votre tour, récupérez toute votre ∏.</v>
      </c>
    </row>
    <row r="70" spans="1:13" ht="15.75" x14ac:dyDescent="0.3">
      <c r="A70" s="6" t="s">
        <v>666</v>
      </c>
      <c r="B70" s="6" t="s">
        <v>101</v>
      </c>
      <c r="C70" s="6" t="s">
        <v>770</v>
      </c>
      <c r="D70" s="8"/>
      <c r="E70" s="8" t="s">
        <v>826</v>
      </c>
      <c r="F70" s="8"/>
      <c r="G70" s="8" t="s">
        <v>894</v>
      </c>
      <c r="H70" t="str">
        <f t="shared" si="17"/>
        <v>hero.reynhart.lotw=Reynhart the Worthy</v>
      </c>
      <c r="I70" t="str">
        <f t="shared" si="18"/>
        <v>hero.reynhart.lotw=Reynhart le Méritant</v>
      </c>
      <c r="J70" t="str">
        <f t="shared" si="19"/>
        <v>hero.reynhart.lotw.ability=</v>
      </c>
      <c r="K70" t="str">
        <f t="shared" si="20"/>
        <v>hero.reynhart.lotwability=Si vous obtenez un X sur un jet d'attaque, vous pouvez choisir de subir 1 ∏ pour relancer 1 dé d'attaque. Limité à 1 fois par attaque.</v>
      </c>
      <c r="L70" t="str">
        <f t="shared" si="21"/>
        <v>hero.reynhart.lotw.feat=</v>
      </c>
      <c r="M70" t="str">
        <f t="shared" si="22"/>
        <v>hero.reynhart.lotw.feat=À utiliser après avoir obtenu un X sur un jet d'attaque pour récupérer tous vos ∏ et relancer tout ou partie des dés de votre réserve d'attaque.</v>
      </c>
    </row>
    <row r="71" spans="1:13" ht="15.75" x14ac:dyDescent="0.3">
      <c r="A71" s="6" t="s">
        <v>667</v>
      </c>
      <c r="B71" s="6" t="s">
        <v>108</v>
      </c>
      <c r="C71" s="6" t="s">
        <v>771</v>
      </c>
      <c r="D71" s="8"/>
      <c r="E71" s="8"/>
      <c r="F71" s="8"/>
      <c r="G71" s="8" t="s">
        <v>895</v>
      </c>
      <c r="H71" t="str">
        <f t="shared" si="17"/>
        <v>hero.dezra.lor=Dezra the Vile</v>
      </c>
      <c r="I71" t="str">
        <f t="shared" si="18"/>
        <v>hero.dezra.lor=Dezra la Scandaleuse</v>
      </c>
      <c r="J71" t="str">
        <f t="shared" si="19"/>
        <v>hero.dezra.lor.ability=</v>
      </c>
      <c r="K71" t="str">
        <f t="shared" si="20"/>
        <v>hero.dezra.lorability=</v>
      </c>
      <c r="L71" t="str">
        <f t="shared" si="21"/>
        <v>hero.dezra.lor.feat=</v>
      </c>
      <c r="M71" t="str">
        <f t="shared" si="22"/>
        <v>hero.dezra.lor.feat=Use when the overlord chooses to activate a monster figure adjacent to you, before he performs any actions. All monsters adjacent to you are Immobilized.</v>
      </c>
    </row>
    <row r="72" spans="1:13" ht="15.75" x14ac:dyDescent="0.3">
      <c r="A72" s="6" t="s">
        <v>668</v>
      </c>
      <c r="B72" s="6" t="s">
        <v>106</v>
      </c>
      <c r="C72" s="6" t="s">
        <v>106</v>
      </c>
      <c r="D72" s="8"/>
      <c r="E72" s="8"/>
      <c r="F72" s="8"/>
      <c r="G72" s="8" t="s">
        <v>896</v>
      </c>
      <c r="H72" t="str">
        <f t="shared" si="17"/>
        <v>hero.logan.lor=Logan Lashley</v>
      </c>
      <c r="I72" t="str">
        <f t="shared" si="18"/>
        <v>hero.logan.lor=Logan Lashley</v>
      </c>
      <c r="J72" t="str">
        <f t="shared" si="19"/>
        <v>hero.logan.lor.ability=</v>
      </c>
      <c r="K72" t="str">
        <f t="shared" si="20"/>
        <v>hero.logan.lorability=</v>
      </c>
      <c r="L72" t="str">
        <f t="shared" si="21"/>
        <v>hero.logan.lor.feat=</v>
      </c>
      <c r="M72" t="str">
        <f t="shared" si="22"/>
        <v>hero.logan.lor.feat=Use after one of your attacks deals at least 1 Heart (after rolling defense dice). You may move up to your Speed and perform an attack. This does not require an action and the attack may be performed before, after, or during this movement.</v>
      </c>
    </row>
    <row r="73" spans="1:13" ht="15.75" x14ac:dyDescent="0.3">
      <c r="A73" s="6" t="s">
        <v>669</v>
      </c>
      <c r="B73" s="6" t="s">
        <v>105</v>
      </c>
      <c r="C73" s="6" t="s">
        <v>772</v>
      </c>
      <c r="D73" s="8"/>
      <c r="E73" s="8"/>
      <c r="F73" s="8"/>
      <c r="G73" s="8" t="s">
        <v>897</v>
      </c>
      <c r="H73" t="str">
        <f t="shared" si="17"/>
        <v>hero.durik.lor=Pathfinder Durik</v>
      </c>
      <c r="I73" t="str">
        <f t="shared" si="18"/>
        <v>hero.durik.lor=Durik l'Eclaireur</v>
      </c>
      <c r="J73" t="str">
        <f t="shared" si="19"/>
        <v>hero.durik.lor.ability=</v>
      </c>
      <c r="K73" t="str">
        <f t="shared" si="20"/>
        <v>hero.durik.lorability=</v>
      </c>
      <c r="L73" t="str">
        <f t="shared" si="21"/>
        <v>hero.durik.lor.feat=</v>
      </c>
      <c r="M73" t="str">
        <f t="shared" si="22"/>
        <v>hero.durik.lor.feat=Use when you move out of a space containing a monster to immediately perform an attack targeting that monster. This attack does not require an action and gains Surge: Pierce 3</v>
      </c>
    </row>
    <row r="74" spans="1:13" ht="15.75" x14ac:dyDescent="0.3">
      <c r="A74" s="6" t="s">
        <v>670</v>
      </c>
      <c r="B74" s="6" t="s">
        <v>107</v>
      </c>
      <c r="C74" s="6" t="s">
        <v>773</v>
      </c>
      <c r="D74" s="8"/>
      <c r="E74" s="8"/>
      <c r="F74" s="8"/>
      <c r="G74" s="8" t="s">
        <v>898</v>
      </c>
      <c r="H74" t="str">
        <f t="shared" si="17"/>
        <v>hero.ulma.lor=Ulma Grimstone</v>
      </c>
      <c r="I74" t="str">
        <f t="shared" si="18"/>
        <v>hero.ulma.lor=Ulma Tristepierre</v>
      </c>
      <c r="J74" t="str">
        <f t="shared" si="19"/>
        <v>hero.ulma.lor.ability=</v>
      </c>
      <c r="K74" t="str">
        <f t="shared" si="20"/>
        <v>hero.ulma.lorability=</v>
      </c>
      <c r="L74" t="str">
        <f t="shared" si="21"/>
        <v>hero.ulma.lor.feat=</v>
      </c>
      <c r="M74" t="str">
        <f t="shared" si="22"/>
        <v>hero.ulma.lor.feat=Use during your turn to flip one of your facedown Potion Search cards faceup. In addition, each hero adjacent to you may also flip one of their facedown Potion Search cards faceup.</v>
      </c>
    </row>
    <row r="75" spans="1:13" ht="15.75" x14ac:dyDescent="0.3">
      <c r="A75" s="6" t="s">
        <v>671</v>
      </c>
      <c r="B75" s="6" t="s">
        <v>114</v>
      </c>
      <c r="C75" s="6" t="s">
        <v>774</v>
      </c>
      <c r="D75" s="8"/>
      <c r="E75" s="8"/>
      <c r="F75" s="8"/>
      <c r="G75" s="8" t="s">
        <v>899</v>
      </c>
      <c r="H75" t="str">
        <f t="shared" si="17"/>
        <v>hero.augur.tt=Augur Grison</v>
      </c>
      <c r="I75" t="str">
        <f t="shared" si="18"/>
        <v>hero.augur.tt=Augur Grisom</v>
      </c>
      <c r="J75" t="str">
        <f t="shared" si="19"/>
        <v>hero.augur.tt.ability=</v>
      </c>
      <c r="K75" t="str">
        <f t="shared" si="20"/>
        <v>hero.augur.ttability=</v>
      </c>
      <c r="L75" t="str">
        <f t="shared" si="21"/>
        <v>hero.augur.tt.feat=</v>
      </c>
      <c r="M75" t="str">
        <f t="shared" si="22"/>
        <v xml:space="preserve">hero.augur.tt.feat=Use during your turn. Each hero in your line of sight recovers 2 Heart and 2 Fatigue. </v>
      </c>
    </row>
    <row r="76" spans="1:13" ht="15.75" x14ac:dyDescent="0.3">
      <c r="A76" s="6" t="s">
        <v>672</v>
      </c>
      <c r="B76" s="6" t="s">
        <v>113</v>
      </c>
      <c r="C76" s="6" t="s">
        <v>775</v>
      </c>
      <c r="D76" s="8"/>
      <c r="E76" s="8"/>
      <c r="F76" s="8"/>
      <c r="G76" s="8" t="s">
        <v>900</v>
      </c>
      <c r="H76" t="str">
        <f t="shared" si="17"/>
        <v>hero.roganna.tt=Roganna the Shade</v>
      </c>
      <c r="I76" t="str">
        <f t="shared" si="18"/>
        <v>hero.roganna.tt=Roganna l'Ombre</v>
      </c>
      <c r="J76" t="str">
        <f t="shared" si="19"/>
        <v>hero.roganna.tt.ability=</v>
      </c>
      <c r="K76" t="str">
        <f t="shared" si="20"/>
        <v>hero.roganna.ttability=</v>
      </c>
      <c r="L76" t="str">
        <f t="shared" si="21"/>
        <v>hero.roganna.tt.feat=</v>
      </c>
      <c r="M76" t="str">
        <f t="shared" si="22"/>
        <v xml:space="preserve">hero.roganna.tt.feat=Use at the end of your turn. Until the start of your next turn, each hero within 3 spaces of you may only be targeted by an attack if the attacking monster is adjacent to the targeted hero. </v>
      </c>
    </row>
    <row r="77" spans="1:13" ht="15.75" x14ac:dyDescent="0.3">
      <c r="A77" s="6" t="s">
        <v>673</v>
      </c>
      <c r="B77" s="6" t="s">
        <v>115</v>
      </c>
      <c r="C77" s="6" t="s">
        <v>814</v>
      </c>
      <c r="D77" s="8"/>
      <c r="E77" s="8"/>
      <c r="F77" s="8"/>
      <c r="G77" s="8" t="s">
        <v>901</v>
      </c>
      <c r="H77" t="str">
        <f t="shared" si="17"/>
        <v>hero.orkell.son=Orkell the Swift</v>
      </c>
      <c r="I77" t="str">
        <f t="shared" si="18"/>
        <v>hero.orkell.son=Orkell le Vif</v>
      </c>
      <c r="J77" t="str">
        <f t="shared" si="19"/>
        <v>hero.orkell.son.ability=</v>
      </c>
      <c r="K77" t="str">
        <f t="shared" si="20"/>
        <v>hero.orkell.sonability=</v>
      </c>
      <c r="L77" t="str">
        <f t="shared" si="21"/>
        <v>hero.orkell.son.feat=</v>
      </c>
      <c r="M77" t="str">
        <f t="shared" si="22"/>
        <v>hero.orkell.son.feat=Use during your turn, while you are knocked out, to perform a stand up action. Then, you may either recover all Heart or move each monster adjacent to your figure 1 space. You can still perform 2 actions this turn.</v>
      </c>
    </row>
    <row r="78" spans="1:13" ht="15.75" x14ac:dyDescent="0.3">
      <c r="A78" s="6" t="s">
        <v>674</v>
      </c>
      <c r="B78" s="6" t="s">
        <v>117</v>
      </c>
      <c r="C78" s="6" t="s">
        <v>816</v>
      </c>
      <c r="D78" s="8"/>
      <c r="E78" s="8" t="s">
        <v>883</v>
      </c>
      <c r="F78" s="8"/>
      <c r="G78" s="8" t="s">
        <v>902</v>
      </c>
      <c r="H78" t="str">
        <f t="shared" si="17"/>
        <v>hero.ravaella.son=Ravaella Lightfoot</v>
      </c>
      <c r="I78" t="str">
        <f t="shared" si="18"/>
        <v>hero.ravaella.son=Ravaella Piedléger</v>
      </c>
      <c r="J78" t="str">
        <f t="shared" si="19"/>
        <v>hero.ravaella.son.ability=</v>
      </c>
      <c r="K78" t="str">
        <f t="shared" si="20"/>
        <v>hero.ravaella.sonability=Si vous obtenez 1 ou plusieurs faces vierges en lançant les dés de défense, ajoutez 1 ≤ à votre résultat de défense.</v>
      </c>
      <c r="L78" t="str">
        <f t="shared" si="21"/>
        <v>hero.ravaella.son.feat=</v>
      </c>
      <c r="M78" t="str">
        <f t="shared" si="22"/>
        <v xml:space="preserve">hero.ravaella.son.feat=Use when you are attacked, after you roll defense dice, to test Knowledge and Awareness. For each test you pass, add 3 Shield to your defense results. </v>
      </c>
    </row>
    <row r="79" spans="1:13" ht="15.75" x14ac:dyDescent="0.3">
      <c r="A79" s="6" t="s">
        <v>675</v>
      </c>
      <c r="B79" s="6" t="s">
        <v>118</v>
      </c>
      <c r="C79" s="6" t="s">
        <v>118</v>
      </c>
      <c r="D79" s="8"/>
      <c r="E79" s="8"/>
      <c r="F79" s="8"/>
      <c r="G79" s="8" t="s">
        <v>903</v>
      </c>
      <c r="H79" t="str">
        <f t="shared" si="17"/>
        <v>hero.rendiel.son=Rendiel</v>
      </c>
      <c r="I79" t="str">
        <f t="shared" si="18"/>
        <v>hero.rendiel.son=Rendiel</v>
      </c>
      <c r="J79" t="str">
        <f t="shared" si="19"/>
        <v>hero.rendiel.son.ability=</v>
      </c>
      <c r="K79" t="str">
        <f t="shared" si="20"/>
        <v>hero.rendiel.sonability=</v>
      </c>
      <c r="L79" t="str">
        <f t="shared" si="21"/>
        <v>hero.rendiel.son.feat=</v>
      </c>
      <c r="M79" t="str">
        <f t="shared" si="22"/>
        <v xml:space="preserve">hero.rendiel.son.feat=Action: Revive an adjacent, knocked-out hero. Instead of rolling 2 red power dice, that hero recovers all Heart and Fatigue. </v>
      </c>
    </row>
    <row r="80" spans="1:13" ht="15.75" x14ac:dyDescent="0.3">
      <c r="A80" s="6" t="s">
        <v>676</v>
      </c>
      <c r="B80" s="6" t="s">
        <v>116</v>
      </c>
      <c r="C80" s="6" t="s">
        <v>815</v>
      </c>
      <c r="D80" s="8"/>
      <c r="E80" s="9" t="s">
        <v>884</v>
      </c>
      <c r="F80" s="8"/>
      <c r="G80" s="8" t="s">
        <v>904</v>
      </c>
      <c r="H80" t="str">
        <f t="shared" si="17"/>
        <v>hero.tinashi.son=Tinashi the Wanderer</v>
      </c>
      <c r="I80" t="str">
        <f t="shared" si="18"/>
        <v>hero.tinashi.son=Tinashi la Voyageuse</v>
      </c>
      <c r="J80" t="str">
        <f t="shared" si="19"/>
        <v>hero.tinashi.son.ability=</v>
      </c>
      <c r="K80" t="str">
        <f t="shared" si="20"/>
        <v>hero.tinashi.sonability=Chaque fois que vous réussissez à vaincre un monstre, vous récupérez 1 ∏.</v>
      </c>
      <c r="L80" t="str">
        <f t="shared" si="21"/>
        <v>hero.tinashi.son.feat=</v>
      </c>
      <c r="M80" t="str">
        <f t="shared" si="22"/>
        <v>hero.tinashi.son.feat=Use during your turn to choose an empty space within 3 spaces of your figure. Remove your figure from the map and place it in the chosen space.</v>
      </c>
    </row>
    <row r="81" spans="1:13" ht="15.75" x14ac:dyDescent="0.3">
      <c r="A81" s="6" t="s">
        <v>677</v>
      </c>
      <c r="B81" s="6" t="s">
        <v>119</v>
      </c>
      <c r="C81" s="6" t="s">
        <v>812</v>
      </c>
      <c r="D81" s="8"/>
      <c r="E81" s="8"/>
      <c r="F81" s="8"/>
      <c r="G81" s="8" t="s">
        <v>905</v>
      </c>
      <c r="H81" t="str">
        <f t="shared" si="17"/>
        <v>hero.alys.mor=Alys Raine</v>
      </c>
      <c r="I81" t="str">
        <f t="shared" si="18"/>
        <v>hero.alys.mor=Alys Bruyne</v>
      </c>
      <c r="J81" t="str">
        <f t="shared" si="19"/>
        <v>hero.alys.mor.ability=</v>
      </c>
      <c r="K81" t="str">
        <f t="shared" si="20"/>
        <v>hero.alys.morability=</v>
      </c>
      <c r="L81" t="str">
        <f t="shared" si="21"/>
        <v>hero.alys.mor.feat=</v>
      </c>
      <c r="M81" t="str">
        <f t="shared" si="22"/>
        <v>hero.alys.mor.feat=Use during a player's turn to refresh all exhausted cards in your play area and recover 2 Fatigue.</v>
      </c>
    </row>
    <row r="82" spans="1:13" ht="15.75" x14ac:dyDescent="0.3">
      <c r="A82" s="6" t="s">
        <v>678</v>
      </c>
      <c r="B82" s="6" t="s">
        <v>120</v>
      </c>
      <c r="C82" s="6" t="s">
        <v>813</v>
      </c>
      <c r="D82" s="8"/>
      <c r="E82" s="8"/>
      <c r="F82" s="8"/>
      <c r="G82" s="8" t="s">
        <v>906</v>
      </c>
      <c r="H82" t="str">
        <f t="shared" si="17"/>
        <v>hero.thaiden.mor=Thaiden Mistpeak</v>
      </c>
      <c r="I82" t="str">
        <f t="shared" si="18"/>
        <v>hero.thaiden.mor=Thaiden Montbrume</v>
      </c>
      <c r="J82" t="str">
        <f t="shared" si="19"/>
        <v>hero.thaiden.mor.ability=</v>
      </c>
      <c r="K82" t="str">
        <f t="shared" si="20"/>
        <v>hero.thaiden.morability=</v>
      </c>
      <c r="L82" t="str">
        <f t="shared" si="21"/>
        <v>hero.thaiden.mor.feat=</v>
      </c>
      <c r="M82" t="str">
        <f t="shared" si="22"/>
        <v>hero.thaiden.mor.feat=Use when a monster enters an empty space adjacent to you. The monster is Immobilized, and you immediately move up to 3 spaces.</v>
      </c>
    </row>
    <row r="83" spans="1:13" ht="15.75" x14ac:dyDescent="0.3">
      <c r="A83" s="6" t="s">
        <v>679</v>
      </c>
      <c r="B83" s="6" t="s">
        <v>130</v>
      </c>
      <c r="C83" s="6" t="s">
        <v>776</v>
      </c>
      <c r="D83" s="8"/>
      <c r="E83" s="8" t="s">
        <v>827</v>
      </c>
      <c r="F83" s="8"/>
      <c r="G83" s="8" t="s">
        <v>907</v>
      </c>
      <c r="H83" t="str">
        <f t="shared" si="17"/>
        <v>hero.mok.ooto=Elder Mok</v>
      </c>
      <c r="I83" t="str">
        <f t="shared" si="18"/>
        <v>hero.mok.ooto=Mok le Spirite</v>
      </c>
      <c r="J83" t="str">
        <f t="shared" si="19"/>
        <v>hero.mok.ooto.ability=</v>
      </c>
      <c r="K83" t="str">
        <f t="shared" si="20"/>
        <v>hero.mok.ootoability=Chaque fois qu'un  héros à 3 case ou moins de vous récupère au moins 1 ≥, vous vous soignez d'1 ≥. Chaque fois qu'un  héros à 3 case ou moins de vous récupère au moins 1 ∏, vous vous soignez d'1 ∏.</v>
      </c>
      <c r="L83" t="str">
        <f t="shared" si="21"/>
        <v>hero.mok.ooto.feat=</v>
      </c>
      <c r="M83" t="str">
        <f t="shared" si="22"/>
        <v>hero.mok.ooto.feat=À utiliser au début de votre tour pour regarder la main de cartes Seigneur du Mal du Seigneur du Mal. Défaussez 1 carte de votre choix.</v>
      </c>
    </row>
    <row r="84" spans="1:13" ht="15.75" x14ac:dyDescent="0.3">
      <c r="A84" s="6" t="s">
        <v>680</v>
      </c>
      <c r="B84" s="6" t="s">
        <v>129</v>
      </c>
      <c r="C84" s="6" t="s">
        <v>777</v>
      </c>
      <c r="D84" s="8"/>
      <c r="E84" s="8" t="s">
        <v>828</v>
      </c>
      <c r="F84" s="8"/>
      <c r="G84" s="8" t="s">
        <v>908</v>
      </c>
      <c r="H84" t="str">
        <f t="shared" si="17"/>
        <v>hero.laurel.ooto=Laurel of Bloodwood</v>
      </c>
      <c r="I84" t="str">
        <f t="shared" si="18"/>
        <v>hero.laurel.ooto=Laurel de Boisanglant</v>
      </c>
      <c r="J84" t="str">
        <f t="shared" si="19"/>
        <v>hero.laurel.ooto.ability=</v>
      </c>
      <c r="K84" t="str">
        <f t="shared" si="20"/>
        <v>hero.laurel.ootoability=Chaque fois que vous faites une attaque à distance et que le total de portée est plus que ce qui est nécessaire pour atteindre votre cible, infligez +1 ≥.</v>
      </c>
      <c r="L84" t="str">
        <f t="shared" si="21"/>
        <v>hero.laurel.ooto.feat=</v>
      </c>
      <c r="M84" t="str">
        <f t="shared" si="22"/>
        <v>hero.laurel.ooto.feat=∞ : faites une attaque avec une arme à distance, en ignorant la portée obtenue. Cette attaque ne peut pas rater à cause d'un X ou d'une portée insuffisante.</v>
      </c>
    </row>
    <row r="85" spans="1:13" ht="15.75" x14ac:dyDescent="0.3">
      <c r="A85" s="6" t="s">
        <v>681</v>
      </c>
      <c r="B85" s="6" t="s">
        <v>131</v>
      </c>
      <c r="C85" s="6" t="s">
        <v>131</v>
      </c>
      <c r="D85" s="8"/>
      <c r="E85" s="8" t="s">
        <v>829</v>
      </c>
      <c r="F85" s="8"/>
      <c r="G85" s="8" t="s">
        <v>909</v>
      </c>
      <c r="H85" t="str">
        <f t="shared" si="17"/>
        <v>hero.shiver.ooto=Shiver</v>
      </c>
      <c r="I85" t="str">
        <f t="shared" si="18"/>
        <v>hero.shiver.ooto=Shiver</v>
      </c>
      <c r="J85" t="str">
        <f t="shared" si="19"/>
        <v>hero.shiver.ooto.ability=</v>
      </c>
      <c r="K85" t="str">
        <f t="shared" si="20"/>
        <v>hero.shiver.ootoability=Les monstres doivent dépenser 1 point de mouvement supplémentaire pour entrer dans une case adjacente à vous.</v>
      </c>
      <c r="L85" t="str">
        <f t="shared" si="21"/>
        <v>hero.shiver.ooto.feat=</v>
      </c>
      <c r="M85" t="str">
        <f t="shared" si="22"/>
        <v>hero.shiver.ooto.feat=∞ : chaque personnage adjacent à vous est immobilisé.</v>
      </c>
    </row>
    <row r="86" spans="1:13" ht="15.75" x14ac:dyDescent="0.3">
      <c r="A86" s="6" t="s">
        <v>682</v>
      </c>
      <c r="B86" s="6" t="s">
        <v>128</v>
      </c>
      <c r="C86" s="6" t="s">
        <v>778</v>
      </c>
      <c r="D86" s="8"/>
      <c r="E86" s="8" t="s">
        <v>830</v>
      </c>
      <c r="F86" s="8"/>
      <c r="G86" s="8" t="s">
        <v>910</v>
      </c>
      <c r="H86" t="str">
        <f t="shared" si="17"/>
        <v>hero.trenloe.ooto=Trenloe the Strong</v>
      </c>
      <c r="I86" t="str">
        <f t="shared" si="18"/>
        <v>hero.trenloe.ooto=Trenloe le Puissant</v>
      </c>
      <c r="J86" t="str">
        <f t="shared" si="19"/>
        <v>hero.trenloe.ooto.ability=</v>
      </c>
      <c r="K86" t="str">
        <f t="shared" si="20"/>
        <v>hero.trenloe.ootoability=Chacune de vos attaques gagne : +1 ≥
À chaque fois que vous êtes touchés par une attaque, ajoutez 1 ≤ à votre jet de défense.</v>
      </c>
      <c r="L86" t="str">
        <f t="shared" si="21"/>
        <v>hero.trenloe.ooto.feat=</v>
      </c>
      <c r="M86" t="str">
        <f t="shared" si="22"/>
        <v>hero.trenloe.ooto.feat=À utiliser quand vous faites une action d'attaque. Avant que les dés ne soient lancés, choisissez et retirez 1 dé de défense de la réserve de défense de votre cible.</v>
      </c>
    </row>
    <row r="87" spans="1:13" ht="15.75" x14ac:dyDescent="0.3">
      <c r="A87" s="6" t="s">
        <v>683</v>
      </c>
      <c r="B87" s="6" t="s">
        <v>135</v>
      </c>
      <c r="C87" s="6" t="s">
        <v>779</v>
      </c>
      <c r="D87" s="8"/>
      <c r="E87" s="8" t="s">
        <v>831</v>
      </c>
      <c r="F87" s="8"/>
      <c r="G87" s="8" t="s">
        <v>911</v>
      </c>
      <c r="H87" t="str">
        <f t="shared" si="17"/>
        <v>hero.gherinn.cod=Brother Gherinn</v>
      </c>
      <c r="I87" t="str">
        <f t="shared" si="18"/>
        <v>hero.gherinn.cod=Frère Gherinn</v>
      </c>
      <c r="J87" t="str">
        <f t="shared" si="19"/>
        <v>hero.gherinn.cod.ability=</v>
      </c>
      <c r="K87" t="str">
        <f t="shared" si="20"/>
        <v>hero.gherinn.codability=Chaque fois que vous faites une attaque, avant de lancer les dés, vous pouvez subir 1 ≥ pour ajouter +1 ≥ aux résultats.</v>
      </c>
      <c r="L87" t="str">
        <f t="shared" si="21"/>
        <v>hero.gherinn.cod.feat=</v>
      </c>
      <c r="M87" t="str">
        <f t="shared" si="22"/>
        <v>hero.gherinn.cod.feat=À utiliser après avoir vaincu un monstre pour lancer 2 dés de pouvoir rouge. Vous ainsi que chaque héros à 3 cases ou moins soigne autant de ≥ que de ≥ obtenus aux dés.</v>
      </c>
    </row>
    <row r="88" spans="1:13" ht="15.75" x14ac:dyDescent="0.3">
      <c r="A88" s="6" t="s">
        <v>684</v>
      </c>
      <c r="B88" s="6" t="s">
        <v>132</v>
      </c>
      <c r="C88" s="6" t="s">
        <v>132</v>
      </c>
      <c r="D88" s="8"/>
      <c r="E88" s="8" t="s">
        <v>832</v>
      </c>
      <c r="F88" s="8"/>
      <c r="G88" s="8" t="s">
        <v>912</v>
      </c>
      <c r="H88" t="str">
        <f t="shared" si="17"/>
        <v>hero.corbin.cod=Corbin</v>
      </c>
      <c r="I88" t="str">
        <f t="shared" si="18"/>
        <v>hero.corbin.cod=Corbin</v>
      </c>
      <c r="J88" t="str">
        <f t="shared" si="19"/>
        <v>hero.corbin.cod.ability=</v>
      </c>
      <c r="K88" t="str">
        <f t="shared" si="20"/>
        <v>hero.corbin.codability=Chaque fois que vous subissez au moins 2 ≥, vous subissez 1 ≥ de moins.</v>
      </c>
      <c r="L88" t="str">
        <f t="shared" si="21"/>
        <v>hero.corbin.cod.feat=</v>
      </c>
      <c r="M88" t="str">
        <f t="shared" si="22"/>
        <v>hero.corbin.cod.feat=À utiliser quand vous êtes attaqué, avant de lancer les dés de défense. Au lieu de lancer les dés de défense, placez-les sur les faces de votre choix.</v>
      </c>
    </row>
    <row r="89" spans="1:13" ht="15.75" x14ac:dyDescent="0.3">
      <c r="A89" s="6" t="s">
        <v>685</v>
      </c>
      <c r="B89" s="6" t="s">
        <v>134</v>
      </c>
      <c r="C89" s="6" t="s">
        <v>780</v>
      </c>
      <c r="D89" s="8"/>
      <c r="E89" s="8" t="s">
        <v>833</v>
      </c>
      <c r="F89" s="8"/>
      <c r="G89" s="8" t="s">
        <v>913</v>
      </c>
      <c r="H89" t="str">
        <f t="shared" si="17"/>
        <v>hero.jaes.cod=Jaes the Exile</v>
      </c>
      <c r="I89" t="str">
        <f t="shared" si="18"/>
        <v>hero.jaes.cod=Jaes l'Exilé</v>
      </c>
      <c r="J89" t="str">
        <f t="shared" si="19"/>
        <v>hero.jaes.cod.ability=</v>
      </c>
      <c r="K89" t="str">
        <f t="shared" si="20"/>
        <v>hero.jaes.codability=Vous pouvez toujours vous équiper de runes, quelles que soient les limitations de votre armure. Vous gagnez +1 en Endurance par rune dont vous êtes équipé.</v>
      </c>
      <c r="L89" t="str">
        <f t="shared" si="21"/>
        <v>hero.jaes.cod.feat=</v>
      </c>
      <c r="M89" t="str">
        <f t="shared" si="22"/>
        <v>hero.jaes.cod.feat=∞ : faites une attaque avec une arme magique. Cette attaque gagne Transpercer 3.</v>
      </c>
    </row>
    <row r="90" spans="1:13" ht="15.75" x14ac:dyDescent="0.3">
      <c r="A90" s="6" t="s">
        <v>686</v>
      </c>
      <c r="B90" s="6" t="s">
        <v>133</v>
      </c>
      <c r="C90" s="6" t="s">
        <v>133</v>
      </c>
      <c r="D90" s="8"/>
      <c r="E90" s="8" t="s">
        <v>834</v>
      </c>
      <c r="F90" s="8"/>
      <c r="G90" s="8" t="s">
        <v>914</v>
      </c>
      <c r="H90" t="str">
        <f t="shared" si="17"/>
        <v>hero.lindel.cod=Lindel</v>
      </c>
      <c r="I90" t="str">
        <f t="shared" si="18"/>
        <v>hero.lindel.cod=Lindel</v>
      </c>
      <c r="J90" t="str">
        <f t="shared" si="19"/>
        <v>hero.lindel.cod.ability=</v>
      </c>
      <c r="K90" t="str">
        <f t="shared" si="20"/>
        <v>hero.lindel.codability=Quand vous faites un test d'attribut, vous lancez 2 dés de défense gris au lieu d'un dé de défense gris et d'un dés de défense noir.</v>
      </c>
      <c r="L90" t="str">
        <f t="shared" si="21"/>
        <v>hero.lindel.cod.feat=</v>
      </c>
      <c r="M90" t="str">
        <f t="shared" si="22"/>
        <v>hero.lindel.cod.feat=∞ : faites une attaque. Plutôt que lancer le dé d'attaque, placez-le sur la face de votre choix. Lancez le reste de vos dés normalement.</v>
      </c>
    </row>
    <row r="91" spans="1:13" ht="15.75" x14ac:dyDescent="0.3">
      <c r="A91" s="6" t="s">
        <v>687</v>
      </c>
      <c r="B91" s="6" t="s">
        <v>136</v>
      </c>
      <c r="C91" s="6" t="s">
        <v>781</v>
      </c>
      <c r="D91" s="8"/>
      <c r="E91" s="8" t="s">
        <v>835</v>
      </c>
      <c r="F91" s="8"/>
      <c r="G91" s="8" t="s">
        <v>915</v>
      </c>
      <c r="H91" t="str">
        <f t="shared" si="17"/>
        <v>hero.andira.cotf=Andira Runehand</v>
      </c>
      <c r="I91" t="str">
        <f t="shared" si="18"/>
        <v>hero.andira.cotf=Andira Main Runique</v>
      </c>
      <c r="J91" t="str">
        <f t="shared" si="19"/>
        <v>hero.andira.cotf.ability=</v>
      </c>
      <c r="K91" t="str">
        <f t="shared" si="20"/>
        <v xml:space="preserve">hero.andira.cotfability=Each time a hero within 3 spaces of you suffers 1 or more Heart from an attack, the figure that performed the attack suffers 1 Heart. </v>
      </c>
      <c r="L91" t="str">
        <f t="shared" si="21"/>
        <v>hero.andira.cotf.feat=</v>
      </c>
      <c r="M91" t="str">
        <f t="shared" si="22"/>
        <v xml:space="preserve">hero.andira.cotf.feat=Action: Choose 1 hero within 3 spaces of you. Then, perform an attack that targets a monster within 3 spaces of you. The chosen hero recovers Heart equal to twice the amount of Heart the target monster suffers from this attack. </v>
      </c>
    </row>
    <row r="92" spans="1:13" ht="15.75" x14ac:dyDescent="0.3">
      <c r="A92" s="6" t="s">
        <v>688</v>
      </c>
      <c r="B92" s="6" t="s">
        <v>137</v>
      </c>
      <c r="C92" s="6" t="s">
        <v>137</v>
      </c>
      <c r="D92" s="8"/>
      <c r="E92" s="8" t="s">
        <v>836</v>
      </c>
      <c r="F92" s="8"/>
      <c r="G92" s="8" t="s">
        <v>916</v>
      </c>
      <c r="H92" t="str">
        <f t="shared" si="17"/>
        <v>hero.astarra.cotf=Astarra</v>
      </c>
      <c r="I92" t="str">
        <f t="shared" si="18"/>
        <v>hero.astarra.cotf=Astarra</v>
      </c>
      <c r="J92" t="str">
        <f t="shared" si="19"/>
        <v>hero.astarra.cotf.ability=</v>
      </c>
      <c r="K92" t="str">
        <f t="shared" si="20"/>
        <v>hero.astarra.cotfability=Once per round, you may spend 1 movement point to remove your figure from the map and place it in an empty space adjacent to 1 hero who is within 3 spaces of you.</v>
      </c>
      <c r="L92" t="str">
        <f t="shared" si="21"/>
        <v>hero.astarra.cotf.feat=</v>
      </c>
      <c r="M92" t="str">
        <f t="shared" si="22"/>
        <v>hero.astarra.cotf.feat=Use at the start of your turn to move each other figure within 3 spaces of you 1 space.</v>
      </c>
    </row>
    <row r="93" spans="1:13" ht="15.75" x14ac:dyDescent="0.3">
      <c r="A93" s="6" t="s">
        <v>689</v>
      </c>
      <c r="B93" s="6" t="s">
        <v>138</v>
      </c>
      <c r="C93" s="6" t="s">
        <v>138</v>
      </c>
      <c r="D93" s="8"/>
      <c r="E93" s="8" t="s">
        <v>837</v>
      </c>
      <c r="F93" s="8"/>
      <c r="G93" s="8" t="s">
        <v>917</v>
      </c>
      <c r="H93" t="str">
        <f t="shared" si="17"/>
        <v>hero.tahlia.cotf=Tahlia</v>
      </c>
      <c r="I93" t="str">
        <f t="shared" si="18"/>
        <v>hero.tahlia.cotf=Tahlia</v>
      </c>
      <c r="J93" t="str">
        <f t="shared" si="19"/>
        <v>hero.tahlia.cotf.ability=</v>
      </c>
      <c r="K93" t="str">
        <f t="shared" si="20"/>
        <v>hero.tahlia.cotfability=Après avoir vaincu un monstre, vous recevez 2 points de mouvement.</v>
      </c>
      <c r="L93" t="str">
        <f t="shared" si="21"/>
        <v>hero.tahlia.cotf.feat=</v>
      </c>
      <c r="M93" t="str">
        <f t="shared" si="22"/>
        <v>hero.tahlia.cotf.feat=Use when a monster starts its activation or moves into a space adjacent to you. Immediately perform an attack that targets that monster. After the attack is resolved, the monster's activation resumes.</v>
      </c>
    </row>
    <row r="94" spans="1:13" ht="15.75" x14ac:dyDescent="0.3">
      <c r="A94" s="6" t="s">
        <v>690</v>
      </c>
      <c r="B94" s="6" t="s">
        <v>139</v>
      </c>
      <c r="C94" s="6" t="s">
        <v>139</v>
      </c>
      <c r="D94" s="8"/>
      <c r="E94" s="8" t="s">
        <v>838</v>
      </c>
      <c r="F94" s="8"/>
      <c r="G94" s="8" t="s">
        <v>918</v>
      </c>
      <c r="H94" t="str">
        <f t="shared" si="17"/>
        <v>hero.thetherys.cotf=Thetherys</v>
      </c>
      <c r="I94" t="str">
        <f t="shared" si="18"/>
        <v>hero.thetherys.cotf=Thetherys</v>
      </c>
      <c r="J94" t="str">
        <f t="shared" si="19"/>
        <v>hero.thetherys.cotf.ability=</v>
      </c>
      <c r="K94" t="str">
        <f t="shared" si="20"/>
        <v xml:space="preserve">hero.thetherys.cotfability=Each time you perform an attack, you may roll your attack dice before you declare the target. If any attack dice are added after you declare the target, roll those dice during the Roll Dice step. </v>
      </c>
      <c r="L94" t="str">
        <f t="shared" si="21"/>
        <v>hero.thetherys.cotf.feat=</v>
      </c>
      <c r="M94" t="str">
        <f t="shared" si="22"/>
        <v xml:space="preserve">hero.thetherys.cotf.feat=Use after rolling your attack dice to choose 2 additional valid targets for that attack. Each target rolls defense dice separately. </v>
      </c>
    </row>
    <row r="95" spans="1:13" ht="15.75" x14ac:dyDescent="0.3">
      <c r="A95" s="6" t="s">
        <v>691</v>
      </c>
      <c r="B95" s="6" t="s">
        <v>140</v>
      </c>
      <c r="C95" s="6" t="s">
        <v>782</v>
      </c>
      <c r="D95" s="8"/>
      <c r="E95" s="8" t="s">
        <v>839</v>
      </c>
      <c r="F95" s="8"/>
      <c r="G95" s="8" t="s">
        <v>919</v>
      </c>
      <c r="H95" t="str">
        <f t="shared" si="17"/>
        <v>hero.hauwthorne.god=Lord Hauwthorne</v>
      </c>
      <c r="I95" t="str">
        <f t="shared" si="18"/>
        <v>hero.hauwthorne.god=Lord Hawthorne</v>
      </c>
      <c r="J95" t="str">
        <f t="shared" si="19"/>
        <v>hero.hauwthorne.god.ability=</v>
      </c>
      <c r="K95" t="str">
        <f t="shared" si="20"/>
        <v>hero.hauwthorne.godability=Each time you perform an attack with a Melee weapon, that attacks gains Reach.</v>
      </c>
      <c r="L95" t="str">
        <f t="shared" si="21"/>
        <v>hero.hauwthorne.god.feat=</v>
      </c>
      <c r="M95" t="str">
        <f t="shared" si="22"/>
        <v>hero.hauwthorne.god.feat=∞ : effectuez une attaque, puis vous pouvez vous déplacer jusqu'à deux cases et effectuer une autre attaque contre une cible différente.</v>
      </c>
    </row>
    <row r="96" spans="1:13" ht="15.75" x14ac:dyDescent="0.3">
      <c r="A96" s="6" t="s">
        <v>692</v>
      </c>
      <c r="B96" s="6" t="s">
        <v>141</v>
      </c>
      <c r="C96" s="6" t="s">
        <v>141</v>
      </c>
      <c r="D96" s="8"/>
      <c r="E96" s="8" t="s">
        <v>840</v>
      </c>
      <c r="F96" s="8"/>
      <c r="G96" s="8" t="s">
        <v>920</v>
      </c>
      <c r="H96" t="str">
        <f t="shared" si="17"/>
        <v>hero.mordrog.god=Mordrog</v>
      </c>
      <c r="I96" t="str">
        <f t="shared" si="18"/>
        <v>hero.mordrog.god=Mordrog</v>
      </c>
      <c r="J96" t="str">
        <f t="shared" si="19"/>
        <v>hero.mordrog.god.ability=</v>
      </c>
      <c r="K96" t="str">
        <f t="shared" si="20"/>
        <v>hero.mordrog.godability=Each time you suffer 1 or more Heart, you may recover 1 Fatigue.</v>
      </c>
      <c r="L96" t="str">
        <f t="shared" si="21"/>
        <v>hero.mordrog.god.feat=</v>
      </c>
      <c r="M96" t="str">
        <f t="shared" si="22"/>
        <v xml:space="preserve">hero.mordrog.god.feat=Use after you perform an attack that does not defeat a target. Perform an additional attack, using the same target. This attack adds 1 Surge to the results. </v>
      </c>
    </row>
    <row r="97" spans="1:13" ht="15.75" x14ac:dyDescent="0.3">
      <c r="A97" s="6" t="s">
        <v>693</v>
      </c>
      <c r="B97" s="6" t="s">
        <v>142</v>
      </c>
      <c r="C97" s="6" t="s">
        <v>142</v>
      </c>
      <c r="D97" s="8"/>
      <c r="E97" s="8" t="s">
        <v>841</v>
      </c>
      <c r="F97" s="8"/>
      <c r="G97" s="8" t="s">
        <v>921</v>
      </c>
      <c r="H97" t="str">
        <f t="shared" si="17"/>
        <v>hero.sahla.god=Sahla</v>
      </c>
      <c r="I97" t="str">
        <f t="shared" si="18"/>
        <v>hero.sahla.god=Sahla</v>
      </c>
      <c r="J97" t="str">
        <f t="shared" si="19"/>
        <v>hero.sahla.god.ability=</v>
      </c>
      <c r="K97" t="str">
        <f t="shared" si="20"/>
        <v xml:space="preserve">hero.sahla.godability=At the start of your turn, you may test Willpower. If you pass, discard 1 condition from 1 figure within 3 spaces of you. Then, choose 1 figure within 3 spaces of you to gain that condition. </v>
      </c>
      <c r="L97" t="str">
        <f t="shared" si="21"/>
        <v>hero.sahla.god.feat=</v>
      </c>
      <c r="M97" t="str">
        <f t="shared" si="22"/>
        <v>hero.sahla.god.feat=À utiliser au début de votre tour. Choisissezun héros dans votre ligne de vue. Jusqu'aà la fin de votre tour, vous pouvez utiliser 1 des compétences de ce héros comme si c'était la vôtre.</v>
      </c>
    </row>
    <row r="98" spans="1:13" ht="15.75" x14ac:dyDescent="0.3">
      <c r="A98" s="6" t="s">
        <v>694</v>
      </c>
      <c r="B98" s="6" t="s">
        <v>143</v>
      </c>
      <c r="C98" s="6" t="s">
        <v>143</v>
      </c>
      <c r="D98" s="8"/>
      <c r="E98" s="8" t="s">
        <v>842</v>
      </c>
      <c r="F98" s="8"/>
      <c r="G98" s="8" t="s">
        <v>922</v>
      </c>
      <c r="H98" t="str">
        <f t="shared" si="17"/>
        <v>hero.silhouette.god=Silhouette</v>
      </c>
      <c r="I98" t="str">
        <f t="shared" si="18"/>
        <v>hero.silhouette.god=Silhouette</v>
      </c>
      <c r="J98" t="str">
        <f t="shared" si="19"/>
        <v>hero.silhouette.god.ability=</v>
      </c>
      <c r="K98" t="str">
        <f t="shared" si="20"/>
        <v xml:space="preserve">hero.silhouette.godability= Each time you perform an attack and roll an X result, choose 1 monster adjacent to you. That monster suffers Heart equal to 1 plus the number of weapons you have equipped. </v>
      </c>
      <c r="L98" t="str">
        <f t="shared" si="21"/>
        <v>hero.silhouette.god.feat=</v>
      </c>
      <c r="M98" t="str">
        <f t="shared" si="22"/>
        <v xml:space="preserve">hero.silhouette.god.feat=Action: You may move double your Speed. During this movement, each time you enter a space that contains a search token, you may suffer 1 Fatigue to search that search token. </v>
      </c>
    </row>
    <row r="99" spans="1:13" ht="15.75" x14ac:dyDescent="0.3">
      <c r="A99" s="6" t="s">
        <v>695</v>
      </c>
      <c r="B99" s="6" t="s">
        <v>144</v>
      </c>
      <c r="C99" s="6" t="s">
        <v>144</v>
      </c>
      <c r="D99" s="8"/>
      <c r="E99" s="8" t="s">
        <v>843</v>
      </c>
      <c r="F99" s="8"/>
      <c r="G99" s="8" t="s">
        <v>923</v>
      </c>
      <c r="H99" t="str">
        <f t="shared" si="17"/>
        <v>hero.ispher.vod=Ispher</v>
      </c>
      <c r="I99" t="str">
        <f t="shared" si="18"/>
        <v>hero.ispher.vod=Ispher</v>
      </c>
      <c r="J99" t="str">
        <f t="shared" si="19"/>
        <v>hero.ispher.vod.ability=</v>
      </c>
      <c r="K99" t="str">
        <f t="shared" si="20"/>
        <v xml:space="preserve">hero.ispher.vodability=You cannot be Poisoned. At the start of your turn, recover 2 Heart. </v>
      </c>
      <c r="L99" t="str">
        <f t="shared" si="21"/>
        <v>hero.ispher.vod.feat=</v>
      </c>
      <c r="M99" t="str">
        <f t="shared" si="22"/>
        <v xml:space="preserve">hero.ispher.vod.feat=Action: Choose yourself or an adjacent hero. That hero recovers 8 Heart and discards all conditions. </v>
      </c>
    </row>
    <row r="100" spans="1:13" ht="15.75" x14ac:dyDescent="0.3">
      <c r="A100" s="6" t="s">
        <v>696</v>
      </c>
      <c r="B100" s="6" t="s">
        <v>145</v>
      </c>
      <c r="C100" s="6" t="s">
        <v>783</v>
      </c>
      <c r="D100" s="8"/>
      <c r="E100" s="8" t="s">
        <v>844</v>
      </c>
      <c r="F100" s="8"/>
      <c r="G100" s="8" t="s">
        <v>924</v>
      </c>
      <c r="H100" t="str">
        <f t="shared" si="17"/>
        <v>hero.thorn.vod=Master Thorn</v>
      </c>
      <c r="I100" t="str">
        <f t="shared" si="18"/>
        <v>hero.thorn.vod=Maître Thorn</v>
      </c>
      <c r="J100" t="str">
        <f t="shared" si="19"/>
        <v>hero.thorn.vod.ability=</v>
      </c>
      <c r="K100" t="str">
        <f t="shared" si="20"/>
        <v xml:space="preserve">hero.thorn.vodability=Each of your attacks gains:
Surge: After resolving this attack, you may choose an empty space within 2 spaces of you and place your figure in the chosen space. </v>
      </c>
      <c r="L100" t="str">
        <f t="shared" si="21"/>
        <v>hero.thorn.vod.feat=</v>
      </c>
      <c r="M100" t="str">
        <f t="shared" si="22"/>
        <v>hero.thorn.vod.feat=Use when you are affected by an attack and suffer 1 or more Heart. Reduce the amount of Heart by up to 5 and gain an equal amount of movement points.</v>
      </c>
    </row>
    <row r="101" spans="1:13" ht="15.75" x14ac:dyDescent="0.3">
      <c r="A101" s="6" t="s">
        <v>697</v>
      </c>
      <c r="B101" s="6" t="s">
        <v>146</v>
      </c>
      <c r="C101" s="6" t="s">
        <v>784</v>
      </c>
      <c r="D101" s="8"/>
      <c r="E101" s="8" t="s">
        <v>845</v>
      </c>
      <c r="F101" s="8"/>
      <c r="G101" s="8" t="s">
        <v>925</v>
      </c>
      <c r="H101" t="str">
        <f t="shared" si="17"/>
        <v>hero.nara.vod=Nara the Fang</v>
      </c>
      <c r="I101" t="str">
        <f t="shared" si="18"/>
        <v>hero.nara.vod=Nara le Crochet</v>
      </c>
      <c r="J101" t="str">
        <f t="shared" si="19"/>
        <v>hero.nara.vod.ability=</v>
      </c>
      <c r="K101" t="str">
        <f t="shared" si="20"/>
        <v xml:space="preserve">hero.nara.vodability=Once per round, after you defeat a monster with a Melee weapon, before removing its figure from the map, you may place your figure in any empty space adjacent to that monster. </v>
      </c>
      <c r="L101" t="str">
        <f t="shared" si="21"/>
        <v>hero.nara.vod.feat=</v>
      </c>
      <c r="M101" t="str">
        <f t="shared" si="22"/>
        <v xml:space="preserve">hero.nara.vod.feat=Action: Choose any empty space within 3 spaces of your figure. Remove your figure from the map and place it in the chosen space. Then perform an attack. This attack gains Pierce 2. </v>
      </c>
    </row>
    <row r="102" spans="1:13" ht="15.75" x14ac:dyDescent="0.3">
      <c r="A102" s="6" t="s">
        <v>698</v>
      </c>
      <c r="B102" s="6" t="s">
        <v>147</v>
      </c>
      <c r="C102" s="6" t="s">
        <v>147</v>
      </c>
      <c r="D102" s="8"/>
      <c r="E102" s="8" t="s">
        <v>846</v>
      </c>
      <c r="F102" s="8"/>
      <c r="G102" s="8" t="s">
        <v>926</v>
      </c>
      <c r="H102" t="str">
        <f t="shared" si="17"/>
        <v>hero.valadir.vod=Sir Valadir</v>
      </c>
      <c r="I102" t="str">
        <f t="shared" si="18"/>
        <v>hero.valadir.vod=Sir Valadir</v>
      </c>
      <c r="J102" t="str">
        <f t="shared" si="19"/>
        <v>hero.valadir.vod.ability=</v>
      </c>
      <c r="K102" t="str">
        <f t="shared" si="20"/>
        <v>hero.valadir.vodability=Une fois par tour, après avoir lancé les dés, vous pouvez subir 1 ∏ pour ajouter 1 ± à votre jet d'attaque.</v>
      </c>
      <c r="L102" t="str">
        <f t="shared" si="21"/>
        <v>hero.valadir.vod.feat=</v>
      </c>
      <c r="M102" t="str">
        <f t="shared" si="22"/>
        <v>hero.valadir.vod.feat=Action: Recover Fatigue up to your stamina. Then, perform an attack. This attack gains:
Surge: +3Heart
Surge: +3Heart</v>
      </c>
    </row>
    <row r="103" spans="1:13" ht="15.75" x14ac:dyDescent="0.3">
      <c r="A103" s="6" t="s">
        <v>699</v>
      </c>
      <c r="B103" s="6" t="s">
        <v>136</v>
      </c>
      <c r="C103" s="6" t="s">
        <v>781</v>
      </c>
      <c r="D103" s="8"/>
      <c r="E103" s="8" t="s">
        <v>847</v>
      </c>
      <c r="F103" s="8"/>
      <c r="G103" s="8" t="s">
        <v>927</v>
      </c>
      <c r="H103" t="str">
        <f t="shared" si="17"/>
        <v>hero.andira.dck=Andira Runehand</v>
      </c>
      <c r="I103" t="str">
        <f t="shared" si="18"/>
        <v>hero.andira.dck=Andira Main Runique</v>
      </c>
      <c r="J103" t="str">
        <f t="shared" si="19"/>
        <v>hero.andira.dck.ability=</v>
      </c>
      <c r="K103" t="str">
        <f t="shared" si="20"/>
        <v>hero.andira.dckability=Chaque fois que vous subissez au moins 1 ≥ d'un personnage adjacent, ce personnage subit 1 ≥.</v>
      </c>
      <c r="L103" t="str">
        <f t="shared" si="21"/>
        <v>hero.andira.dck.feat=</v>
      </c>
      <c r="M103" t="str">
        <f t="shared" si="22"/>
        <v>hero.andira.dck.feat=∞ : attaquez un monstre adjacent et choisissez soit, un héros à 3 cases ou moins de vous ou vous-même. Le héros choisi soigne autant de ≥ que vous avez ingfligé de ≥ lors de cette attaque.</v>
      </c>
    </row>
    <row r="104" spans="1:13" ht="15.75" x14ac:dyDescent="0.3">
      <c r="A104" s="6" t="s">
        <v>700</v>
      </c>
      <c r="B104" s="6" t="s">
        <v>137</v>
      </c>
      <c r="C104" s="6" t="s">
        <v>137</v>
      </c>
      <c r="D104" s="8"/>
      <c r="E104" s="8" t="s">
        <v>848</v>
      </c>
      <c r="F104" s="8"/>
      <c r="G104" s="8" t="s">
        <v>928</v>
      </c>
      <c r="H104" t="str">
        <f t="shared" si="17"/>
        <v>hero.astarra.dck=Astarra</v>
      </c>
      <c r="I104" t="str">
        <f t="shared" si="18"/>
        <v>hero.astarra.dck=Astarra</v>
      </c>
      <c r="J104" t="str">
        <f t="shared" si="19"/>
        <v>hero.astarra.dck.ability=</v>
      </c>
      <c r="K104" t="str">
        <f t="shared" si="20"/>
        <v>hero.astarra.dckability=Une fois par tour, vous pouvez dépenser 1  point de mouvement pour choisir un héros à 3 cases ou moins et vous déplacer sur une case vide adjacente à ce héros.</v>
      </c>
      <c r="L104" t="str">
        <f t="shared" si="21"/>
        <v>hero.astarra.dck.feat=</v>
      </c>
      <c r="M104" t="str">
        <f t="shared" si="22"/>
        <v>hero.astarra.dck.feat=À utiliser au début de votre tour pour déplacer chaque monstre adjacent à vous jusqu'à 2 cases dans n'importe quelle direction.</v>
      </c>
    </row>
    <row r="105" spans="1:13" ht="15.75" x14ac:dyDescent="0.3">
      <c r="A105" s="6" t="s">
        <v>701</v>
      </c>
      <c r="B105" s="6" t="s">
        <v>326</v>
      </c>
      <c r="C105" s="6" t="s">
        <v>785</v>
      </c>
      <c r="D105" s="8"/>
      <c r="E105" s="8" t="s">
        <v>849</v>
      </c>
      <c r="F105" s="8"/>
      <c r="G105" s="8" t="s">
        <v>929</v>
      </c>
      <c r="H105" t="str">
        <f t="shared" si="17"/>
        <v>hero.bogran.dck=Bogran the Shadow</v>
      </c>
      <c r="I105" t="str">
        <f t="shared" si="18"/>
        <v>hero.bogran.dck=Bogran l'Ombre</v>
      </c>
      <c r="J105" t="str">
        <f t="shared" si="19"/>
        <v>hero.bogran.dck.ability=</v>
      </c>
      <c r="K105" t="str">
        <f t="shared" si="20"/>
        <v>hero.bogran.dckability=Chaque fois que vous attaquez un monstre adjacent à un autre héros, votre attaque gagne +1 ≥.</v>
      </c>
      <c r="L105" t="str">
        <f t="shared" si="21"/>
        <v>hero.bogran.dck.feat=</v>
      </c>
      <c r="M105" t="str">
        <f t="shared" si="22"/>
        <v xml:space="preserve">hero.bogran.dck.feat=∞ : faites une attaque, puis placez un pion Héros dans votre case et retirez votre figurine du plateau Au début de votre prochain tour, remplacez ce pion par votre figurine. </v>
      </c>
    </row>
    <row r="106" spans="1:13" ht="15.75" x14ac:dyDescent="0.3">
      <c r="A106" s="6" t="s">
        <v>702</v>
      </c>
      <c r="B106" s="6" t="s">
        <v>130</v>
      </c>
      <c r="C106" s="6" t="s">
        <v>776</v>
      </c>
      <c r="D106" s="8"/>
      <c r="E106" s="8" t="s">
        <v>827</v>
      </c>
      <c r="F106" s="8"/>
      <c r="G106" s="8" t="s">
        <v>907</v>
      </c>
      <c r="H106" t="str">
        <f t="shared" si="17"/>
        <v>hero.mok.dck=Elder Mok</v>
      </c>
      <c r="I106" t="str">
        <f t="shared" si="18"/>
        <v>hero.mok.dck=Mok le Spirite</v>
      </c>
      <c r="J106" t="str">
        <f t="shared" si="19"/>
        <v>hero.mok.dck.ability=</v>
      </c>
      <c r="K106" t="str">
        <f t="shared" si="20"/>
        <v>hero.mok.dckability=Chaque fois qu'un  héros à 3 case ou moins de vous récupère au moins 1 ≥, vous vous soignez d'1 ≥. Chaque fois qu'un  héros à 3 case ou moins de vous récupère au moins 1 ∏, vous vous soignez d'1 ∏.</v>
      </c>
      <c r="L106" t="str">
        <f t="shared" si="21"/>
        <v>hero.mok.dck.feat=</v>
      </c>
      <c r="M106" t="str">
        <f t="shared" si="22"/>
        <v>hero.mok.dck.feat=À utiliser au début de votre tour pour regarder la main de cartes Seigneur du Mal du Seigneur du Mal. Défaussez 1 carte de votre choix.</v>
      </c>
    </row>
    <row r="107" spans="1:13" ht="15.75" x14ac:dyDescent="0.3">
      <c r="A107" s="6" t="s">
        <v>703</v>
      </c>
      <c r="B107" s="6" t="s">
        <v>327</v>
      </c>
      <c r="C107" s="6" t="s">
        <v>786</v>
      </c>
      <c r="D107" s="8"/>
      <c r="E107" s="8" t="s">
        <v>850</v>
      </c>
      <c r="F107" s="8"/>
      <c r="G107" s="8" t="s">
        <v>930</v>
      </c>
      <c r="H107" t="str">
        <f t="shared" si="17"/>
        <v>hero.ker.dck=Grey Ker</v>
      </c>
      <c r="I107" t="str">
        <f t="shared" si="18"/>
        <v>hero.ker.dck=Ker le Gris</v>
      </c>
      <c r="J107" t="str">
        <f t="shared" si="19"/>
        <v>hero.ker.dck.ability=</v>
      </c>
      <c r="K107" t="str">
        <f t="shared" si="20"/>
        <v>hero.ker.dckability=Si vous ne faites qu'une action durant votre tour, plus tard durant ce round vous pourrez effectuer un second tour, au cours duquel vous n'aurez qu'une action. Votre second tour doit se dérouler après le tour d'un héros et avant le tour du Seigneur du Mal.</v>
      </c>
      <c r="L107" t="str">
        <f t="shared" si="21"/>
        <v>hero.ker.dck.feat=</v>
      </c>
      <c r="M107" t="str">
        <f t="shared" si="22"/>
        <v>hero.ker.dck.feat=À utiliser au début de votre tour pour effectuer immédiatement une action gratuite. C'est en plus de vos deux actions de votre tour.</v>
      </c>
    </row>
    <row r="108" spans="1:13" ht="15.75" x14ac:dyDescent="0.3">
      <c r="A108" s="6" t="s">
        <v>704</v>
      </c>
      <c r="B108" s="6" t="s">
        <v>144</v>
      </c>
      <c r="C108" s="6" t="s">
        <v>144</v>
      </c>
      <c r="D108" s="8"/>
      <c r="E108" s="8" t="s">
        <v>851</v>
      </c>
      <c r="F108" s="8"/>
      <c r="G108" s="8" t="s">
        <v>931</v>
      </c>
      <c r="H108" t="str">
        <f t="shared" si="17"/>
        <v>hero.ispher.dck=Ispher</v>
      </c>
      <c r="I108" t="str">
        <f t="shared" si="18"/>
        <v>hero.ispher.dck=Ispher</v>
      </c>
      <c r="J108" t="str">
        <f t="shared" si="19"/>
        <v>hero.ispher.dck.ability=</v>
      </c>
      <c r="K108" t="str">
        <f t="shared" si="20"/>
        <v>hero.ispher.dckability=Vous ne pouvez pas être Empoisonné. Au début de votre tour, soignez 1 ≥.</v>
      </c>
      <c r="L108" t="str">
        <f t="shared" si="21"/>
        <v>hero.ispher.dck.feat=</v>
      </c>
      <c r="M108" t="str">
        <f t="shared" si="22"/>
        <v>hero.ispher.dck.feat=∞ : soignez tous vos ≥.</v>
      </c>
    </row>
    <row r="109" spans="1:13" ht="15.75" x14ac:dyDescent="0.3">
      <c r="A109" s="6" t="s">
        <v>705</v>
      </c>
      <c r="B109" s="6" t="s">
        <v>134</v>
      </c>
      <c r="C109" s="6" t="s">
        <v>780</v>
      </c>
      <c r="D109" s="8"/>
      <c r="E109" s="8" t="s">
        <v>833</v>
      </c>
      <c r="F109" s="8"/>
      <c r="G109" s="8" t="s">
        <v>913</v>
      </c>
      <c r="H109" t="str">
        <f t="shared" si="17"/>
        <v>hero.jaes.dck=Jaes the Exile</v>
      </c>
      <c r="I109" t="str">
        <f t="shared" si="18"/>
        <v>hero.jaes.dck=Jaes l'Exilé</v>
      </c>
      <c r="J109" t="str">
        <f t="shared" si="19"/>
        <v>hero.jaes.dck.ability=</v>
      </c>
      <c r="K109" t="str">
        <f t="shared" si="20"/>
        <v>hero.jaes.dckability=Vous pouvez toujours vous équiper de runes, quelles que soient les limitations de votre armure. Vous gagnez +1 en Endurance par rune dont vous êtes équipé.</v>
      </c>
      <c r="L109" t="str">
        <f t="shared" si="21"/>
        <v>hero.jaes.dck.feat=</v>
      </c>
      <c r="M109" t="str">
        <f t="shared" si="22"/>
        <v>hero.jaes.dck.feat=∞ : faites une attaque avec une arme magique. Cette attaque gagne Transpercer 3.</v>
      </c>
    </row>
    <row r="110" spans="1:13" ht="15.75" x14ac:dyDescent="0.3">
      <c r="A110" s="6" t="s">
        <v>706</v>
      </c>
      <c r="B110" s="6" t="s">
        <v>328</v>
      </c>
      <c r="C110" s="6" t="s">
        <v>787</v>
      </c>
      <c r="D110" s="8"/>
      <c r="E110" s="8" t="s">
        <v>852</v>
      </c>
      <c r="F110" s="8"/>
      <c r="G110" s="8" t="s">
        <v>932</v>
      </c>
      <c r="H110" t="str">
        <f t="shared" si="17"/>
        <v>hero.landrec.dck=Landrec the Wise</v>
      </c>
      <c r="I110" t="str">
        <f t="shared" si="18"/>
        <v>hero.landrec.dck=Landrec le Sage</v>
      </c>
      <c r="J110" t="str">
        <f t="shared" si="19"/>
        <v>hero.landrec.dck.ability=</v>
      </c>
      <c r="K110" t="str">
        <f t="shared" si="20"/>
        <v>hero.landrec.dckability=Chaque vois que vous attaquez et que vous n'obtenez pas au moins 1 ±, gagnez 1 ±.</v>
      </c>
      <c r="L110" t="str">
        <f t="shared" si="21"/>
        <v>hero.landrec.dck.feat=</v>
      </c>
      <c r="M110" t="str">
        <f t="shared" si="22"/>
        <v>hero.landrec.dck.feat=A utiliser quand vous faites une attaque, avant de lancer les dés. Cette attaque gagne :
±± : +5 ≥.</v>
      </c>
    </row>
    <row r="111" spans="1:13" ht="15.75" x14ac:dyDescent="0.3">
      <c r="A111" s="6" t="s">
        <v>707</v>
      </c>
      <c r="B111" s="6" t="s">
        <v>329</v>
      </c>
      <c r="C111" s="6" t="s">
        <v>329</v>
      </c>
      <c r="D111" s="8"/>
      <c r="E111" s="8" t="s">
        <v>853</v>
      </c>
      <c r="F111" s="8"/>
      <c r="G111" s="8" t="s">
        <v>933</v>
      </c>
      <c r="H111" t="str">
        <f t="shared" si="17"/>
        <v>hero.lyssa.dck=Lyssa</v>
      </c>
      <c r="I111" t="str">
        <f t="shared" si="18"/>
        <v>hero.lyssa.dck=Lyssa</v>
      </c>
      <c r="J111" t="str">
        <f t="shared" si="19"/>
        <v>hero.lyssa.dck.ability=</v>
      </c>
      <c r="K111" t="str">
        <f t="shared" si="20"/>
        <v>hero.lyssa.dckability=Chaque fois que vous êtes attaqué, vous pouvez relancer 1 de vos dés de défense. Vous devez conserver le nouveau résultat.</v>
      </c>
      <c r="L111" t="str">
        <f t="shared" si="21"/>
        <v>hero.lyssa.dck.feat=</v>
      </c>
      <c r="M111" t="str">
        <f t="shared" si="22"/>
        <v>hero.lyssa.dck.feat=À utiliser après une attaque contre vous n'ayant pas réussi à vous infliger au moins 1 ≥. Vous pouvez immédiatement vous déplacer de votre Citesse et effectuer une attaque.</v>
      </c>
    </row>
    <row r="112" spans="1:13" ht="15.75" x14ac:dyDescent="0.3">
      <c r="A112" s="6" t="s">
        <v>708</v>
      </c>
      <c r="B112" s="6" t="s">
        <v>330</v>
      </c>
      <c r="C112" s="6" t="s">
        <v>788</v>
      </c>
      <c r="D112" s="8"/>
      <c r="E112" s="8" t="s">
        <v>854</v>
      </c>
      <c r="F112" s="8"/>
      <c r="G112" s="8" t="s">
        <v>934</v>
      </c>
      <c r="H112" t="str">
        <f t="shared" si="17"/>
        <v>hero.carthos.dck=Mad Carthos</v>
      </c>
      <c r="I112" t="str">
        <f t="shared" si="18"/>
        <v>hero.carthos.dck=Carthos le Fou</v>
      </c>
      <c r="J112" t="str">
        <f t="shared" si="19"/>
        <v>hero.carthos.dck.ability=</v>
      </c>
      <c r="K112" t="str">
        <f t="shared" si="20"/>
        <v>hero.carthos.dckability=Une fois par tour, quand vous utilisez une compétence qui coûte 1 ∏, diminuez le coût à 0 ∏.</v>
      </c>
      <c r="L112" t="str">
        <f t="shared" si="21"/>
        <v>hero.carthos.dck.feat=</v>
      </c>
      <c r="M112" t="str">
        <f t="shared" si="22"/>
        <v>hero.carthos.dck.feat=∞ : faites une attaque avec une arme Magique. Cette attaque inflige +3 ≥.</v>
      </c>
    </row>
    <row r="113" spans="1:13" ht="15.75" x14ac:dyDescent="0.3">
      <c r="A113" s="6" t="s">
        <v>709</v>
      </c>
      <c r="B113" s="6" t="s">
        <v>141</v>
      </c>
      <c r="C113" s="6" t="s">
        <v>141</v>
      </c>
      <c r="D113" s="8"/>
      <c r="E113" s="8" t="s">
        <v>855</v>
      </c>
      <c r="F113" s="8"/>
      <c r="G113" s="8" t="s">
        <v>935</v>
      </c>
      <c r="H113" t="str">
        <f t="shared" si="17"/>
        <v>hero.mordrog.dck=Mordrog</v>
      </c>
      <c r="I113" t="str">
        <f t="shared" si="18"/>
        <v>hero.mordrog.dck=Mordrog</v>
      </c>
      <c r="J113" t="str">
        <f t="shared" si="19"/>
        <v>hero.mordrog.dck.ability=</v>
      </c>
      <c r="K113" t="str">
        <f t="shared" si="20"/>
        <v>hero.mordrog.dckability=Chaque fois que vous subissez des ≥, vous pouvez vous soigner d'1 ∏.</v>
      </c>
      <c r="L113" t="str">
        <f t="shared" si="21"/>
        <v>hero.mordrog.dck.feat=</v>
      </c>
      <c r="M113" t="str">
        <f t="shared" si="22"/>
        <v>hero.mordrog.dck.feat=∞ : effectuez une attaque. Si votre cible n'est pas vaincue par votre attaque, vous pouvez faire une seconde attaque contre cette cible.</v>
      </c>
    </row>
    <row r="114" spans="1:13" ht="15.75" x14ac:dyDescent="0.3">
      <c r="A114" s="6" t="s">
        <v>710</v>
      </c>
      <c r="B114" s="6" t="s">
        <v>331</v>
      </c>
      <c r="C114" s="6" t="s">
        <v>789</v>
      </c>
      <c r="D114" s="8"/>
      <c r="E114" s="8" t="s">
        <v>856</v>
      </c>
      <c r="F114" s="8"/>
      <c r="G114" s="8" t="s">
        <v>936</v>
      </c>
      <c r="H114" t="str">
        <f t="shared" si="17"/>
        <v>hero.onefist.dck=One Fist</v>
      </c>
      <c r="I114" t="str">
        <f t="shared" si="18"/>
        <v>hero.onefist.dck=Une Main</v>
      </c>
      <c r="J114" t="str">
        <f t="shared" si="19"/>
        <v>hero.onefist.dck.ability=</v>
      </c>
      <c r="K114" t="str">
        <f t="shared" si="20"/>
        <v>hero.onefist.dckability=Vous ne pouvez être équippé de plus d'un symbole main. À chacun de vos tours, vous pouvez effectuer une attaque de corps à corps gratuite en utilisant 1 dé d'attaque bleu et 1 dé de pouvoir jaune (cela ne coûte pas d'action).</v>
      </c>
      <c r="L114" t="str">
        <f t="shared" si="21"/>
        <v>hero.onefist.dck.feat=</v>
      </c>
      <c r="M114" t="str">
        <f t="shared" si="22"/>
        <v>hero.onefist.dck.feat=À utiliser lorsque vous êtes vaincu pour faire une action attaque. Une fois l'attaque résolue, vous êtes inconscient.</v>
      </c>
    </row>
    <row r="115" spans="1:13" ht="15.75" x14ac:dyDescent="0.3">
      <c r="A115" s="6" t="s">
        <v>711</v>
      </c>
      <c r="B115" s="6" t="s">
        <v>332</v>
      </c>
      <c r="C115" s="6" t="s">
        <v>790</v>
      </c>
      <c r="D115" s="8"/>
      <c r="E115" s="8" t="s">
        <v>857</v>
      </c>
      <c r="F115" s="8"/>
      <c r="G115" s="8" t="s">
        <v>937</v>
      </c>
      <c r="H115" t="str">
        <f t="shared" si="17"/>
        <v>hero.redscorpion.dck=Red Scorpion</v>
      </c>
      <c r="I115" t="str">
        <f t="shared" si="18"/>
        <v>hero.redscorpion.dck=Scorpion Rouge</v>
      </c>
      <c r="J115" t="str">
        <f t="shared" si="19"/>
        <v>hero.redscorpion.dck.ability=</v>
      </c>
      <c r="K115" t="str">
        <f t="shared" si="20"/>
        <v>hero.redscorpion.dckability=À la fin de votre tour, vous pouvez subir 1 ∏ pour vous soigner d'1 ≥, ou subir 1 ≥ pour vous soigner d'1 ∏.</v>
      </c>
      <c r="L115" t="str">
        <f t="shared" si="21"/>
        <v>hero.redscorpion.dck.feat=</v>
      </c>
      <c r="M115" t="str">
        <f t="shared" si="22"/>
        <v>hero.redscorpion.dck.feat=À utiliser quand vous êtes attaqué pour obliger le monstre attaquant à relancer tout ou partie de ses dés d'attaque (vous choisissez les dés). Les nouveaux résultats doivent être appliqués.</v>
      </c>
    </row>
    <row r="116" spans="1:13" ht="15.75" x14ac:dyDescent="0.3">
      <c r="A116" s="6" t="s">
        <v>712</v>
      </c>
      <c r="B116" s="6" t="s">
        <v>333</v>
      </c>
      <c r="C116" s="6" t="s">
        <v>791</v>
      </c>
      <c r="D116" s="8"/>
      <c r="E116" s="8" t="s">
        <v>858</v>
      </c>
      <c r="F116" s="8"/>
      <c r="G116" s="8" t="s">
        <v>938</v>
      </c>
      <c r="H116" t="str">
        <f t="shared" si="17"/>
        <v>hero.ronan.dck=Ronan of the Wild</v>
      </c>
      <c r="I116" t="str">
        <f t="shared" si="18"/>
        <v>hero.ronan.dck=Ronan le Sauvage</v>
      </c>
      <c r="J116" t="str">
        <f t="shared" si="19"/>
        <v>hero.ronan.dck.ability=</v>
      </c>
      <c r="K116" t="str">
        <f t="shared" si="20"/>
        <v>hero.ronan.dckability=Vous avez le familier Pico. Au début de chaque rencontre, placez le pion familier Pico sur votre fiche de héros. Un héros peut donner Pico à un réros adjacent en respectant les règles normales d'échange d'objets.</v>
      </c>
      <c r="L116" t="str">
        <f t="shared" si="21"/>
        <v>hero.ronan.dck.feat=</v>
      </c>
      <c r="M116" t="str">
        <f t="shared" si="22"/>
        <v>hero.ronan.dck.feat=∞ : déplacez-vous jusqu'à 10 cases. Vous devez terminer ce mouvement dans une case adjacente à un héros qui a actuellement Pico sur sa fiche de héros.</v>
      </c>
    </row>
    <row r="117" spans="1:13" ht="15.75" x14ac:dyDescent="0.3">
      <c r="A117" s="6" t="s">
        <v>713</v>
      </c>
      <c r="B117" s="6" t="s">
        <v>143</v>
      </c>
      <c r="C117" s="6" t="s">
        <v>143</v>
      </c>
      <c r="D117" s="8"/>
      <c r="E117" s="8" t="s">
        <v>859</v>
      </c>
      <c r="F117" s="8"/>
      <c r="G117" s="8" t="s">
        <v>939</v>
      </c>
      <c r="H117" t="str">
        <f t="shared" si="17"/>
        <v>hero.silhouette.dck=Silhouette</v>
      </c>
      <c r="I117" t="str">
        <f t="shared" si="18"/>
        <v>hero.silhouette.dck=Silhouette</v>
      </c>
      <c r="J117" t="str">
        <f t="shared" si="19"/>
        <v>hero.silhouette.dck.ability=</v>
      </c>
      <c r="K117" t="str">
        <f t="shared" si="20"/>
        <v>hero.silhouette.dckability=Chaque fois que vous obtenez un X à votre jet d'attaque, vous pouvez infliger 1 ≥ à un monstre qui vous est adjacent.</v>
      </c>
      <c r="L117" t="str">
        <f t="shared" si="21"/>
        <v>hero.silhouette.dck.feat=</v>
      </c>
      <c r="M117" t="str">
        <f t="shared" si="22"/>
        <v>hero.silhouette.dck.feat=∞ : déplacez-vous du double de votre Vitesse. Vous pouvez fouiller n'importe quel nombre de pions Fouilles adjacents à vous lors de ce mouvement sans dépenser d'action pour le faire.</v>
      </c>
    </row>
    <row r="118" spans="1:13" ht="15.75" x14ac:dyDescent="0.3">
      <c r="A118" s="6" t="s">
        <v>714</v>
      </c>
      <c r="B118" s="6" t="s">
        <v>147</v>
      </c>
      <c r="C118" s="6" t="s">
        <v>147</v>
      </c>
      <c r="D118" s="8"/>
      <c r="E118" s="8" t="s">
        <v>846</v>
      </c>
      <c r="F118" s="8"/>
      <c r="G118" s="8" t="s">
        <v>940</v>
      </c>
      <c r="H118" t="str">
        <f t="shared" si="17"/>
        <v>hero.valadir.dck=Sir Valadir</v>
      </c>
      <c r="I118" t="str">
        <f t="shared" si="18"/>
        <v>hero.valadir.dck=Sir Valadir</v>
      </c>
      <c r="J118" t="str">
        <f t="shared" si="19"/>
        <v>hero.valadir.dck.ability=</v>
      </c>
      <c r="K118" t="str">
        <f t="shared" si="20"/>
        <v>hero.valadir.dckability=Une fois par tour, après avoir lancé les dés, vous pouvez subir 1 ∏ pour ajouter 1 ± à votre jet d'attaque.</v>
      </c>
      <c r="L118" t="str">
        <f t="shared" si="21"/>
        <v>hero.valadir.dck.feat=</v>
      </c>
      <c r="M118" t="str">
        <f t="shared" si="22"/>
        <v>hero.valadir.dck.feat=∞ : Subissez n'importe quel montant de ≥. Un héros qui vous est adjacent se soigne du même nombre de ≥.</v>
      </c>
    </row>
    <row r="119" spans="1:13" ht="15.75" x14ac:dyDescent="0.3">
      <c r="A119" s="6" t="s">
        <v>715</v>
      </c>
      <c r="B119" s="6" t="s">
        <v>334</v>
      </c>
      <c r="C119" s="6" t="s">
        <v>792</v>
      </c>
      <c r="D119" s="8"/>
      <c r="E119" s="8" t="s">
        <v>860</v>
      </c>
      <c r="F119" s="8"/>
      <c r="G119" s="8" t="s">
        <v>941</v>
      </c>
      <c r="H119" t="str">
        <f t="shared" si="17"/>
        <v>hero.steelhorns.dck=Steelhorns</v>
      </c>
      <c r="I119" t="str">
        <f t="shared" si="18"/>
        <v>hero.steelhorns.dck=Cornes d'Acier</v>
      </c>
      <c r="J119" t="str">
        <f t="shared" si="19"/>
        <v>hero.steelhorns.dck.ability=</v>
      </c>
      <c r="K119" t="str">
        <f t="shared" si="20"/>
        <v>hero.steelhorns.dckability=Si vous effectuez 2 actions de mouvement durant votre tour, vous pouvez subir 1 ∏ afin d'effectuer une attaque à la fin de votre tour.</v>
      </c>
      <c r="L119" t="str">
        <f t="shared" si="21"/>
        <v>hero.steelhorns.dck.feat=</v>
      </c>
      <c r="M119" t="str">
        <f t="shared" si="22"/>
        <v>hero.steelhorns.dck.feat=∞ : Déplacez-vous de votre Vitesse. Lors de ce mouvement, vous pouvez entrer dans des cases occupées par des monstres et les déplacer sur une case vide adjacente (ou la case vide la plus proche) de votre choix.</v>
      </c>
    </row>
    <row r="120" spans="1:13" ht="15.75" x14ac:dyDescent="0.3">
      <c r="A120" s="6" t="s">
        <v>716</v>
      </c>
      <c r="B120" s="6" t="s">
        <v>128</v>
      </c>
      <c r="C120" s="6" t="s">
        <v>778</v>
      </c>
      <c r="D120" s="8"/>
      <c r="E120" s="8" t="s">
        <v>861</v>
      </c>
      <c r="F120" s="8"/>
      <c r="G120" s="8" t="s">
        <v>910</v>
      </c>
      <c r="H120" t="str">
        <f t="shared" si="17"/>
        <v>hero.trenloe.dck=Trenloe the Strong</v>
      </c>
      <c r="I120" t="str">
        <f t="shared" si="18"/>
        <v>hero.trenloe.dck=Trenloe le Puissant</v>
      </c>
      <c r="J120" t="str">
        <f t="shared" si="19"/>
        <v>hero.trenloe.dck.ability=</v>
      </c>
      <c r="K120" t="str">
        <f t="shared" si="20"/>
        <v>hero.trenloe.dckability=Chaque fois que vous attaquez, vous pouvez relancer 1 dé de pouvoir. Limité à une fois par attaque.</v>
      </c>
      <c r="L120" t="str">
        <f t="shared" si="21"/>
        <v>hero.trenloe.dck.feat=</v>
      </c>
      <c r="M120" t="str">
        <f t="shared" si="22"/>
        <v>hero.trenloe.dck.feat=À utiliser quand vous faites une action d'attaque. Avant que les dés ne soient lancés, choisissez et retirez 1 dé de défense de la réserve de défense de votre cible.</v>
      </c>
    </row>
    <row r="121" spans="1:13" ht="15.75" x14ac:dyDescent="0.3">
      <c r="A121" s="6" t="s">
        <v>717</v>
      </c>
      <c r="B121" s="6" t="s">
        <v>335</v>
      </c>
      <c r="C121" s="6" t="s">
        <v>793</v>
      </c>
      <c r="D121" s="8"/>
      <c r="E121" s="8" t="s">
        <v>862</v>
      </c>
      <c r="F121" s="8"/>
      <c r="G121" s="8" t="s">
        <v>942</v>
      </c>
      <c r="H121" t="str">
        <f t="shared" si="17"/>
        <v>hero.varikas.dck=Varikas the Dead</v>
      </c>
      <c r="I121" t="str">
        <f t="shared" si="18"/>
        <v>hero.varikas.dck=Varikas le Mort</v>
      </c>
      <c r="J121" t="str">
        <f t="shared" si="19"/>
        <v>hero.varikas.dck.ability=</v>
      </c>
      <c r="K121" t="str">
        <f t="shared" si="20"/>
        <v>hero.varikas.dckability=Au début de votre tour, soignez-vous d'1 ∏.</v>
      </c>
      <c r="L121" t="str">
        <f t="shared" si="21"/>
        <v>hero.varikas.dck.feat=</v>
      </c>
      <c r="M121" t="str">
        <f t="shared" si="22"/>
        <v>hero.varikas.dck.feat=À utiliser au début de votre tour si vous êtes inconscient. Récupérez tous vos ≥ et ∏. Vous pouvez de surcroit utiliser 2 actions à ce tour.</v>
      </c>
    </row>
    <row r="122" spans="1:13" ht="15.75" x14ac:dyDescent="0.3">
      <c r="A122" s="6" t="s">
        <v>718</v>
      </c>
      <c r="B122" s="6" t="s">
        <v>336</v>
      </c>
      <c r="C122" s="6" t="s">
        <v>794</v>
      </c>
      <c r="D122" s="8"/>
      <c r="E122" s="8" t="s">
        <v>863</v>
      </c>
      <c r="F122" s="8"/>
      <c r="G122" s="8" t="s">
        <v>943</v>
      </c>
      <c r="H122" t="str">
        <f t="shared" si="17"/>
        <v>hero.vyrah.dck=Vyrah the Falconer</v>
      </c>
      <c r="I122" t="str">
        <f t="shared" si="18"/>
        <v>hero.vyrah.dck=Vyrah le Fauconnier</v>
      </c>
      <c r="J122" t="str">
        <f t="shared" si="19"/>
        <v>hero.vyrah.dck.ability=</v>
      </c>
      <c r="K122" t="str">
        <f t="shared" si="20"/>
        <v>hero.vyrah.dckability=Vous avez le familier Ciel. Au début de votre tour, si Ciel n'est pas sur le plateau, placez-le dans votre case.</v>
      </c>
      <c r="L122" t="str">
        <f t="shared" si="21"/>
        <v>hero.vyrah.dck.feat=</v>
      </c>
      <c r="M122" t="str">
        <f t="shared" si="22"/>
        <v>hero.vyrah.dck.feat=∞ : placez Ciel sr une case dans votre ligne de vue. Ciel attaque alors un monstre adjacent avec un dé jaune, un dé rouge et un dé bleu. Cette attaque gagne :
± : Sonné</v>
      </c>
    </row>
    <row r="123" spans="1:13" ht="15.75" x14ac:dyDescent="0.3">
      <c r="A123" s="6" t="s">
        <v>719</v>
      </c>
      <c r="B123" s="6" t="s">
        <v>348</v>
      </c>
      <c r="C123" s="6" t="s">
        <v>795</v>
      </c>
      <c r="D123" s="8"/>
      <c r="E123" s="8" t="s">
        <v>864</v>
      </c>
      <c r="F123" s="8"/>
      <c r="G123" s="8" t="s">
        <v>944</v>
      </c>
      <c r="H123" t="str">
        <f t="shared" si="17"/>
        <v>hero.glyr.dck=Brother Glyr</v>
      </c>
      <c r="I123" t="str">
        <f t="shared" si="18"/>
        <v>hero.glyr.dck=Frère Glyr</v>
      </c>
      <c r="J123" t="str">
        <f t="shared" si="19"/>
        <v>hero.glyr.dck.ability=</v>
      </c>
      <c r="K123" t="str">
        <f t="shared" si="20"/>
        <v>hero.glyr.dckability=En plus de vos deux actions par tour, vous recevez toujours 2 points de mouvement.</v>
      </c>
      <c r="L123" t="str">
        <f t="shared" si="21"/>
        <v>hero.glyr.dck.feat=</v>
      </c>
      <c r="M123" t="str">
        <f t="shared" si="22"/>
        <v>hero.glyr.dck.feat=À utiliser au début de votre tour pour récupérer tous les ∏. Jusqu'au début de votre prochain tour, chaque fois que vous subissez au moins 1 ≥, vous en subissez 1 de moins avec un minimum de 0.</v>
      </c>
    </row>
    <row r="124" spans="1:13" ht="15.75" x14ac:dyDescent="0.3">
      <c r="A124" s="6" t="s">
        <v>720</v>
      </c>
      <c r="B124" s="6" t="s">
        <v>129</v>
      </c>
      <c r="C124" s="6" t="s">
        <v>777</v>
      </c>
      <c r="D124" s="8"/>
      <c r="E124" s="8" t="s">
        <v>828</v>
      </c>
      <c r="F124" s="8"/>
      <c r="G124" s="8" t="s">
        <v>908</v>
      </c>
      <c r="H124" t="str">
        <f t="shared" si="17"/>
        <v>hero.laurel.dck=Laurel of Bloodwood</v>
      </c>
      <c r="I124" t="str">
        <f t="shared" si="18"/>
        <v>hero.laurel.dck=Laurel de Boisanglant</v>
      </c>
      <c r="J124" t="str">
        <f t="shared" si="19"/>
        <v>hero.laurel.dck.ability=</v>
      </c>
      <c r="K124" t="str">
        <f t="shared" si="20"/>
        <v>hero.laurel.dckability=Chaque fois que vous faites une attaque à distance et que le total de portée est plus que ce qui est nécessaire pour atteindre votre cible, infligez +1 ≥.</v>
      </c>
      <c r="L124" t="str">
        <f t="shared" si="21"/>
        <v>hero.laurel.dck.feat=</v>
      </c>
      <c r="M124" t="str">
        <f t="shared" si="22"/>
        <v>hero.laurel.dck.feat=∞ : faites une attaque avec une arme à distance, en ignorant la portée obtenue. Cette attaque ne peut pas rater à cause d'un X ou d'une portée insuffisante.</v>
      </c>
    </row>
    <row r="125" spans="1:13" ht="15.75" x14ac:dyDescent="0.3">
      <c r="A125" s="6" t="s">
        <v>721</v>
      </c>
      <c r="B125" s="6" t="s">
        <v>140</v>
      </c>
      <c r="C125" s="6" t="s">
        <v>782</v>
      </c>
      <c r="D125" s="8"/>
      <c r="E125" s="8" t="s">
        <v>865</v>
      </c>
      <c r="F125" s="8"/>
      <c r="G125" s="8" t="s">
        <v>919</v>
      </c>
      <c r="H125" t="str">
        <f t="shared" si="17"/>
        <v>hero.hauwthorne.dck=Lord Hauwthorne</v>
      </c>
      <c r="I125" t="str">
        <f t="shared" si="18"/>
        <v>hero.hauwthorne.dck=Lord Hawthorne</v>
      </c>
      <c r="J125" t="str">
        <f t="shared" si="19"/>
        <v>hero.hauwthorne.dck.ability=</v>
      </c>
      <c r="K125" t="str">
        <f t="shared" si="20"/>
        <v>hero.hauwthorne.dckability=Quand vous attaquez avec une arme de corps à corps, chacune de vos attaques gagne Allonge.</v>
      </c>
      <c r="L125" t="str">
        <f t="shared" si="21"/>
        <v>hero.hauwthorne.dck.feat=</v>
      </c>
      <c r="M125" t="str">
        <f t="shared" si="22"/>
        <v>hero.hauwthorne.dck.feat=∞ : effectuez une attaque, puis vous pouvez vous déplacer jusqu'à deux cases et effectuer une autre attaque contre une cible différente.</v>
      </c>
    </row>
    <row r="126" spans="1:13" ht="15.75" x14ac:dyDescent="0.3">
      <c r="A126" s="6" t="s">
        <v>722</v>
      </c>
      <c r="B126" s="6" t="s">
        <v>145</v>
      </c>
      <c r="C126" s="6" t="s">
        <v>783</v>
      </c>
      <c r="D126" s="8"/>
      <c r="E126" s="8" t="s">
        <v>866</v>
      </c>
      <c r="F126" s="8"/>
      <c r="G126" s="8" t="s">
        <v>945</v>
      </c>
      <c r="H126" t="str">
        <f t="shared" ref="H126:H158" si="23">A126&amp;"="&amp;B126</f>
        <v>hero.thorn.dck=Master Thorn</v>
      </c>
      <c r="I126" t="str">
        <f t="shared" ref="I126:I158" si="24">A126&amp;"="&amp;C126</f>
        <v>hero.thorn.dck=Maître Thorn</v>
      </c>
      <c r="J126" t="str">
        <f t="shared" ref="J126:J158" si="25">A126&amp;".ability="&amp;D126</f>
        <v>hero.thorn.dck.ability=</v>
      </c>
      <c r="K126" t="str">
        <f t="shared" ref="K126:K158" si="26">A126&amp;"ability="&amp;E126</f>
        <v>hero.thorn.dckability=Chacune de vos attaques gagne :
± : déplacez-vous de 2 cases après la résolution de cette attaque.</v>
      </c>
      <c r="L126" t="str">
        <f t="shared" ref="L126:L158" si="27">A126&amp;".feat="&amp;F126</f>
        <v>hero.thorn.dck.feat=</v>
      </c>
      <c r="M126" t="str">
        <f t="shared" ref="M126:M158" si="28">A126&amp;".feat="&amp;G126</f>
        <v>hero.thorn.dck.feat=∞ : choisissez une case dans votre ligne de vue. Laissez tomber immédiatement tout pion Objectif que vous transportez pour retirer votre figurine du plateau et la placer sur la case choisie.</v>
      </c>
    </row>
    <row r="127" spans="1:13" ht="15.75" x14ac:dyDescent="0.3">
      <c r="A127" s="6" t="s">
        <v>723</v>
      </c>
      <c r="B127" s="6" t="s">
        <v>349</v>
      </c>
      <c r="C127" s="6" t="s">
        <v>796</v>
      </c>
      <c r="D127" s="8"/>
      <c r="E127" s="8" t="s">
        <v>867</v>
      </c>
      <c r="F127" s="8"/>
      <c r="G127" s="8" t="s">
        <v>946</v>
      </c>
      <c r="H127" t="str">
        <f t="shared" si="23"/>
        <v>hero.nanok.dck=Nanok of the Blade</v>
      </c>
      <c r="I127" t="str">
        <f t="shared" si="24"/>
        <v>hero.nanok.dck=Nanok de la Lame</v>
      </c>
      <c r="J127" t="str">
        <f t="shared" si="25"/>
        <v>hero.nanok.dck.ability=</v>
      </c>
      <c r="K127" t="str">
        <f t="shared" si="26"/>
        <v>hero.nanok.dckability=Si vous n'êtes pas équipé d'une armure, chacune de vos attaque gagne 1 ±.</v>
      </c>
      <c r="L127" t="str">
        <f t="shared" si="27"/>
        <v>hero.nanok.dck.feat=</v>
      </c>
      <c r="M127" t="str">
        <f t="shared" si="28"/>
        <v>hero.nanok.dck.feat=À utiliser lorsque vous êtes attaqué, une fois les dés lancés. Vous n'êtes pas affecté par cette l'attaque.</v>
      </c>
    </row>
    <row r="128" spans="1:13" ht="15.75" x14ac:dyDescent="0.3">
      <c r="A128" s="6" t="s">
        <v>724</v>
      </c>
      <c r="B128" s="6" t="s">
        <v>139</v>
      </c>
      <c r="C128" s="6" t="s">
        <v>139</v>
      </c>
      <c r="D128" s="8"/>
      <c r="E128" s="8" t="s">
        <v>868</v>
      </c>
      <c r="F128" s="8"/>
      <c r="G128" s="8" t="s">
        <v>947</v>
      </c>
      <c r="H128" t="str">
        <f t="shared" si="23"/>
        <v>hero.thetherys.dck=Thetherys</v>
      </c>
      <c r="I128" t="str">
        <f t="shared" si="24"/>
        <v>hero.thetherys.dck=Thetherys</v>
      </c>
      <c r="J128" t="str">
        <f t="shared" si="25"/>
        <v>hero.thetherys.dck.ability=</v>
      </c>
      <c r="K128" t="str">
        <f t="shared" si="26"/>
        <v>hero.thetherys.dckability=Vous pouvez toujour lancer vos dés d'attaque avant que votre cible ne lance ses dés de défense. Après avoir lancés vos dés d'attaque, vous pouvez choisir une autre cible légale. Cette nouvelle attaque utilise les résultats obtenus.</v>
      </c>
      <c r="L128" t="str">
        <f t="shared" si="27"/>
        <v>hero.thetherys.dck.feat=</v>
      </c>
      <c r="M128" t="str">
        <f t="shared" si="28"/>
        <v>hero.thetherys.dck.feat=À utiliser lors d'une attaque après avoir lancé vos dés d'attaque pour choisir une seconde cible légale. Les deux cibles sont affectées par l'attaque et lancent leurs dés de défense séparement.</v>
      </c>
    </row>
    <row r="129" spans="1:13" ht="15.75" x14ac:dyDescent="0.3">
      <c r="A129" s="6" t="s">
        <v>725</v>
      </c>
      <c r="B129" s="6" t="s">
        <v>350</v>
      </c>
      <c r="C129" s="6" t="s">
        <v>350</v>
      </c>
      <c r="D129" s="8"/>
      <c r="E129" s="8" t="s">
        <v>869</v>
      </c>
      <c r="F129" s="8"/>
      <c r="G129" s="8" t="s">
        <v>948</v>
      </c>
      <c r="H129" t="str">
        <f t="shared" si="23"/>
        <v>hero.aurim.dck=Aurim</v>
      </c>
      <c r="I129" t="str">
        <f t="shared" si="24"/>
        <v>hero.aurim.dck=Aurim</v>
      </c>
      <c r="J129" t="str">
        <f t="shared" si="25"/>
        <v>hero.aurim.dck.ability=</v>
      </c>
      <c r="K129" t="str">
        <f t="shared" si="26"/>
        <v>hero.aurim.dckability=Chaque fois que vous utilisez une Potion, tous les héros adjacent à vous ainsi que vous-même êtes affectés.</v>
      </c>
      <c r="L129" t="str">
        <f t="shared" si="27"/>
        <v>hero.aurim.dck.feat=</v>
      </c>
      <c r="M129" t="str">
        <f t="shared" si="28"/>
        <v>hero.aurim.dck.feat=À utiliser au début de votre tour pour piocher une carte Fouille.</v>
      </c>
    </row>
    <row r="130" spans="1:13" ht="15.75" x14ac:dyDescent="0.3">
      <c r="A130" s="6" t="s">
        <v>726</v>
      </c>
      <c r="B130" s="6" t="s">
        <v>132</v>
      </c>
      <c r="C130" s="6" t="s">
        <v>132</v>
      </c>
      <c r="D130" s="8"/>
      <c r="E130" s="8" t="s">
        <v>832</v>
      </c>
      <c r="F130" s="8"/>
      <c r="G130" s="8" t="s">
        <v>912</v>
      </c>
      <c r="H130" t="str">
        <f t="shared" si="23"/>
        <v>hero.corbin.dck=Corbin</v>
      </c>
      <c r="I130" t="str">
        <f t="shared" si="24"/>
        <v>hero.corbin.dck=Corbin</v>
      </c>
      <c r="J130" t="str">
        <f t="shared" si="25"/>
        <v>hero.corbin.dck.ability=</v>
      </c>
      <c r="K130" t="str">
        <f t="shared" si="26"/>
        <v>hero.corbin.dckability=Chaque fois que vous subissez au moins 2 ≥, vous subissez 1 ≥ de moins.</v>
      </c>
      <c r="L130" t="str">
        <f t="shared" si="27"/>
        <v>hero.corbin.dck.feat=</v>
      </c>
      <c r="M130" t="str">
        <f t="shared" si="28"/>
        <v>hero.corbin.dck.feat=À utiliser quand vous êtes attaqué, avant de lancer les dés de défense. Au lieu de lancer les dés de défense, placez-les sur les faces de votre choix.</v>
      </c>
    </row>
    <row r="131" spans="1:13" ht="15.75" x14ac:dyDescent="0.3">
      <c r="A131" s="6" t="s">
        <v>727</v>
      </c>
      <c r="B131" s="6" t="s">
        <v>351</v>
      </c>
      <c r="C131" s="6" t="s">
        <v>351</v>
      </c>
      <c r="D131" s="8"/>
      <c r="E131" s="8" t="s">
        <v>870</v>
      </c>
      <c r="F131" s="8"/>
      <c r="G131" s="8" t="s">
        <v>949</v>
      </c>
      <c r="H131" t="str">
        <f t="shared" si="23"/>
        <v>hero.eliam.dck=Eliam</v>
      </c>
      <c r="I131" t="str">
        <f t="shared" si="24"/>
        <v>hero.eliam.dck=Eliam</v>
      </c>
      <c r="J131" t="str">
        <f t="shared" si="25"/>
        <v>hero.eliam.dck.ability=</v>
      </c>
      <c r="K131" t="str">
        <f t="shared" si="26"/>
        <v>hero.eliam.dckability=Quand vous êtes équipé de deux armes de corps à corps, à chaque fois que vous attaquez un monstre adjacent et que vous n'obtenez pas de X, infliges 1 ≥ à un autre monstre qui vous est adjacent.</v>
      </c>
      <c r="L131" t="str">
        <f t="shared" si="27"/>
        <v>hero.eliam.dck.feat=</v>
      </c>
      <c r="M131" t="str">
        <f t="shared" si="28"/>
        <v>hero.eliam.dck.feat=À utiliser à la fin de votre tour. Jusqu'au début de votre prochain tour, chaque fois que vous êtes attaqué par un monstre adjacent, vous pouvez subir 1 ∏ pour attaquer ce monstre avant qu'il ne lance ses dés d'attaque.</v>
      </c>
    </row>
    <row r="132" spans="1:13" ht="15.75" x14ac:dyDescent="0.3">
      <c r="A132" s="6" t="s">
        <v>728</v>
      </c>
      <c r="B132" s="6" t="s">
        <v>364</v>
      </c>
      <c r="C132" s="6" t="s">
        <v>364</v>
      </c>
      <c r="D132" s="8"/>
      <c r="E132" s="8" t="s">
        <v>871</v>
      </c>
      <c r="F132" s="8"/>
      <c r="G132" s="8" t="s">
        <v>950</v>
      </c>
      <c r="H132" t="str">
        <f t="shared" si="23"/>
        <v>hero.kirga.dck=Kirga</v>
      </c>
      <c r="I132" t="str">
        <f t="shared" si="24"/>
        <v>hero.kirga.dck=Kirga</v>
      </c>
      <c r="J132" t="str">
        <f t="shared" si="25"/>
        <v>hero.kirga.dck.ability=</v>
      </c>
      <c r="K132" t="str">
        <f t="shared" si="26"/>
        <v>hero.kirga.dckability=Un monstre ne peut vous cibler avec une attaque que s'il n'y a pas d'autre héros plus proche de ce monstre et dans sa ligne de vue.</v>
      </c>
      <c r="L132" t="str">
        <f t="shared" si="27"/>
        <v>hero.kirga.dck.feat=</v>
      </c>
      <c r="M132" t="str">
        <f t="shared" si="28"/>
        <v>hero.kirga.dck.feat=À utiliser durant l'activation d'une autre personnage pour faire aussitôt une action de mouvement. Vous ne pouvez pas interrompre l'action d'un autre joueur sauf si c'est une action de mouvement.</v>
      </c>
    </row>
    <row r="133" spans="1:13" ht="15.75" x14ac:dyDescent="0.3">
      <c r="A133" s="6" t="s">
        <v>729</v>
      </c>
      <c r="B133" s="6" t="s">
        <v>142</v>
      </c>
      <c r="C133" s="6" t="s">
        <v>142</v>
      </c>
      <c r="D133" s="8"/>
      <c r="E133" s="8" t="s">
        <v>872</v>
      </c>
      <c r="F133" s="8"/>
      <c r="G133" s="8" t="s">
        <v>921</v>
      </c>
      <c r="H133" t="str">
        <f t="shared" si="23"/>
        <v>hero.sahla.dck=Sahla</v>
      </c>
      <c r="I133" t="str">
        <f t="shared" si="24"/>
        <v>hero.sahla.dck=Sahla</v>
      </c>
      <c r="J133" t="str">
        <f t="shared" si="25"/>
        <v>hero.sahla.dck.ability=</v>
      </c>
      <c r="K133" t="str">
        <f t="shared" si="26"/>
        <v>hero.sahla.dckability=Au début de votre tour vous pouvez faire un test π. En case de réussite, défaussez 1 carte Condition sur vous-même ou un héros adjacent.</v>
      </c>
      <c r="L133" t="str">
        <f t="shared" si="27"/>
        <v>hero.sahla.dck.feat=</v>
      </c>
      <c r="M133" t="str">
        <f t="shared" si="28"/>
        <v>hero.sahla.dck.feat=À utiliser au début de votre tour. Choisissezun héros dans votre ligne de vue. Jusqu'aà la fin de votre tour, vous pouvez utiliser 1 des compétences de ce héros comme si c'était la vôtre.</v>
      </c>
    </row>
    <row r="134" spans="1:13" ht="15.75" x14ac:dyDescent="0.3">
      <c r="A134" s="6" t="s">
        <v>730</v>
      </c>
      <c r="B134" s="6" t="s">
        <v>138</v>
      </c>
      <c r="C134" s="6" t="s">
        <v>138</v>
      </c>
      <c r="D134" s="8"/>
      <c r="E134" s="8" t="s">
        <v>837</v>
      </c>
      <c r="F134" s="8"/>
      <c r="G134" s="8" t="s">
        <v>951</v>
      </c>
      <c r="H134" t="str">
        <f t="shared" si="23"/>
        <v>hero.tahlia.dck=Tahlia</v>
      </c>
      <c r="I134" t="str">
        <f t="shared" si="24"/>
        <v>hero.tahlia.dck=Tahlia</v>
      </c>
      <c r="J134" t="str">
        <f t="shared" si="25"/>
        <v>hero.tahlia.dck.ability=</v>
      </c>
      <c r="K134" t="str">
        <f t="shared" si="26"/>
        <v>hero.tahlia.dckability=Après avoir vaincu un monstre, vous recevez 2 points de mouvement.</v>
      </c>
      <c r="L134" t="str">
        <f t="shared" si="27"/>
        <v>hero.tahlia.dck.feat=</v>
      </c>
      <c r="M134" t="str">
        <f t="shared" si="28"/>
        <v>hero.tahlia.dck.feat=À utiliser avant l'activation d'un monstre, ou quand un monstre entre dans une case qui vous est adjacente. Vous pouvez aussitôt effectuer une attaque contre ce monstre. Une fois l'attaque résolue, le tour du monstre reprend.</v>
      </c>
    </row>
    <row r="135" spans="1:13" ht="15.75" x14ac:dyDescent="0.3">
      <c r="A135" s="6" t="s">
        <v>731</v>
      </c>
      <c r="B135" s="6" t="s">
        <v>352</v>
      </c>
      <c r="C135" s="6" t="s">
        <v>797</v>
      </c>
      <c r="D135" s="8"/>
      <c r="E135" s="8" t="s">
        <v>873</v>
      </c>
      <c r="F135" s="8"/>
      <c r="G135" s="8" t="s">
        <v>952</v>
      </c>
      <c r="H135" t="str">
        <f t="shared" si="23"/>
        <v>hero.arvel.dck=Arvel Worldwalker</v>
      </c>
      <c r="I135" t="str">
        <f t="shared" si="24"/>
        <v>hero.arvel.dck=Arvel Marcheurmonde</v>
      </c>
      <c r="J135" t="str">
        <f t="shared" si="25"/>
        <v>hero.arvel.dck.ability=</v>
      </c>
      <c r="K135" t="str">
        <f t="shared" si="26"/>
        <v>hero.arvel.dckability=Quand vous échouez à un test d'attribut, vous pouvez le retenter. Limité à une fois par round.</v>
      </c>
      <c r="L135" t="str">
        <f t="shared" si="27"/>
        <v>hero.arvel.dck.feat=</v>
      </c>
      <c r="M135" t="str">
        <f t="shared" si="28"/>
        <v>hero.arvel.dck.feat=À utiliser durant votre tour pour défausser 1 des compétences de votre héros. Gagnez immédiatement n'importe quel nombre de compétences de héros de votre paquet Classe valant le même montant de points d'expérience que la compétence défaussée.</v>
      </c>
    </row>
    <row r="136" spans="1:13" ht="15.75" x14ac:dyDescent="0.3">
      <c r="A136" s="6" t="s">
        <v>732</v>
      </c>
      <c r="B136" s="6" t="s">
        <v>353</v>
      </c>
      <c r="C136" s="6" t="s">
        <v>798</v>
      </c>
      <c r="D136" s="8"/>
      <c r="E136" s="8" t="s">
        <v>874</v>
      </c>
      <c r="F136" s="8"/>
      <c r="G136" s="8" t="s">
        <v>953</v>
      </c>
      <c r="H136" t="str">
        <f t="shared" si="23"/>
        <v xml:space="preserve">hero.karnon .dck=Karnon </v>
      </c>
      <c r="I136" t="str">
        <f t="shared" si="24"/>
        <v>hero.karnon .dck=Karnon</v>
      </c>
      <c r="J136" t="str">
        <f t="shared" si="25"/>
        <v>hero.karnon .dck.ability=</v>
      </c>
      <c r="K136" t="str">
        <f t="shared" si="26"/>
        <v>hero.karnon .dckability=Chaque fois qu'un monstre vous attaque, après avoir lancé les dés, vous pouvez subir 1 ∏ pour annuler 1 ± obtenu lors de cette attaque.</v>
      </c>
      <c r="L136" t="str">
        <f t="shared" si="27"/>
        <v>hero.karnon .dck.feat=</v>
      </c>
      <c r="M136" t="str">
        <f t="shared" si="28"/>
        <v>hero.karnon .dck.feat=∞ : choisissez un monstre mineur adjacent à vous et lancez le dé d'attaque bleu. Si vous obtenez un X, vous avez raté. Sinon, ce monstre est vaincu. Quel que soit le résultat, vous subissez 1 ∏.</v>
      </c>
    </row>
    <row r="137" spans="1:13" ht="15.75" x14ac:dyDescent="0.3">
      <c r="A137" s="6" t="s">
        <v>733</v>
      </c>
      <c r="B137" s="6" t="s">
        <v>354</v>
      </c>
      <c r="C137" s="6" t="s">
        <v>799</v>
      </c>
      <c r="D137" s="8"/>
      <c r="E137" s="8" t="s">
        <v>875</v>
      </c>
      <c r="F137" s="8"/>
      <c r="G137" s="8" t="s">
        <v>954</v>
      </c>
      <c r="H137" t="str">
        <f t="shared" si="23"/>
        <v>hero.buldar.dck=Laughin Buldar</v>
      </c>
      <c r="I137" t="str">
        <f t="shared" si="24"/>
        <v>hero.buldar.dck=Buldar le Rigolard</v>
      </c>
      <c r="J137" t="str">
        <f t="shared" si="25"/>
        <v>hero.buldar.dck.ability=</v>
      </c>
      <c r="K137" t="str">
        <f t="shared" si="26"/>
        <v>hero.buldar.dckability=Vous pouvez traiter une de vos armes de corps à corps dont vous êtes équipé comme si elle avait 1 seul symbole main (même si elle a 2 symboles main).</v>
      </c>
      <c r="L137" t="str">
        <f t="shared" si="27"/>
        <v>hero.buldar.dck.feat=</v>
      </c>
      <c r="M137" t="str">
        <f t="shared" si="28"/>
        <v>hero.buldar.dck.feat=À utiliser en remplacement des 2 actions au choix de votre tour afin d'effectuer 3 actions d'attaque. Si vous le faites, vous ne pouvez pas vous déplacer à ce tour même en subissant des ∏.</v>
      </c>
    </row>
    <row r="138" spans="1:13" ht="15.75" x14ac:dyDescent="0.3">
      <c r="A138" s="6" t="s">
        <v>734</v>
      </c>
      <c r="B138" s="6" t="s">
        <v>355</v>
      </c>
      <c r="C138" s="6" t="s">
        <v>800</v>
      </c>
      <c r="D138" s="8"/>
      <c r="E138" s="8" t="s">
        <v>876</v>
      </c>
      <c r="F138" s="8"/>
      <c r="G138" s="8" t="s">
        <v>955</v>
      </c>
      <c r="H138" t="str">
        <f t="shared" si="23"/>
        <v>hero.okaluk.dck=Okaluk and Rakash</v>
      </c>
      <c r="I138" t="str">
        <f t="shared" si="24"/>
        <v>hero.okaluk.dck=Okaluk et Rakash</v>
      </c>
      <c r="J138" t="str">
        <f t="shared" si="25"/>
        <v>hero.okaluk.dck.ability=</v>
      </c>
      <c r="K138" t="str">
        <f t="shared" si="26"/>
        <v>hero.okaluk.dckability=En plus de vos deux actions par tour, vous recevez toujours 4 points de mouvement.</v>
      </c>
      <c r="L138" t="str">
        <f t="shared" si="27"/>
        <v>hero.okaluk.dck.feat=</v>
      </c>
      <c r="M138" t="str">
        <f t="shared" si="28"/>
        <v>hero.okaluk.dck.feat=∞ : vous pouvez revigorer tous les héros inconscients dans un rayon de 3 cases autour de vous, Faites un jet et appliquez-le à tous les héros inconscients.</v>
      </c>
    </row>
    <row r="139" spans="1:13" ht="15.75" x14ac:dyDescent="0.3">
      <c r="A139" s="6" t="s">
        <v>735</v>
      </c>
      <c r="B139" s="6" t="s">
        <v>131</v>
      </c>
      <c r="C139" s="6" t="s">
        <v>131</v>
      </c>
      <c r="D139" s="8"/>
      <c r="E139" s="8" t="s">
        <v>829</v>
      </c>
      <c r="F139" s="8"/>
      <c r="G139" s="8" t="s">
        <v>909</v>
      </c>
      <c r="H139" t="str">
        <f t="shared" si="23"/>
        <v>hero.shiver.dck=Shiver</v>
      </c>
      <c r="I139" t="str">
        <f t="shared" si="24"/>
        <v>hero.shiver.dck=Shiver</v>
      </c>
      <c r="J139" t="str">
        <f t="shared" si="25"/>
        <v>hero.shiver.dck.ability=</v>
      </c>
      <c r="K139" t="str">
        <f t="shared" si="26"/>
        <v>hero.shiver.dckability=Les monstres doivent dépenser 1 point de mouvement supplémentaire pour entrer dans une case adjacente à vous.</v>
      </c>
      <c r="L139" t="str">
        <f t="shared" si="27"/>
        <v>hero.shiver.dck.feat=</v>
      </c>
      <c r="M139" t="str">
        <f t="shared" si="28"/>
        <v>hero.shiver.dck.feat=∞ : chaque personnage adjacent à vous est immobilisé.</v>
      </c>
    </row>
    <row r="140" spans="1:13" ht="15.75" x14ac:dyDescent="0.3">
      <c r="A140" s="6" t="s">
        <v>736</v>
      </c>
      <c r="B140" s="6" t="s">
        <v>356</v>
      </c>
      <c r="C140" s="6" t="s">
        <v>356</v>
      </c>
      <c r="D140" s="8"/>
      <c r="E140" s="8" t="s">
        <v>877</v>
      </c>
      <c r="F140" s="8"/>
      <c r="G140" s="8" t="s">
        <v>956</v>
      </c>
      <c r="H140" t="str">
        <f t="shared" si="23"/>
        <v>hero.zyla.dck=Zyla</v>
      </c>
      <c r="I140" t="str">
        <f t="shared" si="24"/>
        <v>hero.zyla.dck=Zyla</v>
      </c>
      <c r="J140" t="str">
        <f t="shared" si="25"/>
        <v>hero.zyla.dck.ability=</v>
      </c>
      <c r="K140" t="str">
        <f t="shared" si="26"/>
        <v>hero.zyla.dckability=Vous ignorez tous les personnages et les terrains lors de vos déplacements. Vous devez terminer votre mouvement dans une case vide.</v>
      </c>
      <c r="L140" t="str">
        <f t="shared" si="27"/>
        <v>hero.zyla.dck.feat=</v>
      </c>
      <c r="M140" t="str">
        <f t="shared" si="28"/>
        <v>hero.zyla.dck.feat=À utiliser avant l'activation d'un personnage. Retirez du plateau votre figurine et placez un pion Héros dans votre case. Au début de votre prochain tour, remplacez le pion Héros par votre figurine.</v>
      </c>
    </row>
    <row r="141" spans="1:13" ht="15.75" x14ac:dyDescent="0.3">
      <c r="A141" s="6" t="s">
        <v>737</v>
      </c>
      <c r="B141" s="6" t="s">
        <v>357</v>
      </c>
      <c r="C141" s="6" t="s">
        <v>801</v>
      </c>
      <c r="D141" s="8"/>
      <c r="E141" s="8"/>
      <c r="F141" s="8"/>
      <c r="G141" s="8"/>
      <c r="H141" t="str">
        <f t="shared" si="23"/>
        <v>hero.jonas.dck=Jonas the Kind</v>
      </c>
      <c r="I141" t="str">
        <f t="shared" si="24"/>
        <v>hero.jonas.dck=Jonas le Gentil</v>
      </c>
      <c r="J141" t="str">
        <f t="shared" si="25"/>
        <v>hero.jonas.dck.ability=</v>
      </c>
      <c r="K141" t="str">
        <f t="shared" si="26"/>
        <v>hero.jonas.dckability=</v>
      </c>
      <c r="L141" t="str">
        <f t="shared" si="27"/>
        <v>hero.jonas.dck.feat=</v>
      </c>
      <c r="M141" t="str">
        <f t="shared" si="28"/>
        <v>hero.jonas.dck.feat=</v>
      </c>
    </row>
    <row r="142" spans="1:13" ht="15.75" x14ac:dyDescent="0.3">
      <c r="A142" s="6" t="s">
        <v>738</v>
      </c>
      <c r="B142" s="6" t="s">
        <v>146</v>
      </c>
      <c r="C142" s="6" t="s">
        <v>784</v>
      </c>
      <c r="D142" s="8"/>
      <c r="E142" s="8"/>
      <c r="F142" s="8"/>
      <c r="G142" s="8"/>
      <c r="H142" t="str">
        <f t="shared" si="23"/>
        <v>hero.nara.dck=Nara the Fang</v>
      </c>
      <c r="I142" t="str">
        <f t="shared" si="24"/>
        <v>hero.nara.dck=Nara le Crochet</v>
      </c>
      <c r="J142" t="str">
        <f t="shared" si="25"/>
        <v>hero.nara.dck.ability=</v>
      </c>
      <c r="K142" t="str">
        <f t="shared" si="26"/>
        <v>hero.nara.dckability=</v>
      </c>
      <c r="L142" t="str">
        <f t="shared" si="27"/>
        <v>hero.nara.dck.feat=</v>
      </c>
      <c r="M142" t="str">
        <f t="shared" si="28"/>
        <v>hero.nara.dck.feat=</v>
      </c>
    </row>
    <row r="143" spans="1:13" ht="15.75" x14ac:dyDescent="0.3">
      <c r="A143" s="6" t="s">
        <v>739</v>
      </c>
      <c r="B143" s="6" t="s">
        <v>359</v>
      </c>
      <c r="C143" s="6" t="s">
        <v>802</v>
      </c>
      <c r="D143" s="8"/>
      <c r="E143" s="8"/>
      <c r="F143" s="8"/>
      <c r="G143" s="8"/>
      <c r="H143" t="str">
        <f t="shared" si="23"/>
        <v>hero.tobin.dck=Tobin Farslayer</v>
      </c>
      <c r="I143" t="str">
        <f t="shared" si="24"/>
        <v>hero.tobin.dck=Tobin Tueurdeloin</v>
      </c>
      <c r="J143" t="str">
        <f t="shared" si="25"/>
        <v>hero.tobin.dck.ability=</v>
      </c>
      <c r="K143" t="str">
        <f t="shared" si="26"/>
        <v>hero.tobin.dckability=</v>
      </c>
      <c r="L143" t="str">
        <f t="shared" si="27"/>
        <v>hero.tobin.dck.feat=</v>
      </c>
      <c r="M143" t="str">
        <f t="shared" si="28"/>
        <v>hero.tobin.dck.feat=</v>
      </c>
    </row>
    <row r="144" spans="1:13" ht="15.75" x14ac:dyDescent="0.3">
      <c r="A144" s="6" t="s">
        <v>740</v>
      </c>
      <c r="B144" s="6" t="s">
        <v>358</v>
      </c>
      <c r="C144" s="6" t="s">
        <v>803</v>
      </c>
      <c r="D144" s="8"/>
      <c r="E144" s="8" t="s">
        <v>878</v>
      </c>
      <c r="F144" s="8"/>
      <c r="G144" s="8" t="s">
        <v>957</v>
      </c>
      <c r="H144" t="str">
        <f t="shared" si="23"/>
        <v>hero.kel.dck=Truthseer Kel</v>
      </c>
      <c r="I144" t="str">
        <f t="shared" si="24"/>
        <v>hero.kel.dck=Kel la Voyante</v>
      </c>
      <c r="J144" t="str">
        <f t="shared" si="25"/>
        <v>hero.kel.dck.ability=</v>
      </c>
      <c r="K144" t="str">
        <f t="shared" si="26"/>
        <v>hero.kel.dckability=Les personnages et les obstacles ne bloquent pas votre ligne de vue. Les portes fermées bloquent toujours votre ligne de vue.</v>
      </c>
      <c r="L144" t="str">
        <f t="shared" si="27"/>
        <v>hero.kel.dck.feat=</v>
      </c>
      <c r="M144" t="str">
        <f t="shared" si="28"/>
        <v>hero.kel.dck.feat=À utiliser durant votre tour pour regarder les 5 premières cartes du paquet Seigneur du Mal. Placez 1 de ces cartes sous le paquet et placez aléatoirement les autres au sommet du paquet.</v>
      </c>
    </row>
    <row r="145" spans="1:13" ht="15.75" x14ac:dyDescent="0.3">
      <c r="A145" s="6" t="s">
        <v>741</v>
      </c>
      <c r="B145" s="6" t="s">
        <v>135</v>
      </c>
      <c r="C145" s="6" t="s">
        <v>779</v>
      </c>
      <c r="D145" s="8"/>
      <c r="E145" s="8" t="s">
        <v>831</v>
      </c>
      <c r="F145" s="8"/>
      <c r="G145" s="8" t="s">
        <v>911</v>
      </c>
      <c r="H145" t="str">
        <f t="shared" si="23"/>
        <v>hero.gherinn.dck=Brother Gherinn</v>
      </c>
      <c r="I145" t="str">
        <f t="shared" si="24"/>
        <v>hero.gherinn.dck=Frère Gherinn</v>
      </c>
      <c r="J145" t="str">
        <f t="shared" si="25"/>
        <v>hero.gherinn.dck.ability=</v>
      </c>
      <c r="K145" t="str">
        <f t="shared" si="26"/>
        <v>hero.gherinn.dckability=Chaque fois que vous faites une attaque, avant de lancer les dés, vous pouvez subir 1 ≥ pour ajouter +1 ≥ aux résultats.</v>
      </c>
      <c r="L145" t="str">
        <f t="shared" si="27"/>
        <v>hero.gherinn.dck.feat=</v>
      </c>
      <c r="M145" t="str">
        <f t="shared" si="28"/>
        <v>hero.gherinn.dck.feat=À utiliser après avoir vaincu un monstre pour lancer 2 dés de pouvoir rouge. Vous ainsi que chaque héros à 3 cases ou moins soigne autant de ≥ que de ≥ obtenus aux dés.</v>
      </c>
    </row>
    <row r="146" spans="1:13" ht="15.75" x14ac:dyDescent="0.3">
      <c r="A146" s="6" t="s">
        <v>742</v>
      </c>
      <c r="B146" s="6" t="s">
        <v>360</v>
      </c>
      <c r="C146" s="6" t="s">
        <v>360</v>
      </c>
      <c r="D146" s="8"/>
      <c r="E146" s="8" t="s">
        <v>879</v>
      </c>
      <c r="F146" s="8"/>
      <c r="G146" s="8" t="s">
        <v>958</v>
      </c>
      <c r="H146" t="str">
        <f t="shared" si="23"/>
        <v>hero.challara.dck=Challara</v>
      </c>
      <c r="I146" t="str">
        <f t="shared" si="24"/>
        <v>hero.challara.dck=Challara</v>
      </c>
      <c r="J146" t="str">
        <f t="shared" si="25"/>
        <v>hero.challara.dck.ability=</v>
      </c>
      <c r="K146" t="str">
        <f t="shared" si="26"/>
        <v>hero.challara.dckability=Vous avez le familier Feu Ardent. Au début de chaque rencontre, placez Feu Ardent dans votre case.</v>
      </c>
      <c r="L146" t="str">
        <f t="shared" si="27"/>
        <v>hero.challara.dck.feat=</v>
      </c>
      <c r="M146" t="str">
        <f t="shared" si="28"/>
        <v>hero.challara.dck.feat=∞ : faites une attaque. Avant le jet d'attaque, vous pouvez déplacer Feu Ardent sur une case vide adjacente à votre cible.</v>
      </c>
    </row>
    <row r="147" spans="1:13" ht="15.75" x14ac:dyDescent="0.3">
      <c r="A147" s="6" t="s">
        <v>743</v>
      </c>
      <c r="B147" s="6" t="s">
        <v>361</v>
      </c>
      <c r="C147" s="6" t="s">
        <v>804</v>
      </c>
      <c r="D147" s="8"/>
      <c r="E147" s="8" t="s">
        <v>880</v>
      </c>
      <c r="F147" s="8"/>
      <c r="G147" s="8" t="s">
        <v>959</v>
      </c>
      <c r="H147" t="str">
        <f t="shared" si="23"/>
        <v>hero.hugo.dck=Hugo the Glorious</v>
      </c>
      <c r="I147" t="str">
        <f t="shared" si="24"/>
        <v>hero.hugo.dck=Hugo le Magnifique</v>
      </c>
      <c r="J147" t="str">
        <f t="shared" si="25"/>
        <v>hero.hugo.dck.ability=</v>
      </c>
      <c r="K147" t="str">
        <f t="shared" si="26"/>
        <v>hero.hugo.dckability=Si vous ne vous déplacez pas à ce round, vous pouver relancer 1 de vos dés de défense chaque fois que vous êtes attaqués.</v>
      </c>
      <c r="L147" t="str">
        <f t="shared" si="27"/>
        <v>hero.hugo.dck.feat=</v>
      </c>
      <c r="M147" t="str">
        <f t="shared" si="28"/>
        <v>hero.hugo.dck.feat=À utiliser au début de votre tour. Doublez les ≥ de votre jet d'attaque pour chaque attaque que vous effectuez durant ce tour.</v>
      </c>
    </row>
    <row r="148" spans="1:13" ht="15.75" x14ac:dyDescent="0.3">
      <c r="A148" s="6" t="s">
        <v>744</v>
      </c>
      <c r="B148" s="6" t="s">
        <v>362</v>
      </c>
      <c r="C148" s="6" t="s">
        <v>805</v>
      </c>
      <c r="D148" s="8"/>
      <c r="E148" s="8" t="s">
        <v>881</v>
      </c>
      <c r="F148" s="8"/>
      <c r="G148" s="8" t="s">
        <v>960</v>
      </c>
      <c r="H148" t="str">
        <f t="shared" si="23"/>
        <v>hero.krutsbeck.dck=Krutsbeck</v>
      </c>
      <c r="I148" t="str">
        <f t="shared" si="24"/>
        <v>hero.krutsbeck.dck=Krutzbeck</v>
      </c>
      <c r="J148" t="str">
        <f t="shared" si="25"/>
        <v>hero.krutsbeck.dck.ability=</v>
      </c>
      <c r="K148" t="str">
        <f t="shared" si="26"/>
        <v>hero.krutsbeck.dckability=Tant que vous avez au moins 6 pions ≥ sur votre fiche, chacune de  vos attaques gagne +2 ≥.</v>
      </c>
      <c r="L148" t="str">
        <f t="shared" si="27"/>
        <v>hero.krutsbeck.dck.feat=</v>
      </c>
      <c r="M148" t="str">
        <f t="shared" si="28"/>
        <v>hero.krutsbeck.dck.feat=À utiliser quand vous attaquez, après avoir lancé les dés. Lancer 1 dé de pouvoir rouge, subissez autant de ≥ que de ≥ obtenus et ajoutez le même montant de ≥ à votre jet d'attaque.</v>
      </c>
    </row>
    <row r="149" spans="1:13" ht="15.75" x14ac:dyDescent="0.3">
      <c r="A149" s="6" t="s">
        <v>745</v>
      </c>
      <c r="B149" s="6" t="s">
        <v>133</v>
      </c>
      <c r="C149" s="6" t="s">
        <v>133</v>
      </c>
      <c r="D149" s="8"/>
      <c r="E149" s="8" t="s">
        <v>834</v>
      </c>
      <c r="F149" s="8"/>
      <c r="G149" s="8" t="s">
        <v>914</v>
      </c>
      <c r="H149" t="str">
        <f t="shared" si="23"/>
        <v>hero.lindel.dck=Lindel</v>
      </c>
      <c r="I149" t="str">
        <f t="shared" si="24"/>
        <v>hero.lindel.dck=Lindel</v>
      </c>
      <c r="J149" t="str">
        <f t="shared" si="25"/>
        <v>hero.lindel.dck.ability=</v>
      </c>
      <c r="K149" t="str">
        <f t="shared" si="26"/>
        <v>hero.lindel.dckability=Quand vous faites un test d'attribut, vous lancez 2 dés de défense gris au lieu d'un dé de défense gris et d'un dés de défense noir.</v>
      </c>
      <c r="L149" t="str">
        <f t="shared" si="27"/>
        <v>hero.lindel.dck.feat=</v>
      </c>
      <c r="M149" t="str">
        <f t="shared" si="28"/>
        <v>hero.lindel.dck.feat=∞ : faites une attaque. Plutôt que lancer le dé d'attaque, placez-le sur la face de votre choix. Lancez le reste de vos dés normalement.</v>
      </c>
    </row>
    <row r="150" spans="1:13" ht="15.75" x14ac:dyDescent="0.3">
      <c r="A150" s="6" t="s">
        <v>746</v>
      </c>
      <c r="B150" s="6" t="s">
        <v>363</v>
      </c>
      <c r="C150" s="6" t="s">
        <v>363</v>
      </c>
      <c r="D150" s="8"/>
      <c r="E150" s="8" t="s">
        <v>882</v>
      </c>
      <c r="F150" s="8"/>
      <c r="G150" s="8" t="s">
        <v>961</v>
      </c>
      <c r="H150" t="str">
        <f t="shared" si="23"/>
        <v>hero.tatianna.dck=Tatianna</v>
      </c>
      <c r="I150" t="str">
        <f t="shared" si="24"/>
        <v>hero.tatianna.dck=Tatianna</v>
      </c>
      <c r="J150" t="str">
        <f t="shared" si="25"/>
        <v>hero.tatianna.dck.ability=</v>
      </c>
      <c r="K150" t="str">
        <f t="shared" si="26"/>
        <v>hero.tatianna.dckability=Chacune de vous attaques gagne +1 à la portée. Chaque attaque à distance qui vous cible subit -1 à la portée.</v>
      </c>
      <c r="L150" t="str">
        <f t="shared" si="27"/>
        <v>hero.tatianna.dck.feat=</v>
      </c>
      <c r="M150" t="str">
        <f t="shared" si="28"/>
        <v>hero.tatianna.dck.feat=À utiliser après le jet des dés de défense contre une de vos attaques. Ignorez les résultats du dé ayant obtenu le plus de ≤.</v>
      </c>
    </row>
    <row r="151" spans="1:13" ht="15.75" x14ac:dyDescent="0.3">
      <c r="A151" s="6" t="s">
        <v>747</v>
      </c>
      <c r="B151" s="6" t="s">
        <v>360</v>
      </c>
      <c r="C151" s="6" t="s">
        <v>360</v>
      </c>
      <c r="D151" s="8"/>
      <c r="E151" s="8"/>
      <c r="F151" s="8"/>
      <c r="G151" s="8"/>
      <c r="H151" t="str">
        <f t="shared" si="23"/>
        <v>hero.challara.botw=Challara</v>
      </c>
      <c r="I151" t="str">
        <f t="shared" si="24"/>
        <v>hero.challara.botw=Challara</v>
      </c>
      <c r="J151" t="str">
        <f t="shared" si="25"/>
        <v>hero.challara.botw.ability=</v>
      </c>
      <c r="K151" t="str">
        <f t="shared" si="26"/>
        <v>hero.challara.botwability=</v>
      </c>
      <c r="L151" t="str">
        <f t="shared" si="27"/>
        <v>hero.challara.botw.feat=</v>
      </c>
      <c r="M151" t="str">
        <f t="shared" si="28"/>
        <v>hero.challara.botw.feat=</v>
      </c>
    </row>
    <row r="152" spans="1:13" ht="15.75" x14ac:dyDescent="0.3">
      <c r="A152" s="6" t="s">
        <v>748</v>
      </c>
      <c r="B152" s="6" t="s">
        <v>329</v>
      </c>
      <c r="C152" s="6" t="s">
        <v>329</v>
      </c>
      <c r="D152" s="8"/>
      <c r="E152" s="8"/>
      <c r="F152" s="8"/>
      <c r="G152" s="8"/>
      <c r="H152" t="str">
        <f t="shared" si="23"/>
        <v>hero.lyssa.botw=Lyssa</v>
      </c>
      <c r="I152" t="str">
        <f t="shared" si="24"/>
        <v>hero.lyssa.botw=Lyssa</v>
      </c>
      <c r="J152" t="str">
        <f t="shared" si="25"/>
        <v>hero.lyssa.botw.ability=</v>
      </c>
      <c r="K152" t="str">
        <f t="shared" si="26"/>
        <v>hero.lyssa.botwability=</v>
      </c>
      <c r="L152" t="str">
        <f t="shared" si="27"/>
        <v>hero.lyssa.botw.feat=</v>
      </c>
      <c r="M152" t="str">
        <f t="shared" si="28"/>
        <v>hero.lyssa.botw.feat=</v>
      </c>
    </row>
    <row r="153" spans="1:13" ht="15.75" x14ac:dyDescent="0.3">
      <c r="A153" s="6" t="s">
        <v>749</v>
      </c>
      <c r="B153" s="6" t="s">
        <v>333</v>
      </c>
      <c r="C153" s="6" t="s">
        <v>791</v>
      </c>
      <c r="D153" s="8"/>
      <c r="E153" s="8"/>
      <c r="F153" s="8"/>
      <c r="G153" s="8"/>
      <c r="H153" t="str">
        <f t="shared" si="23"/>
        <v>hero.ronan.botw=Ronan of the Wild</v>
      </c>
      <c r="I153" t="str">
        <f t="shared" si="24"/>
        <v>hero.ronan.botw=Ronan le Sauvage</v>
      </c>
      <c r="J153" t="str">
        <f t="shared" si="25"/>
        <v>hero.ronan.botw.ability=</v>
      </c>
      <c r="K153" t="str">
        <f t="shared" si="26"/>
        <v>hero.ronan.botwability=</v>
      </c>
      <c r="L153" t="str">
        <f t="shared" si="27"/>
        <v>hero.ronan.botw.feat=</v>
      </c>
      <c r="M153" t="str">
        <f t="shared" si="28"/>
        <v>hero.ronan.botw.feat=</v>
      </c>
    </row>
    <row r="154" spans="1:13" ht="15.75" x14ac:dyDescent="0.3">
      <c r="A154" s="6" t="s">
        <v>750</v>
      </c>
      <c r="B154" s="6" t="s">
        <v>336</v>
      </c>
      <c r="C154" s="6" t="s">
        <v>794</v>
      </c>
      <c r="D154" s="8"/>
      <c r="E154" s="8"/>
      <c r="F154" s="8"/>
      <c r="G154" s="8"/>
      <c r="H154" t="str">
        <f t="shared" si="23"/>
        <v>hero.vyrah.botw=Vyrah the Falconer</v>
      </c>
      <c r="I154" t="str">
        <f t="shared" si="24"/>
        <v>hero.vyrah.botw=Vyrah le Fauconnier</v>
      </c>
      <c r="J154" t="str">
        <f t="shared" si="25"/>
        <v>hero.vyrah.botw.ability=</v>
      </c>
      <c r="K154" t="str">
        <f t="shared" si="26"/>
        <v>hero.vyrah.botwability=</v>
      </c>
      <c r="L154" t="str">
        <f t="shared" si="27"/>
        <v>hero.vyrah.botw.feat=</v>
      </c>
      <c r="M154" t="str">
        <f t="shared" si="28"/>
        <v>hero.vyrah.botw.feat=</v>
      </c>
    </row>
    <row r="155" spans="1:13" ht="15.75" x14ac:dyDescent="0.3">
      <c r="A155" s="6" t="s">
        <v>806</v>
      </c>
      <c r="B155" s="6" t="s">
        <v>327</v>
      </c>
      <c r="C155" s="6" t="s">
        <v>786</v>
      </c>
      <c r="D155" s="8"/>
      <c r="E155" s="8"/>
      <c r="F155" s="8"/>
      <c r="G155" s="8"/>
      <c r="H155" t="str">
        <f t="shared" si="23"/>
        <v>hero.ker.toc=Grey Ker</v>
      </c>
      <c r="I155" t="str">
        <f t="shared" si="24"/>
        <v>hero.ker.toc=Ker le Gris</v>
      </c>
      <c r="J155" t="str">
        <f t="shared" si="25"/>
        <v>hero.ker.toc.ability=</v>
      </c>
      <c r="K155" t="str">
        <f t="shared" si="26"/>
        <v>hero.ker.tocability=</v>
      </c>
      <c r="L155" t="str">
        <f t="shared" si="27"/>
        <v>hero.ker.toc.feat=</v>
      </c>
      <c r="M155" t="str">
        <f t="shared" si="28"/>
        <v>hero.ker.toc.feat=</v>
      </c>
    </row>
    <row r="156" spans="1:13" ht="15.75" x14ac:dyDescent="0.3">
      <c r="A156" s="6" t="s">
        <v>807</v>
      </c>
      <c r="B156" s="6" t="s">
        <v>357</v>
      </c>
      <c r="C156" s="6" t="s">
        <v>801</v>
      </c>
      <c r="D156" s="8"/>
      <c r="E156" s="8"/>
      <c r="F156" s="8"/>
      <c r="G156" s="8"/>
      <c r="H156" t="str">
        <f t="shared" si="23"/>
        <v>hero.jonas.toc=Jonas the Kind</v>
      </c>
      <c r="I156" t="str">
        <f t="shared" si="24"/>
        <v>hero.jonas.toc=Jonas le Gentil</v>
      </c>
      <c r="J156" t="str">
        <f t="shared" si="25"/>
        <v>hero.jonas.toc.ability=</v>
      </c>
      <c r="K156" t="str">
        <f t="shared" si="26"/>
        <v>hero.jonas.tocability=</v>
      </c>
      <c r="L156" t="str">
        <f t="shared" si="27"/>
        <v>hero.jonas.toc.feat=</v>
      </c>
      <c r="M156" t="str">
        <f t="shared" si="28"/>
        <v>hero.jonas.toc.feat=</v>
      </c>
    </row>
    <row r="157" spans="1:13" ht="15.75" x14ac:dyDescent="0.3">
      <c r="A157" s="6" t="s">
        <v>808</v>
      </c>
      <c r="B157" s="6" t="s">
        <v>362</v>
      </c>
      <c r="C157" s="6" t="s">
        <v>805</v>
      </c>
      <c r="D157" s="8"/>
      <c r="E157" s="8"/>
      <c r="F157" s="8"/>
      <c r="G157" s="8"/>
      <c r="H157" t="str">
        <f t="shared" si="23"/>
        <v>hero.krutsbeck.toc=Krutsbeck</v>
      </c>
      <c r="I157" t="str">
        <f t="shared" si="24"/>
        <v>hero.krutsbeck.toc=Krutzbeck</v>
      </c>
      <c r="J157" t="str">
        <f t="shared" si="25"/>
        <v>hero.krutsbeck.toc.ability=</v>
      </c>
      <c r="K157" t="str">
        <f t="shared" si="26"/>
        <v>hero.krutsbeck.tocability=</v>
      </c>
      <c r="L157" t="str">
        <f t="shared" si="27"/>
        <v>hero.krutsbeck.toc.feat=</v>
      </c>
      <c r="M157" t="str">
        <f t="shared" si="28"/>
        <v>hero.krutsbeck.toc.feat=</v>
      </c>
    </row>
    <row r="158" spans="1:13" ht="15.75" x14ac:dyDescent="0.3">
      <c r="A158" s="6" t="s">
        <v>809</v>
      </c>
      <c r="B158" s="6" t="s">
        <v>356</v>
      </c>
      <c r="C158" s="6" t="s">
        <v>356</v>
      </c>
      <c r="D158" s="8"/>
      <c r="E158" s="8"/>
      <c r="F158" s="8"/>
      <c r="G158" s="8"/>
      <c r="H158" t="str">
        <f t="shared" si="23"/>
        <v>hero.zyla.toc=Zyla</v>
      </c>
      <c r="I158" t="str">
        <f t="shared" si="24"/>
        <v>hero.zyla.toc=Zyla</v>
      </c>
      <c r="J158" t="str">
        <f t="shared" si="25"/>
        <v>hero.zyla.toc.ability=</v>
      </c>
      <c r="K158" t="str">
        <f t="shared" si="26"/>
        <v>hero.zyla.tocability=</v>
      </c>
      <c r="L158" t="str">
        <f t="shared" si="27"/>
        <v>hero.zyla.toc.feat=</v>
      </c>
      <c r="M158" t="str">
        <f t="shared" si="28"/>
        <v>hero.zyla.toc.feat=</v>
      </c>
    </row>
    <row r="160" spans="1:13" x14ac:dyDescent="0.25">
      <c r="A160" s="6" t="s">
        <v>962</v>
      </c>
      <c r="B160" s="6" t="s">
        <v>158</v>
      </c>
      <c r="C160" s="6" t="s">
        <v>158</v>
      </c>
      <c r="H160" t="str">
        <f t="shared" ref="H160:H181" si="29">A160&amp;"="&amp;B160</f>
        <v>class.berserker=Berserker</v>
      </c>
      <c r="I160" t="str">
        <f t="shared" ref="I160:I181" si="30">A160&amp;"="&amp;C160</f>
        <v>class.berserker=Berserker</v>
      </c>
    </row>
    <row r="161" spans="1:9" x14ac:dyDescent="0.25">
      <c r="A161" s="6" t="s">
        <v>963</v>
      </c>
      <c r="B161" s="6" t="s">
        <v>164</v>
      </c>
      <c r="C161" s="6" t="s">
        <v>164</v>
      </c>
      <c r="H161" t="str">
        <f t="shared" si="29"/>
        <v>class.disciple=Disciple</v>
      </c>
      <c r="I161" t="str">
        <f t="shared" si="30"/>
        <v>class.disciple=Disciple</v>
      </c>
    </row>
    <row r="162" spans="1:9" x14ac:dyDescent="0.25">
      <c r="A162" s="6" t="s">
        <v>964</v>
      </c>
      <c r="B162" s="6" t="s">
        <v>159</v>
      </c>
      <c r="C162" s="6" t="s">
        <v>984</v>
      </c>
      <c r="H162" t="str">
        <f t="shared" si="29"/>
        <v>class.knight=Knight</v>
      </c>
      <c r="I162" t="str">
        <f t="shared" si="30"/>
        <v>class.knight=Chevalier</v>
      </c>
    </row>
    <row r="163" spans="1:9" x14ac:dyDescent="0.25">
      <c r="A163" s="6" t="s">
        <v>965</v>
      </c>
      <c r="B163" s="6" t="s">
        <v>163</v>
      </c>
      <c r="C163" s="6" t="s">
        <v>985</v>
      </c>
      <c r="H163" t="str">
        <f t="shared" si="29"/>
        <v>class.necromancer=Necromancer</v>
      </c>
      <c r="I163" t="str">
        <f t="shared" si="30"/>
        <v>class.necromancer=Nécromancien</v>
      </c>
    </row>
    <row r="164" spans="1:9" x14ac:dyDescent="0.25">
      <c r="A164" s="6" t="s">
        <v>966</v>
      </c>
      <c r="B164" s="6" t="s">
        <v>162</v>
      </c>
      <c r="C164" s="6" t="s">
        <v>992</v>
      </c>
      <c r="H164" t="str">
        <f t="shared" si="29"/>
        <v>class.runemaster=Runemaster</v>
      </c>
      <c r="I164" t="str">
        <f t="shared" si="30"/>
        <v>class.runemaster=Maître des Runes</v>
      </c>
    </row>
    <row r="165" spans="1:9" x14ac:dyDescent="0.25">
      <c r="A165" s="6" t="s">
        <v>967</v>
      </c>
      <c r="B165" s="6" t="s">
        <v>165</v>
      </c>
      <c r="C165" s="6" t="s">
        <v>986</v>
      </c>
      <c r="H165" t="str">
        <f t="shared" si="29"/>
        <v>class.spiritspeaker=Spiritspeaker</v>
      </c>
      <c r="I165" t="str">
        <f t="shared" si="30"/>
        <v>class.spiritspeaker=Shaman</v>
      </c>
    </row>
    <row r="166" spans="1:9" x14ac:dyDescent="0.25">
      <c r="A166" s="6" t="s">
        <v>968</v>
      </c>
      <c r="B166" s="6" t="s">
        <v>160</v>
      </c>
      <c r="C166" s="6" t="s">
        <v>987</v>
      </c>
      <c r="H166" t="str">
        <f t="shared" si="29"/>
        <v>class.thief=Thief</v>
      </c>
      <c r="I166" t="str">
        <f t="shared" si="30"/>
        <v>class.thief=Voleur</v>
      </c>
    </row>
    <row r="167" spans="1:9" x14ac:dyDescent="0.25">
      <c r="A167" s="6" t="s">
        <v>969</v>
      </c>
      <c r="B167" s="6" t="s">
        <v>161</v>
      </c>
      <c r="C167" s="6" t="s">
        <v>988</v>
      </c>
      <c r="H167" t="str">
        <f t="shared" si="29"/>
        <v>class.wildlander=Wildlander</v>
      </c>
      <c r="I167" t="str">
        <f t="shared" si="30"/>
        <v>class.wildlander=Pisteur</v>
      </c>
    </row>
    <row r="168" spans="1:9" x14ac:dyDescent="0.25">
      <c r="A168" s="6" t="s">
        <v>970</v>
      </c>
      <c r="B168" s="6" t="s">
        <v>166</v>
      </c>
      <c r="C168" s="6" t="s">
        <v>166</v>
      </c>
      <c r="H168" t="str">
        <f t="shared" si="29"/>
        <v>class.champion=Champion</v>
      </c>
      <c r="I168" t="str">
        <f t="shared" si="30"/>
        <v>class.champion=Champion</v>
      </c>
    </row>
    <row r="169" spans="1:9" x14ac:dyDescent="0.25">
      <c r="A169" s="6" t="s">
        <v>971</v>
      </c>
      <c r="B169" s="6" t="s">
        <v>167</v>
      </c>
      <c r="C169" s="6" t="s">
        <v>989</v>
      </c>
      <c r="H169" t="str">
        <f t="shared" si="29"/>
        <v>class.geomancer=Geomancer</v>
      </c>
      <c r="I169" t="str">
        <f t="shared" si="30"/>
        <v>class.geomancer=Géomancien</v>
      </c>
    </row>
    <row r="170" spans="1:9" x14ac:dyDescent="0.25">
      <c r="A170" s="6" t="s">
        <v>972</v>
      </c>
      <c r="B170" s="6" t="s">
        <v>171</v>
      </c>
      <c r="C170" s="6" t="s">
        <v>990</v>
      </c>
      <c r="H170" t="str">
        <f t="shared" si="29"/>
        <v>class.apothecary=Apothecary</v>
      </c>
      <c r="I170" t="str">
        <f t="shared" si="30"/>
        <v>class.apothecary=Apothicaire</v>
      </c>
    </row>
    <row r="171" spans="1:9" x14ac:dyDescent="0.25">
      <c r="A171" s="6" t="s">
        <v>973</v>
      </c>
      <c r="B171" s="6" t="s">
        <v>168</v>
      </c>
      <c r="C171" s="6" t="s">
        <v>991</v>
      </c>
      <c r="H171" t="str">
        <f t="shared" si="29"/>
        <v>class.beastmaster=Beastmaster</v>
      </c>
      <c r="I171" t="str">
        <f t="shared" si="30"/>
        <v>class.beastmaster=Maître des Animaux</v>
      </c>
    </row>
    <row r="172" spans="1:9" x14ac:dyDescent="0.25">
      <c r="A172" s="6" t="s">
        <v>974</v>
      </c>
      <c r="B172" s="6" t="s">
        <v>170</v>
      </c>
      <c r="C172" s="6" t="s">
        <v>993</v>
      </c>
      <c r="H172" t="str">
        <f t="shared" si="29"/>
        <v>class.hexer=Hexer</v>
      </c>
      <c r="I172" t="str">
        <f t="shared" si="30"/>
        <v>class.hexer=Envoûteur</v>
      </c>
    </row>
    <row r="173" spans="1:9" x14ac:dyDescent="0.25">
      <c r="A173" s="6" t="s">
        <v>975</v>
      </c>
      <c r="B173" s="6" t="s">
        <v>169</v>
      </c>
      <c r="C173" s="6" t="s">
        <v>994</v>
      </c>
      <c r="H173" t="str">
        <f t="shared" si="29"/>
        <v>class.treasurehunter=Treasure Hunter</v>
      </c>
      <c r="I173" t="str">
        <f t="shared" si="30"/>
        <v>class.treasurehunter=Chasseur de Trésors</v>
      </c>
    </row>
    <row r="174" spans="1:9" x14ac:dyDescent="0.25">
      <c r="A174" s="6" t="s">
        <v>976</v>
      </c>
      <c r="B174" s="6" t="s">
        <v>175</v>
      </c>
      <c r="C174" s="6" t="s">
        <v>995</v>
      </c>
      <c r="H174" t="str">
        <f t="shared" si="29"/>
        <v>class.prophet=Prophet</v>
      </c>
      <c r="I174" t="str">
        <f t="shared" si="30"/>
        <v>class.prophet=Prophète</v>
      </c>
    </row>
    <row r="175" spans="1:9" x14ac:dyDescent="0.25">
      <c r="A175" s="6" t="s">
        <v>977</v>
      </c>
      <c r="B175" s="6" t="s">
        <v>174</v>
      </c>
      <c r="C175" s="6" t="s">
        <v>996</v>
      </c>
      <c r="H175" t="str">
        <f t="shared" si="29"/>
        <v>class.stalker=Stalker</v>
      </c>
      <c r="I175" t="str">
        <f t="shared" si="30"/>
        <v>class.stalker=Traqueur</v>
      </c>
    </row>
    <row r="176" spans="1:9" x14ac:dyDescent="0.25">
      <c r="A176" s="6" t="s">
        <v>978</v>
      </c>
      <c r="B176" s="6" t="s">
        <v>178</v>
      </c>
      <c r="C176" s="6" t="s">
        <v>997</v>
      </c>
      <c r="H176" t="str">
        <f t="shared" si="29"/>
        <v>class.bard=Bard</v>
      </c>
      <c r="I176" t="str">
        <f t="shared" si="30"/>
        <v>class.bard=Barde</v>
      </c>
    </row>
    <row r="177" spans="1:11" x14ac:dyDescent="0.25">
      <c r="A177" s="6" t="s">
        <v>979</v>
      </c>
      <c r="B177" s="6" t="s">
        <v>177</v>
      </c>
      <c r="C177" s="6" t="s">
        <v>999</v>
      </c>
      <c r="H177" t="str">
        <f t="shared" si="29"/>
        <v>class.conjurer=Conjurer</v>
      </c>
      <c r="I177" t="str">
        <f t="shared" si="30"/>
        <v>class.conjurer=Illusionniste</v>
      </c>
    </row>
    <row r="178" spans="1:11" x14ac:dyDescent="0.25">
      <c r="A178" s="6" t="s">
        <v>980</v>
      </c>
      <c r="B178" s="6" t="s">
        <v>176</v>
      </c>
      <c r="C178" s="6" t="s">
        <v>998</v>
      </c>
      <c r="H178" t="str">
        <f t="shared" si="29"/>
        <v>class.shadowwalker=Shadow Walker</v>
      </c>
      <c r="I178" t="str">
        <f t="shared" si="30"/>
        <v>class.shadowwalker=Marcheur des Ombres</v>
      </c>
    </row>
    <row r="179" spans="1:11" x14ac:dyDescent="0.25">
      <c r="A179" s="6" t="s">
        <v>981</v>
      </c>
      <c r="B179" s="6" t="s">
        <v>173</v>
      </c>
      <c r="C179" s="6" t="s">
        <v>1000</v>
      </c>
      <c r="H179" t="str">
        <f t="shared" si="29"/>
        <v>class.skirmisher=Skirmisher</v>
      </c>
      <c r="I179" t="str">
        <f t="shared" si="30"/>
        <v>class.skirmisher=Briscard</v>
      </c>
    </row>
    <row r="180" spans="1:11" x14ac:dyDescent="0.25">
      <c r="A180" s="6" t="s">
        <v>982</v>
      </c>
      <c r="B180" s="6" t="s">
        <v>180</v>
      </c>
      <c r="C180" s="6" t="s">
        <v>1001</v>
      </c>
      <c r="H180" t="str">
        <f t="shared" si="29"/>
        <v>class.bountyhunter=Bounty Hunter</v>
      </c>
      <c r="I180" t="str">
        <f t="shared" si="30"/>
        <v>class.bountyhunter=Chasseur de Primes</v>
      </c>
    </row>
    <row r="181" spans="1:11" x14ac:dyDescent="0.25">
      <c r="A181" s="6" t="s">
        <v>983</v>
      </c>
      <c r="B181" s="6" t="s">
        <v>179</v>
      </c>
      <c r="C181" s="6" t="s">
        <v>1002</v>
      </c>
      <c r="H181" t="str">
        <f t="shared" si="29"/>
        <v>class.marshal=Marshal</v>
      </c>
      <c r="I181" t="str">
        <f t="shared" si="30"/>
        <v>class.marshal=Maréchal</v>
      </c>
    </row>
    <row r="182" spans="1:11" x14ac:dyDescent="0.25">
      <c r="I182"/>
    </row>
    <row r="183" spans="1:11" x14ac:dyDescent="0.25">
      <c r="A183" s="6" t="s">
        <v>1003</v>
      </c>
      <c r="B183" s="6" t="s">
        <v>183</v>
      </c>
      <c r="C183" s="6" t="s">
        <v>183</v>
      </c>
      <c r="E183" s="7" t="s">
        <v>1197</v>
      </c>
      <c r="H183" t="str">
        <f t="shared" ref="H183" si="31">A183&amp;"="&amp;B183</f>
        <v>name.berserker.rage=Rage</v>
      </c>
      <c r="I183" t="str">
        <f t="shared" ref="I183" si="32">A183&amp;"="&amp;C183</f>
        <v>name.berserker.rage=Rage</v>
      </c>
      <c r="J183" t="str">
        <f>A183&amp;".rule="&amp;D183</f>
        <v>name.berserker.rage.rule=</v>
      </c>
      <c r="K183" t="str">
        <f>A183&amp;".rule="&amp;E183</f>
        <v>name.berserker.rage.rule=Effectuez une attaque avec une arme de corps à corps.&lt;BR&gt;Cette attaque inflige +1 ≥.</v>
      </c>
    </row>
    <row r="184" spans="1:11" x14ac:dyDescent="0.25">
      <c r="A184" s="6" t="s">
        <v>1004</v>
      </c>
      <c r="B184" s="6" t="s">
        <v>185</v>
      </c>
      <c r="C184" s="6" t="s">
        <v>185</v>
      </c>
      <c r="E184" s="7" t="s">
        <v>1205</v>
      </c>
      <c r="H184" t="str">
        <f t="shared" ref="H184:H247" si="33">A184&amp;"="&amp;B184</f>
        <v>name.berserker.brute=Brute</v>
      </c>
      <c r="I184" t="str">
        <f t="shared" ref="I184:I247" si="34">A184&amp;"="&amp;C184</f>
        <v>name.berserker.brute=Brute</v>
      </c>
      <c r="J184" t="str">
        <f t="shared" ref="J184:J247" si="35">A184&amp;".rule="&amp;D184</f>
        <v>name.berserker.brute.rule=</v>
      </c>
      <c r="K184" t="str">
        <f t="shared" ref="K184:K247" si="36">A184&amp;".rule="&amp;E184</f>
        <v>name.berserker.brute.rule=Vous gagnez Santé +4.&lt;BR&gt;Quand vous vous redressez ou que vous êtes revigoré par un autre héros, vous récupérez 2 ≥ supplémentaires.</v>
      </c>
    </row>
    <row r="185" spans="1:11" x14ac:dyDescent="0.25">
      <c r="A185" s="6" t="s">
        <v>1005</v>
      </c>
      <c r="B185" s="6" t="s">
        <v>186</v>
      </c>
      <c r="C185" s="6" t="s">
        <v>1088</v>
      </c>
      <c r="E185" s="7" t="s">
        <v>1155</v>
      </c>
      <c r="H185" t="str">
        <f t="shared" si="33"/>
        <v>name.berserker.counterattack=Counter Attack</v>
      </c>
      <c r="I185" t="str">
        <f t="shared" si="34"/>
        <v>name.berserker.counterattack=Contre-Attaque</v>
      </c>
      <c r="J185" t="str">
        <f t="shared" si="35"/>
        <v>name.berserker.counterattack.rule=</v>
      </c>
      <c r="K185" t="str">
        <f t="shared" si="36"/>
        <v>name.berserker.counterattack.rule=Après la résolution d'une attaque d'une monstre adjacent qui vous affecte, inclinez cette carte pour effectuer une attaque avec une arme de corps à corps contre le monstre attaquant. Une fois cette attaque résolue, si le monstre n'est pas vaincu, il peut continuer son activation.</v>
      </c>
    </row>
    <row r="186" spans="1:11" x14ac:dyDescent="0.25">
      <c r="A186" s="6" t="s">
        <v>1006</v>
      </c>
      <c r="B186" s="6" t="s">
        <v>187</v>
      </c>
      <c r="C186" s="6" t="s">
        <v>1089</v>
      </c>
      <c r="E186" s="7" t="s">
        <v>1156</v>
      </c>
      <c r="H186" t="str">
        <f t="shared" si="33"/>
        <v>name.berserker.cripple=Cripple</v>
      </c>
      <c r="I186" t="str">
        <f t="shared" si="34"/>
        <v>name.berserker.cripple=Estropier</v>
      </c>
      <c r="J186" t="str">
        <f t="shared" si="35"/>
        <v>name.berserker.cripple.rule=</v>
      </c>
      <c r="K186" t="str">
        <f t="shared" si="36"/>
        <v>name.berserker.cripple.rule=Inclinez cette carte durant votre tour pour choisir un monstre adjacent à vous et faites un test ∂. En cas de réussite, le monstre est Immobilisé.</v>
      </c>
    </row>
    <row r="187" spans="1:11" x14ac:dyDescent="0.25">
      <c r="A187" s="6" t="s">
        <v>1007</v>
      </c>
      <c r="B187" s="6" t="s">
        <v>188</v>
      </c>
      <c r="C187" s="6" t="s">
        <v>1087</v>
      </c>
      <c r="E187" s="7" t="s">
        <v>1154</v>
      </c>
      <c r="H187" t="str">
        <f t="shared" si="33"/>
        <v>name.berserker.charge=Charge</v>
      </c>
      <c r="I187" t="str">
        <f t="shared" si="34"/>
        <v>name.berserker.charge=Charger</v>
      </c>
      <c r="J187" t="str">
        <f t="shared" si="35"/>
        <v>name.berserker.charge.rule=</v>
      </c>
      <c r="K187" t="str">
        <f t="shared" si="36"/>
        <v>name.berserker.charge.rule=Déplacez-vous jusqu'à votre Vitesse et effectuez ensuite une attaque avec une arme de corps à corps.</v>
      </c>
    </row>
    <row r="188" spans="1:11" x14ac:dyDescent="0.25">
      <c r="A188" s="6" t="s">
        <v>1008</v>
      </c>
      <c r="B188" s="6" t="s">
        <v>189</v>
      </c>
      <c r="C188" s="6" t="s">
        <v>1086</v>
      </c>
      <c r="E188" s="7" t="s">
        <v>1153</v>
      </c>
      <c r="H188" t="str">
        <f t="shared" si="33"/>
        <v>name.berserker.weaponmastery=Weapon Mastery</v>
      </c>
      <c r="I188" t="str">
        <f t="shared" si="34"/>
        <v>name.berserker.weaponmastery=Expert en Armes</v>
      </c>
      <c r="J188" t="str">
        <f t="shared" si="35"/>
        <v>name.berserker.weaponmastery.rule=</v>
      </c>
      <c r="K188" t="str">
        <f t="shared" si="36"/>
        <v>name.berserker.weaponmastery.rule=Chaque fois que vous effectuez une attaque avec 1 arme de corps à corps ayant 2 symboles de main ou 2 armes de corps à corps ayant chacune 1 symbole de main, vous pouvez incliner cette carte pour ajouter 1 ± aux résultats.</v>
      </c>
    </row>
    <row r="189" spans="1:11" x14ac:dyDescent="0.25">
      <c r="A189" s="6" t="s">
        <v>1009</v>
      </c>
      <c r="B189" s="6" t="s">
        <v>190</v>
      </c>
      <c r="C189" s="6" t="s">
        <v>1085</v>
      </c>
      <c r="E189" s="7" t="s">
        <v>1152</v>
      </c>
      <c r="H189" t="str">
        <f t="shared" si="33"/>
        <v>name.berserker.whirlwind=Whirlwind</v>
      </c>
      <c r="I189" t="str">
        <f t="shared" si="34"/>
        <v>name.berserker.whirlwind=Tornade</v>
      </c>
      <c r="J189" t="str">
        <f t="shared" si="35"/>
        <v>name.berserker.whirlwind.rule=</v>
      </c>
      <c r="K189" t="str">
        <f t="shared" si="36"/>
        <v>name.berserker.whirlwind.rule=Effectuez une attaque avec une arme de corps à corps ciblant tous les monstres adjacents. Vous faites 1 jet d'attaque et chaque monstre lance ses dés de défense séparément.</v>
      </c>
    </row>
    <row r="190" spans="1:11" x14ac:dyDescent="0.25">
      <c r="A190" s="6" t="s">
        <v>1010</v>
      </c>
      <c r="B190" s="6" t="s">
        <v>191</v>
      </c>
      <c r="C190" s="6" t="s">
        <v>1083</v>
      </c>
      <c r="E190" s="7" t="s">
        <v>1206</v>
      </c>
      <c r="H190" t="str">
        <f t="shared" si="33"/>
        <v>name.berserker.deathrage=Death Rage</v>
      </c>
      <c r="I190" t="str">
        <f t="shared" si="34"/>
        <v>name.berserker.deathrage=Rage mortelle</v>
      </c>
      <c r="J190" t="str">
        <f t="shared" si="35"/>
        <v>name.berserker.deathrage.rule=</v>
      </c>
      <c r="K190" t="str">
        <f t="shared" si="36"/>
        <v>name.berserker.deathrage.rule=Effectuez une attaque avec une arme de corps à corps.&lt;BR&gt;Cette attaque gagne :&lt;BR&gt;± : +1 ≥ pour chaque 2 pions ≥ sur votre fiche de héros.</v>
      </c>
    </row>
    <row r="191" spans="1:11" x14ac:dyDescent="0.25">
      <c r="A191" s="6" t="s">
        <v>1011</v>
      </c>
      <c r="B191" s="6" t="s">
        <v>192</v>
      </c>
      <c r="C191" s="6" t="s">
        <v>1084</v>
      </c>
      <c r="E191" s="7" t="s">
        <v>1151</v>
      </c>
      <c r="H191" t="str">
        <f t="shared" si="33"/>
        <v>name.berserker.execute=Execute</v>
      </c>
      <c r="I191" t="str">
        <f t="shared" si="34"/>
        <v>name.berserker.execute=Exécuter</v>
      </c>
      <c r="J191" t="str">
        <f t="shared" si="35"/>
        <v>name.berserker.execute.rule=</v>
      </c>
      <c r="K191" t="str">
        <f t="shared" si="36"/>
        <v>name.berserker.execute.rule=Quand vous effectuez une attaque avec une arme de corps à corps, une fois les dés lancés, inclinez cette carte pour infliger +X ≥, où X est le montant de ∏ subis pour utiliser cette compétence.</v>
      </c>
    </row>
    <row r="192" spans="1:11" x14ac:dyDescent="0.25">
      <c r="A192" s="6" t="s">
        <v>1012</v>
      </c>
      <c r="B192" s="6" t="s">
        <v>196</v>
      </c>
      <c r="C192" s="6" t="s">
        <v>1082</v>
      </c>
      <c r="E192" s="7" t="s">
        <v>1150</v>
      </c>
      <c r="H192" t="str">
        <f t="shared" si="33"/>
        <v>name.knight.oathofhonor=Oath of Honor</v>
      </c>
      <c r="I192" t="str">
        <f t="shared" si="34"/>
        <v>name.knight.oathofhonor=Serment sur l'honneur</v>
      </c>
      <c r="J192" t="str">
        <f t="shared" si="35"/>
        <v>name.knight.oathofhonor.rule=</v>
      </c>
      <c r="K192" t="str">
        <f t="shared" si="36"/>
        <v>name.knight.oathofhonor.rule=Choisissez un autre héros à 3 cases ou moins de vous qui est adjacent à un monstre. Placez votre figurine de héros dans la case vide la plus proche adjacente au monstre et effectuez une attaque avec une arme de corps à corps cotre ce monstre.</v>
      </c>
    </row>
    <row r="193" spans="1:11" x14ac:dyDescent="0.25">
      <c r="A193" s="6" t="s">
        <v>1013</v>
      </c>
      <c r="B193" s="6" t="s">
        <v>197</v>
      </c>
      <c r="C193" s="6" t="s">
        <v>1081</v>
      </c>
      <c r="E193" s="7" t="s">
        <v>1149</v>
      </c>
      <c r="H193" t="str">
        <f t="shared" si="33"/>
        <v>name.knight.advance=Advance</v>
      </c>
      <c r="I193" t="str">
        <f t="shared" si="34"/>
        <v>name.knight.advance=Avancer</v>
      </c>
      <c r="J193" t="str">
        <f t="shared" si="35"/>
        <v>name.knight.advance.rule=</v>
      </c>
      <c r="K193" t="str">
        <f t="shared" si="36"/>
        <v>name.knight.advance.rule=Après avoir vaincu un monstre avec une attaque utilisant une arme de corps à corps, inclinez cette carte pour vous déplacer jusqu'à votre Vitesse et effectuer une attaque supplémentaire.</v>
      </c>
    </row>
    <row r="194" spans="1:11" x14ac:dyDescent="0.25">
      <c r="A194" s="6" t="s">
        <v>1014</v>
      </c>
      <c r="B194" s="6" t="s">
        <v>198</v>
      </c>
      <c r="C194" s="6" t="s">
        <v>1080</v>
      </c>
      <c r="E194" s="7" t="s">
        <v>1148</v>
      </c>
      <c r="H194" t="str">
        <f t="shared" si="33"/>
        <v>name.knight.challenge=Challenge</v>
      </c>
      <c r="I194" t="str">
        <f t="shared" si="34"/>
        <v>name.knight.challenge=Défier</v>
      </c>
      <c r="J194" t="str">
        <f t="shared" si="35"/>
        <v>name.knight.challenge.rule=</v>
      </c>
      <c r="K194" t="str">
        <f t="shared" si="36"/>
        <v>name.knight.challenge.rule=Inclinez cette carte pour choisir un monstre dans votre ligne de vue et placez votre pion Héros dessus. Tant que cette carte est inclinée, chaque attaque que vous ou ce monstre effectue contre l'autre, inflige +1 ≥.</v>
      </c>
    </row>
    <row r="195" spans="1:11" x14ac:dyDescent="0.25">
      <c r="A195" s="6" t="s">
        <v>1015</v>
      </c>
      <c r="B195" s="6" t="s">
        <v>199</v>
      </c>
      <c r="C195" s="6" t="s">
        <v>1079</v>
      </c>
      <c r="E195" s="7" t="s">
        <v>1147</v>
      </c>
      <c r="H195" t="str">
        <f t="shared" si="33"/>
        <v>name.knight.defend=Defend</v>
      </c>
      <c r="I195" t="str">
        <f t="shared" si="34"/>
        <v>name.knight.defend=Défendre</v>
      </c>
      <c r="J195" t="str">
        <f t="shared" si="35"/>
        <v>name.knight.defend.rule=</v>
      </c>
      <c r="K195" t="str">
        <f t="shared" si="36"/>
        <v>name.knight.defend.rule=Quand un héros qui vous est adjacent, est ciblé par une attaque, utilisez cette carte pour vous déclarer comme cible de cette attaque. La portée et la ligne de vue sont toujours mesurées vers la case du héros ciblé.</v>
      </c>
    </row>
    <row r="196" spans="1:11" x14ac:dyDescent="0.25">
      <c r="A196" s="6" t="s">
        <v>1016</v>
      </c>
      <c r="B196" s="6" t="s">
        <v>200</v>
      </c>
      <c r="C196" s="6" t="s">
        <v>1077</v>
      </c>
      <c r="E196" s="7" t="s">
        <v>1146</v>
      </c>
      <c r="H196" t="str">
        <f t="shared" si="33"/>
        <v>name.knight.defensetraining=Defense Training</v>
      </c>
      <c r="I196" t="str">
        <f t="shared" si="34"/>
        <v>name.knight.defensetraining=Entraînement Défensif</v>
      </c>
      <c r="J196" t="str">
        <f t="shared" si="35"/>
        <v>name.knight.defensetraining.rule=</v>
      </c>
      <c r="K196" t="str">
        <f t="shared" si="36"/>
        <v>name.knight.defensetraining.rule=Tant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v>
      </c>
    </row>
    <row r="197" spans="1:11" x14ac:dyDescent="0.25">
      <c r="A197" s="6" t="s">
        <v>1017</v>
      </c>
      <c r="B197" s="6" t="s">
        <v>201</v>
      </c>
      <c r="C197" s="6" t="s">
        <v>1076</v>
      </c>
      <c r="E197" s="7" t="s">
        <v>1145</v>
      </c>
      <c r="H197" t="str">
        <f t="shared" si="33"/>
        <v>name.knight.guard=Guard</v>
      </c>
      <c r="I197" t="str">
        <f t="shared" si="34"/>
        <v>name.knight.guard=Garder</v>
      </c>
      <c r="J197" t="str">
        <f t="shared" si="35"/>
        <v>name.knight.guard.rule=</v>
      </c>
      <c r="K197" t="str">
        <f t="shared" si="36"/>
        <v>name.knight.guard.rule=Quand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v>
      </c>
    </row>
    <row r="198" spans="1:11" x14ac:dyDescent="0.25">
      <c r="A198" s="6" t="s">
        <v>1018</v>
      </c>
      <c r="B198" s="6" t="s">
        <v>202</v>
      </c>
      <c r="C198" s="6" t="s">
        <v>1078</v>
      </c>
      <c r="E198" s="7" t="s">
        <v>1207</v>
      </c>
      <c r="H198" t="str">
        <f t="shared" si="33"/>
        <v>name.knight.shieldslam=Shield Slam</v>
      </c>
      <c r="I198" t="str">
        <f t="shared" si="34"/>
        <v>name.knight.shieldslam=Coup de Bouclier</v>
      </c>
      <c r="J198" t="str">
        <f t="shared" si="35"/>
        <v>name.knight.shieldslam.rule=</v>
      </c>
      <c r="K198" t="str">
        <f t="shared" si="36"/>
        <v>name.knight.shieldslam.rule=Tant que vous êtes équipé d'un Bouclier (même s'il est incliné), chacune de vos attaques avec une arme corps à corps gagne : &lt;BR&gt;± : choisissez un monstre adjacent à vous. Ce monstre est Sonné.</v>
      </c>
    </row>
    <row r="199" spans="1:11" x14ac:dyDescent="0.25">
      <c r="A199" s="6" t="s">
        <v>1019</v>
      </c>
      <c r="B199" s="6" t="s">
        <v>203</v>
      </c>
      <c r="C199" s="6" t="s">
        <v>203</v>
      </c>
      <c r="E199" s="7" t="s">
        <v>1144</v>
      </c>
      <c r="H199" t="str">
        <f t="shared" si="33"/>
        <v>name.knight.inspiration=Inspiration</v>
      </c>
      <c r="I199" t="str">
        <f t="shared" si="34"/>
        <v>name.knight.inspiration=Inspiration</v>
      </c>
      <c r="J199" t="str">
        <f t="shared" si="35"/>
        <v>name.knight.inspiration.rule=</v>
      </c>
      <c r="K199" t="str">
        <f t="shared" si="36"/>
        <v>name.knight.inspiration.rule=Au début de votre tour, si vous êtes adjacent à au moins un autre héros, vous et chaque autre héros adjacent à vous, récupérez 1 ∏.</v>
      </c>
    </row>
    <row r="200" spans="1:11" x14ac:dyDescent="0.25">
      <c r="A200" s="6" t="s">
        <v>1020</v>
      </c>
      <c r="B200" s="6" t="s">
        <v>204</v>
      </c>
      <c r="C200" s="6" t="s">
        <v>1075</v>
      </c>
      <c r="E200" s="7" t="s">
        <v>1208</v>
      </c>
      <c r="H200" t="str">
        <f t="shared" si="33"/>
        <v>name.knight.stalwart=Stalwart</v>
      </c>
      <c r="I200" t="str">
        <f t="shared" si="34"/>
        <v>name.knight.stalwart=Vaillant</v>
      </c>
      <c r="J200" t="str">
        <f t="shared" si="35"/>
        <v>name.knight.stalwart.rule=</v>
      </c>
      <c r="K200" t="str">
        <f t="shared" si="36"/>
        <v>name.knight.stalwart.rule=Vous gagnez Santé +2. &lt;BR&gt;Quand vous êtes vaincu, vous pouvez aussitôt vous déplacer jusqu'à votre Vitesse et effectuer une attaque avec une arme de corps à corps. &lt;BR&gt;Une fois l'attaque résolue, vous êtes inconscient.</v>
      </c>
    </row>
    <row r="201" spans="1:11" x14ac:dyDescent="0.25">
      <c r="A201" s="6" t="s">
        <v>1021</v>
      </c>
      <c r="B201" s="6" t="s">
        <v>208</v>
      </c>
      <c r="C201" s="6" t="s">
        <v>1143</v>
      </c>
      <c r="E201" s="7" t="s">
        <v>1196</v>
      </c>
      <c r="H201" t="str">
        <f t="shared" si="33"/>
        <v>name.thief.greedy=Greedy</v>
      </c>
      <c r="I201" t="str">
        <f t="shared" si="34"/>
        <v>name.thief.greedy=Cupide</v>
      </c>
      <c r="J201" t="str">
        <f t="shared" si="35"/>
        <v>name.thief.greedy.rule=</v>
      </c>
      <c r="K201" t="str">
        <f t="shared" si="36"/>
        <v>name.thief.greedy.rule=Fouillez un pion Fouille à 3 cases ou moins de vous.</v>
      </c>
    </row>
    <row r="202" spans="1:11" x14ac:dyDescent="0.25">
      <c r="A202" s="6" t="s">
        <v>1022</v>
      </c>
      <c r="B202" s="6" t="s">
        <v>209</v>
      </c>
      <c r="C202" s="6" t="s">
        <v>1142</v>
      </c>
      <c r="E202" s="7" t="s">
        <v>1195</v>
      </c>
      <c r="H202" t="str">
        <f t="shared" si="33"/>
        <v>name.thief.appraisal=Appraisal</v>
      </c>
      <c r="I202" t="str">
        <f t="shared" si="34"/>
        <v>name.thief.appraisal=Évaluation</v>
      </c>
      <c r="J202" t="str">
        <f t="shared" si="35"/>
        <v>name.thief.appraisal.rule=</v>
      </c>
      <c r="K202" t="str">
        <f t="shared" si="36"/>
        <v>name.thief.appraisal.rule=Après avoir pioché une carte Fouille, vous pouvez la défausser pour piocher une autre carte Fouille. Vous devez garder la seconde carte.</v>
      </c>
    </row>
    <row r="203" spans="1:11" x14ac:dyDescent="0.25">
      <c r="A203" s="6" t="s">
        <v>1023</v>
      </c>
      <c r="B203" s="6" t="s">
        <v>210</v>
      </c>
      <c r="C203" s="6" t="s">
        <v>1141</v>
      </c>
      <c r="E203" s="7" t="s">
        <v>1194</v>
      </c>
      <c r="H203" t="str">
        <f t="shared" si="33"/>
        <v>name.thief.dirtytricks=Dirty Tricks</v>
      </c>
      <c r="I203" t="str">
        <f t="shared" si="34"/>
        <v>name.thief.dirtytricks=Cous Bas</v>
      </c>
      <c r="J203" t="str">
        <f t="shared" si="35"/>
        <v>name.thief.dirtytricks.rule=</v>
      </c>
      <c r="K203" t="str">
        <f t="shared" si="36"/>
        <v>name.thief.dirtytricks.rule=Effectuez une attaque avec une arme de corps à corps ou une lame. Si l'attaque inflige au moins 1 ≥ (après avoir lancé les dés de défense), la cible est Sonnée.</v>
      </c>
    </row>
    <row r="204" spans="1:11" x14ac:dyDescent="0.25">
      <c r="A204" s="6" t="s">
        <v>1024</v>
      </c>
      <c r="B204" s="6" t="s">
        <v>211</v>
      </c>
      <c r="C204" s="6" t="s">
        <v>1140</v>
      </c>
      <c r="E204" s="7" t="s">
        <v>1193</v>
      </c>
      <c r="H204" t="str">
        <f t="shared" si="33"/>
        <v>name.thief.sneakly=Sneakly</v>
      </c>
      <c r="I204" t="str">
        <f t="shared" si="34"/>
        <v>name.thief.sneakly=Sournois</v>
      </c>
      <c r="J204" t="str">
        <f t="shared" si="35"/>
        <v>name.thief.sneakly.rule=</v>
      </c>
      <c r="K204" t="str">
        <f t="shared" si="36"/>
        <v>name.thief.sneakly.rule=Vous infligez +1 ≥ pour les attaques contre des monstres qui n'ont pas de ligne de vue vers vous au début de votre tour (même si cette carte est inclinée) Vous pouvez incliner cette carte pour faire l'action, ouvrir ou fermer une porte, sans utiliser d'action.</v>
      </c>
    </row>
    <row r="205" spans="1:11" x14ac:dyDescent="0.25">
      <c r="A205" s="6" t="s">
        <v>1025</v>
      </c>
      <c r="B205" s="6" t="s">
        <v>212</v>
      </c>
      <c r="C205" s="6" t="s">
        <v>1138</v>
      </c>
      <c r="E205" s="7" t="s">
        <v>1191</v>
      </c>
      <c r="H205" t="str">
        <f t="shared" si="33"/>
        <v>name.thief.caltrops=Caltrops</v>
      </c>
      <c r="I205" t="str">
        <f t="shared" si="34"/>
        <v>name.thief.caltrops=Chausse-Trapes</v>
      </c>
      <c r="J205" t="str">
        <f t="shared" si="35"/>
        <v>name.thief.caltrops.rule=</v>
      </c>
      <c r="K205" t="str">
        <f t="shared" si="36"/>
        <v>name.thief.caltrops.rule=Quand un monstre entre dans une case vide adjacente à vous, inclinez cette carte pour faire un test de μ. En cas de réussite, le monstre subit 1 ≥ et est immobilisé.</v>
      </c>
    </row>
    <row r="206" spans="1:11" x14ac:dyDescent="0.25">
      <c r="A206" s="6" t="s">
        <v>1026</v>
      </c>
      <c r="B206" s="6" t="s">
        <v>213</v>
      </c>
      <c r="C206" s="6" t="s">
        <v>1139</v>
      </c>
      <c r="E206" s="7" t="s">
        <v>1192</v>
      </c>
      <c r="H206" t="str">
        <f t="shared" si="33"/>
        <v>name.thief.tumble=Tumble</v>
      </c>
      <c r="I206" t="str">
        <f t="shared" si="34"/>
        <v>name.thief.tumble=Acrobatie</v>
      </c>
      <c r="J206" t="str">
        <f t="shared" si="35"/>
        <v>name.thief.tumble.rule=</v>
      </c>
      <c r="K206" t="str">
        <f t="shared" si="36"/>
        <v>name.thief.tumble.rule=Inclinez cette carte durant votre tour. Tant que cette carte est inclinée, vous pouvez traverser les personnages ennemis.</v>
      </c>
    </row>
    <row r="207" spans="1:11" x14ac:dyDescent="0.25">
      <c r="A207" s="6" t="s">
        <v>1027</v>
      </c>
      <c r="B207" s="6" t="s">
        <v>214</v>
      </c>
      <c r="C207" s="6" t="s">
        <v>1137</v>
      </c>
      <c r="E207" s="7" t="s">
        <v>1190</v>
      </c>
      <c r="H207" t="str">
        <f t="shared" si="33"/>
        <v>name.thief.unseen=Unseen</v>
      </c>
      <c r="I207" t="str">
        <f t="shared" si="34"/>
        <v>name.thief.unseen=Dissimulé</v>
      </c>
      <c r="J207" t="str">
        <f t="shared" si="35"/>
        <v>name.thief.unseen.rule=</v>
      </c>
      <c r="K207" t="str">
        <f t="shared" si="36"/>
        <v>name.thief.unseen.rule=Inclinez cette carte durant votre tour. Tant que cette carte est inclinée, chaque attaque qui vous cible rate sauf si l'attaquant dépense 1 ±.</v>
      </c>
    </row>
    <row r="208" spans="1:11" x14ac:dyDescent="0.25">
      <c r="A208" s="6" t="s">
        <v>1028</v>
      </c>
      <c r="B208" s="6" t="s">
        <v>215</v>
      </c>
      <c r="C208" s="6" t="s">
        <v>1136</v>
      </c>
      <c r="E208" s="7" t="s">
        <v>1189</v>
      </c>
      <c r="H208" t="str">
        <f t="shared" si="33"/>
        <v>name.thief.bushwhack=Bushwhack</v>
      </c>
      <c r="I208" t="str">
        <f t="shared" si="34"/>
        <v>name.thief.bushwhack=Embuscade</v>
      </c>
      <c r="J208" t="str">
        <f t="shared" si="35"/>
        <v>name.thief.bushwhack.rule=</v>
      </c>
      <c r="K208" t="str">
        <f t="shared" si="36"/>
        <v>name.thief.bushwhack.rule=Inclinez cette carte durant votre tour pour attaquer un monstre qui est le seul monstre dans votre ligne de vue. Cette attaque ne dépense pas d'action.</v>
      </c>
    </row>
    <row r="209" spans="1:11" x14ac:dyDescent="0.25">
      <c r="A209" s="6" t="s">
        <v>1029</v>
      </c>
      <c r="B209" s="6" t="s">
        <v>216</v>
      </c>
      <c r="C209" s="6" t="s">
        <v>1135</v>
      </c>
      <c r="E209" s="7" t="s">
        <v>1188</v>
      </c>
      <c r="H209" t="str">
        <f t="shared" si="33"/>
        <v>name.thief.lurk=Lurk</v>
      </c>
      <c r="I209" t="str">
        <f t="shared" si="34"/>
        <v>name.thief.lurk=Rôder</v>
      </c>
      <c r="J209" t="str">
        <f t="shared" si="35"/>
        <v>name.thief.lurk.rule=</v>
      </c>
      <c r="K209" t="str">
        <f t="shared" si="36"/>
        <v>name.thief.lurk.rule=Inclinez cette carte durant votre tour pour effectuer une action fouille qui ne nécéssite pas d'action. Tant que cette carte est inclinée, aoutez 1 dé marron à votre réserve de défense.</v>
      </c>
    </row>
    <row r="210" spans="1:11" x14ac:dyDescent="0.25">
      <c r="A210" s="6" t="s">
        <v>1030</v>
      </c>
      <c r="B210" s="6" t="s">
        <v>218</v>
      </c>
      <c r="C210" s="6" t="s">
        <v>1134</v>
      </c>
      <c r="E210" s="7" t="s">
        <v>1187</v>
      </c>
      <c r="H210" t="str">
        <f t="shared" si="33"/>
        <v>name.wildlander.nimble=Nimble</v>
      </c>
      <c r="I210" t="str">
        <f t="shared" si="34"/>
        <v>name.wildlander.nimble=Agile</v>
      </c>
      <c r="J210" t="str">
        <f t="shared" si="35"/>
        <v>name.wildlander.nimble.rule=</v>
      </c>
      <c r="K210" t="str">
        <f t="shared" si="36"/>
        <v>name.wildlander.nimble.rule=Chaque fois qu'un monstre entre dans une case adjacente à vous, vous pouvez utiliser cette carte pour vous déplacer d'1 case. Puis le monstre peut continuer son activation.</v>
      </c>
    </row>
    <row r="211" spans="1:11" x14ac:dyDescent="0.25">
      <c r="A211" s="6" t="s">
        <v>1031</v>
      </c>
      <c r="B211" s="6" t="s">
        <v>219</v>
      </c>
      <c r="C211" s="6" t="s">
        <v>1131</v>
      </c>
      <c r="E211" s="7" t="s">
        <v>1184</v>
      </c>
      <c r="H211" t="str">
        <f t="shared" si="33"/>
        <v>name.wildlander.accurate=Accurate</v>
      </c>
      <c r="I211" t="str">
        <f t="shared" si="34"/>
        <v>name.wildlander.accurate=Précis</v>
      </c>
      <c r="J211" t="str">
        <f t="shared" si="35"/>
        <v>name.wildlander.accurate.rule=</v>
      </c>
      <c r="K211" t="str">
        <f t="shared" si="36"/>
        <v>name.wildlander.accurate.rule=Chaque fois que vous faites une attaque avec un arc, vous pouvez relancer 1 dé de pouvoir (limité à une fois par attaque).</v>
      </c>
    </row>
    <row r="212" spans="1:11" x14ac:dyDescent="0.25">
      <c r="A212" s="6" t="s">
        <v>1032</v>
      </c>
      <c r="B212" s="6" t="s">
        <v>220</v>
      </c>
      <c r="C212" s="6" t="s">
        <v>1133</v>
      </c>
      <c r="E212" s="7" t="s">
        <v>1186</v>
      </c>
      <c r="H212" t="str">
        <f t="shared" si="33"/>
        <v>name.wildlander.dangersense=Danger Sense</v>
      </c>
      <c r="I212" t="str">
        <f t="shared" si="34"/>
        <v>name.wildlander.dangersense=Sens du Danger</v>
      </c>
      <c r="J212" t="str">
        <f t="shared" si="35"/>
        <v>name.wildlander.dangersense.rule=</v>
      </c>
      <c r="K212" t="str">
        <f t="shared" si="36"/>
        <v>name.wildlander.dangersense.rule=Inclinez cette carte pour obliger le Seigneur du Mal à défausse au hasard 1 carte Seigneur du Mal de sa main.</v>
      </c>
    </row>
    <row r="213" spans="1:11" x14ac:dyDescent="0.25">
      <c r="A213" s="6" t="s">
        <v>1033</v>
      </c>
      <c r="B213" s="6" t="s">
        <v>221</v>
      </c>
      <c r="C213" s="6" t="s">
        <v>1132</v>
      </c>
      <c r="E213" s="7" t="s">
        <v>1185</v>
      </c>
      <c r="H213" t="str">
        <f t="shared" si="33"/>
        <v>name.wildlander.eagleeyes=Eagle Eyes</v>
      </c>
      <c r="I213" t="str">
        <f t="shared" si="34"/>
        <v>name.wildlander.eagleeyes=Œil de Lynx</v>
      </c>
      <c r="J213" t="str">
        <f t="shared" si="35"/>
        <v>name.wildlander.eagleeyes.rule=</v>
      </c>
      <c r="K213" t="str">
        <f t="shared" si="36"/>
        <v>name.wildlander.eagleeyes.rule=Quand vous faites une attaque avec un arc, les personnages amis ne bloquent pas votre ligne de vue.</v>
      </c>
    </row>
    <row r="214" spans="1:11" x14ac:dyDescent="0.25">
      <c r="A214" s="6" t="s">
        <v>1034</v>
      </c>
      <c r="B214" s="6" t="s">
        <v>222</v>
      </c>
      <c r="C214" s="6" t="s">
        <v>1128</v>
      </c>
      <c r="E214" s="7" t="s">
        <v>1182</v>
      </c>
      <c r="H214" t="str">
        <f t="shared" si="33"/>
        <v>name.wildlander.bowmastery=Bow Mastery</v>
      </c>
      <c r="I214" t="str">
        <f t="shared" si="34"/>
        <v>name.wildlander.bowmastery=Expert en Arc</v>
      </c>
      <c r="J214" t="str">
        <f t="shared" si="35"/>
        <v>name.wildlander.bowmastery.rule=</v>
      </c>
      <c r="K214" t="str">
        <f t="shared" si="36"/>
        <v>name.wildlander.bowmastery.rule=Quand vous attaquez avec un arc, vous pouvez incliner cette carte pour ajouter 1 ± aux résultats.</v>
      </c>
    </row>
    <row r="215" spans="1:11" x14ac:dyDescent="0.25">
      <c r="A215" s="6" t="s">
        <v>1035</v>
      </c>
      <c r="B215" s="6" t="s">
        <v>223</v>
      </c>
      <c r="C215" s="6" t="s">
        <v>1129</v>
      </c>
      <c r="E215" s="7" t="s">
        <v>1183</v>
      </c>
      <c r="H215" t="str">
        <f t="shared" si="33"/>
        <v>name.wildlander.firststrike=First Strike</v>
      </c>
      <c r="I215" t="str">
        <f t="shared" si="34"/>
        <v>name.wildlander.firststrike=Première Frappe</v>
      </c>
      <c r="J215" t="str">
        <f t="shared" si="35"/>
        <v>name.wildlander.firststrike.rule=</v>
      </c>
      <c r="K215" t="str">
        <f t="shared" si="36"/>
        <v>name.wildlander.firststrike.rule=Durant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v>
      </c>
    </row>
    <row r="216" spans="1:11" x14ac:dyDescent="0.25">
      <c r="A216" s="6" t="s">
        <v>1036</v>
      </c>
      <c r="B216" s="6" t="s">
        <v>224</v>
      </c>
      <c r="C216" s="6" t="s">
        <v>1130</v>
      </c>
      <c r="E216" s="7" t="s">
        <v>1198</v>
      </c>
      <c r="H216" t="str">
        <f t="shared" si="33"/>
        <v>name.wildlander.fleetoffoot=Fleet of Foot</v>
      </c>
      <c r="I216" t="str">
        <f t="shared" si="34"/>
        <v>name.wildlander.fleetoffoot=Preste</v>
      </c>
      <c r="J216" t="str">
        <f t="shared" si="35"/>
        <v>name.wildlander.fleetoffoot.rule=</v>
      </c>
      <c r="K216" t="str">
        <f t="shared" si="36"/>
        <v>name.wildlander.fleetoffoot.rule=Chaque fois que vous subissez 1 ∏ pour gagner 1 point de mouvement, vous recevez à la place 2 points de mouvement.&lt;BR&gt;Chaque fois que vous utilisez Agile, vous pouvez vous déplacer de 2 cases au lieu d'1.</v>
      </c>
    </row>
    <row r="217" spans="1:11" x14ac:dyDescent="0.25">
      <c r="A217" s="6" t="s">
        <v>1037</v>
      </c>
      <c r="B217" s="6" t="s">
        <v>225</v>
      </c>
      <c r="C217" s="6" t="s">
        <v>1127</v>
      </c>
      <c r="E217" s="7" t="s">
        <v>1199</v>
      </c>
      <c r="H217" t="str">
        <f t="shared" si="33"/>
        <v>name.wildlander.blackarrow=Black Arrow</v>
      </c>
      <c r="I217" t="str">
        <f t="shared" si="34"/>
        <v>name.wildlander.blackarrow=Tir en Mouvement</v>
      </c>
      <c r="J217" t="str">
        <f t="shared" si="35"/>
        <v>name.wildlander.blackarrow.rule=</v>
      </c>
      <c r="K217" t="str">
        <f t="shared" si="36"/>
        <v>name.wildlander.blackarrow.rule=Chaque fois que vous effectuez une attaque avec un arc, vous gagnez 2 points de mouvement avant ou après l'attaque.&lt;BR&gt;Si vous êtes équipé d'une armure lourde, vous ne gagnez qu'1 point de mouvement avant ou après l'attaque.</v>
      </c>
    </row>
    <row r="218" spans="1:11" x14ac:dyDescent="0.25">
      <c r="A218" s="6" t="s">
        <v>1038</v>
      </c>
      <c r="B218" s="6" t="s">
        <v>226</v>
      </c>
      <c r="C218" s="6" t="s">
        <v>1126</v>
      </c>
      <c r="E218" s="7" t="s">
        <v>1200</v>
      </c>
      <c r="H218" t="str">
        <f t="shared" si="33"/>
        <v>name.wildlander.runningshot=Running Shot</v>
      </c>
      <c r="I218" t="str">
        <f t="shared" si="34"/>
        <v>name.wildlander.runningshot=Flèche Noire</v>
      </c>
      <c r="J218" t="str">
        <f t="shared" si="35"/>
        <v>name.wildlander.runningshot.rule=</v>
      </c>
      <c r="K218" t="str">
        <f t="shared" si="36"/>
        <v>name.wildlander.runningshot.rule=Effectuez une attaque avec un arc. Cette attaque gagne Portée +2.&lt;BR&gt;Si vous infligez moins de 3 ≥ (après avoir lancé les dés de défense), infligez 3 ≥ à la place (sauf si cette attaque rate).</v>
      </c>
    </row>
    <row r="219" spans="1:11" x14ac:dyDescent="0.25">
      <c r="A219" s="6" t="s">
        <v>1039</v>
      </c>
      <c r="B219" s="6" t="s">
        <v>234</v>
      </c>
      <c r="C219" s="6" t="s">
        <v>1116</v>
      </c>
      <c r="E219" s="7" t="s">
        <v>1209</v>
      </c>
      <c r="H219" t="str">
        <f t="shared" si="33"/>
        <v>name.runemaster.runicknowledge=Runic Knowledge</v>
      </c>
      <c r="I219" t="str">
        <f t="shared" si="34"/>
        <v>name.runemaster.runicknowledge=Savoir Runique</v>
      </c>
      <c r="J219" t="str">
        <f t="shared" si="35"/>
        <v>name.runemaster.runicknowledge.rule=</v>
      </c>
      <c r="K219" t="str">
        <f t="shared" si="36"/>
        <v>name.runemaster.runicknowledge.rule=Tant que vous êtes équipé d'une arme magie ou rune, chacune de vos attaque gagne : &lt;BR&gt;± : subissez 1 ∏ pour infliger +2 ≥.</v>
      </c>
    </row>
    <row r="220" spans="1:11" x14ac:dyDescent="0.25">
      <c r="A220" s="6" t="s">
        <v>1040</v>
      </c>
      <c r="B220" s="6" t="s">
        <v>235</v>
      </c>
      <c r="C220" s="6" t="s">
        <v>1115</v>
      </c>
      <c r="E220" s="7" t="s">
        <v>1176</v>
      </c>
      <c r="H220" t="str">
        <f t="shared" si="33"/>
        <v>name.runemaster.explodingrune=Exploding Rune</v>
      </c>
      <c r="I220" t="str">
        <f t="shared" si="34"/>
        <v>name.runemaster.explodingrune=Rune Explosive</v>
      </c>
      <c r="J220" t="str">
        <f t="shared" si="35"/>
        <v>name.runemaster.explodingrune.rule=</v>
      </c>
      <c r="K220" t="str">
        <f t="shared" si="36"/>
        <v>name.runemaster.explodingrune.rule=Effectuez une attaque avec une arme rune. L'attaque gagne Explosion.</v>
      </c>
    </row>
    <row r="221" spans="1:11" x14ac:dyDescent="0.25">
      <c r="A221" s="6" t="s">
        <v>1041</v>
      </c>
      <c r="B221" s="6" t="s">
        <v>236</v>
      </c>
      <c r="C221" s="6" t="s">
        <v>1113</v>
      </c>
      <c r="E221" s="7" t="s">
        <v>1174</v>
      </c>
      <c r="H221" t="str">
        <f t="shared" si="33"/>
        <v>name.runemaster.ghostarmor=Ghost Armor</v>
      </c>
      <c r="I221" t="str">
        <f t="shared" si="34"/>
        <v>name.runemaster.ghostarmor=Armure Fantôme</v>
      </c>
      <c r="J221" t="str">
        <f t="shared" si="35"/>
        <v>name.runemaster.ghostarmor.rule=</v>
      </c>
      <c r="K221" t="str">
        <f t="shared" si="36"/>
        <v>name.runemaster.ghostarmor.rule=Après avoir lancé les dés de défense quand vous êtes attaqué, utilisez cette carte pour ajouter ≤ défense aux résultats.</v>
      </c>
    </row>
    <row r="222" spans="1:11" x14ac:dyDescent="0.25">
      <c r="A222" s="6" t="s">
        <v>1042</v>
      </c>
      <c r="B222" s="6" t="s">
        <v>237</v>
      </c>
      <c r="C222" s="6" t="s">
        <v>1114</v>
      </c>
      <c r="E222" s="7" t="s">
        <v>1175</v>
      </c>
      <c r="H222" t="str">
        <f t="shared" si="33"/>
        <v>name.runemaster.inscriberune=Inscribe Rune</v>
      </c>
      <c r="I222" t="str">
        <f t="shared" si="34"/>
        <v>name.runemaster.inscriberune=Graver des Runes</v>
      </c>
      <c r="J222" t="str">
        <f t="shared" si="35"/>
        <v>name.runemaster.inscriberune.rule=</v>
      </c>
      <c r="K222" t="str">
        <f t="shared" si="36"/>
        <v>name.runemaster.inscriberune.rule=Toute arme dont vous êtes équipé gagne le trait rune.</v>
      </c>
    </row>
    <row r="223" spans="1:11" x14ac:dyDescent="0.25">
      <c r="A223" s="6" t="s">
        <v>1043</v>
      </c>
      <c r="B223" s="6" t="s">
        <v>238</v>
      </c>
      <c r="C223" s="6" t="s">
        <v>1112</v>
      </c>
      <c r="E223" s="7" t="s">
        <v>1210</v>
      </c>
      <c r="H223" t="str">
        <f t="shared" si="33"/>
        <v>name.runemaster.ironwill=Iron Will</v>
      </c>
      <c r="I223" t="str">
        <f t="shared" si="34"/>
        <v>name.runemaster.ironwill=Volonté de Fer</v>
      </c>
      <c r="J223" t="str">
        <f t="shared" si="35"/>
        <v>name.runemaster.ironwill.rule=</v>
      </c>
      <c r="K223" t="str">
        <f t="shared" si="36"/>
        <v>name.runemaster.ironwill.rule=Vous gagnez Endurance +1.&lt;BR&gt;Chaque fois que vous dépensez 1 ± lors d'une attaque pour récupérer 1 ∏, vous récupérez 2 ∏ à la place.</v>
      </c>
    </row>
    <row r="224" spans="1:11" x14ac:dyDescent="0.25">
      <c r="A224" s="6" t="s">
        <v>1044</v>
      </c>
      <c r="B224" s="6" t="s">
        <v>239</v>
      </c>
      <c r="C224" s="6" t="s">
        <v>1110</v>
      </c>
      <c r="E224" s="7" t="s">
        <v>1172</v>
      </c>
      <c r="H224" t="str">
        <f t="shared" si="33"/>
        <v>name.runemaster.runemastery=Rune Mastery</v>
      </c>
      <c r="I224" t="str">
        <f t="shared" si="34"/>
        <v>name.runemaster.runemastery=Expert en Runes</v>
      </c>
      <c r="J224" t="str">
        <f t="shared" si="35"/>
        <v>name.runemaster.runemastery.rule=</v>
      </c>
      <c r="K224" t="str">
        <f t="shared" si="36"/>
        <v>name.runemaster.runemastery.rule=Quand vous attaques avec une arme rune, vous pouvez incliner cette carte pour ajouter 1 ± au résultat.</v>
      </c>
    </row>
    <row r="225" spans="1:11" x14ac:dyDescent="0.25">
      <c r="A225" s="6" t="s">
        <v>1045</v>
      </c>
      <c r="B225" s="6" t="s">
        <v>240</v>
      </c>
      <c r="C225" s="6" t="s">
        <v>1111</v>
      </c>
      <c r="E225" s="7" t="s">
        <v>1173</v>
      </c>
      <c r="H225" t="str">
        <f t="shared" si="33"/>
        <v>name.runemaster.runicsorcery=Runic Sorcery</v>
      </c>
      <c r="I225" t="str">
        <f t="shared" si="34"/>
        <v>name.runemaster.runicsorcery=Sorcellerie Runique</v>
      </c>
      <c r="J225" t="str">
        <f t="shared" si="35"/>
        <v>name.runemaster.runicsorcery.rule=</v>
      </c>
      <c r="K225" t="str">
        <f t="shared" si="36"/>
        <v>name.runemaster.runicsorcery.rule=Effectuez une attaque avec une arme rune. Si cette attaque inflige au moins 1 ≥ (après avoir lancé les dés de défense), choisissez 1 condition. La cible subit la condition choisie.</v>
      </c>
    </row>
    <row r="226" spans="1:11" x14ac:dyDescent="0.25">
      <c r="A226" s="6" t="s">
        <v>1046</v>
      </c>
      <c r="B226" s="6" t="s">
        <v>241</v>
      </c>
      <c r="C226" s="6" t="s">
        <v>1108</v>
      </c>
      <c r="E226" s="7" t="s">
        <v>1211</v>
      </c>
      <c r="H226" t="str">
        <f t="shared" si="33"/>
        <v>name.runemaster.breaktherune=Break the Rune</v>
      </c>
      <c r="I226" t="str">
        <f t="shared" si="34"/>
        <v>name.runemaster.breaktherune=Briser la Rune</v>
      </c>
      <c r="J226" t="str">
        <f t="shared" si="35"/>
        <v>name.runemaster.breaktherune.rule=</v>
      </c>
      <c r="K226" t="str">
        <f t="shared" si="36"/>
        <v>name.runemaster.breaktherune.rule=Effectuez une attaque avec une arme rune. Cette attaque ignore la portée et cible chaque monstre et héros à 3 cases ou moins de vous, dans votre ligne de vue. Chaque personnage lance ses dés de défense séparément.&lt;BR&gt;Cette attaque ne peut pas être affectée par Explosion.</v>
      </c>
    </row>
    <row r="227" spans="1:11" x14ac:dyDescent="0.25">
      <c r="A227" s="6" t="s">
        <v>1047</v>
      </c>
      <c r="B227" s="6" t="s">
        <v>242</v>
      </c>
      <c r="C227" s="6" t="s">
        <v>1109</v>
      </c>
      <c r="E227" s="7" t="s">
        <v>1171</v>
      </c>
      <c r="H227" t="str">
        <f t="shared" si="33"/>
        <v>name.runemaster.quickcasting=Quick Casting</v>
      </c>
      <c r="I227" t="str">
        <f t="shared" si="34"/>
        <v>name.runemaster.quickcasting=Incantation Rapide</v>
      </c>
      <c r="J227" t="str">
        <f t="shared" si="35"/>
        <v>name.runemaster.quickcasting.rule=</v>
      </c>
      <c r="K227" t="str">
        <f t="shared" si="36"/>
        <v>name.runemaster.quickcasting.rule=Après avoir fait une attaque avec une arme rune, inclinez cette carte pour immédiatement effectuer une attaque supplémentaire.</v>
      </c>
    </row>
    <row r="228" spans="1:11" x14ac:dyDescent="0.25">
      <c r="A228" s="6" t="s">
        <v>1048</v>
      </c>
      <c r="B228" s="6" t="s">
        <v>252</v>
      </c>
      <c r="C228" s="6" t="s">
        <v>1125</v>
      </c>
      <c r="E228" s="7" t="s">
        <v>1212</v>
      </c>
      <c r="H228" t="str">
        <f t="shared" si="33"/>
        <v>name.necromancer.raisedead=Raise Dead</v>
      </c>
      <c r="I228" t="str">
        <f t="shared" si="34"/>
        <v>name.necromancer.raisedead=Réanimer les Morts</v>
      </c>
      <c r="J228" t="str">
        <f t="shared" si="35"/>
        <v>name.necromancer.raisedead.rule=</v>
      </c>
      <c r="K228" t="str">
        <f t="shared" si="36"/>
        <v>name.necromancer.raisedead.rule=Placez votre pion familier Réanimé dans une case vide adjacente à vous.&lt;BR&gt;Vous ne pouvez contrôler qu'un Réanimé à la fois. Vous pouvez défausser votre pion Réanimé à tout moment durant votre tour.</v>
      </c>
    </row>
    <row r="229" spans="1:11" x14ac:dyDescent="0.25">
      <c r="A229" s="6" t="s">
        <v>1049</v>
      </c>
      <c r="B229" s="6" t="s">
        <v>253</v>
      </c>
      <c r="C229" s="6" t="s">
        <v>1123</v>
      </c>
      <c r="E229" s="7" t="s">
        <v>1180</v>
      </c>
      <c r="H229" t="str">
        <f t="shared" si="33"/>
        <v>name.necromancer.corpseblast=Corpse Blast</v>
      </c>
      <c r="I229" t="str">
        <f t="shared" si="34"/>
        <v>name.necromancer.corpseblast=Explosion de Cadavre</v>
      </c>
      <c r="J229" t="str">
        <f t="shared" si="35"/>
        <v>name.necromancer.corpseblast.rule=</v>
      </c>
      <c r="K229" t="str">
        <f t="shared" si="36"/>
        <v>name.necromancer.corpseblast.rule=Effectuez une attaque avec une arme magie ciblant la case de votre Réanimé. Cette attaque gagne Explosion. Vous n'avez besoin ni de ligne de vue ni de portée vers cette case. Une fois l'attaque résolue, le Réanimé est vaincu.</v>
      </c>
    </row>
    <row r="230" spans="1:11" x14ac:dyDescent="0.25">
      <c r="A230" s="6" t="s">
        <v>1050</v>
      </c>
      <c r="B230" s="6" t="s">
        <v>254</v>
      </c>
      <c r="C230" s="6" t="s">
        <v>1124</v>
      </c>
      <c r="E230" s="7" t="s">
        <v>1181</v>
      </c>
      <c r="H230" t="str">
        <f t="shared" si="33"/>
        <v>name.necromancer.deathlyhaste=Deathly Haste</v>
      </c>
      <c r="I230" t="str">
        <f t="shared" si="34"/>
        <v>name.necromancer.deathlyhaste=Précipitation Mortelle</v>
      </c>
      <c r="J230" t="str">
        <f t="shared" si="35"/>
        <v>name.necromancer.deathlyhaste.rule=</v>
      </c>
      <c r="K230" t="str">
        <f t="shared" si="36"/>
        <v>name.necromancer.deathlyhaste.rule=Chaque fois que vous subissez 1 ∏ pour gagner 1 point de mouvement, vous pouvez alors déplacer votre Réanimé d'1 case.</v>
      </c>
    </row>
    <row r="231" spans="1:11" x14ac:dyDescent="0.25">
      <c r="A231" s="6" t="s">
        <v>1051</v>
      </c>
      <c r="B231" s="6" t="s">
        <v>255</v>
      </c>
      <c r="C231" s="6" t="s">
        <v>1122</v>
      </c>
      <c r="E231" s="7" t="s">
        <v>1179</v>
      </c>
      <c r="H231" t="str">
        <f t="shared" si="33"/>
        <v>name.necromancer.furyofundeath=Fury of Undeath</v>
      </c>
      <c r="I231" t="str">
        <f t="shared" si="34"/>
        <v>name.necromancer.furyofundeath=Fureur du Mort-Vivant</v>
      </c>
      <c r="J231" t="str">
        <f t="shared" si="35"/>
        <v>name.necromancer.furyofundeath.rule=</v>
      </c>
      <c r="K231" t="str">
        <f t="shared" si="36"/>
        <v>name.necromancer.furyofundeath.rule=Inclinez cette carte pour activer votre Réanimé. Votre réanimé s'active toujours normalement à ce tour.</v>
      </c>
    </row>
    <row r="232" spans="1:11" x14ac:dyDescent="0.25">
      <c r="A232" s="6" t="s">
        <v>1052</v>
      </c>
      <c r="B232" s="6" t="s">
        <v>256</v>
      </c>
      <c r="C232" s="6" t="s">
        <v>1120</v>
      </c>
      <c r="E232" s="7" t="s">
        <v>1201</v>
      </c>
      <c r="H232" t="str">
        <f t="shared" si="33"/>
        <v>name.necromancer.darkpact=Dark Pact</v>
      </c>
      <c r="I232" t="str">
        <f t="shared" si="34"/>
        <v>name.necromancer.darkpact=Pacte des Ténèbres</v>
      </c>
      <c r="J232" t="str">
        <f t="shared" si="35"/>
        <v>name.necromancer.darkpact.rule=</v>
      </c>
      <c r="K232" t="str">
        <f t="shared" si="36"/>
        <v>name.necromancer.darkpact.rule=Votre Réanimé ajoute 1 dé marron à sa réserve de défense.&lt;BR&gt;Chaque fois que vous subissez des ≥, vous pouvez décider que c'est votre Réanimé qui les subit tous à votre place. Chaque fois que votre Réanimé subit des ≥, vous pouvez choisir de subir tous les ≥ à sa place.</v>
      </c>
    </row>
    <row r="233" spans="1:11" x14ac:dyDescent="0.25">
      <c r="A233" s="6" t="s">
        <v>1053</v>
      </c>
      <c r="B233" s="6" t="s">
        <v>257</v>
      </c>
      <c r="C233" s="6" t="s">
        <v>1121</v>
      </c>
      <c r="E233" s="7" t="s">
        <v>1202</v>
      </c>
      <c r="H233" t="str">
        <f t="shared" si="33"/>
        <v>name.necromancer.undeadmight=Undead Might</v>
      </c>
      <c r="I233" t="str">
        <f t="shared" si="34"/>
        <v>name.necromancer.undeadmight=Puissance du Mort-Vivant</v>
      </c>
      <c r="J233" t="str">
        <f t="shared" si="35"/>
        <v>name.necromancer.undeadmight.rule=</v>
      </c>
      <c r="K233" t="str">
        <f t="shared" si="36"/>
        <v>name.necromancer.undeadmight.rule=Votre Réanimé gagne Santé +2, même si cette carte est inclinée.&lt;BR&gt;Inclinez cette carte quand votre Réanimé attaque un monstre. Cette attaque inflige +1 ≥.</v>
      </c>
    </row>
    <row r="234" spans="1:11" x14ac:dyDescent="0.25">
      <c r="A234" s="6" t="s">
        <v>1054</v>
      </c>
      <c r="B234" s="6" t="s">
        <v>258</v>
      </c>
      <c r="C234" s="6" t="s">
        <v>1119</v>
      </c>
      <c r="E234" s="7" t="s">
        <v>1213</v>
      </c>
      <c r="H234" t="str">
        <f t="shared" si="33"/>
        <v>name.necromancer.vampiricblood=Vampiric Blood</v>
      </c>
      <c r="I234" t="str">
        <f t="shared" si="34"/>
        <v>name.necromancer.vampiricblood=Sang Vampirique</v>
      </c>
      <c r="J234" t="str">
        <f t="shared" si="35"/>
        <v>name.necromancer.vampiricblood.rule=</v>
      </c>
      <c r="K234" t="str">
        <f t="shared" si="36"/>
        <v>name.necromancer.vampiricblood.rule=Votre Réanimé ajoute 1 dé de pouvoir jaune à sa réserve d'attaque.&lt;BR&gt;Chaque fois qu'un monstre est vaincu par vous ou votre Réanimé, vous récupérez 1 ∏.</v>
      </c>
    </row>
    <row r="235" spans="1:11" x14ac:dyDescent="0.25">
      <c r="A235" s="6" t="s">
        <v>1055</v>
      </c>
      <c r="B235" s="6" t="s">
        <v>259</v>
      </c>
      <c r="C235" s="6" t="s">
        <v>1118</v>
      </c>
      <c r="E235" s="7" t="s">
        <v>1178</v>
      </c>
      <c r="H235" t="str">
        <f t="shared" si="33"/>
        <v>name.necromancer.armyofdeath=Army of Death</v>
      </c>
      <c r="I235" t="str">
        <f t="shared" si="34"/>
        <v>name.necromancer.armyofdeath=Armée des Morts</v>
      </c>
      <c r="J235" t="str">
        <f t="shared" si="35"/>
        <v>name.necromancer.armyofdeath.rule=</v>
      </c>
      <c r="K235" t="str">
        <f t="shared" si="36"/>
        <v>name.necromancer.armyofdeath.rule=Effectuez une attaque avec votre Réanimé. Cette attaque affecte chaque monstre dans votre ligne de vue, en ignorant la portée. Votre Réanimé n'a pas besoin de ligne de vue vers les monstres affectés, mais il doit être sur le plateau.</v>
      </c>
    </row>
    <row r="236" spans="1:11" x14ac:dyDescent="0.25">
      <c r="A236" s="6" t="s">
        <v>1056</v>
      </c>
      <c r="B236" s="6" t="s">
        <v>260</v>
      </c>
      <c r="C236" s="6" t="s">
        <v>1117</v>
      </c>
      <c r="E236" s="7" t="s">
        <v>1177</v>
      </c>
      <c r="H236" t="str">
        <f t="shared" si="33"/>
        <v>name.necromancer.dyingcommand=Dying Command</v>
      </c>
      <c r="I236" t="str">
        <f t="shared" si="34"/>
        <v>name.necromancer.dyingcommand=Ordre de Mort</v>
      </c>
      <c r="J236" t="str">
        <f t="shared" si="35"/>
        <v>name.necromancer.dyingcommand.rule=</v>
      </c>
      <c r="K236" t="str">
        <f t="shared" si="36"/>
        <v>name.necromancer.dyingcommand.rule=Quand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v>
      </c>
    </row>
    <row r="237" spans="1:11" x14ac:dyDescent="0.25">
      <c r="A237" s="6" t="s">
        <v>1057</v>
      </c>
      <c r="B237" s="6" t="s">
        <v>270</v>
      </c>
      <c r="C237" s="6" t="s">
        <v>1098</v>
      </c>
      <c r="E237" s="7" t="s">
        <v>1163</v>
      </c>
      <c r="H237" t="str">
        <f t="shared" si="33"/>
        <v>name.disciple.prayerofhealing=Prayer of Healing</v>
      </c>
      <c r="I237" t="str">
        <f t="shared" si="34"/>
        <v>name.disciple.prayerofhealing=Prière de Soins</v>
      </c>
      <c r="J237" t="str">
        <f t="shared" si="35"/>
        <v>name.disciple.prayerofhealing.rule=</v>
      </c>
      <c r="K237" t="str">
        <f t="shared" si="36"/>
        <v>name.disciple.prayerofhealing.rule=Inclinez cette carte durant votre tour et choisissez un héros adjacent ou vous-même. Lancez 1 dé de pouvoir rouge, Le héros choisi récupère autant de ≥ que de ≥ obtenus.</v>
      </c>
    </row>
    <row r="238" spans="1:11" x14ac:dyDescent="0.25">
      <c r="A238" s="6" t="s">
        <v>1058</v>
      </c>
      <c r="B238" s="6" t="s">
        <v>271</v>
      </c>
      <c r="C238" s="6" t="s">
        <v>1097</v>
      </c>
      <c r="E238" s="7" t="s">
        <v>1214</v>
      </c>
      <c r="H238" t="str">
        <f t="shared" si="33"/>
        <v>name.disciple.armoroffaith=Armor of Faith</v>
      </c>
      <c r="I238" t="str">
        <f t="shared" si="34"/>
        <v>name.disciple.armoroffaith=Armure de Foi</v>
      </c>
      <c r="J238" t="str">
        <f t="shared" si="35"/>
        <v>name.disciple.armoroffaith.rule=</v>
      </c>
      <c r="K238" t="str">
        <f t="shared" si="36"/>
        <v>name.disciple.armoroffaith.rule=Chaque fois que vous utilisez Prière de Soins sur un héros, ce héros ajoute un dé marron à sa réserve de défense jusqu'au début de votre prochain tour.&lt;BR&gt;Placez un pion Héros appartenant à ce héros sur cette carte comme rappel.</v>
      </c>
    </row>
    <row r="239" spans="1:11" x14ac:dyDescent="0.25">
      <c r="A239" s="6" t="s">
        <v>1059</v>
      </c>
      <c r="B239" s="6" t="s">
        <v>272</v>
      </c>
      <c r="C239" s="6" t="s">
        <v>1095</v>
      </c>
      <c r="E239" s="7" t="s">
        <v>1161</v>
      </c>
      <c r="H239" t="str">
        <f t="shared" si="33"/>
        <v>name.disciple.blessedstrike=Blessed Strike</v>
      </c>
      <c r="I239" t="str">
        <f t="shared" si="34"/>
        <v>name.disciple.blessedstrike=Coup Béni</v>
      </c>
      <c r="J239" t="str">
        <f t="shared" si="35"/>
        <v>name.disciple.blessedstrike.rule=</v>
      </c>
      <c r="K239" t="str">
        <f t="shared" si="36"/>
        <v>name.disciple.blessedstrike.rule=Effectuez une attaque avec une arme de corps à corps. Si vous infligez au moins 1 ≥ (après avoir lancé les dés de défense), vous et un héros adjacent de votre choix récupérez chacun 2 ≥.</v>
      </c>
    </row>
    <row r="240" spans="1:11" x14ac:dyDescent="0.25">
      <c r="A240" s="6" t="s">
        <v>1060</v>
      </c>
      <c r="B240" s="6" t="s">
        <v>273</v>
      </c>
      <c r="C240" s="6" t="s">
        <v>1096</v>
      </c>
      <c r="E240" s="7" t="s">
        <v>1162</v>
      </c>
      <c r="H240" t="str">
        <f t="shared" si="33"/>
        <v>name.disciple.cleansingtouch=Cleansing Touch</v>
      </c>
      <c r="I240" t="str">
        <f t="shared" si="34"/>
        <v>name.disciple.cleansingtouch=Toucher Purificateur</v>
      </c>
      <c r="J240" t="str">
        <f t="shared" si="35"/>
        <v>name.disciple.cleansingtouch.rule=</v>
      </c>
      <c r="K240" t="str">
        <f t="shared" si="36"/>
        <v>name.disciple.cleansingtouch.rule=Chaque fois que vous utilisez Prière de Soins sur un héros, ce héros peut aussi défausser une de ses cartes Condition.</v>
      </c>
    </row>
    <row r="241" spans="1:11" x14ac:dyDescent="0.25">
      <c r="A241" s="6" t="s">
        <v>1061</v>
      </c>
      <c r="B241" s="6" t="s">
        <v>274</v>
      </c>
      <c r="C241" s="6" t="s">
        <v>1094</v>
      </c>
      <c r="E241" s="7" t="s">
        <v>1215</v>
      </c>
      <c r="H241" t="str">
        <f t="shared" si="33"/>
        <v>name.disciple.divinefury=Divine Fury</v>
      </c>
      <c r="I241" t="str">
        <f t="shared" si="34"/>
        <v>name.disciple.divinefury=Fureur Divine</v>
      </c>
      <c r="J241" t="str">
        <f t="shared" si="35"/>
        <v>name.disciple.divinefury.rule=</v>
      </c>
      <c r="K241" t="str">
        <f t="shared" si="36"/>
        <v>name.disciple.divinefury.rule=Chaque fois que vous utilisez Prière de Soins sur un héros, ce héros ajoute un dé de pouvoir jaune à sa réserve d'attaque lors de sa prochaine attaque à ce round.&lt;BR&gt;Placez un pion Héros appartenant à ce héros sur cette carte comme rappel.</v>
      </c>
    </row>
    <row r="242" spans="1:11" x14ac:dyDescent="0.25">
      <c r="A242" s="6" t="s">
        <v>1062</v>
      </c>
      <c r="B242" s="6" t="s">
        <v>275</v>
      </c>
      <c r="C242" s="6" t="s">
        <v>1093</v>
      </c>
      <c r="E242" s="7" t="s">
        <v>1160</v>
      </c>
      <c r="H242" t="str">
        <f t="shared" si="33"/>
        <v>name.disciple.prayerofpeace=Prayer of Peace</v>
      </c>
      <c r="I242" t="str">
        <f t="shared" si="34"/>
        <v>name.disciple.prayerofpeace=Prière de Paix</v>
      </c>
      <c r="J242" t="str">
        <f t="shared" si="35"/>
        <v>name.disciple.prayerofpeace.rule=</v>
      </c>
      <c r="K242" t="str">
        <f t="shared" si="36"/>
        <v>name.disciple.prayerofpeace.rule=Inclinez cette carte. Tant que cette carte est inclinée, les monstres ne peuvent pas effectuer d'attaque tant qu'ils vous sont adjacents.</v>
      </c>
    </row>
    <row r="243" spans="1:11" x14ac:dyDescent="0.25">
      <c r="A243" s="6" t="s">
        <v>1063</v>
      </c>
      <c r="B243" s="6" t="s">
        <v>276</v>
      </c>
      <c r="C243" s="6" t="s">
        <v>1092</v>
      </c>
      <c r="E243" s="7" t="s">
        <v>1159</v>
      </c>
      <c r="H243" t="str">
        <f t="shared" si="33"/>
        <v>name.disciple.timeofneed=Time of Need</v>
      </c>
      <c r="I243" t="str">
        <f t="shared" si="34"/>
        <v>name.disciple.timeofneed=Période Difficile</v>
      </c>
      <c r="J243" t="str">
        <f t="shared" si="35"/>
        <v>name.disciple.timeofneed.rule=</v>
      </c>
      <c r="K243" t="str">
        <f t="shared" si="36"/>
        <v>name.disciple.timeofneed.rule=Vous gagnez 2 points de mouvement et récupérez 2 ∏.</v>
      </c>
    </row>
    <row r="244" spans="1:11" x14ac:dyDescent="0.25">
      <c r="A244" s="6" t="s">
        <v>1064</v>
      </c>
      <c r="B244" s="6" t="s">
        <v>277</v>
      </c>
      <c r="C244" s="6" t="s">
        <v>1091</v>
      </c>
      <c r="E244" s="7" t="s">
        <v>1158</v>
      </c>
      <c r="H244" t="str">
        <f t="shared" si="33"/>
        <v>name.disciple.holypower=Holy Power</v>
      </c>
      <c r="I244" t="str">
        <f t="shared" si="34"/>
        <v>name.disciple.holypower=Pouvoir Sacré</v>
      </c>
      <c r="J244" t="str">
        <f t="shared" si="35"/>
        <v>name.disciple.holypower.rule=</v>
      </c>
      <c r="K244" t="str">
        <f t="shared" si="36"/>
        <v>name.disciple.holypower.rule=Votre Prière de Soins peut maintenant affecter 2 héros différents. Si vous obtenez un ± sur le dé de pouvoir rouge quand vous utilisez Prière de Soins, les deux héros récupèrent 1 ∏.</v>
      </c>
    </row>
    <row r="245" spans="1:11" x14ac:dyDescent="0.25">
      <c r="A245" s="6" t="s">
        <v>1065</v>
      </c>
      <c r="B245" s="6" t="s">
        <v>278</v>
      </c>
      <c r="C245" s="6" t="s">
        <v>1090</v>
      </c>
      <c r="E245" s="7" t="s">
        <v>1157</v>
      </c>
      <c r="H245" t="str">
        <f t="shared" si="33"/>
        <v>name.disciple.radiantlight=Radiant Light</v>
      </c>
      <c r="I245" t="str">
        <f t="shared" si="34"/>
        <v>name.disciple.radiantlight=Lumière Rayonnante</v>
      </c>
      <c r="J245" t="str">
        <f t="shared" si="35"/>
        <v>name.disciple.radiantlight.rule=</v>
      </c>
      <c r="K245" t="str">
        <f t="shared" si="36"/>
        <v>name.disciple.radiantlight.rule=Lancez 1 dé de pouvoir rouge. Chaque héros dans votre ligne de vue (vous y compris) récupère le montant de ≥ obtenus. Chaque monstre dans votre ligne de vue subit le montant de ≥ obtenus.</v>
      </c>
    </row>
    <row r="246" spans="1:11" x14ac:dyDescent="0.25">
      <c r="A246" s="6" t="s">
        <v>1066</v>
      </c>
      <c r="B246" s="6" t="s">
        <v>288</v>
      </c>
      <c r="C246" s="6" t="s">
        <v>1107</v>
      </c>
      <c r="E246" s="7" t="s">
        <v>1170</v>
      </c>
      <c r="H246" t="str">
        <f t="shared" si="33"/>
        <v>name.spiritspeaker.stoneskin=Stoneskin</v>
      </c>
      <c r="I246" t="str">
        <f t="shared" si="34"/>
        <v>name.spiritspeaker.stoneskin=Peau de Pierre</v>
      </c>
      <c r="J246" t="str">
        <f t="shared" si="35"/>
        <v>name.spiritspeaker.stoneskin.rule=</v>
      </c>
      <c r="K246" t="str">
        <f t="shared" si="36"/>
        <v>name.spiritspeaker.stoneskin.rule=Quand vous ou un héros à 3 case ou moins de vois est attaqué, avant de lancer les dés, inclinez cette carte pour ajouter 1 dé gris supplémentaire à la réserve de défense de ce héros.</v>
      </c>
    </row>
    <row r="247" spans="1:11" x14ac:dyDescent="0.25">
      <c r="A247" s="6" t="s">
        <v>1067</v>
      </c>
      <c r="B247" s="6" t="s">
        <v>289</v>
      </c>
      <c r="C247" s="6" t="s">
        <v>1104</v>
      </c>
      <c r="E247" s="7" t="s">
        <v>1167</v>
      </c>
      <c r="H247" t="str">
        <f t="shared" si="33"/>
        <v>name.spiritspeaker.drainspirit=Drain Spirit</v>
      </c>
      <c r="I247" t="str">
        <f t="shared" si="34"/>
        <v>name.spiritspeaker.drainspirit=Drain d'Esprit</v>
      </c>
      <c r="J247" t="str">
        <f t="shared" si="35"/>
        <v>name.spiritspeaker.drainspirit.rule=</v>
      </c>
      <c r="K247" t="str">
        <f t="shared" si="36"/>
        <v>name.spiritspeaker.drainspirit.rule=Effectuez une attaque. Si vous infligez au moins 1 ≥ (après avoir lancé les dés de défense), chaque héros à 3 cases ou moins de vous (vous y compris) récupère 1 ≥.</v>
      </c>
    </row>
    <row r="248" spans="1:11" x14ac:dyDescent="0.25">
      <c r="A248" s="6" t="s">
        <v>1068</v>
      </c>
      <c r="B248" s="6" t="s">
        <v>290</v>
      </c>
      <c r="C248" s="6" t="s">
        <v>1105</v>
      </c>
      <c r="E248" s="7" t="s">
        <v>1168</v>
      </c>
      <c r="H248" t="str">
        <f t="shared" ref="H248:H254" si="37">A248&amp;"="&amp;B248</f>
        <v>name.spiritspeaker.healingrain=Healing Rain</v>
      </c>
      <c r="I248" t="str">
        <f t="shared" ref="I248:I254" si="38">A248&amp;"="&amp;C248</f>
        <v>name.spiritspeaker.healingrain=Pluie Régénératrice</v>
      </c>
      <c r="J248" t="str">
        <f t="shared" ref="J248:J254" si="39">A248&amp;".rule="&amp;D248</f>
        <v>name.spiritspeaker.healingrain.rule=</v>
      </c>
      <c r="K248" t="str">
        <f t="shared" ref="K248:K254" si="40">A248&amp;".rule="&amp;E248</f>
        <v>name.spiritspeaker.healingrain.rule=Lancez 1 dé rouge de pouvoir. Chaque héros à 3 cases ou moins de vous (vous y compris) récupère autant de ≥ que de ≥ obtenus au dé.</v>
      </c>
    </row>
    <row r="249" spans="1:11" x14ac:dyDescent="0.25">
      <c r="A249" s="6" t="s">
        <v>1069</v>
      </c>
      <c r="B249" s="6" t="s">
        <v>291</v>
      </c>
      <c r="C249" s="6" t="s">
        <v>1106</v>
      </c>
      <c r="E249" s="7" t="s">
        <v>1169</v>
      </c>
      <c r="H249" t="str">
        <f t="shared" si="37"/>
        <v>name.spiritspeaker.sharedpain=Shared Pain</v>
      </c>
      <c r="I249" t="str">
        <f t="shared" si="38"/>
        <v>name.spiritspeaker.sharedpain=Douleur Partagée</v>
      </c>
      <c r="J249" t="str">
        <f t="shared" si="39"/>
        <v>name.spiritspeaker.sharedpain.rule=</v>
      </c>
      <c r="K249" t="str">
        <f t="shared" si="40"/>
        <v>name.spiritspeaker.sharedpain.rule=Effectuez une attaque. Si vous infligez au moins 1 ≥ (après avoir lancé les dés de défense), chaque autre personnage dans le groupe de monstre ciblé subit 1 ≥.</v>
      </c>
    </row>
    <row r="250" spans="1:11" x14ac:dyDescent="0.25">
      <c r="A250" s="6" t="s">
        <v>1070</v>
      </c>
      <c r="B250" s="6" t="s">
        <v>292</v>
      </c>
      <c r="C250" s="6" t="s">
        <v>1103</v>
      </c>
      <c r="E250" s="7" t="s">
        <v>1166</v>
      </c>
      <c r="H250" t="str">
        <f t="shared" si="37"/>
        <v>name.spiritspeaker.cloudofmist=Cloud of Mist</v>
      </c>
      <c r="I250" t="str">
        <f t="shared" si="38"/>
        <v>name.spiritspeaker.cloudofmist=Nuage de Brume</v>
      </c>
      <c r="J250" t="str">
        <f t="shared" si="39"/>
        <v>name.spiritspeaker.cloudofmist.rule=</v>
      </c>
      <c r="K250" t="str">
        <f t="shared" si="40"/>
        <v>name.spiritspeaker.cloudofmist.rule=Inclinez cette carte. Tant que cette carte est inclinée, chaque attaque qui cible une case à 3 cases ou moins de vous rate sauf si l'attaquant dépense 1 ±.</v>
      </c>
    </row>
    <row r="251" spans="1:11" x14ac:dyDescent="0.25">
      <c r="A251" s="6" t="s">
        <v>1071</v>
      </c>
      <c r="B251" s="6" t="s">
        <v>293</v>
      </c>
      <c r="C251" s="6" t="s">
        <v>1102</v>
      </c>
      <c r="E251" s="7" t="s">
        <v>1165</v>
      </c>
      <c r="H251" t="str">
        <f t="shared" si="37"/>
        <v>name.spiritspeaker.naturesbounty=Nature's Bounty</v>
      </c>
      <c r="I251" t="str">
        <f t="shared" si="38"/>
        <v>name.spiritspeaker.naturesbounty=Générosité de la Nature</v>
      </c>
      <c r="J251" t="str">
        <f t="shared" si="39"/>
        <v>name.spiritspeaker.naturesbounty.rule=</v>
      </c>
      <c r="K251" t="str">
        <f t="shared" si="40"/>
        <v>name.spiritspeaker.naturesbounty.rule=Chaque fois que vous récupérez de la ∏ en vous reposant, vous récupérez aussi autant de ≥ que le montant de fatigue récupéré.</v>
      </c>
    </row>
    <row r="252" spans="1:11" x14ac:dyDescent="0.25">
      <c r="A252" s="6" t="s">
        <v>1072</v>
      </c>
      <c r="B252" s="6" t="s">
        <v>294</v>
      </c>
      <c r="C252" s="6" t="s">
        <v>1101</v>
      </c>
      <c r="E252" s="7" t="s">
        <v>1164</v>
      </c>
      <c r="H252" t="str">
        <f t="shared" si="37"/>
        <v>name.spiritspeaker.tempest=Tempest</v>
      </c>
      <c r="I252" t="str">
        <f t="shared" si="38"/>
        <v>name.spiritspeaker.tempest=Tempête</v>
      </c>
      <c r="J252" t="str">
        <f t="shared" si="39"/>
        <v>name.spiritspeaker.tempest.rule=</v>
      </c>
      <c r="K252" t="str">
        <f t="shared" si="40"/>
        <v>name.spiritspeaker.tempest.rule=Inclinez cette carte et faite une test de Volonté. En cas d'échec, récupérez 1 ∏. En cas de réussite, chaque monstre à 3 cases ou moins de vous subit 2 ≥ et chaque héros à 3 cases ou moins de vous récupère 1 ≥.</v>
      </c>
    </row>
    <row r="253" spans="1:11" x14ac:dyDescent="0.25">
      <c r="A253" s="6" t="s">
        <v>1073</v>
      </c>
      <c r="B253" s="6" t="s">
        <v>295</v>
      </c>
      <c r="C253" s="6" t="s">
        <v>1099</v>
      </c>
      <c r="E253" s="7" t="s">
        <v>1203</v>
      </c>
      <c r="H253" t="str">
        <f t="shared" si="37"/>
        <v>name.spiritspeaker.ancestorspirits=Ancestor Spirits</v>
      </c>
      <c r="I253" t="str">
        <f t="shared" si="38"/>
        <v>name.spiritspeaker.ancestorspirits=Esprits des Ancêtres</v>
      </c>
      <c r="J253" t="str">
        <f t="shared" si="39"/>
        <v>name.spiritspeaker.ancestorspirits.rule=</v>
      </c>
      <c r="K253" t="str">
        <f t="shared" si="40"/>
        <v>name.spiritspeaker.ancestorspirits.rule=Quand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v>
      </c>
    </row>
    <row r="254" spans="1:11" x14ac:dyDescent="0.25">
      <c r="A254" s="6" t="s">
        <v>1074</v>
      </c>
      <c r="B254" s="6" t="s">
        <v>296</v>
      </c>
      <c r="C254" s="6" t="s">
        <v>1100</v>
      </c>
      <c r="E254" s="7" t="s">
        <v>1204</v>
      </c>
      <c r="H254" t="str">
        <f t="shared" si="37"/>
        <v>name.spiritspeaker.vigor=Vigor</v>
      </c>
      <c r="I254" t="str">
        <f t="shared" si="38"/>
        <v>name.spiritspeaker.vigor=Vigueur</v>
      </c>
      <c r="J254" t="str">
        <f t="shared" si="39"/>
        <v>name.spiritspeaker.vigor.rule=</v>
      </c>
      <c r="K254" t="str">
        <f t="shared" si="40"/>
        <v>name.spiritspeaker.vigor.rule=Chacune de vos attaque gagne :&lt;BR&gt;± : chaque héros récupère 1 ∏.</v>
      </c>
    </row>
    <row r="256" spans="1:11" x14ac:dyDescent="0.25">
      <c r="A256" s="6" t="s">
        <v>1216</v>
      </c>
      <c r="B256" s="6" t="s">
        <v>1220</v>
      </c>
      <c r="C256" s="6" t="s">
        <v>1224</v>
      </c>
      <c r="H256" t="str">
        <f t="shared" ref="H256:H259" si="41">A256&amp;"="&amp;B256</f>
        <v>itemtype.act1=Act I items</v>
      </c>
      <c r="I256" t="str">
        <f t="shared" ref="I256:I259" si="42">A256&amp;"="&amp;C256</f>
        <v>itemtype.act1=Objets de l'acte I</v>
      </c>
    </row>
    <row r="257" spans="1:9" x14ac:dyDescent="0.25">
      <c r="A257" s="6" t="s">
        <v>1217</v>
      </c>
      <c r="B257" s="6" t="s">
        <v>1221</v>
      </c>
      <c r="C257" s="6" t="s">
        <v>1225</v>
      </c>
      <c r="H257" t="str">
        <f t="shared" si="41"/>
        <v>itemtype.act2=Act II items</v>
      </c>
      <c r="I257" t="str">
        <f t="shared" si="42"/>
        <v>itemtype.act2=Objets de l'acte II</v>
      </c>
    </row>
    <row r="258" spans="1:9" x14ac:dyDescent="0.25">
      <c r="A258" s="6" t="s">
        <v>1218</v>
      </c>
      <c r="B258" s="6" t="s">
        <v>1222</v>
      </c>
      <c r="C258" s="6" t="s">
        <v>1223</v>
      </c>
      <c r="H258" t="str">
        <f t="shared" si="41"/>
        <v>itemtype.class=Class item</v>
      </c>
      <c r="I258" t="str">
        <f t="shared" si="42"/>
        <v>itemtype.class=Objets de classe</v>
      </c>
    </row>
    <row r="259" spans="1:9" x14ac:dyDescent="0.25">
      <c r="A259" s="6" t="s">
        <v>1219</v>
      </c>
      <c r="B259" s="6" t="s">
        <v>50</v>
      </c>
      <c r="C259" s="6" t="s">
        <v>1226</v>
      </c>
      <c r="H259" t="str">
        <f t="shared" si="41"/>
        <v>itemtype.relic=Relic</v>
      </c>
      <c r="I259" t="str">
        <f t="shared" si="42"/>
        <v>itemtype.relic=Reliques</v>
      </c>
    </row>
    <row r="261" spans="1:9" x14ac:dyDescent="0.25">
      <c r="A261" s="6" t="s">
        <v>1227</v>
      </c>
      <c r="B261" t="s">
        <v>307</v>
      </c>
      <c r="C261" s="6" t="s">
        <v>1247</v>
      </c>
      <c r="H261" t="str">
        <f t="shared" ref="H261:H280" si="43">A261&amp;"="&amp;B261</f>
        <v>trait.axe=Axe</v>
      </c>
      <c r="I261" t="str">
        <f t="shared" ref="I261:I280" si="44">A261&amp;"="&amp;C261</f>
        <v>trait.axe=Hache</v>
      </c>
    </row>
    <row r="262" spans="1:9" x14ac:dyDescent="0.25">
      <c r="A262" s="6" t="s">
        <v>1228</v>
      </c>
      <c r="B262" t="s">
        <v>310</v>
      </c>
      <c r="C262" s="6" t="s">
        <v>1248</v>
      </c>
      <c r="H262" t="str">
        <f t="shared" si="43"/>
        <v>trait.blade=Blade</v>
      </c>
      <c r="I262" t="str">
        <f t="shared" si="44"/>
        <v>trait.blade=Lame</v>
      </c>
    </row>
    <row r="263" spans="1:9" x14ac:dyDescent="0.25">
      <c r="A263" s="6" t="s">
        <v>1229</v>
      </c>
      <c r="B263" t="s">
        <v>322</v>
      </c>
      <c r="C263" s="6" t="s">
        <v>1249</v>
      </c>
      <c r="H263" t="str">
        <f t="shared" si="43"/>
        <v>trait.boots=Boots</v>
      </c>
      <c r="I263" t="str">
        <f t="shared" si="44"/>
        <v>trait.boots=Bottes</v>
      </c>
    </row>
    <row r="264" spans="1:9" x14ac:dyDescent="0.25">
      <c r="A264" s="6" t="s">
        <v>1230</v>
      </c>
      <c r="B264" t="s">
        <v>309</v>
      </c>
      <c r="C264" s="6" t="s">
        <v>1250</v>
      </c>
      <c r="H264" t="str">
        <f t="shared" si="43"/>
        <v>trait.bow=Bow</v>
      </c>
      <c r="I264" t="str">
        <f t="shared" si="44"/>
        <v>trait.bow=Arc</v>
      </c>
    </row>
    <row r="265" spans="1:9" x14ac:dyDescent="0.25">
      <c r="A265" s="6" t="s">
        <v>1231</v>
      </c>
      <c r="B265" t="s">
        <v>318</v>
      </c>
      <c r="C265" s="6" t="s">
        <v>1251</v>
      </c>
      <c r="H265" t="str">
        <f t="shared" si="43"/>
        <v>trait.cloak=Cloak</v>
      </c>
      <c r="I265" t="str">
        <f t="shared" si="44"/>
        <v>trait.cloak=Manteau</v>
      </c>
    </row>
    <row r="266" spans="1:9" x14ac:dyDescent="0.25">
      <c r="A266" s="6" t="s">
        <v>1232</v>
      </c>
      <c r="B266" t="s">
        <v>311</v>
      </c>
      <c r="C266" s="6" t="s">
        <v>1252</v>
      </c>
      <c r="H266" t="str">
        <f t="shared" si="43"/>
        <v>trait.exotic=Exotic</v>
      </c>
      <c r="I266" t="str">
        <f t="shared" si="44"/>
        <v>trait.exotic=Exotique</v>
      </c>
    </row>
    <row r="267" spans="1:9" x14ac:dyDescent="0.25">
      <c r="A267" s="6" t="s">
        <v>1233</v>
      </c>
      <c r="B267" t="s">
        <v>308</v>
      </c>
      <c r="C267" s="6" t="s">
        <v>1253</v>
      </c>
      <c r="H267" t="str">
        <f t="shared" si="43"/>
        <v>trait.hammer=Hammer</v>
      </c>
      <c r="I267" t="str">
        <f t="shared" si="44"/>
        <v>trait.hammer=Marteau</v>
      </c>
    </row>
    <row r="268" spans="1:9" x14ac:dyDescent="0.25">
      <c r="A268" s="6" t="s">
        <v>1234</v>
      </c>
      <c r="B268" t="s">
        <v>317</v>
      </c>
      <c r="C268" s="6" t="s">
        <v>1254</v>
      </c>
      <c r="H268" t="str">
        <f t="shared" si="43"/>
        <v>trait.heavyarmor=Heavy Armor</v>
      </c>
      <c r="I268" t="str">
        <f t="shared" si="44"/>
        <v>trait.heavyarmor=Armure Lourde</v>
      </c>
    </row>
    <row r="269" spans="1:9" x14ac:dyDescent="0.25">
      <c r="A269" s="6" t="s">
        <v>1235</v>
      </c>
      <c r="B269" t="s">
        <v>312</v>
      </c>
      <c r="C269" s="6" t="s">
        <v>1255</v>
      </c>
      <c r="H269" t="str">
        <f t="shared" si="43"/>
        <v>trait.helmet=Helmet</v>
      </c>
      <c r="I269" t="str">
        <f t="shared" si="44"/>
        <v>trait.helmet=Heaume</v>
      </c>
    </row>
    <row r="270" spans="1:9" x14ac:dyDescent="0.25">
      <c r="A270" s="6" t="s">
        <v>1236</v>
      </c>
      <c r="B270" t="s">
        <v>315</v>
      </c>
      <c r="C270" s="6" t="s">
        <v>1256</v>
      </c>
      <c r="H270" t="str">
        <f t="shared" si="43"/>
        <v>trait.lightarmor=Light Armor</v>
      </c>
      <c r="I270" t="str">
        <f t="shared" si="44"/>
        <v>trait.lightarmor=Armure Légère</v>
      </c>
    </row>
    <row r="271" spans="1:9" x14ac:dyDescent="0.25">
      <c r="A271" s="6" t="s">
        <v>1237</v>
      </c>
      <c r="B271" t="s">
        <v>305</v>
      </c>
      <c r="C271" s="6" t="s">
        <v>1257</v>
      </c>
      <c r="H271" t="str">
        <f t="shared" si="43"/>
        <v>trait.magic=Magic</v>
      </c>
      <c r="I271" t="str">
        <f t="shared" si="44"/>
        <v>trait.magic=Magie</v>
      </c>
    </row>
    <row r="272" spans="1:9" x14ac:dyDescent="0.25">
      <c r="A272" s="6" t="s">
        <v>1238</v>
      </c>
      <c r="B272" t="s">
        <v>313</v>
      </c>
      <c r="C272" s="6" t="s">
        <v>1258</v>
      </c>
      <c r="H272" t="str">
        <f t="shared" si="43"/>
        <v>trait.ring=Ring</v>
      </c>
      <c r="I272" t="str">
        <f t="shared" si="44"/>
        <v>trait.ring=Anneau</v>
      </c>
    </row>
    <row r="273" spans="1:9" x14ac:dyDescent="0.25">
      <c r="A273" s="6" t="s">
        <v>1239</v>
      </c>
      <c r="B273" t="s">
        <v>304</v>
      </c>
      <c r="C273" s="6" t="s">
        <v>304</v>
      </c>
      <c r="H273" t="str">
        <f t="shared" si="43"/>
        <v>trait.rune=Rune</v>
      </c>
      <c r="I273" t="str">
        <f t="shared" si="44"/>
        <v>trait.rune=Rune</v>
      </c>
    </row>
    <row r="274" spans="1:9" x14ac:dyDescent="0.25">
      <c r="A274" s="6" t="s">
        <v>1240</v>
      </c>
      <c r="B274" t="s">
        <v>316</v>
      </c>
      <c r="C274" s="6" t="s">
        <v>1259</v>
      </c>
      <c r="H274" t="str">
        <f t="shared" si="43"/>
        <v>trait.shield=Shield</v>
      </c>
      <c r="I274" t="str">
        <f t="shared" si="44"/>
        <v>trait.shield=Bouclier</v>
      </c>
    </row>
    <row r="275" spans="1:9" x14ac:dyDescent="0.25">
      <c r="A275" s="6" t="s">
        <v>1241</v>
      </c>
      <c r="B275" t="s">
        <v>306</v>
      </c>
      <c r="C275" s="6" t="s">
        <v>1260</v>
      </c>
      <c r="H275" t="str">
        <f t="shared" si="43"/>
        <v>trait.staff=Staff</v>
      </c>
      <c r="I275" t="str">
        <f t="shared" si="44"/>
        <v>trait.staff=Bâton</v>
      </c>
    </row>
    <row r="276" spans="1:9" x14ac:dyDescent="0.25">
      <c r="A276" s="6" t="s">
        <v>1242</v>
      </c>
      <c r="B276" t="s">
        <v>314</v>
      </c>
      <c r="C276" s="6" t="s">
        <v>1261</v>
      </c>
      <c r="H276" t="str">
        <f t="shared" si="43"/>
        <v>trait.trinket=Trinket</v>
      </c>
      <c r="I276" t="str">
        <f t="shared" si="44"/>
        <v>trait.trinket=Bibelot</v>
      </c>
    </row>
    <row r="277" spans="1:9" x14ac:dyDescent="0.25">
      <c r="A277" s="6" t="s">
        <v>1243</v>
      </c>
      <c r="B277" t="s">
        <v>323</v>
      </c>
      <c r="C277" s="6" t="s">
        <v>1262</v>
      </c>
      <c r="H277" t="str">
        <f t="shared" si="43"/>
        <v>trait.book=Book</v>
      </c>
      <c r="I277" t="str">
        <f t="shared" si="44"/>
        <v>trait.book=Livre</v>
      </c>
    </row>
    <row r="278" spans="1:9" x14ac:dyDescent="0.25">
      <c r="A278" s="6" t="s">
        <v>1244</v>
      </c>
      <c r="B278" t="s">
        <v>319</v>
      </c>
      <c r="C278" s="6" t="s">
        <v>1263</v>
      </c>
      <c r="H278" t="str">
        <f t="shared" si="43"/>
        <v>trait.item=Item</v>
      </c>
      <c r="I278" t="str">
        <f t="shared" si="44"/>
        <v>trait.item=Objet</v>
      </c>
    </row>
    <row r="279" spans="1:9" x14ac:dyDescent="0.25">
      <c r="A279" s="6" t="s">
        <v>1245</v>
      </c>
      <c r="B279" t="s">
        <v>320</v>
      </c>
      <c r="C279" s="6" t="s">
        <v>320</v>
      </c>
      <c r="H279" t="str">
        <f t="shared" si="43"/>
        <v>trait.potion=Potion</v>
      </c>
      <c r="I279" t="str">
        <f t="shared" si="44"/>
        <v>trait.potion=Potion</v>
      </c>
    </row>
    <row r="280" spans="1:9" x14ac:dyDescent="0.25">
      <c r="A280" s="6" t="s">
        <v>1246</v>
      </c>
      <c r="B280" t="s">
        <v>321</v>
      </c>
      <c r="C280" s="6" t="s">
        <v>1264</v>
      </c>
      <c r="H280" t="str">
        <f t="shared" si="43"/>
        <v>trait.special=Special</v>
      </c>
      <c r="I280" t="str">
        <f t="shared" si="44"/>
        <v>trait.special=Spécial</v>
      </c>
    </row>
    <row r="282" spans="1:9" x14ac:dyDescent="0.25">
      <c r="A282" s="6" t="s">
        <v>1265</v>
      </c>
      <c r="B282" s="6" t="s">
        <v>399</v>
      </c>
      <c r="C282" s="6" t="s">
        <v>1267</v>
      </c>
      <c r="H282" t="str">
        <f t="shared" ref="H282:H283" si="45">A282&amp;"="&amp;B282</f>
        <v>attacktype.melee=Melee</v>
      </c>
      <c r="I282" t="str">
        <f t="shared" ref="I282:I283" si="46">A282&amp;"="&amp;C282</f>
        <v>attacktype.melee=Corps à corps</v>
      </c>
    </row>
    <row r="283" spans="1:9" x14ac:dyDescent="0.25">
      <c r="A283" s="6" t="s">
        <v>1266</v>
      </c>
      <c r="B283" s="6" t="s">
        <v>400</v>
      </c>
      <c r="C283" s="6" t="s">
        <v>1268</v>
      </c>
      <c r="H283" t="str">
        <f t="shared" si="45"/>
        <v>attacktype.ranged=Ranged</v>
      </c>
      <c r="I283" t="str">
        <f t="shared" si="46"/>
        <v>attacktype.ranged=Distance</v>
      </c>
    </row>
  </sheetData>
  <sortState ref="A1:A111">
    <sortCondition ref="A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Datas</vt:lpstr>
      <vt:lpstr>Labels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Tourneur</dc:creator>
  <cp:lastModifiedBy>Raphael Tourneur</cp:lastModifiedBy>
  <dcterms:created xsi:type="dcterms:W3CDTF">2015-12-02T13:38:11Z</dcterms:created>
  <dcterms:modified xsi:type="dcterms:W3CDTF">2015-12-11T15:34:44Z</dcterms:modified>
</cp:coreProperties>
</file>