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applis\repogit\descent\descent\src\"/>
    </mc:Choice>
  </mc:AlternateContent>
  <bookViews>
    <workbookView xWindow="0" yWindow="0" windowWidth="28800" windowHeight="12285"/>
  </bookViews>
  <sheets>
    <sheet name="Datas" sheetId="1" r:id="rId1"/>
    <sheet name="Labels" sheetId="2" r:id="rId2"/>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I931" i="1" l="1"/>
  <c r="AJ931" i="1"/>
  <c r="AK931" i="1"/>
  <c r="AI932" i="1"/>
  <c r="AJ932" i="1"/>
  <c r="AK932" i="1"/>
  <c r="AI933" i="1"/>
  <c r="AJ933" i="1"/>
  <c r="AK933" i="1"/>
  <c r="AI934" i="1"/>
  <c r="AJ934" i="1"/>
  <c r="AK934" i="1"/>
  <c r="AI935" i="1"/>
  <c r="AJ935" i="1"/>
  <c r="AK935" i="1"/>
  <c r="AI936" i="1"/>
  <c r="AJ936" i="1"/>
  <c r="AK936" i="1"/>
  <c r="AI937" i="1"/>
  <c r="AJ937" i="1"/>
  <c r="AK937" i="1"/>
  <c r="AI938" i="1"/>
  <c r="AJ938" i="1"/>
  <c r="AK938" i="1"/>
  <c r="AI939" i="1"/>
  <c r="AJ939" i="1"/>
  <c r="AK939" i="1"/>
  <c r="AI940" i="1"/>
  <c r="AJ940" i="1"/>
  <c r="AK940" i="1"/>
  <c r="AI941" i="1"/>
  <c r="AJ941" i="1"/>
  <c r="AK941" i="1"/>
  <c r="AI942" i="1"/>
  <c r="AJ942" i="1"/>
  <c r="AK942" i="1"/>
  <c r="AI943" i="1"/>
  <c r="AJ943" i="1"/>
  <c r="AK943" i="1"/>
  <c r="AI944" i="1"/>
  <c r="AJ944" i="1"/>
  <c r="AK944" i="1"/>
  <c r="AI945" i="1"/>
  <c r="AJ945" i="1"/>
  <c r="AK945" i="1"/>
  <c r="AI946" i="1"/>
  <c r="AJ946" i="1"/>
  <c r="AK946" i="1"/>
  <c r="AI947" i="1"/>
  <c r="AJ947" i="1"/>
  <c r="AK947" i="1"/>
  <c r="AI948" i="1"/>
  <c r="AJ948" i="1"/>
  <c r="AK948" i="1"/>
  <c r="AI949" i="1"/>
  <c r="AJ949" i="1"/>
  <c r="AK949" i="1"/>
  <c r="AI950" i="1"/>
  <c r="AJ950" i="1"/>
  <c r="AK950" i="1"/>
  <c r="AK930" i="1"/>
  <c r="AJ930" i="1"/>
  <c r="AI930" i="1"/>
  <c r="AK929" i="1"/>
  <c r="AJ929" i="1"/>
  <c r="AI929" i="1"/>
  <c r="AK928" i="1"/>
  <c r="AJ928" i="1"/>
  <c r="AI928" i="1"/>
  <c r="AK927" i="1"/>
  <c r="AJ927" i="1"/>
  <c r="AI927" i="1"/>
  <c r="AK926" i="1"/>
  <c r="AJ926" i="1"/>
  <c r="AI926" i="1"/>
  <c r="AK925" i="1"/>
  <c r="AJ925" i="1"/>
  <c r="AI925" i="1"/>
  <c r="AK924" i="1"/>
  <c r="AJ924" i="1"/>
  <c r="AI924" i="1"/>
  <c r="AK923" i="1"/>
  <c r="AJ923" i="1"/>
  <c r="AI923" i="1"/>
  <c r="AK922" i="1"/>
  <c r="AJ922" i="1"/>
  <c r="AI922" i="1"/>
  <c r="AK921" i="1"/>
  <c r="AJ921" i="1"/>
  <c r="AI921" i="1"/>
  <c r="AK920" i="1"/>
  <c r="AJ920" i="1"/>
  <c r="AI920" i="1"/>
  <c r="AK919" i="1"/>
  <c r="AJ919" i="1"/>
  <c r="AI919" i="1"/>
  <c r="AK918" i="1"/>
  <c r="AJ918" i="1"/>
  <c r="AI918" i="1"/>
  <c r="AK917" i="1"/>
  <c r="AJ917" i="1"/>
  <c r="AI917" i="1"/>
  <c r="AK916" i="1"/>
  <c r="AJ916" i="1"/>
  <c r="AI916" i="1"/>
  <c r="AK915" i="1"/>
  <c r="AJ915" i="1"/>
  <c r="AI915" i="1"/>
  <c r="AI888" i="1"/>
  <c r="AJ888" i="1"/>
  <c r="AK888" i="1"/>
  <c r="AI889" i="1"/>
  <c r="AJ889" i="1"/>
  <c r="AK889" i="1"/>
  <c r="AI890" i="1"/>
  <c r="AJ890" i="1"/>
  <c r="AK890" i="1"/>
  <c r="AI891" i="1"/>
  <c r="AJ891" i="1"/>
  <c r="AK891" i="1"/>
  <c r="AI892" i="1"/>
  <c r="AJ892" i="1"/>
  <c r="AK892" i="1"/>
  <c r="AI893" i="1"/>
  <c r="AJ893" i="1"/>
  <c r="AK893" i="1"/>
  <c r="AI894" i="1"/>
  <c r="AJ894" i="1"/>
  <c r="AK894" i="1"/>
  <c r="AI895" i="1"/>
  <c r="AJ895" i="1"/>
  <c r="AK895" i="1"/>
  <c r="AI896" i="1"/>
  <c r="AJ896" i="1"/>
  <c r="AK896" i="1"/>
  <c r="AI897" i="1"/>
  <c r="AJ897" i="1"/>
  <c r="AK897" i="1"/>
  <c r="AI898" i="1"/>
  <c r="AJ898" i="1"/>
  <c r="AK898" i="1"/>
  <c r="AI899" i="1"/>
  <c r="AJ899" i="1"/>
  <c r="AK899" i="1"/>
  <c r="AI900" i="1"/>
  <c r="AJ900" i="1"/>
  <c r="AK900" i="1"/>
  <c r="AI901" i="1"/>
  <c r="AJ901" i="1"/>
  <c r="AK901" i="1"/>
  <c r="AI902" i="1"/>
  <c r="AJ902" i="1"/>
  <c r="AK902" i="1"/>
  <c r="AI903" i="1"/>
  <c r="AJ903" i="1"/>
  <c r="AK903" i="1"/>
  <c r="AI904" i="1"/>
  <c r="AJ904" i="1"/>
  <c r="AK904" i="1"/>
  <c r="AI905" i="1"/>
  <c r="AJ905" i="1"/>
  <c r="AK905" i="1"/>
  <c r="AI906" i="1"/>
  <c r="AJ906" i="1"/>
  <c r="AK906" i="1"/>
  <c r="AI907" i="1"/>
  <c r="AJ907" i="1"/>
  <c r="AK907" i="1"/>
  <c r="AI908" i="1"/>
  <c r="AJ908" i="1"/>
  <c r="AK908" i="1"/>
  <c r="AI909" i="1"/>
  <c r="AJ909" i="1"/>
  <c r="AK909" i="1"/>
  <c r="AI910" i="1"/>
  <c r="AJ910" i="1"/>
  <c r="AK910" i="1"/>
  <c r="AJ887" i="1"/>
  <c r="AK887" i="1"/>
  <c r="AI887" i="1"/>
  <c r="AH911" i="1"/>
  <c r="AH912" i="1"/>
  <c r="AH913" i="1"/>
  <c r="AH914" i="1"/>
  <c r="AE888" i="1"/>
  <c r="AF888" i="1"/>
  <c r="AG888" i="1"/>
  <c r="AE889" i="1"/>
  <c r="AF889" i="1"/>
  <c r="AG889" i="1"/>
  <c r="AE890" i="1"/>
  <c r="AF890" i="1"/>
  <c r="AG890" i="1"/>
  <c r="AE891" i="1"/>
  <c r="AF891" i="1"/>
  <c r="AG891" i="1"/>
  <c r="AE892" i="1"/>
  <c r="AF892" i="1"/>
  <c r="AG892" i="1"/>
  <c r="AE893" i="1"/>
  <c r="AF893" i="1"/>
  <c r="AG893" i="1"/>
  <c r="AE894" i="1"/>
  <c r="AF894" i="1"/>
  <c r="AG894" i="1"/>
  <c r="AE895" i="1"/>
  <c r="AF895" i="1"/>
  <c r="AG895" i="1"/>
  <c r="AE896" i="1"/>
  <c r="AF896" i="1"/>
  <c r="AG896" i="1"/>
  <c r="AE897" i="1"/>
  <c r="AF897" i="1"/>
  <c r="AG897" i="1"/>
  <c r="AE898" i="1"/>
  <c r="AF898" i="1"/>
  <c r="AG898" i="1"/>
  <c r="AE899" i="1"/>
  <c r="AF899" i="1"/>
  <c r="AG899" i="1"/>
  <c r="AE900" i="1"/>
  <c r="AF900" i="1"/>
  <c r="AG900" i="1"/>
  <c r="AE901" i="1"/>
  <c r="AF901" i="1"/>
  <c r="AG901" i="1"/>
  <c r="AE902" i="1"/>
  <c r="AF902" i="1"/>
  <c r="AG902" i="1"/>
  <c r="AE903" i="1"/>
  <c r="AF903" i="1"/>
  <c r="AG903" i="1"/>
  <c r="AE904" i="1"/>
  <c r="AF904" i="1"/>
  <c r="AG904" i="1"/>
  <c r="AE905" i="1"/>
  <c r="AF905" i="1"/>
  <c r="AG905" i="1"/>
  <c r="AE906" i="1"/>
  <c r="AF906" i="1"/>
  <c r="AG906" i="1"/>
  <c r="AE907" i="1"/>
  <c r="AF907" i="1"/>
  <c r="AG907" i="1"/>
  <c r="AE908" i="1"/>
  <c r="AF908" i="1"/>
  <c r="AG908" i="1"/>
  <c r="AE909" i="1"/>
  <c r="AF909" i="1"/>
  <c r="AG909" i="1"/>
  <c r="AE910" i="1"/>
  <c r="AF910" i="1"/>
  <c r="AG910" i="1"/>
  <c r="AE911" i="1"/>
  <c r="AF911" i="1"/>
  <c r="AG911" i="1"/>
  <c r="AE912" i="1"/>
  <c r="AF912" i="1"/>
  <c r="AG912" i="1"/>
  <c r="AE913" i="1"/>
  <c r="AF913" i="1"/>
  <c r="AG913" i="1"/>
  <c r="AE914" i="1"/>
  <c r="AF914" i="1"/>
  <c r="AG914" i="1"/>
  <c r="AE915" i="1"/>
  <c r="AF915" i="1"/>
  <c r="AG915" i="1"/>
  <c r="AE916" i="1"/>
  <c r="AF916" i="1"/>
  <c r="AG916" i="1"/>
  <c r="AE917" i="1"/>
  <c r="AF917" i="1"/>
  <c r="AG917" i="1"/>
  <c r="AE918" i="1"/>
  <c r="AF918" i="1"/>
  <c r="AG918" i="1"/>
  <c r="AE919" i="1"/>
  <c r="AF919" i="1"/>
  <c r="AG919" i="1"/>
  <c r="AE920" i="1"/>
  <c r="AF920" i="1"/>
  <c r="AG920" i="1"/>
  <c r="AE921" i="1"/>
  <c r="AF921" i="1"/>
  <c r="AG921" i="1"/>
  <c r="AE922" i="1"/>
  <c r="AF922" i="1"/>
  <c r="AG922" i="1"/>
  <c r="AE923" i="1"/>
  <c r="AF923" i="1"/>
  <c r="AG923" i="1"/>
  <c r="AE924" i="1"/>
  <c r="AF924" i="1"/>
  <c r="AG924" i="1"/>
  <c r="AE925" i="1"/>
  <c r="AF925" i="1"/>
  <c r="AG925" i="1"/>
  <c r="AE926" i="1"/>
  <c r="AF926" i="1"/>
  <c r="AG926" i="1"/>
  <c r="AE927" i="1"/>
  <c r="AF927" i="1"/>
  <c r="AG927" i="1"/>
  <c r="AE928" i="1"/>
  <c r="AF928" i="1"/>
  <c r="AG928" i="1"/>
  <c r="AE929" i="1"/>
  <c r="AF929" i="1"/>
  <c r="AG929" i="1"/>
  <c r="AE930" i="1"/>
  <c r="AF930" i="1"/>
  <c r="AG930" i="1"/>
  <c r="AE931" i="1"/>
  <c r="AF931" i="1"/>
  <c r="AG931" i="1"/>
  <c r="AE932" i="1"/>
  <c r="AF932" i="1"/>
  <c r="AG932" i="1"/>
  <c r="AE933" i="1"/>
  <c r="AF933" i="1"/>
  <c r="AG933" i="1"/>
  <c r="AE934" i="1"/>
  <c r="AF934" i="1"/>
  <c r="AG934" i="1"/>
  <c r="AE935" i="1"/>
  <c r="AF935" i="1"/>
  <c r="AG935" i="1"/>
  <c r="AE936" i="1"/>
  <c r="AF936" i="1"/>
  <c r="AG936" i="1"/>
  <c r="AE937" i="1"/>
  <c r="AF937" i="1"/>
  <c r="AG937" i="1"/>
  <c r="AE938" i="1"/>
  <c r="AF938" i="1"/>
  <c r="AG938" i="1"/>
  <c r="AE939" i="1"/>
  <c r="AF939" i="1"/>
  <c r="AG939" i="1"/>
  <c r="AE940" i="1"/>
  <c r="AF940" i="1"/>
  <c r="AG940" i="1"/>
  <c r="AE941" i="1"/>
  <c r="AF941" i="1"/>
  <c r="AG941" i="1"/>
  <c r="AE942" i="1"/>
  <c r="AF942" i="1"/>
  <c r="AG942" i="1"/>
  <c r="AE943" i="1"/>
  <c r="AF943" i="1"/>
  <c r="AG943" i="1"/>
  <c r="AE944" i="1"/>
  <c r="AF944" i="1"/>
  <c r="AG944" i="1"/>
  <c r="AE945" i="1"/>
  <c r="AF945" i="1"/>
  <c r="AG945" i="1"/>
  <c r="AE946" i="1"/>
  <c r="AF946" i="1"/>
  <c r="AG946" i="1"/>
  <c r="AE947" i="1"/>
  <c r="AF947" i="1"/>
  <c r="AG947" i="1"/>
  <c r="AE948" i="1"/>
  <c r="AF948" i="1"/>
  <c r="AG948" i="1"/>
  <c r="AE949" i="1"/>
  <c r="AF949" i="1"/>
  <c r="AG949" i="1"/>
  <c r="AE950" i="1"/>
  <c r="AF950" i="1"/>
  <c r="AG950" i="1"/>
  <c r="AG887" i="1"/>
  <c r="AF887" i="1"/>
  <c r="AE887" i="1"/>
  <c r="D142" i="1"/>
  <c r="C142" i="1"/>
  <c r="K142" i="1" s="1"/>
  <c r="D121" i="1"/>
  <c r="C121" i="1"/>
  <c r="K121" i="1" s="1"/>
  <c r="D129" i="1"/>
  <c r="C129" i="1"/>
  <c r="K129" i="1" s="1"/>
  <c r="C191" i="1"/>
  <c r="K191" i="1" s="1"/>
  <c r="C190" i="1"/>
  <c r="K190" i="1" s="1"/>
  <c r="C189" i="1"/>
  <c r="K189" i="1" s="1"/>
  <c r="K170" i="1"/>
  <c r="K174" i="1"/>
  <c r="K186" i="1"/>
  <c r="C188" i="1"/>
  <c r="K188" i="1" s="1"/>
  <c r="C162" i="1"/>
  <c r="K162" i="1" s="1"/>
  <c r="C163" i="1"/>
  <c r="K163" i="1" s="1"/>
  <c r="C164" i="1"/>
  <c r="K164" i="1" s="1"/>
  <c r="C165" i="1"/>
  <c r="K165" i="1" s="1"/>
  <c r="C166" i="1"/>
  <c r="K166" i="1" s="1"/>
  <c r="C167" i="1"/>
  <c r="K167" i="1" s="1"/>
  <c r="C168" i="1"/>
  <c r="K168" i="1" s="1"/>
  <c r="C169" i="1"/>
  <c r="K169" i="1" s="1"/>
  <c r="C170" i="1"/>
  <c r="C171" i="1"/>
  <c r="K171" i="1" s="1"/>
  <c r="C172" i="1"/>
  <c r="K172" i="1" s="1"/>
  <c r="C173" i="1"/>
  <c r="K173" i="1" s="1"/>
  <c r="C174" i="1"/>
  <c r="C175" i="1"/>
  <c r="K175" i="1" s="1"/>
  <c r="C176" i="1"/>
  <c r="K176" i="1" s="1"/>
  <c r="C177" i="1"/>
  <c r="K177" i="1" s="1"/>
  <c r="C178" i="1"/>
  <c r="K178" i="1" s="1"/>
  <c r="C179" i="1"/>
  <c r="K179" i="1" s="1"/>
  <c r="C180" i="1"/>
  <c r="K180" i="1" s="1"/>
  <c r="C181" i="1"/>
  <c r="K181" i="1" s="1"/>
  <c r="C182" i="1"/>
  <c r="K182" i="1" s="1"/>
  <c r="C183" i="1"/>
  <c r="K183" i="1" s="1"/>
  <c r="C184" i="1"/>
  <c r="K184" i="1" s="1"/>
  <c r="C185" i="1"/>
  <c r="K185" i="1" s="1"/>
  <c r="C186" i="1"/>
  <c r="C187" i="1"/>
  <c r="K187" i="1" s="1"/>
  <c r="C161" i="1"/>
  <c r="K161" i="1" s="1"/>
  <c r="D123" i="1"/>
  <c r="C123" i="1"/>
  <c r="D117" i="1"/>
  <c r="C117" i="1"/>
  <c r="C115" i="1"/>
  <c r="D115" i="1"/>
  <c r="C116" i="1"/>
  <c r="D116" i="1"/>
  <c r="C118" i="1"/>
  <c r="D118" i="1"/>
  <c r="C119" i="1"/>
  <c r="D119" i="1"/>
  <c r="C120" i="1"/>
  <c r="D120" i="1"/>
  <c r="C122" i="1"/>
  <c r="D122" i="1"/>
  <c r="C124" i="1"/>
  <c r="D124" i="1"/>
  <c r="C125" i="1"/>
  <c r="D125" i="1"/>
  <c r="C126" i="1"/>
  <c r="D126" i="1"/>
  <c r="C127" i="1"/>
  <c r="D127" i="1"/>
  <c r="C128" i="1"/>
  <c r="D128" i="1"/>
  <c r="C130" i="1"/>
  <c r="D130" i="1"/>
  <c r="C131" i="1"/>
  <c r="D131" i="1"/>
  <c r="C132" i="1"/>
  <c r="D132" i="1"/>
  <c r="C133" i="1"/>
  <c r="D133" i="1"/>
  <c r="C134" i="1"/>
  <c r="D134" i="1"/>
  <c r="C135" i="1"/>
  <c r="D135" i="1"/>
  <c r="C136" i="1"/>
  <c r="D136" i="1"/>
  <c r="C137" i="1"/>
  <c r="D137" i="1"/>
  <c r="C138" i="1"/>
  <c r="D138" i="1"/>
  <c r="C139" i="1"/>
  <c r="D139" i="1"/>
  <c r="C140" i="1"/>
  <c r="D140" i="1"/>
  <c r="C141" i="1"/>
  <c r="D141" i="1"/>
  <c r="C143" i="1"/>
  <c r="D143" i="1"/>
  <c r="C144" i="1"/>
  <c r="D144" i="1"/>
  <c r="C145" i="1"/>
  <c r="D145" i="1"/>
  <c r="K145" i="1" s="1"/>
  <c r="C146" i="1"/>
  <c r="D146" i="1"/>
  <c r="C147" i="1"/>
  <c r="D147" i="1"/>
  <c r="C148" i="1"/>
  <c r="D148" i="1"/>
  <c r="C149" i="1"/>
  <c r="D149" i="1"/>
  <c r="C150" i="1"/>
  <c r="D150" i="1"/>
  <c r="C151" i="1"/>
  <c r="D151" i="1"/>
  <c r="C152" i="1"/>
  <c r="D152" i="1"/>
  <c r="C153" i="1"/>
  <c r="D153" i="1"/>
  <c r="C154" i="1"/>
  <c r="D154" i="1"/>
  <c r="C155" i="1"/>
  <c r="D155" i="1"/>
  <c r="C156" i="1"/>
  <c r="D156" i="1"/>
  <c r="C157" i="1"/>
  <c r="D157" i="1"/>
  <c r="C158" i="1"/>
  <c r="D158" i="1"/>
  <c r="C159" i="1"/>
  <c r="D159" i="1"/>
  <c r="D114" i="1"/>
  <c r="C114" i="1"/>
  <c r="K117" i="1" l="1"/>
  <c r="K127" i="1"/>
  <c r="K159" i="1"/>
  <c r="K157" i="1"/>
  <c r="K155" i="1"/>
  <c r="K153" i="1"/>
  <c r="K151" i="1"/>
  <c r="K149" i="1"/>
  <c r="K147" i="1"/>
  <c r="K143" i="1"/>
  <c r="K140" i="1"/>
  <c r="K138" i="1"/>
  <c r="K136" i="1"/>
  <c r="K134" i="1"/>
  <c r="K132" i="1"/>
  <c r="K130" i="1"/>
  <c r="K125" i="1"/>
  <c r="K122" i="1"/>
  <c r="K119" i="1"/>
  <c r="K116" i="1"/>
  <c r="K123" i="1"/>
  <c r="K156" i="1"/>
  <c r="K152" i="1"/>
  <c r="K148" i="1"/>
  <c r="K144" i="1"/>
  <c r="K139" i="1"/>
  <c r="K135" i="1"/>
  <c r="K131" i="1"/>
  <c r="K126" i="1"/>
  <c r="K120" i="1"/>
  <c r="K115" i="1"/>
  <c r="K114" i="1"/>
  <c r="K158" i="1"/>
  <c r="K154" i="1"/>
  <c r="K150" i="1"/>
  <c r="K146" i="1"/>
  <c r="K141" i="1"/>
  <c r="K137" i="1"/>
  <c r="K133" i="1"/>
  <c r="K128" i="1"/>
  <c r="K124" i="1"/>
  <c r="K118" i="1"/>
  <c r="F112" i="1" l="1"/>
  <c r="D112" i="1"/>
  <c r="C112" i="1"/>
  <c r="F111" i="1"/>
  <c r="D111" i="1"/>
  <c r="C111" i="1"/>
  <c r="F110" i="1"/>
  <c r="D110" i="1"/>
  <c r="C110" i="1"/>
  <c r="F109" i="1"/>
  <c r="F108" i="1"/>
  <c r="F107" i="1"/>
  <c r="F106" i="1"/>
  <c r="F105" i="1"/>
  <c r="F104" i="1"/>
  <c r="D109" i="1"/>
  <c r="D108" i="1"/>
  <c r="D107" i="1"/>
  <c r="D106" i="1"/>
  <c r="D105" i="1"/>
  <c r="D104" i="1"/>
  <c r="C109" i="1"/>
  <c r="C108" i="1"/>
  <c r="C105" i="1"/>
  <c r="C106" i="1"/>
  <c r="C107" i="1"/>
  <c r="C104" i="1"/>
  <c r="AD950" i="1"/>
  <c r="AC950" i="1"/>
  <c r="AB950" i="1"/>
  <c r="AA950" i="1"/>
  <c r="Z950" i="1"/>
  <c r="Y950" i="1"/>
  <c r="AD946" i="1"/>
  <c r="AC946" i="1"/>
  <c r="AB946" i="1"/>
  <c r="AA946" i="1"/>
  <c r="Z946" i="1"/>
  <c r="Y946" i="1"/>
  <c r="AD945" i="1"/>
  <c r="AC945" i="1"/>
  <c r="AB945" i="1"/>
  <c r="AA945" i="1"/>
  <c r="Z945" i="1"/>
  <c r="Y945" i="1"/>
  <c r="AD944" i="1"/>
  <c r="AC944" i="1"/>
  <c r="AB944" i="1"/>
  <c r="AA944" i="1"/>
  <c r="Z944" i="1"/>
  <c r="Y944" i="1"/>
  <c r="AD943" i="1"/>
  <c r="AC943" i="1"/>
  <c r="AB943" i="1"/>
  <c r="AA943" i="1"/>
  <c r="Z943" i="1"/>
  <c r="Y943" i="1"/>
  <c r="AD942" i="1"/>
  <c r="AC942" i="1"/>
  <c r="AB942" i="1"/>
  <c r="AA942" i="1"/>
  <c r="Z942" i="1"/>
  <c r="Y942" i="1"/>
  <c r="AD941" i="1"/>
  <c r="AC941" i="1"/>
  <c r="AB941" i="1"/>
  <c r="AA941" i="1"/>
  <c r="Z941" i="1"/>
  <c r="Y941" i="1"/>
  <c r="AD940" i="1"/>
  <c r="AC940" i="1"/>
  <c r="AB940" i="1"/>
  <c r="AA940" i="1"/>
  <c r="Z940" i="1"/>
  <c r="Y940" i="1"/>
  <c r="AD939" i="1"/>
  <c r="AC939" i="1"/>
  <c r="AB939" i="1"/>
  <c r="AA939" i="1"/>
  <c r="Z939" i="1"/>
  <c r="Y939" i="1"/>
  <c r="AD938" i="1"/>
  <c r="AC938" i="1"/>
  <c r="AB938" i="1"/>
  <c r="AA938" i="1"/>
  <c r="Z938" i="1"/>
  <c r="Y938" i="1"/>
  <c r="AD937" i="1"/>
  <c r="AC937" i="1"/>
  <c r="AB937" i="1"/>
  <c r="AA937" i="1"/>
  <c r="Z937" i="1"/>
  <c r="Y937" i="1"/>
  <c r="AD936" i="1"/>
  <c r="AC936" i="1"/>
  <c r="AB936" i="1"/>
  <c r="AA936" i="1"/>
  <c r="Z936" i="1"/>
  <c r="Y936" i="1"/>
  <c r="AD935" i="1"/>
  <c r="AC935" i="1"/>
  <c r="AB935" i="1"/>
  <c r="AA935" i="1"/>
  <c r="Z935" i="1"/>
  <c r="Y935" i="1"/>
  <c r="AD934" i="1"/>
  <c r="AC934" i="1"/>
  <c r="AB934" i="1"/>
  <c r="AA934" i="1"/>
  <c r="Z934" i="1"/>
  <c r="Y934" i="1"/>
  <c r="AD933" i="1"/>
  <c r="AC933" i="1"/>
  <c r="AB933" i="1"/>
  <c r="AA933" i="1"/>
  <c r="Z933" i="1"/>
  <c r="Y933" i="1"/>
  <c r="AD932" i="1"/>
  <c r="AC932" i="1"/>
  <c r="AB932" i="1"/>
  <c r="AA932" i="1"/>
  <c r="Z932" i="1"/>
  <c r="Y932" i="1"/>
  <c r="AD931" i="1"/>
  <c r="AC931" i="1"/>
  <c r="AB931" i="1"/>
  <c r="AA931" i="1"/>
  <c r="Z931" i="1"/>
  <c r="Y931" i="1"/>
  <c r="Y888" i="1"/>
  <c r="Z888" i="1"/>
  <c r="AA888" i="1"/>
  <c r="AB888" i="1"/>
  <c r="AC888" i="1"/>
  <c r="AD888" i="1"/>
  <c r="Y889" i="1"/>
  <c r="Z889" i="1"/>
  <c r="AA889" i="1"/>
  <c r="AB889" i="1"/>
  <c r="AC889" i="1"/>
  <c r="AD889" i="1"/>
  <c r="Y890" i="1"/>
  <c r="Z890" i="1"/>
  <c r="AA890" i="1"/>
  <c r="AB890" i="1"/>
  <c r="AC890" i="1"/>
  <c r="AD890" i="1"/>
  <c r="Y891" i="1"/>
  <c r="Z891" i="1"/>
  <c r="AA891" i="1"/>
  <c r="AB891" i="1"/>
  <c r="AC891" i="1"/>
  <c r="AD891" i="1"/>
  <c r="Y892" i="1"/>
  <c r="Z892" i="1"/>
  <c r="AA892" i="1"/>
  <c r="AB892" i="1"/>
  <c r="AC892" i="1"/>
  <c r="AD892" i="1"/>
  <c r="Y893" i="1"/>
  <c r="Z893" i="1"/>
  <c r="AA893" i="1"/>
  <c r="AB893" i="1"/>
  <c r="AC893" i="1"/>
  <c r="AD893" i="1"/>
  <c r="Y894" i="1"/>
  <c r="Z894" i="1"/>
  <c r="AA894" i="1"/>
  <c r="AB894" i="1"/>
  <c r="AC894" i="1"/>
  <c r="AD894" i="1"/>
  <c r="Y895" i="1"/>
  <c r="Z895" i="1"/>
  <c r="AA895" i="1"/>
  <c r="AB895" i="1"/>
  <c r="AC895" i="1"/>
  <c r="AD895" i="1"/>
  <c r="Y896" i="1"/>
  <c r="Z896" i="1"/>
  <c r="AA896" i="1"/>
  <c r="AB896" i="1"/>
  <c r="AC896" i="1"/>
  <c r="AD896" i="1"/>
  <c r="Y897" i="1"/>
  <c r="Z897" i="1"/>
  <c r="AA897" i="1"/>
  <c r="AB897" i="1"/>
  <c r="AC897" i="1"/>
  <c r="AD897" i="1"/>
  <c r="Y898" i="1"/>
  <c r="Z898" i="1"/>
  <c r="AA898" i="1"/>
  <c r="AB898" i="1"/>
  <c r="AC898" i="1"/>
  <c r="AD898" i="1"/>
  <c r="Y899" i="1"/>
  <c r="Z899" i="1"/>
  <c r="AA899" i="1"/>
  <c r="AB899" i="1"/>
  <c r="AC899" i="1"/>
  <c r="AD899" i="1"/>
  <c r="Y900" i="1"/>
  <c r="Z900" i="1"/>
  <c r="AA900" i="1"/>
  <c r="AB900" i="1"/>
  <c r="AC900" i="1"/>
  <c r="AD900" i="1"/>
  <c r="Y901" i="1"/>
  <c r="Z901" i="1"/>
  <c r="AA901" i="1"/>
  <c r="AB901" i="1"/>
  <c r="AC901" i="1"/>
  <c r="AD901" i="1"/>
  <c r="Y902" i="1"/>
  <c r="Z902" i="1"/>
  <c r="AA902" i="1"/>
  <c r="AB902" i="1"/>
  <c r="AC902" i="1"/>
  <c r="AD902" i="1"/>
  <c r="Y903" i="1"/>
  <c r="Z903" i="1"/>
  <c r="AA903" i="1"/>
  <c r="AB903" i="1"/>
  <c r="AC903" i="1"/>
  <c r="AD903" i="1"/>
  <c r="Y904" i="1"/>
  <c r="Z904" i="1"/>
  <c r="AA904" i="1"/>
  <c r="AB904" i="1"/>
  <c r="AC904" i="1"/>
  <c r="AD904" i="1"/>
  <c r="Y905" i="1"/>
  <c r="Z905" i="1"/>
  <c r="AA905" i="1"/>
  <c r="AB905" i="1"/>
  <c r="AC905" i="1"/>
  <c r="AD905" i="1"/>
  <c r="Y906" i="1"/>
  <c r="Z906" i="1"/>
  <c r="AA906" i="1"/>
  <c r="AB906" i="1"/>
  <c r="AC906" i="1"/>
  <c r="AD906" i="1"/>
  <c r="Y907" i="1"/>
  <c r="Z907" i="1"/>
  <c r="AA907" i="1"/>
  <c r="AB907" i="1"/>
  <c r="AC907" i="1"/>
  <c r="AD907" i="1"/>
  <c r="Y908" i="1"/>
  <c r="Z908" i="1"/>
  <c r="AA908" i="1"/>
  <c r="AB908" i="1"/>
  <c r="AC908" i="1"/>
  <c r="AD908" i="1"/>
  <c r="Y909" i="1"/>
  <c r="Z909" i="1"/>
  <c r="AA909" i="1"/>
  <c r="AB909" i="1"/>
  <c r="AC909" i="1"/>
  <c r="AD909" i="1"/>
  <c r="Y910" i="1"/>
  <c r="Z910" i="1"/>
  <c r="AA910" i="1"/>
  <c r="AB910" i="1"/>
  <c r="AC910" i="1"/>
  <c r="AD910" i="1"/>
  <c r="Y911" i="1"/>
  <c r="Z911" i="1"/>
  <c r="AA911" i="1"/>
  <c r="AB911" i="1"/>
  <c r="AC911" i="1"/>
  <c r="AD911" i="1"/>
  <c r="Y912" i="1"/>
  <c r="Z912" i="1"/>
  <c r="AA912" i="1"/>
  <c r="AB912" i="1"/>
  <c r="AC912" i="1"/>
  <c r="AD912" i="1"/>
  <c r="Y913" i="1"/>
  <c r="Z913" i="1"/>
  <c r="AA913" i="1"/>
  <c r="AB913" i="1"/>
  <c r="AC913" i="1"/>
  <c r="AD913" i="1"/>
  <c r="Y914" i="1"/>
  <c r="Z914" i="1"/>
  <c r="AA914" i="1"/>
  <c r="AB914" i="1"/>
  <c r="AC914" i="1"/>
  <c r="AD914" i="1"/>
  <c r="Y915" i="1"/>
  <c r="Z915" i="1"/>
  <c r="AA915" i="1"/>
  <c r="AB915" i="1"/>
  <c r="AC915" i="1"/>
  <c r="AD915" i="1"/>
  <c r="Y916" i="1"/>
  <c r="Z916" i="1"/>
  <c r="AA916" i="1"/>
  <c r="AB916" i="1"/>
  <c r="AC916" i="1"/>
  <c r="AD916" i="1"/>
  <c r="Y917" i="1"/>
  <c r="Z917" i="1"/>
  <c r="AA917" i="1"/>
  <c r="AB917" i="1"/>
  <c r="AC917" i="1"/>
  <c r="AD917" i="1"/>
  <c r="Y918" i="1"/>
  <c r="Z918" i="1"/>
  <c r="AA918" i="1"/>
  <c r="AB918" i="1"/>
  <c r="AC918" i="1"/>
  <c r="AD918" i="1"/>
  <c r="Y919" i="1"/>
  <c r="Z919" i="1"/>
  <c r="AA919" i="1"/>
  <c r="AB919" i="1"/>
  <c r="AC919" i="1"/>
  <c r="AD919" i="1"/>
  <c r="Y920" i="1"/>
  <c r="Z920" i="1"/>
  <c r="AA920" i="1"/>
  <c r="AB920" i="1"/>
  <c r="AC920" i="1"/>
  <c r="AD920" i="1"/>
  <c r="Y921" i="1"/>
  <c r="Z921" i="1"/>
  <c r="AA921" i="1"/>
  <c r="AB921" i="1"/>
  <c r="AC921" i="1"/>
  <c r="AD921" i="1"/>
  <c r="Y922" i="1"/>
  <c r="Z922" i="1"/>
  <c r="AA922" i="1"/>
  <c r="AB922" i="1"/>
  <c r="AC922" i="1"/>
  <c r="AD922" i="1"/>
  <c r="Y923" i="1"/>
  <c r="Z923" i="1"/>
  <c r="AA923" i="1"/>
  <c r="AB923" i="1"/>
  <c r="AC923" i="1"/>
  <c r="AD923" i="1"/>
  <c r="Y924" i="1"/>
  <c r="Z924" i="1"/>
  <c r="AA924" i="1"/>
  <c r="AB924" i="1"/>
  <c r="AC924" i="1"/>
  <c r="AD924" i="1"/>
  <c r="Y925" i="1"/>
  <c r="Z925" i="1"/>
  <c r="AA925" i="1"/>
  <c r="AB925" i="1"/>
  <c r="AC925" i="1"/>
  <c r="AD925" i="1"/>
  <c r="Y926" i="1"/>
  <c r="Z926" i="1"/>
  <c r="AA926" i="1"/>
  <c r="AB926" i="1"/>
  <c r="AC926" i="1"/>
  <c r="AD926" i="1"/>
  <c r="Y927" i="1"/>
  <c r="Z927" i="1"/>
  <c r="AA927" i="1"/>
  <c r="AB927" i="1"/>
  <c r="AC927" i="1"/>
  <c r="AD927" i="1"/>
  <c r="Y928" i="1"/>
  <c r="Z928" i="1"/>
  <c r="AA928" i="1"/>
  <c r="AB928" i="1"/>
  <c r="AC928" i="1"/>
  <c r="AD928" i="1"/>
  <c r="Y929" i="1"/>
  <c r="Z929" i="1"/>
  <c r="AA929" i="1"/>
  <c r="AB929" i="1"/>
  <c r="AC929" i="1"/>
  <c r="AD929" i="1"/>
  <c r="Y930" i="1"/>
  <c r="Z930" i="1"/>
  <c r="AA930" i="1"/>
  <c r="AB930" i="1"/>
  <c r="AC930" i="1"/>
  <c r="AD930" i="1"/>
  <c r="Y947" i="1"/>
  <c r="Z947" i="1"/>
  <c r="AA947" i="1"/>
  <c r="AB947" i="1"/>
  <c r="AC947" i="1"/>
  <c r="AD947" i="1"/>
  <c r="Y948" i="1"/>
  <c r="Z948" i="1"/>
  <c r="AA948" i="1"/>
  <c r="AB948" i="1"/>
  <c r="AC948" i="1"/>
  <c r="AD948" i="1"/>
  <c r="Y949" i="1"/>
  <c r="Z949" i="1"/>
  <c r="AA949" i="1"/>
  <c r="AB949" i="1"/>
  <c r="AC949" i="1"/>
  <c r="AD949" i="1"/>
  <c r="S951" i="1"/>
  <c r="T951" i="1"/>
  <c r="U951" i="1"/>
  <c r="AD887" i="1"/>
  <c r="AC887" i="1"/>
  <c r="AB887" i="1"/>
  <c r="AA887" i="1"/>
  <c r="Z887" i="1"/>
  <c r="Y887" i="1"/>
  <c r="K106" i="1" l="1"/>
  <c r="K104" i="1"/>
  <c r="K107" i="1"/>
  <c r="K109" i="1"/>
  <c r="K105" i="1"/>
  <c r="K108" i="1"/>
  <c r="K112" i="1"/>
  <c r="K111" i="1"/>
  <c r="K110" i="1"/>
  <c r="K857" i="1" l="1"/>
  <c r="L857" i="1"/>
  <c r="M857" i="1"/>
  <c r="K858" i="1"/>
  <c r="L858" i="1"/>
  <c r="M858" i="1"/>
  <c r="K859" i="1"/>
  <c r="L859" i="1"/>
  <c r="M859" i="1"/>
  <c r="K860" i="1"/>
  <c r="L860" i="1"/>
  <c r="M860" i="1"/>
  <c r="K861" i="1"/>
  <c r="L861" i="1"/>
  <c r="M861" i="1"/>
  <c r="K862" i="1"/>
  <c r="L862" i="1"/>
  <c r="M862" i="1"/>
  <c r="K863" i="1"/>
  <c r="L863" i="1"/>
  <c r="M863" i="1"/>
  <c r="K864" i="1"/>
  <c r="L864" i="1"/>
  <c r="M864" i="1"/>
  <c r="K865" i="1"/>
  <c r="L865" i="1"/>
  <c r="M865" i="1"/>
  <c r="K866" i="1"/>
  <c r="L866" i="1"/>
  <c r="M866" i="1"/>
  <c r="K867" i="1"/>
  <c r="L867" i="1"/>
  <c r="M867" i="1"/>
  <c r="K868" i="1"/>
  <c r="L868" i="1"/>
  <c r="M868" i="1"/>
  <c r="K869" i="1"/>
  <c r="L869" i="1"/>
  <c r="M869" i="1"/>
  <c r="K870" i="1"/>
  <c r="L870" i="1"/>
  <c r="M870" i="1"/>
  <c r="K871" i="1"/>
  <c r="L871" i="1"/>
  <c r="M871" i="1"/>
  <c r="K872" i="1"/>
  <c r="L872" i="1"/>
  <c r="M872" i="1"/>
  <c r="K873" i="1"/>
  <c r="L873" i="1"/>
  <c r="M873" i="1"/>
  <c r="K874" i="1"/>
  <c r="L874" i="1"/>
  <c r="M874" i="1"/>
  <c r="K875" i="1"/>
  <c r="L875" i="1"/>
  <c r="M875" i="1"/>
  <c r="K876" i="1"/>
  <c r="L876" i="1"/>
  <c r="M876" i="1"/>
  <c r="K877" i="1"/>
  <c r="L877" i="1"/>
  <c r="M877" i="1"/>
  <c r="K878" i="1"/>
  <c r="L878" i="1"/>
  <c r="M878" i="1"/>
  <c r="K879" i="1"/>
  <c r="L879" i="1"/>
  <c r="M879" i="1"/>
  <c r="K880" i="1"/>
  <c r="L880" i="1"/>
  <c r="M880" i="1"/>
  <c r="M856" i="1"/>
  <c r="L856" i="1"/>
  <c r="K856" i="1"/>
  <c r="M855" i="1"/>
  <c r="L855" i="1"/>
  <c r="K855" i="1"/>
  <c r="M854" i="1"/>
  <c r="L854" i="1"/>
  <c r="K854" i="1"/>
  <c r="M853" i="1"/>
  <c r="L853" i="1"/>
  <c r="K853" i="1"/>
  <c r="M852" i="1"/>
  <c r="L852" i="1"/>
  <c r="K852" i="1"/>
  <c r="M851" i="1"/>
  <c r="L851" i="1"/>
  <c r="K851" i="1"/>
  <c r="M850" i="1"/>
  <c r="L850" i="1"/>
  <c r="K850" i="1"/>
  <c r="M849" i="1"/>
  <c r="L849" i="1"/>
  <c r="K849" i="1"/>
  <c r="M848" i="1"/>
  <c r="L848" i="1"/>
  <c r="K848" i="1"/>
  <c r="M847" i="1"/>
  <c r="L847" i="1"/>
  <c r="K847" i="1"/>
  <c r="M846" i="1"/>
  <c r="L846" i="1"/>
  <c r="K846" i="1"/>
  <c r="M845" i="1"/>
  <c r="L845" i="1"/>
  <c r="K845" i="1"/>
  <c r="M844" i="1"/>
  <c r="L844" i="1"/>
  <c r="K844" i="1"/>
  <c r="M843" i="1"/>
  <c r="L843" i="1"/>
  <c r="K843" i="1"/>
  <c r="M842" i="1"/>
  <c r="L842" i="1"/>
  <c r="K842" i="1"/>
  <c r="M841" i="1"/>
  <c r="L841" i="1"/>
  <c r="K841" i="1"/>
  <c r="M840" i="1"/>
  <c r="L840" i="1"/>
  <c r="K840" i="1"/>
  <c r="M839" i="1"/>
  <c r="L839" i="1"/>
  <c r="K839" i="1"/>
  <c r="M838" i="1"/>
  <c r="L838" i="1"/>
  <c r="K838" i="1"/>
  <c r="M837" i="1"/>
  <c r="L837" i="1"/>
  <c r="K837" i="1"/>
  <c r="M836" i="1"/>
  <c r="L836" i="1"/>
  <c r="K836" i="1"/>
  <c r="M835" i="1"/>
  <c r="L835" i="1"/>
  <c r="K835" i="1"/>
  <c r="M834" i="1"/>
  <c r="L834" i="1"/>
  <c r="K834" i="1"/>
  <c r="M833" i="1"/>
  <c r="L833" i="1"/>
  <c r="K833" i="1"/>
  <c r="M832" i="1"/>
  <c r="L832" i="1"/>
  <c r="K832" i="1"/>
  <c r="M831" i="1"/>
  <c r="L831" i="1"/>
  <c r="K831" i="1"/>
  <c r="M830" i="1"/>
  <c r="L830" i="1"/>
  <c r="K830" i="1"/>
  <c r="M829" i="1"/>
  <c r="L829" i="1"/>
  <c r="K829" i="1"/>
  <c r="M828" i="1"/>
  <c r="L828" i="1"/>
  <c r="K828" i="1"/>
  <c r="M827" i="1"/>
  <c r="L827" i="1"/>
  <c r="K827" i="1"/>
  <c r="M826" i="1"/>
  <c r="L826" i="1"/>
  <c r="K826" i="1"/>
  <c r="M825" i="1"/>
  <c r="L825" i="1"/>
  <c r="K825" i="1"/>
  <c r="M824" i="1"/>
  <c r="L824" i="1"/>
  <c r="K824" i="1"/>
  <c r="M823" i="1"/>
  <c r="L823" i="1"/>
  <c r="K823" i="1"/>
  <c r="M822" i="1"/>
  <c r="L822" i="1"/>
  <c r="K822" i="1"/>
  <c r="M821" i="1"/>
  <c r="L821" i="1"/>
  <c r="K821" i="1"/>
  <c r="M820" i="1"/>
  <c r="L820" i="1"/>
  <c r="K820" i="1"/>
  <c r="M819" i="1"/>
  <c r="L819" i="1"/>
  <c r="K819" i="1"/>
  <c r="M818" i="1"/>
  <c r="L818" i="1"/>
  <c r="K818" i="1"/>
  <c r="K810" i="1"/>
  <c r="L810" i="1"/>
  <c r="M810" i="1"/>
  <c r="K811" i="1"/>
  <c r="L811" i="1"/>
  <c r="M811" i="1"/>
  <c r="K812" i="1"/>
  <c r="L812" i="1"/>
  <c r="M812" i="1"/>
  <c r="K813" i="1"/>
  <c r="L813" i="1"/>
  <c r="M813" i="1"/>
  <c r="K814" i="1"/>
  <c r="L814" i="1"/>
  <c r="M814" i="1"/>
  <c r="K815" i="1"/>
  <c r="L815" i="1"/>
  <c r="M815" i="1"/>
  <c r="K816" i="1"/>
  <c r="L816" i="1"/>
  <c r="M816" i="1"/>
  <c r="K817" i="1"/>
  <c r="L817" i="1"/>
  <c r="M817" i="1"/>
  <c r="M809" i="1"/>
  <c r="L809" i="1"/>
  <c r="K809" i="1"/>
  <c r="D803" i="1"/>
  <c r="P803" i="1" s="1"/>
  <c r="R803" i="1"/>
  <c r="Q803" i="1"/>
  <c r="R806" i="1"/>
  <c r="Q806" i="1"/>
  <c r="D806" i="1"/>
  <c r="P806" i="1" s="1"/>
  <c r="R804" i="1"/>
  <c r="Q804" i="1"/>
  <c r="D804" i="1"/>
  <c r="P804" i="1" s="1"/>
  <c r="R805" i="1"/>
  <c r="Q805" i="1"/>
  <c r="D805" i="1"/>
  <c r="P805" i="1" s="1"/>
  <c r="R802" i="1"/>
  <c r="Q802" i="1"/>
  <c r="D802" i="1"/>
  <c r="P802" i="1" s="1"/>
  <c r="R801" i="1"/>
  <c r="Q801" i="1"/>
  <c r="D801" i="1"/>
  <c r="P801" i="1" s="1"/>
  <c r="R800" i="1"/>
  <c r="Q800" i="1"/>
  <c r="D800" i="1"/>
  <c r="P800" i="1" s="1"/>
  <c r="R799" i="1"/>
  <c r="Q799" i="1"/>
  <c r="D799" i="1"/>
  <c r="P799" i="1" s="1"/>
  <c r="R798" i="1"/>
  <c r="Q798" i="1"/>
  <c r="D798" i="1"/>
  <c r="P798" i="1" s="1"/>
  <c r="R797" i="1"/>
  <c r="Q797" i="1"/>
  <c r="D797" i="1"/>
  <c r="P797" i="1" s="1"/>
  <c r="R796" i="1"/>
  <c r="Q796" i="1"/>
  <c r="D796" i="1"/>
  <c r="P796" i="1" s="1"/>
  <c r="R795" i="1"/>
  <c r="Q795" i="1"/>
  <c r="D795" i="1"/>
  <c r="P795" i="1" s="1"/>
  <c r="R794" i="1"/>
  <c r="Q794" i="1"/>
  <c r="D794" i="1"/>
  <c r="P794" i="1" s="1"/>
  <c r="R793" i="1"/>
  <c r="Q793" i="1"/>
  <c r="D793" i="1"/>
  <c r="P793" i="1" s="1"/>
  <c r="R792" i="1"/>
  <c r="Q792" i="1"/>
  <c r="D792" i="1"/>
  <c r="P792" i="1" s="1"/>
  <c r="R791" i="1"/>
  <c r="Q791" i="1"/>
  <c r="D791" i="1"/>
  <c r="P791" i="1" s="1"/>
  <c r="R790" i="1"/>
  <c r="Q790" i="1"/>
  <c r="D790" i="1"/>
  <c r="P790" i="1" s="1"/>
  <c r="R789" i="1"/>
  <c r="Q789" i="1"/>
  <c r="D789" i="1"/>
  <c r="P789" i="1" s="1"/>
  <c r="Q783" i="1"/>
  <c r="R783" i="1"/>
  <c r="Q784" i="1"/>
  <c r="R784" i="1"/>
  <c r="Q785" i="1"/>
  <c r="R785" i="1"/>
  <c r="Q786" i="1"/>
  <c r="R786" i="1"/>
  <c r="Q787" i="1"/>
  <c r="R787" i="1"/>
  <c r="Q788" i="1"/>
  <c r="R788" i="1"/>
  <c r="D783" i="1"/>
  <c r="P783" i="1" s="1"/>
  <c r="D784" i="1"/>
  <c r="P784" i="1" s="1"/>
  <c r="D785" i="1"/>
  <c r="P785" i="1" s="1"/>
  <c r="D786" i="1"/>
  <c r="P786" i="1" s="1"/>
  <c r="D787" i="1"/>
  <c r="P787" i="1" s="1"/>
  <c r="D788" i="1"/>
  <c r="P788" i="1" s="1"/>
  <c r="R782" i="1"/>
  <c r="Q782" i="1"/>
  <c r="R781" i="1"/>
  <c r="Q781" i="1"/>
  <c r="R780" i="1"/>
  <c r="Q780" i="1"/>
  <c r="R779" i="1"/>
  <c r="Q779" i="1"/>
  <c r="R778" i="1"/>
  <c r="Q778" i="1"/>
  <c r="D778" i="1"/>
  <c r="P778" i="1" s="1"/>
  <c r="D779" i="1"/>
  <c r="P779" i="1" s="1"/>
  <c r="D780" i="1"/>
  <c r="P780" i="1" s="1"/>
  <c r="D781" i="1"/>
  <c r="P781" i="1" s="1"/>
  <c r="D782" i="1"/>
  <c r="P782" i="1" s="1"/>
  <c r="R777" i="1"/>
  <c r="Q777" i="1"/>
  <c r="R776" i="1"/>
  <c r="Q776" i="1"/>
  <c r="R775" i="1"/>
  <c r="Q775" i="1"/>
  <c r="R774" i="1"/>
  <c r="Q774" i="1"/>
  <c r="D777" i="1"/>
  <c r="P777" i="1" s="1"/>
  <c r="D776" i="1"/>
  <c r="P776" i="1" s="1"/>
  <c r="D775" i="1"/>
  <c r="P775" i="1" s="1"/>
  <c r="D774" i="1"/>
  <c r="P774" i="1" s="1"/>
  <c r="D773" i="1"/>
  <c r="P773" i="1" s="1"/>
  <c r="R773" i="1"/>
  <c r="Q773" i="1"/>
  <c r="Q736" i="1" l="1"/>
  <c r="R736" i="1"/>
  <c r="Q737" i="1"/>
  <c r="R737" i="1"/>
  <c r="Q738" i="1"/>
  <c r="R738" i="1"/>
  <c r="Q739" i="1"/>
  <c r="R739" i="1"/>
  <c r="Q740" i="1"/>
  <c r="R740" i="1"/>
  <c r="Q741" i="1"/>
  <c r="R741" i="1"/>
  <c r="Q742" i="1"/>
  <c r="R742" i="1"/>
  <c r="Q743" i="1"/>
  <c r="R743" i="1"/>
  <c r="Q744" i="1"/>
  <c r="R744" i="1"/>
  <c r="Q745" i="1"/>
  <c r="R745" i="1"/>
  <c r="Q746" i="1"/>
  <c r="R746" i="1"/>
  <c r="Q747" i="1"/>
  <c r="R747" i="1"/>
  <c r="Q748" i="1"/>
  <c r="R748" i="1"/>
  <c r="Q749" i="1"/>
  <c r="R749" i="1"/>
  <c r="Q750" i="1"/>
  <c r="R750" i="1"/>
  <c r="Q751" i="1"/>
  <c r="R751" i="1"/>
  <c r="Q752" i="1"/>
  <c r="R752" i="1"/>
  <c r="Q753" i="1"/>
  <c r="R753" i="1"/>
  <c r="Q754" i="1"/>
  <c r="R754" i="1"/>
  <c r="Q755" i="1"/>
  <c r="R755" i="1"/>
  <c r="Q756" i="1"/>
  <c r="R756" i="1"/>
  <c r="Q757" i="1"/>
  <c r="R757" i="1"/>
  <c r="Q758" i="1"/>
  <c r="R758" i="1"/>
  <c r="Q759" i="1"/>
  <c r="R759" i="1"/>
  <c r="Q760" i="1"/>
  <c r="R760" i="1"/>
  <c r="Q761" i="1"/>
  <c r="R761" i="1"/>
  <c r="Q762" i="1"/>
  <c r="R762" i="1"/>
  <c r="Q763" i="1"/>
  <c r="R763" i="1"/>
  <c r="Q764" i="1"/>
  <c r="R764" i="1"/>
  <c r="Q765" i="1"/>
  <c r="R765" i="1"/>
  <c r="Q766" i="1"/>
  <c r="R766" i="1"/>
  <c r="Q767" i="1"/>
  <c r="R767" i="1"/>
  <c r="Q768" i="1"/>
  <c r="R768" i="1"/>
  <c r="Q769" i="1"/>
  <c r="R769" i="1"/>
  <c r="Q770" i="1"/>
  <c r="R770" i="1"/>
  <c r="Q771" i="1"/>
  <c r="R771" i="1"/>
  <c r="Q772" i="1"/>
  <c r="R772" i="1"/>
  <c r="R735" i="1"/>
  <c r="Q735" i="1"/>
  <c r="D736" i="1"/>
  <c r="P736" i="1" s="1"/>
  <c r="D737" i="1"/>
  <c r="P737" i="1" s="1"/>
  <c r="D738" i="1"/>
  <c r="P738" i="1" s="1"/>
  <c r="D739" i="1"/>
  <c r="P739" i="1" s="1"/>
  <c r="D740" i="1"/>
  <c r="P740" i="1" s="1"/>
  <c r="D741" i="1"/>
  <c r="P741" i="1" s="1"/>
  <c r="D742" i="1"/>
  <c r="P742" i="1" s="1"/>
  <c r="D743" i="1"/>
  <c r="P743" i="1" s="1"/>
  <c r="D744" i="1"/>
  <c r="P744" i="1" s="1"/>
  <c r="D745" i="1"/>
  <c r="P745" i="1" s="1"/>
  <c r="D746" i="1"/>
  <c r="P746" i="1" s="1"/>
  <c r="D747" i="1"/>
  <c r="P747" i="1" s="1"/>
  <c r="D748" i="1"/>
  <c r="P748" i="1" s="1"/>
  <c r="D749" i="1"/>
  <c r="P749" i="1" s="1"/>
  <c r="D750" i="1"/>
  <c r="P750" i="1" s="1"/>
  <c r="D751" i="1"/>
  <c r="P751" i="1" s="1"/>
  <c r="D752" i="1"/>
  <c r="P752" i="1" s="1"/>
  <c r="D753" i="1"/>
  <c r="P753" i="1" s="1"/>
  <c r="D754" i="1"/>
  <c r="P754" i="1" s="1"/>
  <c r="D755" i="1"/>
  <c r="P755" i="1" s="1"/>
  <c r="D756" i="1"/>
  <c r="P756" i="1" s="1"/>
  <c r="D757" i="1"/>
  <c r="P757" i="1" s="1"/>
  <c r="D758" i="1"/>
  <c r="P758" i="1" s="1"/>
  <c r="D759" i="1"/>
  <c r="P759" i="1" s="1"/>
  <c r="D760" i="1"/>
  <c r="P760" i="1" s="1"/>
  <c r="D761" i="1"/>
  <c r="P761" i="1" s="1"/>
  <c r="D762" i="1"/>
  <c r="P762" i="1" s="1"/>
  <c r="D763" i="1"/>
  <c r="P763" i="1" s="1"/>
  <c r="D764" i="1"/>
  <c r="P764" i="1" s="1"/>
  <c r="D765" i="1"/>
  <c r="P765" i="1" s="1"/>
  <c r="D766" i="1"/>
  <c r="P766" i="1" s="1"/>
  <c r="D767" i="1"/>
  <c r="P767" i="1" s="1"/>
  <c r="D768" i="1"/>
  <c r="P768" i="1" s="1"/>
  <c r="D769" i="1"/>
  <c r="P769" i="1" s="1"/>
  <c r="D770" i="1"/>
  <c r="P770" i="1" s="1"/>
  <c r="D771" i="1"/>
  <c r="P771" i="1" s="1"/>
  <c r="D772" i="1"/>
  <c r="P772" i="1" s="1"/>
  <c r="D735" i="1"/>
  <c r="P735" i="1" s="1"/>
  <c r="C732" i="1" l="1"/>
  <c r="K732" i="1" s="1"/>
  <c r="C731" i="1"/>
  <c r="K731" i="1" s="1"/>
  <c r="C730" i="1"/>
  <c r="K730" i="1" s="1"/>
  <c r="C729" i="1"/>
  <c r="K729" i="1" s="1"/>
  <c r="C719" i="1"/>
  <c r="C720" i="1"/>
  <c r="C721" i="1"/>
  <c r="C722" i="1"/>
  <c r="C723" i="1"/>
  <c r="C724" i="1"/>
  <c r="C725" i="1"/>
  <c r="C726" i="1"/>
  <c r="C727" i="1"/>
  <c r="C718" i="1"/>
  <c r="D727" i="1"/>
  <c r="D726" i="1"/>
  <c r="D725" i="1"/>
  <c r="D724" i="1"/>
  <c r="D723" i="1"/>
  <c r="D722" i="1"/>
  <c r="D721" i="1"/>
  <c r="D720" i="1"/>
  <c r="D719" i="1"/>
  <c r="D718" i="1"/>
  <c r="K719" i="1" l="1"/>
  <c r="K721" i="1"/>
  <c r="K726" i="1"/>
  <c r="K725" i="1"/>
  <c r="K722" i="1"/>
  <c r="K720" i="1"/>
  <c r="K727" i="1"/>
  <c r="K723" i="1"/>
  <c r="K724" i="1"/>
  <c r="K718" i="1"/>
  <c r="I700" i="1"/>
  <c r="I699" i="1"/>
  <c r="I698" i="1"/>
  <c r="I697" i="1"/>
  <c r="I696" i="1"/>
  <c r="I695" i="1"/>
  <c r="I694" i="1"/>
  <c r="I693" i="1"/>
  <c r="I692" i="1"/>
  <c r="I691" i="1"/>
  <c r="K704" i="1"/>
  <c r="K705" i="1"/>
  <c r="K706" i="1"/>
  <c r="K707" i="1"/>
  <c r="K708" i="1"/>
  <c r="K709" i="1"/>
  <c r="K710" i="1"/>
  <c r="K711" i="1"/>
  <c r="K712" i="1"/>
  <c r="K703" i="1"/>
  <c r="L715" i="1"/>
  <c r="K715" i="1"/>
  <c r="E692" i="1"/>
  <c r="E693" i="1"/>
  <c r="E694" i="1"/>
  <c r="E695" i="1"/>
  <c r="E696" i="1"/>
  <c r="E697" i="1"/>
  <c r="E698" i="1"/>
  <c r="E699" i="1"/>
  <c r="E700" i="1"/>
  <c r="E691" i="1"/>
  <c r="D700" i="1"/>
  <c r="D699" i="1"/>
  <c r="P699" i="1" s="1"/>
  <c r="D698" i="1"/>
  <c r="D697" i="1"/>
  <c r="P697" i="1" s="1"/>
  <c r="D696" i="1"/>
  <c r="D695" i="1"/>
  <c r="P695" i="1" s="1"/>
  <c r="D694" i="1"/>
  <c r="D693" i="1"/>
  <c r="P693" i="1" s="1"/>
  <c r="D692" i="1"/>
  <c r="D691" i="1"/>
  <c r="P691" i="1" l="1"/>
  <c r="P692" i="1"/>
  <c r="P696" i="1"/>
  <c r="P700" i="1"/>
  <c r="P694" i="1"/>
  <c r="P698" i="1"/>
  <c r="I292" i="2"/>
  <c r="H292" i="2"/>
  <c r="I291" i="2"/>
  <c r="H291" i="2"/>
  <c r="I289" i="2"/>
  <c r="H289" i="2"/>
  <c r="I288" i="2"/>
  <c r="H288" i="2"/>
  <c r="I287" i="2"/>
  <c r="H287" i="2"/>
  <c r="I286" i="2"/>
  <c r="H286" i="2"/>
  <c r="I285" i="2"/>
  <c r="H285" i="2"/>
  <c r="I284" i="2"/>
  <c r="H284" i="2"/>
  <c r="I283" i="2"/>
  <c r="H283" i="2"/>
  <c r="I282" i="2"/>
  <c r="H282" i="2"/>
  <c r="I281" i="2"/>
  <c r="H281" i="2"/>
  <c r="I280" i="2"/>
  <c r="H280" i="2"/>
  <c r="I279" i="2"/>
  <c r="H279" i="2"/>
  <c r="I278" i="2"/>
  <c r="H278" i="2"/>
  <c r="I277" i="2"/>
  <c r="H277" i="2"/>
  <c r="I276" i="2"/>
  <c r="H276" i="2"/>
  <c r="I275" i="2"/>
  <c r="H275" i="2"/>
  <c r="I274" i="2"/>
  <c r="H274" i="2"/>
  <c r="I273" i="2"/>
  <c r="H273" i="2"/>
  <c r="I272" i="2"/>
  <c r="H272" i="2"/>
  <c r="I271" i="2"/>
  <c r="H271" i="2"/>
  <c r="I270" i="2"/>
  <c r="H270" i="2"/>
  <c r="I268" i="2"/>
  <c r="H268" i="2"/>
  <c r="I267" i="2"/>
  <c r="H267" i="2"/>
  <c r="I266" i="2"/>
  <c r="H266" i="2"/>
  <c r="I265" i="2"/>
  <c r="H265" i="2"/>
  <c r="H193" i="2"/>
  <c r="I193" i="2"/>
  <c r="J193" i="2"/>
  <c r="K193" i="2"/>
  <c r="H194" i="2"/>
  <c r="I194" i="2"/>
  <c r="J194" i="2"/>
  <c r="K194" i="2"/>
  <c r="H195" i="2"/>
  <c r="I195" i="2"/>
  <c r="J195" i="2"/>
  <c r="K195" i="2"/>
  <c r="H196" i="2"/>
  <c r="I196" i="2"/>
  <c r="J196" i="2"/>
  <c r="K196" i="2"/>
  <c r="H197" i="2"/>
  <c r="I197" i="2"/>
  <c r="J197" i="2"/>
  <c r="K197" i="2"/>
  <c r="H198" i="2"/>
  <c r="I198" i="2"/>
  <c r="J198" i="2"/>
  <c r="K198" i="2"/>
  <c r="H199" i="2"/>
  <c r="I199" i="2"/>
  <c r="J199" i="2"/>
  <c r="K199" i="2"/>
  <c r="H200" i="2"/>
  <c r="I200" i="2"/>
  <c r="J200" i="2"/>
  <c r="K200" i="2"/>
  <c r="H201" i="2"/>
  <c r="I201" i="2"/>
  <c r="J201" i="2"/>
  <c r="K201" i="2"/>
  <c r="H202" i="2"/>
  <c r="I202" i="2"/>
  <c r="J202" i="2"/>
  <c r="K202" i="2"/>
  <c r="H203" i="2"/>
  <c r="I203" i="2"/>
  <c r="J203" i="2"/>
  <c r="K203" i="2"/>
  <c r="H204" i="2"/>
  <c r="I204" i="2"/>
  <c r="J204" i="2"/>
  <c r="K204" i="2"/>
  <c r="H205" i="2"/>
  <c r="I205" i="2"/>
  <c r="J205" i="2"/>
  <c r="K205" i="2"/>
  <c r="H206" i="2"/>
  <c r="I206" i="2"/>
  <c r="J206" i="2"/>
  <c r="K206" i="2"/>
  <c r="H207" i="2"/>
  <c r="I207" i="2"/>
  <c r="J207" i="2"/>
  <c r="K207" i="2"/>
  <c r="H208" i="2"/>
  <c r="I208" i="2"/>
  <c r="J208" i="2"/>
  <c r="K208" i="2"/>
  <c r="H209" i="2"/>
  <c r="I209" i="2"/>
  <c r="J209" i="2"/>
  <c r="K209" i="2"/>
  <c r="H210" i="2"/>
  <c r="I210" i="2"/>
  <c r="J210" i="2"/>
  <c r="K210" i="2"/>
  <c r="H211" i="2"/>
  <c r="I211" i="2"/>
  <c r="J211" i="2"/>
  <c r="K211" i="2"/>
  <c r="H212" i="2"/>
  <c r="I212" i="2"/>
  <c r="J212" i="2"/>
  <c r="K212" i="2"/>
  <c r="H213" i="2"/>
  <c r="I213" i="2"/>
  <c r="J213" i="2"/>
  <c r="K213" i="2"/>
  <c r="H214" i="2"/>
  <c r="I214" i="2"/>
  <c r="J214" i="2"/>
  <c r="K214" i="2"/>
  <c r="H215" i="2"/>
  <c r="I215" i="2"/>
  <c r="J215" i="2"/>
  <c r="K215" i="2"/>
  <c r="H216" i="2"/>
  <c r="I216" i="2"/>
  <c r="J216" i="2"/>
  <c r="K216" i="2"/>
  <c r="H217" i="2"/>
  <c r="I217" i="2"/>
  <c r="J217" i="2"/>
  <c r="K217" i="2"/>
  <c r="H218" i="2"/>
  <c r="I218" i="2"/>
  <c r="J218" i="2"/>
  <c r="K218" i="2"/>
  <c r="H219" i="2"/>
  <c r="I219" i="2"/>
  <c r="J219" i="2"/>
  <c r="K219" i="2"/>
  <c r="H220" i="2"/>
  <c r="I220" i="2"/>
  <c r="J220" i="2"/>
  <c r="K220" i="2"/>
  <c r="H221" i="2"/>
  <c r="I221" i="2"/>
  <c r="J221" i="2"/>
  <c r="K221" i="2"/>
  <c r="H222" i="2"/>
  <c r="I222" i="2"/>
  <c r="J222" i="2"/>
  <c r="K222" i="2"/>
  <c r="H223" i="2"/>
  <c r="I223" i="2"/>
  <c r="J223" i="2"/>
  <c r="K223" i="2"/>
  <c r="H224" i="2"/>
  <c r="I224" i="2"/>
  <c r="J224" i="2"/>
  <c r="K224" i="2"/>
  <c r="H225" i="2"/>
  <c r="I225" i="2"/>
  <c r="J225" i="2"/>
  <c r="K225" i="2"/>
  <c r="H226" i="2"/>
  <c r="I226" i="2"/>
  <c r="J226" i="2"/>
  <c r="K226" i="2"/>
  <c r="H227" i="2"/>
  <c r="I227" i="2"/>
  <c r="J227" i="2"/>
  <c r="K227" i="2"/>
  <c r="H228" i="2"/>
  <c r="I228" i="2"/>
  <c r="J228" i="2"/>
  <c r="K228" i="2"/>
  <c r="H229" i="2"/>
  <c r="I229" i="2"/>
  <c r="J229" i="2"/>
  <c r="K229" i="2"/>
  <c r="H230" i="2"/>
  <c r="I230" i="2"/>
  <c r="J230" i="2"/>
  <c r="K230" i="2"/>
  <c r="H231" i="2"/>
  <c r="I231" i="2"/>
  <c r="J231" i="2"/>
  <c r="K231" i="2"/>
  <c r="H232" i="2"/>
  <c r="I232" i="2"/>
  <c r="J232" i="2"/>
  <c r="K232" i="2"/>
  <c r="H233" i="2"/>
  <c r="I233" i="2"/>
  <c r="J233" i="2"/>
  <c r="K233" i="2"/>
  <c r="H234" i="2"/>
  <c r="I234" i="2"/>
  <c r="J234" i="2"/>
  <c r="K234" i="2"/>
  <c r="H235" i="2"/>
  <c r="I235" i="2"/>
  <c r="J235" i="2"/>
  <c r="K235" i="2"/>
  <c r="H236" i="2"/>
  <c r="I236" i="2"/>
  <c r="J236" i="2"/>
  <c r="K236" i="2"/>
  <c r="H237" i="2"/>
  <c r="I237" i="2"/>
  <c r="J237" i="2"/>
  <c r="K237" i="2"/>
  <c r="H238" i="2"/>
  <c r="I238" i="2"/>
  <c r="J238" i="2"/>
  <c r="K238" i="2"/>
  <c r="H239" i="2"/>
  <c r="I239" i="2"/>
  <c r="J239" i="2"/>
  <c r="K239" i="2"/>
  <c r="H240" i="2"/>
  <c r="I240" i="2"/>
  <c r="J240" i="2"/>
  <c r="K240" i="2"/>
  <c r="H241" i="2"/>
  <c r="I241" i="2"/>
  <c r="J241" i="2"/>
  <c r="K241" i="2"/>
  <c r="H242" i="2"/>
  <c r="I242" i="2"/>
  <c r="J242" i="2"/>
  <c r="K242" i="2"/>
  <c r="H243" i="2"/>
  <c r="I243" i="2"/>
  <c r="J243" i="2"/>
  <c r="K243" i="2"/>
  <c r="H244" i="2"/>
  <c r="I244" i="2"/>
  <c r="J244" i="2"/>
  <c r="K244" i="2"/>
  <c r="H245" i="2"/>
  <c r="I245" i="2"/>
  <c r="J245" i="2"/>
  <c r="K245" i="2"/>
  <c r="H246" i="2"/>
  <c r="I246" i="2"/>
  <c r="J246" i="2"/>
  <c r="K246" i="2"/>
  <c r="H247" i="2"/>
  <c r="I247" i="2"/>
  <c r="J247" i="2"/>
  <c r="K247" i="2"/>
  <c r="H248" i="2"/>
  <c r="I248" i="2"/>
  <c r="J248" i="2"/>
  <c r="K248" i="2"/>
  <c r="H249" i="2"/>
  <c r="I249" i="2"/>
  <c r="J249" i="2"/>
  <c r="K249" i="2"/>
  <c r="H250" i="2"/>
  <c r="I250" i="2"/>
  <c r="J250" i="2"/>
  <c r="K250" i="2"/>
  <c r="H251" i="2"/>
  <c r="I251" i="2"/>
  <c r="J251" i="2"/>
  <c r="K251" i="2"/>
  <c r="H252" i="2"/>
  <c r="I252" i="2"/>
  <c r="J252" i="2"/>
  <c r="K252" i="2"/>
  <c r="H253" i="2"/>
  <c r="I253" i="2"/>
  <c r="J253" i="2"/>
  <c r="K253" i="2"/>
  <c r="H254" i="2"/>
  <c r="I254" i="2"/>
  <c r="J254" i="2"/>
  <c r="K254" i="2"/>
  <c r="H255" i="2"/>
  <c r="I255" i="2"/>
  <c r="J255" i="2"/>
  <c r="K255" i="2"/>
  <c r="H256" i="2"/>
  <c r="I256" i="2"/>
  <c r="J256" i="2"/>
  <c r="K256" i="2"/>
  <c r="H257" i="2"/>
  <c r="I257" i="2"/>
  <c r="J257" i="2"/>
  <c r="K257" i="2"/>
  <c r="H258" i="2"/>
  <c r="I258" i="2"/>
  <c r="J258" i="2"/>
  <c r="K258" i="2"/>
  <c r="H259" i="2"/>
  <c r="I259" i="2"/>
  <c r="J259" i="2"/>
  <c r="K259" i="2"/>
  <c r="H260" i="2"/>
  <c r="I260" i="2"/>
  <c r="J260" i="2"/>
  <c r="K260" i="2"/>
  <c r="H261" i="2"/>
  <c r="I261" i="2"/>
  <c r="J261" i="2"/>
  <c r="K261" i="2"/>
  <c r="H262" i="2"/>
  <c r="I262" i="2"/>
  <c r="J262" i="2"/>
  <c r="K262" i="2"/>
  <c r="H263" i="2"/>
  <c r="I263" i="2"/>
  <c r="J263" i="2"/>
  <c r="K263" i="2"/>
  <c r="J71" i="2"/>
  <c r="K71" i="2"/>
  <c r="J72" i="2"/>
  <c r="K72" i="2"/>
  <c r="J73" i="2"/>
  <c r="K73" i="2"/>
  <c r="J74" i="2"/>
  <c r="K74" i="2"/>
  <c r="J75" i="2"/>
  <c r="K75" i="2"/>
  <c r="J76" i="2"/>
  <c r="K76" i="2"/>
  <c r="J77" i="2"/>
  <c r="K77" i="2"/>
  <c r="J78" i="2"/>
  <c r="K78" i="2"/>
  <c r="J79" i="2"/>
  <c r="K79" i="2"/>
  <c r="J80" i="2"/>
  <c r="K80" i="2"/>
  <c r="J81" i="2"/>
  <c r="K81" i="2"/>
  <c r="J82" i="2"/>
  <c r="K82" i="2"/>
  <c r="J83" i="2"/>
  <c r="K83" i="2"/>
  <c r="J84" i="2"/>
  <c r="K84" i="2"/>
  <c r="J85" i="2"/>
  <c r="K85" i="2"/>
  <c r="J86" i="2"/>
  <c r="K86" i="2"/>
  <c r="J87" i="2"/>
  <c r="K87" i="2"/>
  <c r="J88" i="2"/>
  <c r="K88" i="2"/>
  <c r="J89" i="2"/>
  <c r="K89" i="2"/>
  <c r="J90" i="2"/>
  <c r="K90" i="2"/>
  <c r="J91" i="2"/>
  <c r="K91" i="2"/>
  <c r="J92" i="2"/>
  <c r="K92" i="2"/>
  <c r="J93" i="2"/>
  <c r="K93" i="2"/>
  <c r="J94" i="2"/>
  <c r="K94" i="2"/>
  <c r="J95" i="2"/>
  <c r="K95" i="2"/>
  <c r="J96" i="2"/>
  <c r="K96" i="2"/>
  <c r="J97" i="2"/>
  <c r="K97" i="2"/>
  <c r="J98" i="2"/>
  <c r="K98" i="2"/>
  <c r="J99" i="2"/>
  <c r="K99" i="2"/>
  <c r="J100" i="2"/>
  <c r="K100" i="2"/>
  <c r="J101" i="2"/>
  <c r="K101" i="2"/>
  <c r="J102" i="2"/>
  <c r="K102" i="2"/>
  <c r="J103" i="2"/>
  <c r="K103" i="2"/>
  <c r="J104" i="2"/>
  <c r="K104" i="2"/>
  <c r="J105" i="2"/>
  <c r="K105" i="2"/>
  <c r="J106" i="2"/>
  <c r="K106" i="2"/>
  <c r="J107" i="2"/>
  <c r="K107" i="2"/>
  <c r="J108" i="2"/>
  <c r="K108" i="2"/>
  <c r="J109" i="2"/>
  <c r="K109" i="2"/>
  <c r="J110" i="2"/>
  <c r="K110" i="2"/>
  <c r="J111" i="2"/>
  <c r="K111" i="2"/>
  <c r="J112" i="2"/>
  <c r="K112" i="2"/>
  <c r="J113" i="2"/>
  <c r="K113" i="2"/>
  <c r="J114" i="2"/>
  <c r="K114" i="2"/>
  <c r="J115" i="2"/>
  <c r="K115" i="2"/>
  <c r="J116" i="2"/>
  <c r="K116" i="2"/>
  <c r="J117" i="2"/>
  <c r="K117" i="2"/>
  <c r="J118" i="2"/>
  <c r="K118" i="2"/>
  <c r="J119" i="2"/>
  <c r="K119" i="2"/>
  <c r="J120" i="2"/>
  <c r="K120" i="2"/>
  <c r="J121" i="2"/>
  <c r="K121" i="2"/>
  <c r="J122" i="2"/>
  <c r="K122" i="2"/>
  <c r="J123" i="2"/>
  <c r="K123" i="2"/>
  <c r="J124" i="2"/>
  <c r="K124" i="2"/>
  <c r="J125" i="2"/>
  <c r="K125" i="2"/>
  <c r="J126" i="2"/>
  <c r="K126" i="2"/>
  <c r="J127" i="2"/>
  <c r="K127" i="2"/>
  <c r="J128" i="2"/>
  <c r="K128" i="2"/>
  <c r="J129" i="2"/>
  <c r="K129" i="2"/>
  <c r="J130" i="2"/>
  <c r="K130" i="2"/>
  <c r="J131" i="2"/>
  <c r="K131" i="2"/>
  <c r="J132" i="2"/>
  <c r="K132" i="2"/>
  <c r="J133" i="2"/>
  <c r="K133" i="2"/>
  <c r="J134" i="2"/>
  <c r="K134" i="2"/>
  <c r="J135" i="2"/>
  <c r="K135" i="2"/>
  <c r="J136" i="2"/>
  <c r="K136" i="2"/>
  <c r="J137" i="2"/>
  <c r="K137" i="2"/>
  <c r="J138" i="2"/>
  <c r="K138" i="2"/>
  <c r="J139" i="2"/>
  <c r="K139" i="2"/>
  <c r="J140" i="2"/>
  <c r="K140" i="2"/>
  <c r="J141" i="2"/>
  <c r="K141" i="2"/>
  <c r="J142" i="2"/>
  <c r="K142" i="2"/>
  <c r="J143" i="2"/>
  <c r="K143" i="2"/>
  <c r="J144" i="2"/>
  <c r="K144" i="2"/>
  <c r="J145" i="2"/>
  <c r="K145" i="2"/>
  <c r="J146" i="2"/>
  <c r="K146" i="2"/>
  <c r="J147" i="2"/>
  <c r="K147" i="2"/>
  <c r="J148" i="2"/>
  <c r="K148" i="2"/>
  <c r="J149" i="2"/>
  <c r="K149" i="2"/>
  <c r="J150" i="2"/>
  <c r="K150" i="2"/>
  <c r="J151" i="2"/>
  <c r="K151" i="2"/>
  <c r="J152" i="2"/>
  <c r="K152" i="2"/>
  <c r="J153" i="2"/>
  <c r="K153" i="2"/>
  <c r="J154" i="2"/>
  <c r="K154" i="2"/>
  <c r="J155" i="2"/>
  <c r="K155" i="2"/>
  <c r="J156" i="2"/>
  <c r="K156" i="2"/>
  <c r="J157" i="2"/>
  <c r="K157" i="2"/>
  <c r="J158" i="2"/>
  <c r="K158" i="2"/>
  <c r="J159" i="2"/>
  <c r="K159" i="2"/>
  <c r="J160" i="2"/>
  <c r="K160" i="2"/>
  <c r="J161" i="2"/>
  <c r="K161" i="2"/>
  <c r="J162" i="2"/>
  <c r="K162" i="2"/>
  <c r="J163" i="2"/>
  <c r="K163" i="2"/>
  <c r="J164" i="2"/>
  <c r="K164" i="2"/>
  <c r="J165" i="2"/>
  <c r="K165" i="2"/>
  <c r="J166" i="2"/>
  <c r="K166" i="2"/>
  <c r="J167" i="2"/>
  <c r="K167" i="2"/>
  <c r="K70" i="2"/>
  <c r="J70" i="2"/>
  <c r="K192" i="2"/>
  <c r="J192" i="2"/>
  <c r="H192" i="2"/>
  <c r="I192" i="2"/>
  <c r="I190" i="2"/>
  <c r="H190" i="2"/>
  <c r="I189" i="2"/>
  <c r="H189" i="2"/>
  <c r="I188" i="2"/>
  <c r="H188" i="2"/>
  <c r="I187" i="2"/>
  <c r="H187" i="2"/>
  <c r="I186" i="2"/>
  <c r="H186" i="2"/>
  <c r="I185" i="2"/>
  <c r="H185" i="2"/>
  <c r="I184" i="2"/>
  <c r="H184" i="2"/>
  <c r="I183" i="2"/>
  <c r="H183" i="2"/>
  <c r="I182" i="2"/>
  <c r="H182" i="2"/>
  <c r="I181" i="2"/>
  <c r="H181" i="2"/>
  <c r="I180" i="2"/>
  <c r="H180" i="2"/>
  <c r="I179" i="2"/>
  <c r="H179" i="2"/>
  <c r="I178" i="2"/>
  <c r="H178" i="2"/>
  <c r="I177" i="2"/>
  <c r="H177" i="2"/>
  <c r="I176" i="2"/>
  <c r="H176" i="2"/>
  <c r="I175" i="2"/>
  <c r="H175" i="2"/>
  <c r="I174" i="2"/>
  <c r="H174" i="2"/>
  <c r="I173" i="2"/>
  <c r="H173" i="2"/>
  <c r="I172" i="2"/>
  <c r="H172" i="2"/>
  <c r="I171" i="2"/>
  <c r="H171" i="2"/>
  <c r="I170" i="2"/>
  <c r="H170" i="2"/>
  <c r="I169" i="2"/>
  <c r="H169" i="2"/>
  <c r="H71" i="2"/>
  <c r="I71" i="2"/>
  <c r="L71" i="2"/>
  <c r="M71" i="2"/>
  <c r="H72" i="2"/>
  <c r="I72" i="2"/>
  <c r="L72" i="2"/>
  <c r="M72" i="2"/>
  <c r="H73" i="2"/>
  <c r="I73" i="2"/>
  <c r="L73" i="2"/>
  <c r="M73" i="2"/>
  <c r="H74" i="2"/>
  <c r="I74" i="2"/>
  <c r="L74" i="2"/>
  <c r="M74" i="2"/>
  <c r="H75" i="2"/>
  <c r="I75" i="2"/>
  <c r="L75" i="2"/>
  <c r="M75" i="2"/>
  <c r="H76" i="2"/>
  <c r="I76" i="2"/>
  <c r="L76" i="2"/>
  <c r="M76" i="2"/>
  <c r="H77" i="2"/>
  <c r="I77" i="2"/>
  <c r="L77" i="2"/>
  <c r="M77" i="2"/>
  <c r="H78" i="2"/>
  <c r="I78" i="2"/>
  <c r="L78" i="2"/>
  <c r="M78" i="2"/>
  <c r="H79" i="2"/>
  <c r="I79" i="2"/>
  <c r="L79" i="2"/>
  <c r="M79" i="2"/>
  <c r="H80" i="2"/>
  <c r="I80" i="2"/>
  <c r="L80" i="2"/>
  <c r="M80" i="2"/>
  <c r="H81" i="2"/>
  <c r="I81" i="2"/>
  <c r="L81" i="2"/>
  <c r="M81" i="2"/>
  <c r="H82" i="2"/>
  <c r="I82" i="2"/>
  <c r="L82" i="2"/>
  <c r="M82" i="2"/>
  <c r="H83" i="2"/>
  <c r="I83" i="2"/>
  <c r="L83" i="2"/>
  <c r="M83" i="2"/>
  <c r="H84" i="2"/>
  <c r="I84" i="2"/>
  <c r="L84" i="2"/>
  <c r="M84" i="2"/>
  <c r="H85" i="2"/>
  <c r="I85" i="2"/>
  <c r="L85" i="2"/>
  <c r="M85" i="2"/>
  <c r="H86" i="2"/>
  <c r="I86" i="2"/>
  <c r="L86" i="2"/>
  <c r="M86" i="2"/>
  <c r="H87" i="2"/>
  <c r="I87" i="2"/>
  <c r="L87" i="2"/>
  <c r="M87" i="2"/>
  <c r="H88" i="2"/>
  <c r="I88" i="2"/>
  <c r="L88" i="2"/>
  <c r="M88" i="2"/>
  <c r="H89" i="2"/>
  <c r="I89" i="2"/>
  <c r="L89" i="2"/>
  <c r="M89" i="2"/>
  <c r="H90" i="2"/>
  <c r="I90" i="2"/>
  <c r="L90" i="2"/>
  <c r="M90" i="2"/>
  <c r="H91" i="2"/>
  <c r="I91" i="2"/>
  <c r="L91" i="2"/>
  <c r="M91" i="2"/>
  <c r="H92" i="2"/>
  <c r="I92" i="2"/>
  <c r="L92" i="2"/>
  <c r="M92" i="2"/>
  <c r="H93" i="2"/>
  <c r="I93" i="2"/>
  <c r="L93" i="2"/>
  <c r="M93" i="2"/>
  <c r="H94" i="2"/>
  <c r="I94" i="2"/>
  <c r="L94" i="2"/>
  <c r="M94" i="2"/>
  <c r="H95" i="2"/>
  <c r="I95" i="2"/>
  <c r="L95" i="2"/>
  <c r="M95" i="2"/>
  <c r="H96" i="2"/>
  <c r="I96" i="2"/>
  <c r="L96" i="2"/>
  <c r="M96" i="2"/>
  <c r="H97" i="2"/>
  <c r="I97" i="2"/>
  <c r="L97" i="2"/>
  <c r="M97" i="2"/>
  <c r="H98" i="2"/>
  <c r="I98" i="2"/>
  <c r="L98" i="2"/>
  <c r="M98" i="2"/>
  <c r="H99" i="2"/>
  <c r="I99" i="2"/>
  <c r="L99" i="2"/>
  <c r="M99" i="2"/>
  <c r="H100" i="2"/>
  <c r="I100" i="2"/>
  <c r="L100" i="2"/>
  <c r="M100" i="2"/>
  <c r="H101" i="2"/>
  <c r="I101" i="2"/>
  <c r="L101" i="2"/>
  <c r="M101" i="2"/>
  <c r="H102" i="2"/>
  <c r="I102" i="2"/>
  <c r="L102" i="2"/>
  <c r="M102" i="2"/>
  <c r="H103" i="2"/>
  <c r="I103" i="2"/>
  <c r="L103" i="2"/>
  <c r="M103" i="2"/>
  <c r="H104" i="2"/>
  <c r="I104" i="2"/>
  <c r="L104" i="2"/>
  <c r="M104" i="2"/>
  <c r="H105" i="2"/>
  <c r="I105" i="2"/>
  <c r="L105" i="2"/>
  <c r="M105" i="2"/>
  <c r="H106" i="2"/>
  <c r="I106" i="2"/>
  <c r="L106" i="2"/>
  <c r="M106" i="2"/>
  <c r="H107" i="2"/>
  <c r="I107" i="2"/>
  <c r="L107" i="2"/>
  <c r="M107" i="2"/>
  <c r="H108" i="2"/>
  <c r="I108" i="2"/>
  <c r="L108" i="2"/>
  <c r="M108" i="2"/>
  <c r="H109" i="2"/>
  <c r="I109" i="2"/>
  <c r="L109" i="2"/>
  <c r="M109" i="2"/>
  <c r="H110" i="2"/>
  <c r="I110" i="2"/>
  <c r="L110" i="2"/>
  <c r="M110" i="2"/>
  <c r="H111" i="2"/>
  <c r="I111" i="2"/>
  <c r="L111" i="2"/>
  <c r="M111" i="2"/>
  <c r="H112" i="2"/>
  <c r="I112" i="2"/>
  <c r="L112" i="2"/>
  <c r="M112" i="2"/>
  <c r="H113" i="2"/>
  <c r="I113" i="2"/>
  <c r="L113" i="2"/>
  <c r="M113" i="2"/>
  <c r="H114" i="2"/>
  <c r="I114" i="2"/>
  <c r="L114" i="2"/>
  <c r="M114" i="2"/>
  <c r="H115" i="2"/>
  <c r="I115" i="2"/>
  <c r="L115" i="2"/>
  <c r="M115" i="2"/>
  <c r="H116" i="2"/>
  <c r="I116" i="2"/>
  <c r="L116" i="2"/>
  <c r="M116" i="2"/>
  <c r="H117" i="2"/>
  <c r="I117" i="2"/>
  <c r="L117" i="2"/>
  <c r="M117" i="2"/>
  <c r="H118" i="2"/>
  <c r="I118" i="2"/>
  <c r="L118" i="2"/>
  <c r="M118" i="2"/>
  <c r="H119" i="2"/>
  <c r="I119" i="2"/>
  <c r="L119" i="2"/>
  <c r="M119" i="2"/>
  <c r="H120" i="2"/>
  <c r="I120" i="2"/>
  <c r="L120" i="2"/>
  <c r="M120" i="2"/>
  <c r="H121" i="2"/>
  <c r="I121" i="2"/>
  <c r="L121" i="2"/>
  <c r="M121" i="2"/>
  <c r="H122" i="2"/>
  <c r="I122" i="2"/>
  <c r="L122" i="2"/>
  <c r="M122" i="2"/>
  <c r="H123" i="2"/>
  <c r="I123" i="2"/>
  <c r="L123" i="2"/>
  <c r="M123" i="2"/>
  <c r="H124" i="2"/>
  <c r="I124" i="2"/>
  <c r="L124" i="2"/>
  <c r="M124" i="2"/>
  <c r="H125" i="2"/>
  <c r="I125" i="2"/>
  <c r="L125" i="2"/>
  <c r="M125" i="2"/>
  <c r="H126" i="2"/>
  <c r="I126" i="2"/>
  <c r="L126" i="2"/>
  <c r="M126" i="2"/>
  <c r="H127" i="2"/>
  <c r="I127" i="2"/>
  <c r="L127" i="2"/>
  <c r="M127" i="2"/>
  <c r="H128" i="2"/>
  <c r="I128" i="2"/>
  <c r="L128" i="2"/>
  <c r="M128" i="2"/>
  <c r="H129" i="2"/>
  <c r="I129" i="2"/>
  <c r="L129" i="2"/>
  <c r="M129" i="2"/>
  <c r="H130" i="2"/>
  <c r="I130" i="2"/>
  <c r="L130" i="2"/>
  <c r="M130" i="2"/>
  <c r="H131" i="2"/>
  <c r="I131" i="2"/>
  <c r="L131" i="2"/>
  <c r="M131" i="2"/>
  <c r="H132" i="2"/>
  <c r="I132" i="2"/>
  <c r="L132" i="2"/>
  <c r="M132" i="2"/>
  <c r="H133" i="2"/>
  <c r="I133" i="2"/>
  <c r="L133" i="2"/>
  <c r="M133" i="2"/>
  <c r="H134" i="2"/>
  <c r="I134" i="2"/>
  <c r="L134" i="2"/>
  <c r="M134" i="2"/>
  <c r="H135" i="2"/>
  <c r="I135" i="2"/>
  <c r="L135" i="2"/>
  <c r="M135" i="2"/>
  <c r="H136" i="2"/>
  <c r="I136" i="2"/>
  <c r="L136" i="2"/>
  <c r="M136" i="2"/>
  <c r="H137" i="2"/>
  <c r="I137" i="2"/>
  <c r="L137" i="2"/>
  <c r="M137" i="2"/>
  <c r="H138" i="2"/>
  <c r="I138" i="2"/>
  <c r="L138" i="2"/>
  <c r="M138" i="2"/>
  <c r="H139" i="2"/>
  <c r="I139" i="2"/>
  <c r="L139" i="2"/>
  <c r="M139" i="2"/>
  <c r="H140" i="2"/>
  <c r="I140" i="2"/>
  <c r="L140" i="2"/>
  <c r="M140" i="2"/>
  <c r="H141" i="2"/>
  <c r="I141" i="2"/>
  <c r="L141" i="2"/>
  <c r="M141" i="2"/>
  <c r="H142" i="2"/>
  <c r="I142" i="2"/>
  <c r="L142" i="2"/>
  <c r="M142" i="2"/>
  <c r="H143" i="2"/>
  <c r="I143" i="2"/>
  <c r="L143" i="2"/>
  <c r="M143" i="2"/>
  <c r="H144" i="2"/>
  <c r="I144" i="2"/>
  <c r="L144" i="2"/>
  <c r="M144" i="2"/>
  <c r="H145" i="2"/>
  <c r="I145" i="2"/>
  <c r="L145" i="2"/>
  <c r="M145" i="2"/>
  <c r="H146" i="2"/>
  <c r="I146" i="2"/>
  <c r="L146" i="2"/>
  <c r="M146" i="2"/>
  <c r="H147" i="2"/>
  <c r="I147" i="2"/>
  <c r="L147" i="2"/>
  <c r="M147" i="2"/>
  <c r="H148" i="2"/>
  <c r="I148" i="2"/>
  <c r="L148" i="2"/>
  <c r="M148" i="2"/>
  <c r="H149" i="2"/>
  <c r="I149" i="2"/>
  <c r="L149" i="2"/>
  <c r="M149" i="2"/>
  <c r="H150" i="2"/>
  <c r="I150" i="2"/>
  <c r="L150" i="2"/>
  <c r="M150" i="2"/>
  <c r="H151" i="2"/>
  <c r="I151" i="2"/>
  <c r="L151" i="2"/>
  <c r="M151" i="2"/>
  <c r="H152" i="2"/>
  <c r="I152" i="2"/>
  <c r="L152" i="2"/>
  <c r="M152" i="2"/>
  <c r="H153" i="2"/>
  <c r="I153" i="2"/>
  <c r="L153" i="2"/>
  <c r="M153" i="2"/>
  <c r="H154" i="2"/>
  <c r="I154" i="2"/>
  <c r="L154" i="2"/>
  <c r="M154" i="2"/>
  <c r="H155" i="2"/>
  <c r="I155" i="2"/>
  <c r="L155" i="2"/>
  <c r="M155" i="2"/>
  <c r="H156" i="2"/>
  <c r="I156" i="2"/>
  <c r="L156" i="2"/>
  <c r="M156" i="2"/>
  <c r="H157" i="2"/>
  <c r="I157" i="2"/>
  <c r="L157" i="2"/>
  <c r="M157" i="2"/>
  <c r="H158" i="2"/>
  <c r="I158" i="2"/>
  <c r="L158" i="2"/>
  <c r="M158" i="2"/>
  <c r="H159" i="2"/>
  <c r="I159" i="2"/>
  <c r="L159" i="2"/>
  <c r="M159" i="2"/>
  <c r="H160" i="2"/>
  <c r="I160" i="2"/>
  <c r="L160" i="2"/>
  <c r="M160" i="2"/>
  <c r="H161" i="2"/>
  <c r="I161" i="2"/>
  <c r="L161" i="2"/>
  <c r="M161" i="2"/>
  <c r="H162" i="2"/>
  <c r="I162" i="2"/>
  <c r="L162" i="2"/>
  <c r="M162" i="2"/>
  <c r="H163" i="2"/>
  <c r="I163" i="2"/>
  <c r="L163" i="2"/>
  <c r="M163" i="2"/>
  <c r="H164" i="2"/>
  <c r="I164" i="2"/>
  <c r="L164" i="2"/>
  <c r="M164" i="2"/>
  <c r="H165" i="2"/>
  <c r="I165" i="2"/>
  <c r="L165" i="2"/>
  <c r="M165" i="2"/>
  <c r="H166" i="2"/>
  <c r="I166" i="2"/>
  <c r="L166" i="2"/>
  <c r="M166" i="2"/>
  <c r="H167" i="2"/>
  <c r="I167" i="2"/>
  <c r="L167" i="2"/>
  <c r="M167" i="2"/>
  <c r="M70" i="2"/>
  <c r="L70" i="2"/>
  <c r="C83" i="1"/>
  <c r="K83" i="1" s="1"/>
  <c r="C84" i="1"/>
  <c r="K84" i="1" s="1"/>
  <c r="C85" i="1"/>
  <c r="K85" i="1" s="1"/>
  <c r="C86" i="1"/>
  <c r="K86" i="1" s="1"/>
  <c r="C87" i="1"/>
  <c r="K87" i="1" s="1"/>
  <c r="C88" i="1"/>
  <c r="K88" i="1" s="1"/>
  <c r="C89" i="1"/>
  <c r="K89" i="1" s="1"/>
  <c r="C90" i="1"/>
  <c r="K90" i="1" s="1"/>
  <c r="C91" i="1"/>
  <c r="K91" i="1" s="1"/>
  <c r="C92" i="1"/>
  <c r="K92" i="1" s="1"/>
  <c r="C93" i="1"/>
  <c r="K93" i="1" s="1"/>
  <c r="C94" i="1"/>
  <c r="K94" i="1" s="1"/>
  <c r="C95" i="1"/>
  <c r="K95" i="1" s="1"/>
  <c r="C96" i="1"/>
  <c r="K96" i="1" s="1"/>
  <c r="C97" i="1"/>
  <c r="K97" i="1" s="1"/>
  <c r="C98" i="1"/>
  <c r="K98" i="1" s="1"/>
  <c r="C99" i="1"/>
  <c r="K99" i="1" s="1"/>
  <c r="C100" i="1"/>
  <c r="K100" i="1" s="1"/>
  <c r="C101" i="1"/>
  <c r="K101" i="1" s="1"/>
  <c r="C102" i="1"/>
  <c r="K102" i="1" s="1"/>
  <c r="D74" i="1"/>
  <c r="S74" i="1" s="1"/>
  <c r="D73" i="1"/>
  <c r="S73" i="1" s="1"/>
  <c r="D72" i="1"/>
  <c r="S72" i="1" s="1"/>
  <c r="D71" i="1"/>
  <c r="S71" i="1" s="1"/>
  <c r="D70" i="1"/>
  <c r="S70" i="1" s="1"/>
  <c r="C82" i="1"/>
  <c r="K82" i="1" s="1"/>
  <c r="I70" i="2" l="1"/>
  <c r="H70" i="2"/>
  <c r="A40" i="2"/>
  <c r="A41" i="2"/>
  <c r="A42" i="2"/>
  <c r="H42" i="2" s="1"/>
  <c r="A43" i="2"/>
  <c r="H43" i="2" s="1"/>
  <c r="A44" i="2"/>
  <c r="H44" i="2" s="1"/>
  <c r="A45" i="2"/>
  <c r="H45" i="2" s="1"/>
  <c r="A46" i="2"/>
  <c r="I46" i="2" s="1"/>
  <c r="A47" i="2"/>
  <c r="A48" i="2"/>
  <c r="A49" i="2"/>
  <c r="H49" i="2" s="1"/>
  <c r="A50" i="2"/>
  <c r="I50" i="2" s="1"/>
  <c r="A51" i="2"/>
  <c r="H51" i="2" s="1"/>
  <c r="A52" i="2"/>
  <c r="I52" i="2" s="1"/>
  <c r="A53" i="2"/>
  <c r="I53" i="2" s="1"/>
  <c r="A54" i="2"/>
  <c r="H54" i="2" s="1"/>
  <c r="A55" i="2"/>
  <c r="A56" i="2"/>
  <c r="H56" i="2" s="1"/>
  <c r="A57" i="2"/>
  <c r="H57" i="2" s="1"/>
  <c r="A58" i="2"/>
  <c r="I58" i="2" s="1"/>
  <c r="A39" i="2"/>
  <c r="H39" i="2" s="1"/>
  <c r="I56" i="2"/>
  <c r="I55" i="2"/>
  <c r="H55" i="2"/>
  <c r="H52" i="2"/>
  <c r="I48" i="2"/>
  <c r="H48" i="2"/>
  <c r="I47" i="2"/>
  <c r="H47" i="2"/>
  <c r="I41" i="2"/>
  <c r="H41" i="2"/>
  <c r="I40" i="2"/>
  <c r="H40" i="2"/>
  <c r="I38" i="2"/>
  <c r="H38" i="2"/>
  <c r="I37" i="2"/>
  <c r="H37" i="2"/>
  <c r="I36" i="2"/>
  <c r="H36" i="2"/>
  <c r="I35" i="2"/>
  <c r="H35" i="2"/>
  <c r="I34" i="2"/>
  <c r="H34" i="2"/>
  <c r="I33" i="2"/>
  <c r="H33" i="2"/>
  <c r="I32" i="2"/>
  <c r="H32" i="2"/>
  <c r="I31" i="2"/>
  <c r="H31" i="2"/>
  <c r="I30" i="2"/>
  <c r="H30" i="2"/>
  <c r="I29" i="2"/>
  <c r="H29" i="2"/>
  <c r="I28" i="2"/>
  <c r="H28" i="2"/>
  <c r="I27" i="2"/>
  <c r="H27" i="2"/>
  <c r="I26" i="2"/>
  <c r="H26" i="2"/>
  <c r="I25" i="2"/>
  <c r="H25" i="2"/>
  <c r="I24" i="2"/>
  <c r="H24" i="2"/>
  <c r="I23" i="2"/>
  <c r="H23" i="2"/>
  <c r="I21" i="2"/>
  <c r="H21" i="2"/>
  <c r="I20" i="2"/>
  <c r="H20" i="2"/>
  <c r="I19" i="2"/>
  <c r="H19" i="2"/>
  <c r="I18" i="2"/>
  <c r="H18" i="2"/>
  <c r="I16" i="2"/>
  <c r="H16" i="2"/>
  <c r="I15" i="2"/>
  <c r="H15" i="2"/>
  <c r="I14" i="2"/>
  <c r="H14" i="2"/>
  <c r="I12" i="2"/>
  <c r="H12" i="2"/>
  <c r="I11" i="2"/>
  <c r="H11" i="2"/>
  <c r="I10" i="2"/>
  <c r="H10" i="2"/>
  <c r="I8" i="2"/>
  <c r="H8" i="2"/>
  <c r="I7" i="2"/>
  <c r="H7" i="2"/>
  <c r="I6" i="2"/>
  <c r="H6" i="2"/>
  <c r="I4" i="2"/>
  <c r="H4" i="2"/>
  <c r="I3" i="2"/>
  <c r="H3" i="2"/>
  <c r="I2" i="2"/>
  <c r="H2" i="2"/>
  <c r="I1" i="2"/>
  <c r="H1" i="2"/>
  <c r="I13" i="2"/>
  <c r="H13" i="2"/>
  <c r="C40" i="2"/>
  <c r="C41" i="2"/>
  <c r="C42" i="2"/>
  <c r="C43" i="2"/>
  <c r="C44" i="2"/>
  <c r="C45" i="2"/>
  <c r="C46" i="2"/>
  <c r="C47" i="2"/>
  <c r="C48" i="2"/>
  <c r="C49" i="2"/>
  <c r="C50" i="2"/>
  <c r="C51" i="2"/>
  <c r="C52" i="2"/>
  <c r="C53" i="2"/>
  <c r="C54" i="2"/>
  <c r="C55" i="2"/>
  <c r="C56" i="2"/>
  <c r="C57" i="2"/>
  <c r="C58" i="2"/>
  <c r="C39" i="2"/>
  <c r="B40" i="2"/>
  <c r="B41" i="2"/>
  <c r="B42" i="2"/>
  <c r="B43" i="2"/>
  <c r="B44" i="2"/>
  <c r="B45" i="2"/>
  <c r="B46" i="2"/>
  <c r="B47" i="2"/>
  <c r="B48" i="2"/>
  <c r="B49" i="2"/>
  <c r="B50" i="2"/>
  <c r="B51" i="2"/>
  <c r="B52" i="2"/>
  <c r="B53" i="2"/>
  <c r="B54" i="2"/>
  <c r="B55" i="2"/>
  <c r="B56" i="2"/>
  <c r="B57" i="2"/>
  <c r="B58" i="2"/>
  <c r="B39" i="2"/>
  <c r="H53" i="2" l="1"/>
  <c r="I51" i="2"/>
  <c r="I44" i="2"/>
  <c r="I43" i="2"/>
  <c r="I45" i="2"/>
  <c r="I57" i="2"/>
  <c r="I49" i="2"/>
  <c r="H46" i="2"/>
  <c r="I42" i="2"/>
  <c r="I54" i="2"/>
  <c r="H50" i="2"/>
  <c r="H58" i="2"/>
  <c r="I39" i="2"/>
  <c r="K625" i="1"/>
  <c r="L625" i="1"/>
  <c r="M625" i="1"/>
  <c r="N625" i="1"/>
  <c r="K626" i="1"/>
  <c r="L626" i="1"/>
  <c r="M626" i="1"/>
  <c r="N626" i="1"/>
  <c r="K627" i="1"/>
  <c r="L627" i="1"/>
  <c r="M627" i="1"/>
  <c r="N627" i="1"/>
  <c r="K628" i="1"/>
  <c r="L628" i="1"/>
  <c r="M628" i="1"/>
  <c r="N628" i="1"/>
  <c r="K629" i="1"/>
  <c r="L629" i="1"/>
  <c r="M629" i="1"/>
  <c r="N629" i="1"/>
  <c r="K630" i="1"/>
  <c r="L630" i="1"/>
  <c r="M630" i="1"/>
  <c r="N630" i="1"/>
  <c r="K631" i="1"/>
  <c r="L631" i="1"/>
  <c r="M631" i="1"/>
  <c r="N631" i="1"/>
  <c r="K632" i="1"/>
  <c r="L632" i="1"/>
  <c r="M632" i="1"/>
  <c r="N632" i="1"/>
  <c r="K633" i="1"/>
  <c r="L633" i="1"/>
  <c r="M633" i="1"/>
  <c r="N633" i="1"/>
  <c r="K634" i="1"/>
  <c r="L634" i="1"/>
  <c r="M634" i="1"/>
  <c r="N634" i="1"/>
  <c r="K635" i="1"/>
  <c r="L635" i="1"/>
  <c r="M635" i="1"/>
  <c r="N635" i="1"/>
  <c r="K636" i="1"/>
  <c r="L636" i="1"/>
  <c r="M636" i="1"/>
  <c r="N636" i="1"/>
  <c r="K637" i="1"/>
  <c r="L637" i="1"/>
  <c r="M637" i="1"/>
  <c r="N637" i="1"/>
  <c r="K638" i="1"/>
  <c r="L638" i="1"/>
  <c r="M638" i="1"/>
  <c r="N638" i="1"/>
  <c r="K639" i="1"/>
  <c r="L639" i="1"/>
  <c r="M639" i="1"/>
  <c r="N639" i="1"/>
  <c r="K640" i="1"/>
  <c r="L640" i="1"/>
  <c r="M640" i="1"/>
  <c r="N640" i="1"/>
  <c r="K641" i="1"/>
  <c r="L641" i="1"/>
  <c r="M641" i="1"/>
  <c r="N641" i="1"/>
  <c r="K642" i="1"/>
  <c r="L642" i="1"/>
  <c r="M642" i="1"/>
  <c r="N642" i="1"/>
  <c r="K643" i="1"/>
  <c r="L643" i="1"/>
  <c r="M643" i="1"/>
  <c r="N643" i="1"/>
  <c r="K644" i="1"/>
  <c r="L644" i="1"/>
  <c r="M644" i="1"/>
  <c r="N644" i="1"/>
  <c r="K645" i="1"/>
  <c r="L645" i="1"/>
  <c r="M645" i="1"/>
  <c r="N645" i="1"/>
  <c r="K646" i="1"/>
  <c r="L646" i="1"/>
  <c r="M646" i="1"/>
  <c r="N646" i="1"/>
  <c r="K647" i="1"/>
  <c r="L647" i="1"/>
  <c r="M647" i="1"/>
  <c r="N647" i="1"/>
  <c r="K648" i="1"/>
  <c r="L648" i="1"/>
  <c r="M648" i="1"/>
  <c r="N648" i="1"/>
  <c r="K649" i="1"/>
  <c r="L649" i="1"/>
  <c r="M649" i="1"/>
  <c r="N649" i="1"/>
  <c r="K650" i="1"/>
  <c r="L650" i="1"/>
  <c r="M650" i="1"/>
  <c r="N650" i="1"/>
  <c r="K651" i="1"/>
  <c r="L651" i="1"/>
  <c r="M651" i="1"/>
  <c r="N651" i="1"/>
  <c r="K652" i="1"/>
  <c r="L652" i="1"/>
  <c r="M652" i="1"/>
  <c r="N652" i="1"/>
  <c r="K653" i="1"/>
  <c r="L653" i="1"/>
  <c r="M653" i="1"/>
  <c r="N653" i="1"/>
  <c r="K654" i="1"/>
  <c r="L654" i="1"/>
  <c r="M654" i="1"/>
  <c r="N654" i="1"/>
  <c r="K655" i="1"/>
  <c r="L655" i="1"/>
  <c r="M655" i="1"/>
  <c r="N655" i="1"/>
  <c r="K656" i="1"/>
  <c r="L656" i="1"/>
  <c r="M656" i="1"/>
  <c r="N656" i="1"/>
  <c r="K657" i="1"/>
  <c r="L657" i="1"/>
  <c r="M657" i="1"/>
  <c r="N657" i="1"/>
  <c r="K658" i="1"/>
  <c r="L658" i="1"/>
  <c r="M658" i="1"/>
  <c r="N658" i="1"/>
  <c r="K659" i="1"/>
  <c r="L659" i="1"/>
  <c r="M659" i="1"/>
  <c r="N659" i="1"/>
  <c r="K660" i="1"/>
  <c r="L660" i="1"/>
  <c r="M660" i="1"/>
  <c r="N660" i="1"/>
  <c r="K661" i="1"/>
  <c r="L661" i="1"/>
  <c r="M661" i="1"/>
  <c r="N661" i="1"/>
  <c r="K662" i="1"/>
  <c r="L662" i="1"/>
  <c r="M662" i="1"/>
  <c r="N662" i="1"/>
  <c r="K663" i="1"/>
  <c r="L663" i="1"/>
  <c r="M663" i="1"/>
  <c r="N663" i="1"/>
  <c r="K664" i="1"/>
  <c r="L664" i="1"/>
  <c r="M664" i="1"/>
  <c r="N664" i="1"/>
  <c r="K665" i="1"/>
  <c r="L665" i="1"/>
  <c r="M665" i="1"/>
  <c r="N665" i="1"/>
  <c r="K666" i="1"/>
  <c r="L666" i="1"/>
  <c r="M666" i="1"/>
  <c r="N666" i="1"/>
  <c r="K667" i="1"/>
  <c r="L667" i="1"/>
  <c r="M667" i="1"/>
  <c r="N667" i="1"/>
  <c r="K668" i="1"/>
  <c r="L668" i="1"/>
  <c r="M668" i="1"/>
  <c r="N668" i="1"/>
  <c r="K669" i="1"/>
  <c r="L669" i="1"/>
  <c r="M669" i="1"/>
  <c r="N669" i="1"/>
  <c r="K670" i="1"/>
  <c r="L670" i="1"/>
  <c r="M670" i="1"/>
  <c r="N670" i="1"/>
  <c r="K671" i="1"/>
  <c r="L671" i="1"/>
  <c r="M671" i="1"/>
  <c r="N671" i="1"/>
  <c r="K672" i="1"/>
  <c r="L672" i="1"/>
  <c r="M672" i="1"/>
  <c r="N672" i="1"/>
  <c r="K673" i="1"/>
  <c r="L673" i="1"/>
  <c r="M673" i="1"/>
  <c r="N673" i="1"/>
  <c r="K674" i="1"/>
  <c r="L674" i="1"/>
  <c r="M674" i="1"/>
  <c r="N674" i="1"/>
  <c r="K675" i="1"/>
  <c r="L675" i="1"/>
  <c r="M675" i="1"/>
  <c r="N675" i="1"/>
  <c r="K676" i="1"/>
  <c r="L676" i="1"/>
  <c r="M676" i="1"/>
  <c r="N676" i="1"/>
  <c r="K677" i="1"/>
  <c r="L677" i="1"/>
  <c r="M677" i="1"/>
  <c r="N677" i="1"/>
  <c r="K678" i="1"/>
  <c r="L678" i="1"/>
  <c r="M678" i="1"/>
  <c r="N678" i="1"/>
  <c r="K679" i="1"/>
  <c r="L679" i="1"/>
  <c r="M679" i="1"/>
  <c r="N679" i="1"/>
  <c r="K680" i="1"/>
  <c r="L680" i="1"/>
  <c r="M680" i="1"/>
  <c r="N680" i="1"/>
  <c r="K681" i="1"/>
  <c r="L681" i="1"/>
  <c r="M681" i="1"/>
  <c r="N681" i="1"/>
  <c r="K682" i="1"/>
  <c r="L682" i="1"/>
  <c r="M682" i="1"/>
  <c r="N682" i="1"/>
  <c r="K683" i="1"/>
  <c r="L683" i="1"/>
  <c r="M683" i="1"/>
  <c r="N683" i="1"/>
  <c r="K684" i="1"/>
  <c r="L684" i="1"/>
  <c r="M684" i="1"/>
  <c r="N684" i="1"/>
  <c r="K685" i="1"/>
  <c r="L685" i="1"/>
  <c r="M685" i="1"/>
  <c r="N685" i="1"/>
  <c r="K686" i="1"/>
  <c r="L686" i="1"/>
  <c r="M686" i="1"/>
  <c r="N686" i="1"/>
  <c r="K687" i="1"/>
  <c r="L687" i="1"/>
  <c r="M687" i="1"/>
  <c r="N687" i="1"/>
  <c r="K688" i="1"/>
  <c r="L688" i="1"/>
  <c r="M688" i="1"/>
  <c r="N688" i="1"/>
  <c r="N624" i="1"/>
  <c r="L624" i="1"/>
  <c r="M624" i="1"/>
  <c r="K624" i="1"/>
  <c r="K530" i="1" l="1"/>
  <c r="L530" i="1"/>
  <c r="K531" i="1"/>
  <c r="L531" i="1"/>
  <c r="K532" i="1"/>
  <c r="L532" i="1"/>
  <c r="K533" i="1"/>
  <c r="L533" i="1"/>
  <c r="K534" i="1"/>
  <c r="L534" i="1"/>
  <c r="K535" i="1"/>
  <c r="L535" i="1"/>
  <c r="K536" i="1"/>
  <c r="L536" i="1"/>
  <c r="K537" i="1"/>
  <c r="L537" i="1"/>
  <c r="K538" i="1"/>
  <c r="L538" i="1"/>
  <c r="K539" i="1"/>
  <c r="L539" i="1"/>
  <c r="K540" i="1"/>
  <c r="L540" i="1"/>
  <c r="K541" i="1"/>
  <c r="L541" i="1"/>
  <c r="K542" i="1"/>
  <c r="L542" i="1"/>
  <c r="K543" i="1"/>
  <c r="L543" i="1"/>
  <c r="K544" i="1"/>
  <c r="L544" i="1"/>
  <c r="K545" i="1"/>
  <c r="L545" i="1"/>
  <c r="K546" i="1"/>
  <c r="L546" i="1"/>
  <c r="K547" i="1"/>
  <c r="L547" i="1"/>
  <c r="K548" i="1"/>
  <c r="L548" i="1"/>
  <c r="K549" i="1"/>
  <c r="L549" i="1"/>
  <c r="K550" i="1"/>
  <c r="L550" i="1"/>
  <c r="K551" i="1"/>
  <c r="L551" i="1"/>
  <c r="K552" i="1"/>
  <c r="L552" i="1"/>
  <c r="K553" i="1"/>
  <c r="L553" i="1"/>
  <c r="K554" i="1"/>
  <c r="L554" i="1"/>
  <c r="K555" i="1"/>
  <c r="L555" i="1"/>
  <c r="K556" i="1"/>
  <c r="L556" i="1"/>
  <c r="K557" i="1"/>
  <c r="L557" i="1"/>
  <c r="K558" i="1"/>
  <c r="L558" i="1"/>
  <c r="K559" i="1"/>
  <c r="L559" i="1"/>
  <c r="K560" i="1"/>
  <c r="L560" i="1"/>
  <c r="K561" i="1"/>
  <c r="L561" i="1"/>
  <c r="K562" i="1"/>
  <c r="L562" i="1"/>
  <c r="K563" i="1"/>
  <c r="L563" i="1"/>
  <c r="K564" i="1"/>
  <c r="L564" i="1"/>
  <c r="K565" i="1"/>
  <c r="L565" i="1"/>
  <c r="K566" i="1"/>
  <c r="L566" i="1"/>
  <c r="K567" i="1"/>
  <c r="L567" i="1"/>
  <c r="K568" i="1"/>
  <c r="L568" i="1"/>
  <c r="K569" i="1"/>
  <c r="L569" i="1"/>
  <c r="K570" i="1"/>
  <c r="L570" i="1"/>
  <c r="K571" i="1"/>
  <c r="L571" i="1"/>
  <c r="K572" i="1"/>
  <c r="L572" i="1"/>
  <c r="K573" i="1"/>
  <c r="L573" i="1"/>
  <c r="K574" i="1"/>
  <c r="L574" i="1"/>
  <c r="K575" i="1"/>
  <c r="L575" i="1"/>
  <c r="K576" i="1"/>
  <c r="L576" i="1"/>
  <c r="K577" i="1"/>
  <c r="L577" i="1"/>
  <c r="K578" i="1"/>
  <c r="L578" i="1"/>
  <c r="K579" i="1"/>
  <c r="L579" i="1"/>
  <c r="K580" i="1"/>
  <c r="L580" i="1"/>
  <c r="K581" i="1"/>
  <c r="L581" i="1"/>
  <c r="K582" i="1"/>
  <c r="L582" i="1"/>
  <c r="K583" i="1"/>
  <c r="L583" i="1"/>
  <c r="K584" i="1"/>
  <c r="L584" i="1"/>
  <c r="K585" i="1"/>
  <c r="L585" i="1"/>
  <c r="K586" i="1"/>
  <c r="L586" i="1"/>
  <c r="K587" i="1"/>
  <c r="L587" i="1"/>
  <c r="K588" i="1"/>
  <c r="L588" i="1"/>
  <c r="K589" i="1"/>
  <c r="L589" i="1"/>
  <c r="K590" i="1"/>
  <c r="L590" i="1"/>
  <c r="K591" i="1"/>
  <c r="L591" i="1"/>
  <c r="K592" i="1"/>
  <c r="L592" i="1"/>
  <c r="K593" i="1"/>
  <c r="L593" i="1"/>
  <c r="K594" i="1"/>
  <c r="L594" i="1"/>
  <c r="K595" i="1"/>
  <c r="L595" i="1"/>
  <c r="K596" i="1"/>
  <c r="L596" i="1"/>
  <c r="K597" i="1"/>
  <c r="L597" i="1"/>
  <c r="K598" i="1"/>
  <c r="L598" i="1"/>
  <c r="K599" i="1"/>
  <c r="L599" i="1"/>
  <c r="K600" i="1"/>
  <c r="L600" i="1"/>
  <c r="K601" i="1"/>
  <c r="L601" i="1"/>
  <c r="K602" i="1"/>
  <c r="L602" i="1"/>
  <c r="K603" i="1"/>
  <c r="L603" i="1"/>
  <c r="K604" i="1"/>
  <c r="L604" i="1"/>
  <c r="K605" i="1"/>
  <c r="L605" i="1"/>
  <c r="K606" i="1"/>
  <c r="L606" i="1"/>
  <c r="K607" i="1"/>
  <c r="L607" i="1"/>
  <c r="K608" i="1"/>
  <c r="L608" i="1"/>
  <c r="K609" i="1"/>
  <c r="L609" i="1"/>
  <c r="K610" i="1"/>
  <c r="L610" i="1"/>
  <c r="K611" i="1"/>
  <c r="L611" i="1"/>
  <c r="K612" i="1"/>
  <c r="L612" i="1"/>
  <c r="K613" i="1"/>
  <c r="L613" i="1"/>
  <c r="K614" i="1"/>
  <c r="L614" i="1"/>
  <c r="K615" i="1"/>
  <c r="L615" i="1"/>
  <c r="K616" i="1"/>
  <c r="L616" i="1"/>
  <c r="K617" i="1"/>
  <c r="L617" i="1"/>
  <c r="K618" i="1"/>
  <c r="L618" i="1"/>
  <c r="K619" i="1"/>
  <c r="L619" i="1"/>
  <c r="K620" i="1"/>
  <c r="L620" i="1"/>
  <c r="K621" i="1"/>
  <c r="L621" i="1"/>
  <c r="L529" i="1"/>
  <c r="K529" i="1"/>
  <c r="D421" i="1"/>
  <c r="L516" i="1"/>
  <c r="L517" i="1"/>
  <c r="L518" i="1"/>
  <c r="L519" i="1"/>
  <c r="L520" i="1"/>
  <c r="L521" i="1"/>
  <c r="L522" i="1"/>
  <c r="L523" i="1"/>
  <c r="L524" i="1"/>
  <c r="L525" i="1"/>
  <c r="L526" i="1"/>
  <c r="I516" i="1"/>
  <c r="O516" i="1" s="1"/>
  <c r="I517" i="1"/>
  <c r="O517" i="1" s="1"/>
  <c r="I518" i="1"/>
  <c r="O518" i="1" s="1"/>
  <c r="I519" i="1"/>
  <c r="O519" i="1" s="1"/>
  <c r="I520" i="1"/>
  <c r="O520" i="1" s="1"/>
  <c r="I521" i="1"/>
  <c r="O521" i="1" s="1"/>
  <c r="I522" i="1"/>
  <c r="O522" i="1" s="1"/>
  <c r="I523" i="1"/>
  <c r="O523" i="1" s="1"/>
  <c r="I524" i="1"/>
  <c r="O524" i="1" s="1"/>
  <c r="I525" i="1"/>
  <c r="O525" i="1" s="1"/>
  <c r="I526" i="1"/>
  <c r="O526" i="1" s="1"/>
  <c r="C516" i="1"/>
  <c r="C517" i="1"/>
  <c r="C518" i="1"/>
  <c r="N518" i="1" s="1"/>
  <c r="C519" i="1"/>
  <c r="N519" i="1" s="1"/>
  <c r="C520" i="1"/>
  <c r="C521" i="1"/>
  <c r="C522" i="1"/>
  <c r="C523" i="1"/>
  <c r="N523" i="1" s="1"/>
  <c r="C524" i="1"/>
  <c r="C525" i="1"/>
  <c r="C526" i="1"/>
  <c r="N526" i="1" s="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I487" i="1"/>
  <c r="O487" i="1" s="1"/>
  <c r="I488" i="1"/>
  <c r="O488" i="1" s="1"/>
  <c r="I489" i="1"/>
  <c r="O489" i="1" s="1"/>
  <c r="I490" i="1"/>
  <c r="O490" i="1" s="1"/>
  <c r="I491" i="1"/>
  <c r="O491" i="1" s="1"/>
  <c r="I492" i="1"/>
  <c r="O492" i="1" s="1"/>
  <c r="I493" i="1"/>
  <c r="O493" i="1" s="1"/>
  <c r="I494" i="1"/>
  <c r="O494" i="1" s="1"/>
  <c r="I495" i="1"/>
  <c r="O495" i="1" s="1"/>
  <c r="I496" i="1"/>
  <c r="O496" i="1" s="1"/>
  <c r="I497" i="1"/>
  <c r="O497" i="1" s="1"/>
  <c r="I498" i="1"/>
  <c r="O498" i="1" s="1"/>
  <c r="I499" i="1"/>
  <c r="O499" i="1" s="1"/>
  <c r="I500" i="1"/>
  <c r="O500" i="1" s="1"/>
  <c r="I501" i="1"/>
  <c r="O501" i="1" s="1"/>
  <c r="I502" i="1"/>
  <c r="O502" i="1" s="1"/>
  <c r="I503" i="1"/>
  <c r="O503" i="1" s="1"/>
  <c r="I504" i="1"/>
  <c r="O504" i="1" s="1"/>
  <c r="I505" i="1"/>
  <c r="O505" i="1" s="1"/>
  <c r="I506" i="1"/>
  <c r="O506" i="1" s="1"/>
  <c r="I507" i="1"/>
  <c r="O507" i="1" s="1"/>
  <c r="I508" i="1"/>
  <c r="O508" i="1" s="1"/>
  <c r="I509" i="1"/>
  <c r="O509" i="1" s="1"/>
  <c r="I510" i="1"/>
  <c r="O510" i="1" s="1"/>
  <c r="I511" i="1"/>
  <c r="O511" i="1" s="1"/>
  <c r="I512" i="1"/>
  <c r="O512" i="1" s="1"/>
  <c r="I513" i="1"/>
  <c r="O513" i="1" s="1"/>
  <c r="I514" i="1"/>
  <c r="O514" i="1" s="1"/>
  <c r="I515" i="1"/>
  <c r="O515" i="1" s="1"/>
  <c r="C487" i="1"/>
  <c r="C488" i="1"/>
  <c r="N488" i="1" s="1"/>
  <c r="C489" i="1"/>
  <c r="C490" i="1"/>
  <c r="C491" i="1"/>
  <c r="C492" i="1"/>
  <c r="N492" i="1" s="1"/>
  <c r="C493" i="1"/>
  <c r="C494" i="1"/>
  <c r="C495" i="1"/>
  <c r="C496" i="1"/>
  <c r="N496" i="1" s="1"/>
  <c r="C497" i="1"/>
  <c r="C498" i="1"/>
  <c r="C499" i="1"/>
  <c r="C500" i="1"/>
  <c r="N500" i="1" s="1"/>
  <c r="C501" i="1"/>
  <c r="C502" i="1"/>
  <c r="C503" i="1"/>
  <c r="C504" i="1"/>
  <c r="N504" i="1" s="1"/>
  <c r="C505" i="1"/>
  <c r="C506" i="1"/>
  <c r="C507" i="1"/>
  <c r="C508" i="1"/>
  <c r="N508" i="1" s="1"/>
  <c r="C509" i="1"/>
  <c r="C510" i="1"/>
  <c r="C511" i="1"/>
  <c r="C512" i="1"/>
  <c r="N512" i="1" s="1"/>
  <c r="C513" i="1"/>
  <c r="C514" i="1"/>
  <c r="C515" i="1"/>
  <c r="L486"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I454" i="1"/>
  <c r="O454" i="1" s="1"/>
  <c r="I455" i="1"/>
  <c r="O455" i="1" s="1"/>
  <c r="I456" i="1"/>
  <c r="O456" i="1" s="1"/>
  <c r="I457" i="1"/>
  <c r="O457" i="1" s="1"/>
  <c r="I458" i="1"/>
  <c r="O458" i="1" s="1"/>
  <c r="I459" i="1"/>
  <c r="O459" i="1" s="1"/>
  <c r="I460" i="1"/>
  <c r="O460" i="1" s="1"/>
  <c r="I461" i="1"/>
  <c r="O461" i="1" s="1"/>
  <c r="I462" i="1"/>
  <c r="O462" i="1" s="1"/>
  <c r="I463" i="1"/>
  <c r="O463" i="1" s="1"/>
  <c r="I464" i="1"/>
  <c r="O464" i="1" s="1"/>
  <c r="I465" i="1"/>
  <c r="O465" i="1" s="1"/>
  <c r="I466" i="1"/>
  <c r="O466" i="1" s="1"/>
  <c r="I467" i="1"/>
  <c r="O467" i="1" s="1"/>
  <c r="I468" i="1"/>
  <c r="O468" i="1" s="1"/>
  <c r="I469" i="1"/>
  <c r="O469" i="1" s="1"/>
  <c r="I470" i="1"/>
  <c r="O470" i="1" s="1"/>
  <c r="I471" i="1"/>
  <c r="O471" i="1" s="1"/>
  <c r="I472" i="1"/>
  <c r="O472" i="1" s="1"/>
  <c r="I473" i="1"/>
  <c r="O473" i="1" s="1"/>
  <c r="I474" i="1"/>
  <c r="O474" i="1" s="1"/>
  <c r="I475" i="1"/>
  <c r="O475" i="1" s="1"/>
  <c r="I476" i="1"/>
  <c r="O476" i="1" s="1"/>
  <c r="I477" i="1"/>
  <c r="O477" i="1" s="1"/>
  <c r="I478" i="1"/>
  <c r="O478" i="1" s="1"/>
  <c r="I479" i="1"/>
  <c r="O479" i="1" s="1"/>
  <c r="I480" i="1"/>
  <c r="O480" i="1" s="1"/>
  <c r="I481" i="1"/>
  <c r="O481" i="1" s="1"/>
  <c r="I482" i="1"/>
  <c r="O482" i="1" s="1"/>
  <c r="I483" i="1"/>
  <c r="O483" i="1" s="1"/>
  <c r="I484" i="1"/>
  <c r="O484" i="1" s="1"/>
  <c r="I485" i="1"/>
  <c r="O485" i="1" s="1"/>
  <c r="I486" i="1"/>
  <c r="O486" i="1" s="1"/>
  <c r="C454" i="1"/>
  <c r="N454" i="1" s="1"/>
  <c r="C455" i="1"/>
  <c r="C456" i="1"/>
  <c r="N456" i="1" s="1"/>
  <c r="C457" i="1"/>
  <c r="N457" i="1" s="1"/>
  <c r="C458" i="1"/>
  <c r="N458" i="1" s="1"/>
  <c r="C459" i="1"/>
  <c r="C460" i="1"/>
  <c r="N460" i="1" s="1"/>
  <c r="C461" i="1"/>
  <c r="N461" i="1" s="1"/>
  <c r="C462" i="1"/>
  <c r="N462" i="1" s="1"/>
  <c r="C463" i="1"/>
  <c r="N463" i="1" s="1"/>
  <c r="C464" i="1"/>
  <c r="N464" i="1" s="1"/>
  <c r="C465" i="1"/>
  <c r="N465" i="1" s="1"/>
  <c r="C466" i="1"/>
  <c r="N466" i="1" s="1"/>
  <c r="C467" i="1"/>
  <c r="N467" i="1" s="1"/>
  <c r="C468" i="1"/>
  <c r="N468" i="1" s="1"/>
  <c r="C469" i="1"/>
  <c r="N469" i="1" s="1"/>
  <c r="C470" i="1"/>
  <c r="N470" i="1" s="1"/>
  <c r="C471" i="1"/>
  <c r="C472" i="1"/>
  <c r="N472" i="1" s="1"/>
  <c r="C473" i="1"/>
  <c r="N473" i="1" s="1"/>
  <c r="C474" i="1"/>
  <c r="N474" i="1" s="1"/>
  <c r="C475" i="1"/>
  <c r="N475" i="1" s="1"/>
  <c r="C476" i="1"/>
  <c r="N476" i="1" s="1"/>
  <c r="C477" i="1"/>
  <c r="N477" i="1" s="1"/>
  <c r="C478" i="1"/>
  <c r="N478" i="1" s="1"/>
  <c r="C479" i="1"/>
  <c r="N479" i="1" s="1"/>
  <c r="C480" i="1"/>
  <c r="N480" i="1" s="1"/>
  <c r="C481" i="1"/>
  <c r="N481" i="1" s="1"/>
  <c r="C482" i="1"/>
  <c r="N482" i="1" s="1"/>
  <c r="C483" i="1"/>
  <c r="N483" i="1" s="1"/>
  <c r="C484" i="1"/>
  <c r="N484" i="1" s="1"/>
  <c r="C485" i="1"/>
  <c r="C486" i="1"/>
  <c r="N486" i="1" s="1"/>
  <c r="L453" i="1"/>
  <c r="L452" i="1"/>
  <c r="L451" i="1"/>
  <c r="L450" i="1"/>
  <c r="L449" i="1"/>
  <c r="L448" i="1"/>
  <c r="L447" i="1"/>
  <c r="L446" i="1"/>
  <c r="L445" i="1"/>
  <c r="L444" i="1"/>
  <c r="L443" i="1"/>
  <c r="L442" i="1"/>
  <c r="L441" i="1"/>
  <c r="L440" i="1"/>
  <c r="L439" i="1"/>
  <c r="L438" i="1"/>
  <c r="L437" i="1"/>
  <c r="L436" i="1"/>
  <c r="L435" i="1"/>
  <c r="L434" i="1"/>
  <c r="I435" i="1"/>
  <c r="O435" i="1" s="1"/>
  <c r="I436" i="1"/>
  <c r="O436" i="1" s="1"/>
  <c r="I437" i="1"/>
  <c r="O437" i="1" s="1"/>
  <c r="I438" i="1"/>
  <c r="O438" i="1" s="1"/>
  <c r="I439" i="1"/>
  <c r="O439" i="1" s="1"/>
  <c r="I440" i="1"/>
  <c r="O440" i="1" s="1"/>
  <c r="I441" i="1"/>
  <c r="O441" i="1" s="1"/>
  <c r="I442" i="1"/>
  <c r="O442" i="1" s="1"/>
  <c r="I443" i="1"/>
  <c r="O443" i="1" s="1"/>
  <c r="I444" i="1"/>
  <c r="O444" i="1" s="1"/>
  <c r="I445" i="1"/>
  <c r="O445" i="1" s="1"/>
  <c r="I446" i="1"/>
  <c r="O446" i="1" s="1"/>
  <c r="I447" i="1"/>
  <c r="O447" i="1" s="1"/>
  <c r="I448" i="1"/>
  <c r="O448" i="1" s="1"/>
  <c r="I449" i="1"/>
  <c r="O449" i="1" s="1"/>
  <c r="I450" i="1"/>
  <c r="O450" i="1" s="1"/>
  <c r="I451" i="1"/>
  <c r="O451" i="1" s="1"/>
  <c r="I452" i="1"/>
  <c r="O452" i="1" s="1"/>
  <c r="I453" i="1"/>
  <c r="O453" i="1" s="1"/>
  <c r="I434" i="1"/>
  <c r="O434" i="1" s="1"/>
  <c r="C435" i="1"/>
  <c r="N435" i="1" s="1"/>
  <c r="C436" i="1"/>
  <c r="P436" i="1" s="1"/>
  <c r="C437" i="1"/>
  <c r="C438" i="1"/>
  <c r="C439" i="1"/>
  <c r="N439" i="1" s="1"/>
  <c r="C440" i="1"/>
  <c r="P440" i="1" s="1"/>
  <c r="C441" i="1"/>
  <c r="N441" i="1" s="1"/>
  <c r="C442" i="1"/>
  <c r="C443" i="1"/>
  <c r="N443" i="1" s="1"/>
  <c r="C444" i="1"/>
  <c r="P444" i="1" s="1"/>
  <c r="C445" i="1"/>
  <c r="C446" i="1"/>
  <c r="C447" i="1"/>
  <c r="N447" i="1" s="1"/>
  <c r="C448" i="1"/>
  <c r="N448" i="1" s="1"/>
  <c r="C449" i="1"/>
  <c r="C450" i="1"/>
  <c r="C451" i="1"/>
  <c r="N451" i="1" s="1"/>
  <c r="C452" i="1"/>
  <c r="N452" i="1" s="1"/>
  <c r="C453" i="1"/>
  <c r="C434" i="1"/>
  <c r="D428" i="1"/>
  <c r="D427" i="1"/>
  <c r="D426" i="1"/>
  <c r="D425" i="1"/>
  <c r="C428" i="1"/>
  <c r="K428" i="1" s="1"/>
  <c r="C427" i="1"/>
  <c r="C426" i="1"/>
  <c r="K426" i="1" s="1"/>
  <c r="C425" i="1"/>
  <c r="K425" i="1" s="1"/>
  <c r="D422" i="1"/>
  <c r="C422" i="1"/>
  <c r="C394" i="1"/>
  <c r="C395" i="1"/>
  <c r="C396" i="1"/>
  <c r="C393" i="1"/>
  <c r="C421" i="1"/>
  <c r="C81" i="1"/>
  <c r="K81" i="1" s="1"/>
  <c r="P291" i="1"/>
  <c r="O291" i="1"/>
  <c r="N291" i="1"/>
  <c r="E291" i="1"/>
  <c r="P290" i="1"/>
  <c r="O290" i="1"/>
  <c r="N290" i="1"/>
  <c r="E290" i="1"/>
  <c r="P288" i="1"/>
  <c r="O288" i="1"/>
  <c r="N288" i="1"/>
  <c r="E288" i="1"/>
  <c r="P289" i="1"/>
  <c r="O289" i="1"/>
  <c r="N289" i="1"/>
  <c r="E289" i="1"/>
  <c r="P287" i="1"/>
  <c r="O287" i="1"/>
  <c r="N287" i="1"/>
  <c r="E287" i="1"/>
  <c r="P286" i="1"/>
  <c r="O286" i="1"/>
  <c r="N286" i="1"/>
  <c r="E286" i="1"/>
  <c r="P284" i="1"/>
  <c r="O284" i="1"/>
  <c r="N284" i="1"/>
  <c r="E284" i="1"/>
  <c r="P285" i="1"/>
  <c r="O285" i="1"/>
  <c r="N285" i="1"/>
  <c r="E285" i="1"/>
  <c r="N258" i="1"/>
  <c r="O258" i="1"/>
  <c r="P258" i="1"/>
  <c r="N260" i="1"/>
  <c r="O260" i="1"/>
  <c r="P260" i="1"/>
  <c r="N259" i="1"/>
  <c r="O259" i="1"/>
  <c r="P259" i="1"/>
  <c r="N261" i="1"/>
  <c r="O261" i="1"/>
  <c r="P261" i="1"/>
  <c r="N262" i="1"/>
  <c r="O262" i="1"/>
  <c r="P262" i="1"/>
  <c r="N263" i="1"/>
  <c r="O263" i="1"/>
  <c r="P263" i="1"/>
  <c r="N264" i="1"/>
  <c r="O264" i="1"/>
  <c r="P264" i="1"/>
  <c r="N265" i="1"/>
  <c r="O265" i="1"/>
  <c r="P265" i="1"/>
  <c r="N266" i="1"/>
  <c r="O266" i="1"/>
  <c r="P266" i="1"/>
  <c r="N267" i="1"/>
  <c r="O267" i="1"/>
  <c r="P267" i="1"/>
  <c r="N268" i="1"/>
  <c r="O268" i="1"/>
  <c r="P268" i="1"/>
  <c r="N269" i="1"/>
  <c r="O269" i="1"/>
  <c r="P269" i="1"/>
  <c r="N270" i="1"/>
  <c r="O270" i="1"/>
  <c r="P270" i="1"/>
  <c r="N271" i="1"/>
  <c r="O271" i="1"/>
  <c r="P271" i="1"/>
  <c r="N273" i="1"/>
  <c r="O273" i="1"/>
  <c r="P273" i="1"/>
  <c r="N272" i="1"/>
  <c r="O272" i="1"/>
  <c r="P272" i="1"/>
  <c r="N274" i="1"/>
  <c r="O274" i="1"/>
  <c r="P274" i="1"/>
  <c r="N277" i="1"/>
  <c r="O277" i="1"/>
  <c r="P277" i="1"/>
  <c r="N275" i="1"/>
  <c r="O275" i="1"/>
  <c r="P275" i="1"/>
  <c r="N276" i="1"/>
  <c r="O276" i="1"/>
  <c r="P276" i="1"/>
  <c r="N278" i="1"/>
  <c r="O278" i="1"/>
  <c r="P278" i="1"/>
  <c r="N279" i="1"/>
  <c r="O279" i="1"/>
  <c r="P279" i="1"/>
  <c r="N280" i="1"/>
  <c r="O280" i="1"/>
  <c r="P280" i="1"/>
  <c r="N281" i="1"/>
  <c r="O281" i="1"/>
  <c r="P281" i="1"/>
  <c r="N282" i="1"/>
  <c r="O282" i="1"/>
  <c r="P282" i="1"/>
  <c r="N283" i="1"/>
  <c r="O283" i="1"/>
  <c r="P283" i="1"/>
  <c r="E258" i="1"/>
  <c r="E260" i="1"/>
  <c r="E259" i="1"/>
  <c r="E261" i="1"/>
  <c r="E262" i="1"/>
  <c r="E263" i="1"/>
  <c r="E264" i="1"/>
  <c r="E265" i="1"/>
  <c r="E266" i="1"/>
  <c r="E267" i="1"/>
  <c r="E268" i="1"/>
  <c r="E269" i="1"/>
  <c r="E270" i="1"/>
  <c r="E271" i="1"/>
  <c r="E273" i="1"/>
  <c r="E272" i="1"/>
  <c r="E274" i="1"/>
  <c r="E277" i="1"/>
  <c r="E275" i="1"/>
  <c r="E276" i="1"/>
  <c r="E278" i="1"/>
  <c r="E279" i="1"/>
  <c r="E280" i="1"/>
  <c r="E281" i="1"/>
  <c r="E282" i="1"/>
  <c r="E283" i="1"/>
  <c r="E257" i="1"/>
  <c r="N257" i="1"/>
  <c r="O257" i="1"/>
  <c r="P257" i="1"/>
  <c r="E256" i="1"/>
  <c r="N256" i="1"/>
  <c r="O256" i="1"/>
  <c r="P256" i="1"/>
  <c r="K427" i="1" l="1"/>
  <c r="P524" i="1"/>
  <c r="P475" i="1"/>
  <c r="P471" i="1"/>
  <c r="P459" i="1"/>
  <c r="P455" i="1"/>
  <c r="P453" i="1"/>
  <c r="P445" i="1"/>
  <c r="P437" i="1"/>
  <c r="N459" i="1"/>
  <c r="P482" i="1"/>
  <c r="P478" i="1"/>
  <c r="P474" i="1"/>
  <c r="P470" i="1"/>
  <c r="P466" i="1"/>
  <c r="P462" i="1"/>
  <c r="P458" i="1"/>
  <c r="P454" i="1"/>
  <c r="P514" i="1"/>
  <c r="P510" i="1"/>
  <c r="P506" i="1"/>
  <c r="P502" i="1"/>
  <c r="P498" i="1"/>
  <c r="P494" i="1"/>
  <c r="P520" i="1"/>
  <c r="P516" i="1"/>
  <c r="P449" i="1"/>
  <c r="P441" i="1"/>
  <c r="P515" i="1"/>
  <c r="P511" i="1"/>
  <c r="P507" i="1"/>
  <c r="P503" i="1"/>
  <c r="P499" i="1"/>
  <c r="P495" i="1"/>
  <c r="P491" i="1"/>
  <c r="P487" i="1"/>
  <c r="P525" i="1"/>
  <c r="P521" i="1"/>
  <c r="P517" i="1"/>
  <c r="T283" i="1"/>
  <c r="T279" i="1"/>
  <c r="T277" i="1"/>
  <c r="T271" i="1"/>
  <c r="T267" i="1"/>
  <c r="T263" i="1"/>
  <c r="P434" i="1"/>
  <c r="P450" i="1"/>
  <c r="P446" i="1"/>
  <c r="P442" i="1"/>
  <c r="P438" i="1"/>
  <c r="P486" i="1"/>
  <c r="P490" i="1"/>
  <c r="P526" i="1"/>
  <c r="P522" i="1"/>
  <c r="P518" i="1"/>
  <c r="N522" i="1"/>
  <c r="P447" i="1"/>
  <c r="T282" i="1"/>
  <c r="T278" i="1"/>
  <c r="T274" i="1"/>
  <c r="T270" i="1"/>
  <c r="T266" i="1"/>
  <c r="T262" i="1"/>
  <c r="N437" i="1"/>
  <c r="P485" i="1"/>
  <c r="P481" i="1"/>
  <c r="P477" i="1"/>
  <c r="P473" i="1"/>
  <c r="P469" i="1"/>
  <c r="P465" i="1"/>
  <c r="P461" i="1"/>
  <c r="P457" i="1"/>
  <c r="P513" i="1"/>
  <c r="P509" i="1"/>
  <c r="P505" i="1"/>
  <c r="P501" i="1"/>
  <c r="P497" i="1"/>
  <c r="P493" i="1"/>
  <c r="P489" i="1"/>
  <c r="N520" i="1"/>
  <c r="N524" i="1"/>
  <c r="N516" i="1"/>
  <c r="P451" i="1"/>
  <c r="N442" i="1"/>
  <c r="N438" i="1"/>
  <c r="N471" i="1"/>
  <c r="N455" i="1"/>
  <c r="N515" i="1"/>
  <c r="N513" i="1"/>
  <c r="N511" i="1"/>
  <c r="N509" i="1"/>
  <c r="N507" i="1"/>
  <c r="N505" i="1"/>
  <c r="N503" i="1"/>
  <c r="N501" i="1"/>
  <c r="N499" i="1"/>
  <c r="N497" i="1"/>
  <c r="N495" i="1"/>
  <c r="N493" i="1"/>
  <c r="N491" i="1"/>
  <c r="N489" i="1"/>
  <c r="N487" i="1"/>
  <c r="P512" i="1"/>
  <c r="P508" i="1"/>
  <c r="P504" i="1"/>
  <c r="P500" i="1"/>
  <c r="P496" i="1"/>
  <c r="P492" i="1"/>
  <c r="P488" i="1"/>
  <c r="P484" i="1"/>
  <c r="P480" i="1"/>
  <c r="P476" i="1"/>
  <c r="P472" i="1"/>
  <c r="P468" i="1"/>
  <c r="P464" i="1"/>
  <c r="P460" i="1"/>
  <c r="P456" i="1"/>
  <c r="P452" i="1"/>
  <c r="P448" i="1"/>
  <c r="P443" i="1"/>
  <c r="P439" i="1"/>
  <c r="P435" i="1"/>
  <c r="N434" i="1"/>
  <c r="N450" i="1"/>
  <c r="N446" i="1"/>
  <c r="P523" i="1"/>
  <c r="P519" i="1"/>
  <c r="P483" i="1"/>
  <c r="P479" i="1"/>
  <c r="P467" i="1"/>
  <c r="P463" i="1"/>
  <c r="N453" i="1"/>
  <c r="N449" i="1"/>
  <c r="N445" i="1"/>
  <c r="N440" i="1"/>
  <c r="N436" i="1"/>
  <c r="N485" i="1"/>
  <c r="N514" i="1"/>
  <c r="N510" i="1"/>
  <c r="N506" i="1"/>
  <c r="N502" i="1"/>
  <c r="N498" i="1"/>
  <c r="N494" i="1"/>
  <c r="N490" i="1"/>
  <c r="N525" i="1"/>
  <c r="N521" i="1"/>
  <c r="N517" i="1"/>
  <c r="N444" i="1"/>
  <c r="T260" i="1"/>
  <c r="K421" i="1"/>
  <c r="T258" i="1"/>
  <c r="T259" i="1"/>
  <c r="K422" i="1"/>
  <c r="T272" i="1"/>
  <c r="T275" i="1"/>
  <c r="T288" i="1"/>
  <c r="T290" i="1"/>
  <c r="T291" i="1"/>
  <c r="T289" i="1"/>
  <c r="T261" i="1"/>
  <c r="T285" i="1"/>
  <c r="T287" i="1"/>
  <c r="T281" i="1"/>
  <c r="T276" i="1"/>
  <c r="T269" i="1"/>
  <c r="T265" i="1"/>
  <c r="T284" i="1"/>
  <c r="T286" i="1"/>
  <c r="T256" i="1"/>
  <c r="T257" i="1"/>
  <c r="T280" i="1"/>
  <c r="T273" i="1"/>
  <c r="T268" i="1"/>
  <c r="T264" i="1"/>
  <c r="N236" i="1" l="1"/>
  <c r="O236" i="1"/>
  <c r="P236" i="1"/>
  <c r="N242" i="1"/>
  <c r="O242" i="1"/>
  <c r="P242" i="1"/>
  <c r="N238" i="1"/>
  <c r="O238" i="1"/>
  <c r="P238" i="1"/>
  <c r="N240" i="1"/>
  <c r="O240" i="1"/>
  <c r="P240" i="1"/>
  <c r="N241" i="1"/>
  <c r="O241" i="1"/>
  <c r="P241" i="1"/>
  <c r="N243" i="1"/>
  <c r="O243" i="1"/>
  <c r="P243" i="1"/>
  <c r="N244" i="1"/>
  <c r="O244" i="1"/>
  <c r="P244" i="1"/>
  <c r="N245" i="1"/>
  <c r="O245" i="1"/>
  <c r="P245" i="1"/>
  <c r="N246" i="1"/>
  <c r="O246" i="1"/>
  <c r="P246" i="1"/>
  <c r="N247" i="1"/>
  <c r="O247" i="1"/>
  <c r="P247" i="1"/>
  <c r="N248" i="1"/>
  <c r="O248" i="1"/>
  <c r="P248" i="1"/>
  <c r="N249" i="1"/>
  <c r="O249" i="1"/>
  <c r="P249" i="1"/>
  <c r="N237" i="1"/>
  <c r="O237" i="1"/>
  <c r="P237" i="1"/>
  <c r="N250" i="1"/>
  <c r="O250" i="1"/>
  <c r="P250" i="1"/>
  <c r="N251" i="1"/>
  <c r="O251" i="1"/>
  <c r="P251" i="1"/>
  <c r="N239" i="1"/>
  <c r="O239" i="1"/>
  <c r="P239" i="1"/>
  <c r="N252" i="1"/>
  <c r="O252" i="1"/>
  <c r="P252" i="1"/>
  <c r="N253" i="1"/>
  <c r="O253" i="1"/>
  <c r="P253" i="1"/>
  <c r="N254" i="1"/>
  <c r="O254" i="1"/>
  <c r="P254" i="1"/>
  <c r="N255" i="1"/>
  <c r="O255" i="1"/>
  <c r="P255" i="1"/>
  <c r="E236" i="1"/>
  <c r="E242" i="1"/>
  <c r="E238" i="1"/>
  <c r="E240" i="1"/>
  <c r="E241" i="1"/>
  <c r="E243" i="1"/>
  <c r="E244" i="1"/>
  <c r="E245" i="1"/>
  <c r="E246" i="1"/>
  <c r="E247" i="1"/>
  <c r="E248" i="1"/>
  <c r="E249" i="1"/>
  <c r="E237" i="1"/>
  <c r="E250" i="1"/>
  <c r="E251" i="1"/>
  <c r="E239" i="1"/>
  <c r="E252" i="1"/>
  <c r="E253" i="1"/>
  <c r="E254" i="1"/>
  <c r="E255" i="1"/>
  <c r="C400" i="1"/>
  <c r="K400" i="1" s="1"/>
  <c r="C401" i="1"/>
  <c r="K401" i="1" s="1"/>
  <c r="C402" i="1"/>
  <c r="K402" i="1" s="1"/>
  <c r="C403" i="1"/>
  <c r="K403" i="1" s="1"/>
  <c r="C404" i="1"/>
  <c r="K404" i="1" s="1"/>
  <c r="C405" i="1"/>
  <c r="K405" i="1" s="1"/>
  <c r="C406" i="1"/>
  <c r="K406" i="1" s="1"/>
  <c r="C407" i="1"/>
  <c r="K407" i="1" s="1"/>
  <c r="C408" i="1"/>
  <c r="C409" i="1"/>
  <c r="K409" i="1" s="1"/>
  <c r="C410" i="1"/>
  <c r="K410" i="1" s="1"/>
  <c r="C411" i="1"/>
  <c r="K411" i="1" s="1"/>
  <c r="C412" i="1"/>
  <c r="K412" i="1" s="1"/>
  <c r="C413" i="1"/>
  <c r="K413" i="1" s="1"/>
  <c r="C414" i="1"/>
  <c r="K414" i="1" s="1"/>
  <c r="C415" i="1"/>
  <c r="K415" i="1" s="1"/>
  <c r="C416" i="1"/>
  <c r="K416" i="1" s="1"/>
  <c r="C417" i="1"/>
  <c r="K417" i="1" s="1"/>
  <c r="C418" i="1"/>
  <c r="K418" i="1" s="1"/>
  <c r="C399" i="1"/>
  <c r="K399" i="1" s="1"/>
  <c r="K408" i="1"/>
  <c r="T240" i="1" l="1"/>
  <c r="T254" i="1"/>
  <c r="T251" i="1"/>
  <c r="T248" i="1"/>
  <c r="T244" i="1"/>
  <c r="T238" i="1"/>
  <c r="T253" i="1"/>
  <c r="T247" i="1"/>
  <c r="T243" i="1"/>
  <c r="T242" i="1"/>
  <c r="T250" i="1"/>
  <c r="T237" i="1"/>
  <c r="T249" i="1"/>
  <c r="T245" i="1"/>
  <c r="T241" i="1"/>
  <c r="T236" i="1"/>
  <c r="T252" i="1"/>
  <c r="T255" i="1"/>
  <c r="T239" i="1"/>
  <c r="T246" i="1"/>
  <c r="F319" i="1"/>
  <c r="J319" i="1" s="1"/>
  <c r="F382" i="1"/>
  <c r="J382" i="1" s="1"/>
  <c r="F383" i="1"/>
  <c r="J383" i="1" s="1"/>
  <c r="F384" i="1"/>
  <c r="J384" i="1" s="1"/>
  <c r="F385" i="1"/>
  <c r="J385" i="1" s="1"/>
  <c r="F386" i="1"/>
  <c r="J386" i="1" s="1"/>
  <c r="F387" i="1"/>
  <c r="J387" i="1" s="1"/>
  <c r="F388" i="1"/>
  <c r="J388" i="1" s="1"/>
  <c r="F389" i="1"/>
  <c r="J389" i="1" s="1"/>
  <c r="F390" i="1"/>
  <c r="J390" i="1" s="1"/>
  <c r="D382" i="1"/>
  <c r="D383" i="1"/>
  <c r="D384" i="1"/>
  <c r="D385" i="1"/>
  <c r="D386" i="1"/>
  <c r="D387" i="1"/>
  <c r="D388" i="1"/>
  <c r="D389" i="1"/>
  <c r="D390" i="1"/>
  <c r="F373" i="1"/>
  <c r="J373" i="1" s="1"/>
  <c r="F374" i="1"/>
  <c r="J374" i="1" s="1"/>
  <c r="F375" i="1"/>
  <c r="J375" i="1" s="1"/>
  <c r="F376" i="1"/>
  <c r="J376" i="1" s="1"/>
  <c r="F377" i="1"/>
  <c r="J377" i="1" s="1"/>
  <c r="F378" i="1"/>
  <c r="J378" i="1" s="1"/>
  <c r="F379" i="1"/>
  <c r="J379" i="1" s="1"/>
  <c r="F380" i="1"/>
  <c r="J380" i="1" s="1"/>
  <c r="F381" i="1"/>
  <c r="J381" i="1" s="1"/>
  <c r="D373" i="1"/>
  <c r="D374" i="1"/>
  <c r="D375" i="1"/>
  <c r="D376" i="1"/>
  <c r="D377" i="1"/>
  <c r="D378" i="1"/>
  <c r="D379" i="1"/>
  <c r="D380" i="1"/>
  <c r="D381" i="1"/>
  <c r="F364" i="1"/>
  <c r="J364" i="1" s="1"/>
  <c r="F365" i="1"/>
  <c r="F366" i="1"/>
  <c r="F367" i="1"/>
  <c r="J367" i="1" s="1"/>
  <c r="F368" i="1"/>
  <c r="J368" i="1" s="1"/>
  <c r="F369" i="1"/>
  <c r="J369" i="1" s="1"/>
  <c r="F370" i="1"/>
  <c r="F371" i="1"/>
  <c r="J371" i="1" s="1"/>
  <c r="F372" i="1"/>
  <c r="J372" i="1" s="1"/>
  <c r="D364" i="1"/>
  <c r="D365" i="1"/>
  <c r="D366" i="1"/>
  <c r="D367" i="1"/>
  <c r="D368" i="1"/>
  <c r="D369" i="1"/>
  <c r="D370" i="1"/>
  <c r="D371" i="1"/>
  <c r="D372" i="1"/>
  <c r="D355" i="1"/>
  <c r="D356" i="1"/>
  <c r="D357" i="1"/>
  <c r="D358" i="1"/>
  <c r="D359" i="1"/>
  <c r="D360" i="1"/>
  <c r="D361" i="1"/>
  <c r="D362" i="1"/>
  <c r="D363" i="1"/>
  <c r="F355" i="1"/>
  <c r="J355" i="1" s="1"/>
  <c r="F356" i="1"/>
  <c r="J356" i="1" s="1"/>
  <c r="F357" i="1"/>
  <c r="J357" i="1" s="1"/>
  <c r="F358" i="1"/>
  <c r="J358" i="1" s="1"/>
  <c r="F359" i="1"/>
  <c r="J359" i="1" s="1"/>
  <c r="F360" i="1"/>
  <c r="F361" i="1"/>
  <c r="J361" i="1" s="1"/>
  <c r="F362" i="1"/>
  <c r="J362" i="1" s="1"/>
  <c r="F363" i="1"/>
  <c r="J363" i="1" s="1"/>
  <c r="F346" i="1"/>
  <c r="J346" i="1" s="1"/>
  <c r="F347" i="1"/>
  <c r="J347" i="1" s="1"/>
  <c r="F348" i="1"/>
  <c r="J348" i="1" s="1"/>
  <c r="F349" i="1"/>
  <c r="J349" i="1" s="1"/>
  <c r="F350" i="1"/>
  <c r="J350" i="1" s="1"/>
  <c r="F351" i="1"/>
  <c r="J351" i="1" s="1"/>
  <c r="F352" i="1"/>
  <c r="J352" i="1" s="1"/>
  <c r="F353" i="1"/>
  <c r="J353" i="1" s="1"/>
  <c r="F354" i="1"/>
  <c r="J354" i="1" s="1"/>
  <c r="D346" i="1"/>
  <c r="D347" i="1"/>
  <c r="D348" i="1"/>
  <c r="D349" i="1"/>
  <c r="D350" i="1"/>
  <c r="D351" i="1"/>
  <c r="D352" i="1"/>
  <c r="D353" i="1"/>
  <c r="D354" i="1"/>
  <c r="F337" i="1"/>
  <c r="J337" i="1" s="1"/>
  <c r="F338" i="1"/>
  <c r="J338" i="1" s="1"/>
  <c r="F339" i="1"/>
  <c r="J339" i="1" s="1"/>
  <c r="F340" i="1"/>
  <c r="J340" i="1" s="1"/>
  <c r="F341" i="1"/>
  <c r="J341" i="1" s="1"/>
  <c r="F342" i="1"/>
  <c r="J342" i="1" s="1"/>
  <c r="F343" i="1"/>
  <c r="J343" i="1" s="1"/>
  <c r="F344" i="1"/>
  <c r="J344" i="1" s="1"/>
  <c r="F345" i="1"/>
  <c r="J345" i="1" s="1"/>
  <c r="D337" i="1"/>
  <c r="D338" i="1"/>
  <c r="D339" i="1"/>
  <c r="D340" i="1"/>
  <c r="D341" i="1"/>
  <c r="D342" i="1"/>
  <c r="D343" i="1"/>
  <c r="D344" i="1"/>
  <c r="D345" i="1"/>
  <c r="F320" i="1"/>
  <c r="J320" i="1" s="1"/>
  <c r="F321" i="1"/>
  <c r="J321" i="1" s="1"/>
  <c r="F322" i="1"/>
  <c r="J322" i="1" s="1"/>
  <c r="F323" i="1"/>
  <c r="J323" i="1" s="1"/>
  <c r="F324" i="1"/>
  <c r="J324" i="1" s="1"/>
  <c r="F325" i="1"/>
  <c r="J325" i="1" s="1"/>
  <c r="F326" i="1"/>
  <c r="J326" i="1" s="1"/>
  <c r="F327" i="1"/>
  <c r="J327" i="1" s="1"/>
  <c r="F328" i="1"/>
  <c r="J328" i="1" s="1"/>
  <c r="F329" i="1"/>
  <c r="J329" i="1" s="1"/>
  <c r="F330" i="1"/>
  <c r="J330" i="1" s="1"/>
  <c r="F331" i="1"/>
  <c r="J331" i="1" s="1"/>
  <c r="F332" i="1"/>
  <c r="J332" i="1" s="1"/>
  <c r="F333" i="1"/>
  <c r="J333" i="1" s="1"/>
  <c r="F334" i="1"/>
  <c r="J334" i="1" s="1"/>
  <c r="F335" i="1"/>
  <c r="J335" i="1" s="1"/>
  <c r="F336" i="1"/>
  <c r="D328" i="1"/>
  <c r="D329" i="1"/>
  <c r="D330" i="1"/>
  <c r="D331" i="1"/>
  <c r="D332" i="1"/>
  <c r="D333" i="1"/>
  <c r="D334" i="1"/>
  <c r="D335" i="1"/>
  <c r="D336" i="1"/>
  <c r="D320" i="1"/>
  <c r="D321" i="1"/>
  <c r="D322" i="1"/>
  <c r="D323" i="1"/>
  <c r="D324" i="1"/>
  <c r="D325" i="1"/>
  <c r="D326" i="1"/>
  <c r="D327" i="1"/>
  <c r="D319" i="1"/>
  <c r="C302" i="1"/>
  <c r="K302" i="1" s="1"/>
  <c r="C303" i="1"/>
  <c r="K303" i="1" s="1"/>
  <c r="C305" i="1"/>
  <c r="K305" i="1" s="1"/>
  <c r="C307" i="1"/>
  <c r="K307" i="1" s="1"/>
  <c r="C306" i="1"/>
  <c r="K306" i="1" s="1"/>
  <c r="C304" i="1"/>
  <c r="K304" i="1" s="1"/>
  <c r="C309" i="1"/>
  <c r="K309" i="1" s="1"/>
  <c r="C308" i="1"/>
  <c r="K308" i="1" s="1"/>
  <c r="C313" i="1"/>
  <c r="K313" i="1" s="1"/>
  <c r="C312" i="1"/>
  <c r="K312" i="1" s="1"/>
  <c r="C311" i="1"/>
  <c r="K311" i="1" s="1"/>
  <c r="C310" i="1"/>
  <c r="K310" i="1" s="1"/>
  <c r="C315" i="1"/>
  <c r="K315" i="1" s="1"/>
  <c r="C314" i="1"/>
  <c r="K314" i="1" s="1"/>
  <c r="C296" i="1"/>
  <c r="K296" i="1" s="1"/>
  <c r="C300" i="1"/>
  <c r="K300" i="1" s="1"/>
  <c r="C301" i="1"/>
  <c r="K301" i="1" s="1"/>
  <c r="C298" i="1"/>
  <c r="K298" i="1" s="1"/>
  <c r="C297" i="1"/>
  <c r="K297" i="1" s="1"/>
  <c r="C295" i="1"/>
  <c r="K295" i="1" s="1"/>
  <c r="C299" i="1"/>
  <c r="K299" i="1" s="1"/>
  <c r="C294" i="1"/>
  <c r="K294" i="1" s="1"/>
  <c r="K387" i="1" l="1"/>
  <c r="K383" i="1"/>
  <c r="K326" i="1"/>
  <c r="K322" i="1"/>
  <c r="K352" i="1"/>
  <c r="K348" i="1"/>
  <c r="K342" i="1"/>
  <c r="K338" i="1"/>
  <c r="K378" i="1"/>
  <c r="K374" i="1"/>
  <c r="K334" i="1"/>
  <c r="K330" i="1"/>
  <c r="K345" i="1"/>
  <c r="K341" i="1"/>
  <c r="K337" i="1"/>
  <c r="K360" i="1"/>
  <c r="K371" i="1"/>
  <c r="K367" i="1"/>
  <c r="K380" i="1"/>
  <c r="K376" i="1"/>
  <c r="K336" i="1"/>
  <c r="K325" i="1"/>
  <c r="K321" i="1"/>
  <c r="K369" i="1"/>
  <c r="K365" i="1"/>
  <c r="K319" i="1"/>
  <c r="K333" i="1"/>
  <c r="K329" i="1"/>
  <c r="K344" i="1"/>
  <c r="K340" i="1"/>
  <c r="K354" i="1"/>
  <c r="K350" i="1"/>
  <c r="K389" i="1"/>
  <c r="K385" i="1"/>
  <c r="K390" i="1"/>
  <c r="K386" i="1"/>
  <c r="K382" i="1"/>
  <c r="K353" i="1"/>
  <c r="K349" i="1"/>
  <c r="K362" i="1"/>
  <c r="K358" i="1"/>
  <c r="K372" i="1"/>
  <c r="K368" i="1"/>
  <c r="K364" i="1"/>
  <c r="K379" i="1"/>
  <c r="K375" i="1"/>
  <c r="K361" i="1"/>
  <c r="K357" i="1"/>
  <c r="K351" i="1"/>
  <c r="K347" i="1"/>
  <c r="K370" i="1"/>
  <c r="K366" i="1"/>
  <c r="K381" i="1"/>
  <c r="K377" i="1"/>
  <c r="K373" i="1"/>
  <c r="K388" i="1"/>
  <c r="K384" i="1"/>
  <c r="K335" i="1"/>
  <c r="K331" i="1"/>
  <c r="K346" i="1"/>
  <c r="K356" i="1"/>
  <c r="K332" i="1"/>
  <c r="K328" i="1"/>
  <c r="K324" i="1"/>
  <c r="K320" i="1"/>
  <c r="J336" i="1"/>
  <c r="K363" i="1"/>
  <c r="K359" i="1"/>
  <c r="K355" i="1"/>
  <c r="K343" i="1"/>
  <c r="K339" i="1"/>
  <c r="K327" i="1"/>
  <c r="K323" i="1"/>
  <c r="J360" i="1"/>
  <c r="J366" i="1"/>
  <c r="J365" i="1"/>
  <c r="J370" i="1"/>
  <c r="N219" i="1"/>
  <c r="O219" i="1"/>
  <c r="P219" i="1"/>
  <c r="N217" i="1"/>
  <c r="O217" i="1"/>
  <c r="P217" i="1"/>
  <c r="N216" i="1"/>
  <c r="O216" i="1"/>
  <c r="P216" i="1"/>
  <c r="N218" i="1"/>
  <c r="O218" i="1"/>
  <c r="P218" i="1"/>
  <c r="N221" i="1"/>
  <c r="O221" i="1"/>
  <c r="P221" i="1"/>
  <c r="N223" i="1"/>
  <c r="O223" i="1"/>
  <c r="P223" i="1"/>
  <c r="N222" i="1"/>
  <c r="O222" i="1"/>
  <c r="P222" i="1"/>
  <c r="N220" i="1"/>
  <c r="O220" i="1"/>
  <c r="P220" i="1"/>
  <c r="N224" i="1"/>
  <c r="O224" i="1"/>
  <c r="P224" i="1"/>
  <c r="N225" i="1"/>
  <c r="O225" i="1"/>
  <c r="P225" i="1"/>
  <c r="N226" i="1"/>
  <c r="O226" i="1"/>
  <c r="P226" i="1"/>
  <c r="N227" i="1"/>
  <c r="O227" i="1"/>
  <c r="P227" i="1"/>
  <c r="N228" i="1"/>
  <c r="O228" i="1"/>
  <c r="P228" i="1"/>
  <c r="N229" i="1"/>
  <c r="O229" i="1"/>
  <c r="P229" i="1"/>
  <c r="N230" i="1"/>
  <c r="O230" i="1"/>
  <c r="P230" i="1"/>
  <c r="N231" i="1"/>
  <c r="O231" i="1"/>
  <c r="P231" i="1"/>
  <c r="N232" i="1"/>
  <c r="O232" i="1"/>
  <c r="P232" i="1"/>
  <c r="N233" i="1"/>
  <c r="O233" i="1"/>
  <c r="P233" i="1"/>
  <c r="N234" i="1"/>
  <c r="O234" i="1"/>
  <c r="P234" i="1"/>
  <c r="N235" i="1"/>
  <c r="O235" i="1"/>
  <c r="P235" i="1"/>
  <c r="E219" i="1"/>
  <c r="E217" i="1"/>
  <c r="E216" i="1"/>
  <c r="E218" i="1"/>
  <c r="E221" i="1"/>
  <c r="E223" i="1"/>
  <c r="E222" i="1"/>
  <c r="E220" i="1"/>
  <c r="E224" i="1"/>
  <c r="E225" i="1"/>
  <c r="E226" i="1"/>
  <c r="E227" i="1"/>
  <c r="E228" i="1"/>
  <c r="E229" i="1"/>
  <c r="E230" i="1"/>
  <c r="E231" i="1"/>
  <c r="E232" i="1"/>
  <c r="E233" i="1"/>
  <c r="E234" i="1"/>
  <c r="E235" i="1"/>
  <c r="N209" i="1"/>
  <c r="O209" i="1"/>
  <c r="P209" i="1"/>
  <c r="N208" i="1"/>
  <c r="O208" i="1"/>
  <c r="P208" i="1"/>
  <c r="N210" i="1"/>
  <c r="O210" i="1"/>
  <c r="P210" i="1"/>
  <c r="N213" i="1"/>
  <c r="O213" i="1"/>
  <c r="P213" i="1"/>
  <c r="N211" i="1"/>
  <c r="O211" i="1"/>
  <c r="P211" i="1"/>
  <c r="N212" i="1"/>
  <c r="O212" i="1"/>
  <c r="P212" i="1"/>
  <c r="N214" i="1"/>
  <c r="O214" i="1"/>
  <c r="P214" i="1"/>
  <c r="N215" i="1"/>
  <c r="O215" i="1"/>
  <c r="P215" i="1"/>
  <c r="E209" i="1"/>
  <c r="E208" i="1"/>
  <c r="E210" i="1"/>
  <c r="E213" i="1"/>
  <c r="E211" i="1"/>
  <c r="E212" i="1"/>
  <c r="E214" i="1"/>
  <c r="E215" i="1"/>
  <c r="N206" i="1"/>
  <c r="O206" i="1"/>
  <c r="P206" i="1"/>
  <c r="N205" i="1"/>
  <c r="O205" i="1"/>
  <c r="P205" i="1"/>
  <c r="N207" i="1"/>
  <c r="O207" i="1"/>
  <c r="P207" i="1"/>
  <c r="N204" i="1"/>
  <c r="O204" i="1"/>
  <c r="P204" i="1"/>
  <c r="E206" i="1"/>
  <c r="E205" i="1"/>
  <c r="E207" i="1"/>
  <c r="E204" i="1"/>
  <c r="N203" i="1"/>
  <c r="O203" i="1"/>
  <c r="P203" i="1"/>
  <c r="N202" i="1"/>
  <c r="O202" i="1"/>
  <c r="P202" i="1"/>
  <c r="E203" i="1"/>
  <c r="E202" i="1"/>
  <c r="N195" i="1"/>
  <c r="O195" i="1"/>
  <c r="N196" i="1"/>
  <c r="O196" i="1"/>
  <c r="N199" i="1"/>
  <c r="O199" i="1"/>
  <c r="N197" i="1"/>
  <c r="O197" i="1"/>
  <c r="N200" i="1"/>
  <c r="O200" i="1"/>
  <c r="N198" i="1"/>
  <c r="O198" i="1"/>
  <c r="N201" i="1"/>
  <c r="O201" i="1"/>
  <c r="O194" i="1"/>
  <c r="N194" i="1"/>
  <c r="E195" i="1"/>
  <c r="E196" i="1"/>
  <c r="E199" i="1"/>
  <c r="E197" i="1"/>
  <c r="E200" i="1"/>
  <c r="E198" i="1"/>
  <c r="E201" i="1"/>
  <c r="P195" i="1"/>
  <c r="P196" i="1"/>
  <c r="P199" i="1"/>
  <c r="P197" i="1"/>
  <c r="P200" i="1"/>
  <c r="P198" i="1"/>
  <c r="P201" i="1"/>
  <c r="P194" i="1"/>
  <c r="E194" i="1"/>
  <c r="T200" i="1" l="1"/>
  <c r="T201" i="1"/>
  <c r="T206" i="1"/>
  <c r="T211" i="1"/>
  <c r="T209" i="1"/>
  <c r="T232" i="1"/>
  <c r="T228" i="1"/>
  <c r="T224" i="1"/>
  <c r="T221" i="1"/>
  <c r="T219" i="1"/>
  <c r="T194" i="1"/>
  <c r="T197" i="1"/>
  <c r="T204" i="1"/>
  <c r="T215" i="1"/>
  <c r="T213" i="1"/>
  <c r="T235" i="1"/>
  <c r="T231" i="1"/>
  <c r="T227" i="1"/>
  <c r="T220" i="1"/>
  <c r="T218" i="1"/>
  <c r="T195" i="1"/>
  <c r="T205" i="1"/>
  <c r="T233" i="1"/>
  <c r="T229" i="1"/>
  <c r="T225" i="1"/>
  <c r="T217" i="1"/>
  <c r="T202" i="1"/>
  <c r="T199" i="1"/>
  <c r="T203" i="1"/>
  <c r="T207" i="1"/>
  <c r="T214" i="1"/>
  <c r="T210" i="1"/>
  <c r="T234" i="1"/>
  <c r="T230" i="1"/>
  <c r="T226" i="1"/>
  <c r="T222" i="1"/>
  <c r="T216" i="1"/>
  <c r="T198" i="1"/>
  <c r="T196" i="1"/>
  <c r="T212" i="1"/>
  <c r="T208" i="1"/>
  <c r="T223" i="1"/>
  <c r="C80" i="1"/>
  <c r="K80" i="1" s="1"/>
  <c r="C79" i="1"/>
  <c r="K79" i="1" s="1"/>
  <c r="C78" i="1"/>
  <c r="K78" i="1" s="1"/>
  <c r="C76" i="1"/>
  <c r="K76" i="1" s="1"/>
  <c r="C75" i="1"/>
  <c r="K75" i="1" s="1"/>
  <c r="C77" i="1"/>
  <c r="K77" i="1" s="1"/>
  <c r="C74" i="1"/>
  <c r="C73" i="1"/>
  <c r="C72" i="1"/>
  <c r="C71" i="1"/>
  <c r="C70" i="1"/>
  <c r="C69" i="1"/>
  <c r="K69" i="1" s="1"/>
  <c r="C68" i="1"/>
  <c r="K68" i="1" s="1"/>
  <c r="D65" i="1"/>
  <c r="D64" i="1"/>
  <c r="D63" i="1"/>
  <c r="D62" i="1"/>
  <c r="K71" i="1" l="1"/>
  <c r="K70" i="1"/>
  <c r="K73" i="1"/>
  <c r="K72" i="1"/>
  <c r="K74" i="1"/>
  <c r="I20" i="1"/>
  <c r="K20" i="1" s="1"/>
  <c r="I21" i="1"/>
  <c r="K21" i="1" s="1"/>
  <c r="I22" i="1"/>
  <c r="K22" i="1" s="1"/>
  <c r="I23" i="1"/>
  <c r="K23" i="1" s="1"/>
  <c r="I24" i="1"/>
  <c r="K24" i="1" s="1"/>
  <c r="I25" i="1"/>
  <c r="K25" i="1" s="1"/>
  <c r="I26" i="1"/>
  <c r="K26" i="1" s="1"/>
  <c r="I27" i="1"/>
  <c r="K27" i="1" s="1"/>
  <c r="I28" i="1"/>
  <c r="K28" i="1" s="1"/>
  <c r="I29" i="1"/>
  <c r="K29" i="1" s="1"/>
  <c r="I30" i="1"/>
  <c r="K30" i="1" s="1"/>
  <c r="I31" i="1"/>
  <c r="K31" i="1" s="1"/>
  <c r="I32" i="1"/>
  <c r="K32" i="1" s="1"/>
  <c r="I33" i="1"/>
  <c r="K33" i="1" s="1"/>
  <c r="I34" i="1"/>
  <c r="K34" i="1" s="1"/>
  <c r="I35" i="1"/>
  <c r="K35" i="1" s="1"/>
  <c r="I36" i="1"/>
  <c r="K36" i="1" s="1"/>
  <c r="I37" i="1"/>
  <c r="K37" i="1" s="1"/>
  <c r="I38" i="1"/>
  <c r="K38" i="1" s="1"/>
  <c r="I39" i="1"/>
  <c r="K39" i="1" s="1"/>
  <c r="I40" i="1"/>
  <c r="K40" i="1" s="1"/>
  <c r="I41" i="1"/>
  <c r="K41" i="1" s="1"/>
  <c r="I42" i="1"/>
  <c r="K42" i="1" s="1"/>
  <c r="I43" i="1"/>
  <c r="K43" i="1" s="1"/>
  <c r="I44" i="1"/>
  <c r="K44" i="1" s="1"/>
  <c r="I45" i="1"/>
  <c r="K45" i="1" s="1"/>
  <c r="I46" i="1"/>
  <c r="K46" i="1" s="1"/>
  <c r="I47" i="1"/>
  <c r="K47" i="1" s="1"/>
  <c r="I48" i="1"/>
  <c r="K48" i="1" s="1"/>
  <c r="I49" i="1"/>
  <c r="K49" i="1" s="1"/>
  <c r="I50" i="1"/>
  <c r="K50" i="1" s="1"/>
  <c r="I51" i="1"/>
  <c r="K51" i="1" s="1"/>
  <c r="I52" i="1"/>
  <c r="K52" i="1" s="1"/>
  <c r="I53" i="1"/>
  <c r="K53" i="1" s="1"/>
  <c r="I54" i="1"/>
  <c r="K54" i="1" s="1"/>
  <c r="I55" i="1"/>
  <c r="K55" i="1" s="1"/>
  <c r="I56" i="1"/>
  <c r="K56" i="1" s="1"/>
  <c r="I57" i="1"/>
  <c r="K57" i="1" s="1"/>
  <c r="I58" i="1"/>
  <c r="K58" i="1" s="1"/>
  <c r="I59" i="1"/>
  <c r="K59" i="1" s="1"/>
  <c r="I60" i="1"/>
  <c r="K60" i="1" s="1"/>
  <c r="I19" i="1"/>
  <c r="K19" i="1" s="1"/>
  <c r="K396" i="1"/>
  <c r="K395" i="1"/>
  <c r="K394" i="1"/>
  <c r="K393" i="1"/>
  <c r="C9" i="1" l="1"/>
  <c r="K9" i="1" s="1"/>
  <c r="C8" i="1"/>
  <c r="K8" i="1" s="1"/>
  <c r="C7" i="1"/>
  <c r="K7" i="1" s="1"/>
  <c r="C2" i="1"/>
  <c r="C65" i="1"/>
  <c r="K65" i="1" s="1"/>
  <c r="C64" i="1"/>
  <c r="K64" i="1" s="1"/>
  <c r="C63" i="1"/>
  <c r="K63" i="1" s="1"/>
  <c r="C62" i="1"/>
  <c r="K62" i="1" s="1"/>
  <c r="C17" i="1" l="1"/>
  <c r="K17" i="1" s="1"/>
  <c r="C16" i="1"/>
  <c r="K16" i="1" s="1"/>
  <c r="C15" i="1"/>
  <c r="K15" i="1" s="1"/>
  <c r="C14" i="1"/>
  <c r="K14" i="1" s="1"/>
  <c r="C13" i="1"/>
  <c r="K13" i="1" s="1"/>
  <c r="C12" i="1"/>
  <c r="K12" i="1" s="1"/>
  <c r="C11" i="1"/>
  <c r="K11" i="1" s="1"/>
  <c r="D5" i="1"/>
  <c r="D4" i="1"/>
  <c r="D3" i="1"/>
  <c r="D2" i="1"/>
  <c r="K2" i="1" s="1"/>
  <c r="C3" i="1"/>
  <c r="C4" i="1"/>
  <c r="C5" i="1"/>
  <c r="K4" i="1" l="1"/>
  <c r="K5" i="1"/>
  <c r="K3" i="1"/>
</calcChain>
</file>

<file path=xl/comments1.xml><?xml version="1.0" encoding="utf-8"?>
<comments xmlns="http://schemas.openxmlformats.org/spreadsheetml/2006/main">
  <authors>
    <author>Raphael Tourneur</author>
  </authors>
  <commentList>
    <comment ref="A193" authorId="0" shapeId="0">
      <text>
        <r>
          <rPr>
            <b/>
            <sz val="9"/>
            <color indexed="81"/>
            <rFont val="Tahoma"/>
            <family val="2"/>
          </rPr>
          <t>Voir les packs héros et monstres manquants ou incomplets</t>
        </r>
        <r>
          <rPr>
            <sz val="9"/>
            <color indexed="81"/>
            <rFont val="Tahoma"/>
            <family val="2"/>
          </rPr>
          <t xml:space="preserve">
</t>
        </r>
      </text>
    </comment>
    <comment ref="A318" authorId="0" shapeId="0">
      <text>
        <r>
          <rPr>
            <b/>
            <sz val="9"/>
            <color indexed="81"/>
            <rFont val="Tahoma"/>
            <family val="2"/>
          </rPr>
          <t>Ajouter les compétences des classes des extensions</t>
        </r>
        <r>
          <rPr>
            <sz val="9"/>
            <color indexed="81"/>
            <rFont val="Tahoma"/>
            <family val="2"/>
          </rPr>
          <t xml:space="preserve">
</t>
        </r>
        <r>
          <rPr>
            <b/>
            <sz val="9"/>
            <color indexed="81"/>
            <rFont val="Tahoma"/>
            <family val="2"/>
          </rPr>
          <t>Ajouter les traits</t>
        </r>
      </text>
    </comment>
  </commentList>
</comments>
</file>

<file path=xl/sharedStrings.xml><?xml version="1.0" encoding="utf-8"?>
<sst xmlns="http://schemas.openxmlformats.org/spreadsheetml/2006/main" count="4626" uniqueCount="1482">
  <si>
    <t>Warrior</t>
  </si>
  <si>
    <t>Healer</t>
  </si>
  <si>
    <t>Mage</t>
  </si>
  <si>
    <t>Scout</t>
  </si>
  <si>
    <t>ARCHETYPE</t>
  </si>
  <si>
    <t>NAME</t>
  </si>
  <si>
    <t>MESSAGE_CODE</t>
  </si>
  <si>
    <t>ICON</t>
  </si>
  <si>
    <t>Attack</t>
  </si>
  <si>
    <t>Power</t>
  </si>
  <si>
    <t>Defense</t>
  </si>
  <si>
    <t>DICE_TYPE</t>
  </si>
  <si>
    <t>DICE</t>
  </si>
  <si>
    <t>Blue</t>
  </si>
  <si>
    <t>Red</t>
  </si>
  <si>
    <t>Yellow</t>
  </si>
  <si>
    <t>Green</t>
  </si>
  <si>
    <t>Brown</t>
  </si>
  <si>
    <t>Grey</t>
  </si>
  <si>
    <t>Black</t>
  </si>
  <si>
    <t>DICE_SIDE</t>
  </si>
  <si>
    <t>SIDE</t>
  </si>
  <si>
    <t>RANGE</t>
  </si>
  <si>
    <t>SURGE</t>
  </si>
  <si>
    <t>HEART</t>
  </si>
  <si>
    <t>true</t>
  </si>
  <si>
    <t>MISS</t>
  </si>
  <si>
    <t>SHIELD</t>
  </si>
  <si>
    <t>HERO</t>
  </si>
  <si>
    <t>SPEED</t>
  </si>
  <si>
    <t>HEALTH</t>
  </si>
  <si>
    <t>STAMINA</t>
  </si>
  <si>
    <t>DEFENSE</t>
  </si>
  <si>
    <t>MIGHT</t>
  </si>
  <si>
    <t>KNOWLEDGE</t>
  </si>
  <si>
    <t>WILLPOWER</t>
  </si>
  <si>
    <t>AWARENESS</t>
  </si>
  <si>
    <t>Might</t>
  </si>
  <si>
    <t>Knowledge</t>
  </si>
  <si>
    <t>Willpower</t>
  </si>
  <si>
    <t>Awareness</t>
  </si>
  <si>
    <t>ATTRIBUTE</t>
  </si>
  <si>
    <t>EXPANSION</t>
  </si>
  <si>
    <t>IMAGE</t>
  </si>
  <si>
    <t>EXPERIENCE</t>
  </si>
  <si>
    <t>COST</t>
  </si>
  <si>
    <t>SKILL</t>
  </si>
  <si>
    <t>CLASS</t>
  </si>
  <si>
    <t>ITEM_TYPE</t>
  </si>
  <si>
    <t>Class</t>
  </si>
  <si>
    <t>Relic</t>
  </si>
  <si>
    <t>Act1</t>
  </si>
  <si>
    <t>Act2</t>
  </si>
  <si>
    <t>ITEM</t>
  </si>
  <si>
    <t>SEARCH</t>
  </si>
  <si>
    <t>TRAIT</t>
  </si>
  <si>
    <t>GOLD</t>
  </si>
  <si>
    <t>ATTACK_TYPE</t>
  </si>
  <si>
    <t>SEARCH_TRAIT</t>
  </si>
  <si>
    <t>ITEM_TRAIT</t>
  </si>
  <si>
    <t>ITEM_DICE</t>
  </si>
  <si>
    <t>COUNT</t>
  </si>
  <si>
    <t>INDEX</t>
  </si>
  <si>
    <t>D2E</t>
  </si>
  <si>
    <t>LoR</t>
  </si>
  <si>
    <t>DCK</t>
  </si>
  <si>
    <t>SoN</t>
  </si>
  <si>
    <t>MoR</t>
  </si>
  <si>
    <t>CoD</t>
  </si>
  <si>
    <t>GoD</t>
  </si>
  <si>
    <t>VoD</t>
  </si>
  <si>
    <t>LotW</t>
  </si>
  <si>
    <t>TT</t>
  </si>
  <si>
    <t>CotF</t>
  </si>
  <si>
    <t>OotO</t>
  </si>
  <si>
    <t>BotW</t>
  </si>
  <si>
    <t>Lair_of_the_Wyrm</t>
  </si>
  <si>
    <t>Labyrinth_of_Ruin</t>
  </si>
  <si>
    <t>The_Trollfens</t>
  </si>
  <si>
    <t>Shadow_of_Nerekhall</t>
  </si>
  <si>
    <t>Manor_of_Ravens</t>
  </si>
  <si>
    <t>Crusade_of_the_Forgotten</t>
  </si>
  <si>
    <t>Oath_of_the_Outcast</t>
  </si>
  <si>
    <t>Crown_of_Destiny</t>
  </si>
  <si>
    <t>Guardians_of_Deephall</t>
  </si>
  <si>
    <t>Visions_of_Dawn</t>
  </si>
  <si>
    <t>Bonds_of_the_Wild</t>
  </si>
  <si>
    <t>Ashrian</t>
  </si>
  <si>
    <t>Avric Albright</t>
  </si>
  <si>
    <t>Avric</t>
  </si>
  <si>
    <t>Grisban the Thirsty</t>
  </si>
  <si>
    <t>Syndrael</t>
  </si>
  <si>
    <t>Grisban</t>
  </si>
  <si>
    <t>Jain Fairwood</t>
  </si>
  <si>
    <t>Tomble Burrowell</t>
  </si>
  <si>
    <t>Leoric of the Book</t>
  </si>
  <si>
    <t>Widow Tarha</t>
  </si>
  <si>
    <t>Jain</t>
  </si>
  <si>
    <t>Tomble</t>
  </si>
  <si>
    <t>Leoric</t>
  </si>
  <si>
    <t>Tarha</t>
  </si>
  <si>
    <t>Reynhart the Worthy</t>
  </si>
  <si>
    <t>High Mage Quellen</t>
  </si>
  <si>
    <t>Reynhart</t>
  </si>
  <si>
    <t>Quellen</t>
  </si>
  <si>
    <t>Pathfinder Durik</t>
  </si>
  <si>
    <t>Logan Lashley</t>
  </si>
  <si>
    <t>Ulma Grimstone</t>
  </si>
  <si>
    <t>Dezra the Vile</t>
  </si>
  <si>
    <t>Durik</t>
  </si>
  <si>
    <t>Logan</t>
  </si>
  <si>
    <t>Ulma</t>
  </si>
  <si>
    <t>Dezra</t>
  </si>
  <si>
    <t>Roganna the Shade</t>
  </si>
  <si>
    <t>Augur Grison</t>
  </si>
  <si>
    <t>Orkell the Swift</t>
  </si>
  <si>
    <t>Tinashi the Wanderer</t>
  </si>
  <si>
    <t>Ravaella Lightfoot</t>
  </si>
  <si>
    <t>Rendiel</t>
  </si>
  <si>
    <t>Alys Raine</t>
  </si>
  <si>
    <t>Thaiden Mistpeak</t>
  </si>
  <si>
    <t>Roganna</t>
  </si>
  <si>
    <t>Augur</t>
  </si>
  <si>
    <t>Orkell</t>
  </si>
  <si>
    <t>Tinashi</t>
  </si>
  <si>
    <t>Ravaella</t>
  </si>
  <si>
    <t>Alys</t>
  </si>
  <si>
    <t>Thaiden</t>
  </si>
  <si>
    <t>Trenloe the Strong</t>
  </si>
  <si>
    <t>Laurel of Bloodwood</t>
  </si>
  <si>
    <t>Elder Mok</t>
  </si>
  <si>
    <t>Shiver</t>
  </si>
  <si>
    <t>Corbin</t>
  </si>
  <si>
    <t>Lindel</t>
  </si>
  <si>
    <t>Jaes the Exile</t>
  </si>
  <si>
    <t>Brother Gherinn</t>
  </si>
  <si>
    <t>Andira Runehand</t>
  </si>
  <si>
    <t>Astarra</t>
  </si>
  <si>
    <t>Tahlia</t>
  </si>
  <si>
    <t>Thetherys</t>
  </si>
  <si>
    <t>Lord Hauwthorne</t>
  </si>
  <si>
    <t>Mordrog</t>
  </si>
  <si>
    <t>Sahla</t>
  </si>
  <si>
    <t>Silhouette</t>
  </si>
  <si>
    <t>Ispher</t>
  </si>
  <si>
    <t>Master Thorn</t>
  </si>
  <si>
    <t>Nara the Fang</t>
  </si>
  <si>
    <t>Sir Valadir</t>
  </si>
  <si>
    <t>Trenloe</t>
  </si>
  <si>
    <t>Laurel</t>
  </si>
  <si>
    <t>Mok</t>
  </si>
  <si>
    <t>Jaes</t>
  </si>
  <si>
    <t>Gherinn</t>
  </si>
  <si>
    <t>Andira</t>
  </si>
  <si>
    <t>Hauwthorne</t>
  </si>
  <si>
    <t>Thorn</t>
  </si>
  <si>
    <t>Nara</t>
  </si>
  <si>
    <t>Valadir</t>
  </si>
  <si>
    <t>Berserker</t>
  </si>
  <si>
    <t>Knight</t>
  </si>
  <si>
    <t>Thief</t>
  </si>
  <si>
    <t>Wildlander</t>
  </si>
  <si>
    <t>Runemaster</t>
  </si>
  <si>
    <t>Necromancer</t>
  </si>
  <si>
    <t>Disciple</t>
  </si>
  <si>
    <t>Spiritspeaker</t>
  </si>
  <si>
    <t>Champion</t>
  </si>
  <si>
    <t>Geomancer</t>
  </si>
  <si>
    <t>Beastmaster</t>
  </si>
  <si>
    <t>Treasure Hunter</t>
  </si>
  <si>
    <t>Hexer</t>
  </si>
  <si>
    <t>Apothecary</t>
  </si>
  <si>
    <t>TreasureHunter</t>
  </si>
  <si>
    <t>Skirmisher</t>
  </si>
  <si>
    <t>Stalker</t>
  </si>
  <si>
    <t>Prophet</t>
  </si>
  <si>
    <t>Shadow Walker</t>
  </si>
  <si>
    <t>Conjurer</t>
  </si>
  <si>
    <t>Bard</t>
  </si>
  <si>
    <t>Marshal</t>
  </si>
  <si>
    <t>Bounty Hunter</t>
  </si>
  <si>
    <t>ShadowWalker</t>
  </si>
  <si>
    <t>BountyHunter</t>
  </si>
  <si>
    <t>Rage</t>
  </si>
  <si>
    <t>X</t>
  </si>
  <si>
    <t>Brute</t>
  </si>
  <si>
    <t>Counter Attack</t>
  </si>
  <si>
    <t>Cripple</t>
  </si>
  <si>
    <t>Charge</t>
  </si>
  <si>
    <t>Weapon Mastery</t>
  </si>
  <si>
    <t>Whirlwind</t>
  </si>
  <si>
    <t>Death Rage</t>
  </si>
  <si>
    <t>Execute</t>
  </si>
  <si>
    <t>CounterAttack</t>
  </si>
  <si>
    <t>WeaponMastery</t>
  </si>
  <si>
    <t>DeathRage</t>
  </si>
  <si>
    <t>Oath of Honor</t>
  </si>
  <si>
    <t>Advance</t>
  </si>
  <si>
    <t>Challenge</t>
  </si>
  <si>
    <t>Defend</t>
  </si>
  <si>
    <t>Defense Training</t>
  </si>
  <si>
    <t>Guard</t>
  </si>
  <si>
    <t>Shield Slam</t>
  </si>
  <si>
    <t>Inspiration</t>
  </si>
  <si>
    <t>Stalwart</t>
  </si>
  <si>
    <t>OathofHonor</t>
  </si>
  <si>
    <t>DefenseTraining</t>
  </si>
  <si>
    <t>ShieldSlam</t>
  </si>
  <si>
    <t>Greedy</t>
  </si>
  <si>
    <t>Appraisal</t>
  </si>
  <si>
    <t>Dirty Tricks</t>
  </si>
  <si>
    <t>Sneakly</t>
  </si>
  <si>
    <t>Caltrops</t>
  </si>
  <si>
    <t>Tumble</t>
  </si>
  <si>
    <t>Unseen</t>
  </si>
  <si>
    <t>Bushwhack</t>
  </si>
  <si>
    <t>Lurk</t>
  </si>
  <si>
    <t>DirtyTricks</t>
  </si>
  <si>
    <t>Nimble</t>
  </si>
  <si>
    <t>Accurate</t>
  </si>
  <si>
    <t>Danger Sense</t>
  </si>
  <si>
    <t>Eagle Eyes</t>
  </si>
  <si>
    <t>Bow Mastery</t>
  </si>
  <si>
    <t>First Strike</t>
  </si>
  <si>
    <t>Fleet of Foot</t>
  </si>
  <si>
    <t>Black Arrow</t>
  </si>
  <si>
    <t>Running Shot</t>
  </si>
  <si>
    <t>DangerSense</t>
  </si>
  <si>
    <t>EagleEyes</t>
  </si>
  <si>
    <t>BowMastery</t>
  </si>
  <si>
    <t>FirstStrike</t>
  </si>
  <si>
    <t>FleetofFoot</t>
  </si>
  <si>
    <t>BlackArrow</t>
  </si>
  <si>
    <t>RunningShot</t>
  </si>
  <si>
    <t>Runic Knowledge</t>
  </si>
  <si>
    <t>Exploding Rune</t>
  </si>
  <si>
    <t>Ghost Armor</t>
  </si>
  <si>
    <t>Inscribe Rune</t>
  </si>
  <si>
    <t>Iron Will</t>
  </si>
  <si>
    <t>Rune Mastery</t>
  </si>
  <si>
    <t>Runic Sorcery</t>
  </si>
  <si>
    <t>Break the Rune</t>
  </si>
  <si>
    <t>Quick Casting</t>
  </si>
  <si>
    <t>RunicKnowledge</t>
  </si>
  <si>
    <t>ExplodingRune</t>
  </si>
  <si>
    <t>GhostArmor</t>
  </si>
  <si>
    <t>InscribeRune</t>
  </si>
  <si>
    <t>IronWill</t>
  </si>
  <si>
    <t>RuneMastery</t>
  </si>
  <si>
    <t>RunicSorcery</t>
  </si>
  <si>
    <t>BreaktheRune</t>
  </si>
  <si>
    <t>QuickCasting</t>
  </si>
  <si>
    <t>Raise Dead</t>
  </si>
  <si>
    <t>Corpse Blast</t>
  </si>
  <si>
    <t>Deathly Haste</t>
  </si>
  <si>
    <t>Fury of Undeath</t>
  </si>
  <si>
    <t>Dark Pact</t>
  </si>
  <si>
    <t>Undead Might</t>
  </si>
  <si>
    <t>Vampiric Blood</t>
  </si>
  <si>
    <t>Army of Death</t>
  </si>
  <si>
    <t>Dying Command</t>
  </si>
  <si>
    <t>RaiseDead</t>
  </si>
  <si>
    <t>CorpseBlast</t>
  </si>
  <si>
    <t>DeathlyHaste</t>
  </si>
  <si>
    <t>FuryofUndeath</t>
  </si>
  <si>
    <t>DarkPact</t>
  </si>
  <si>
    <t>UndeadMight</t>
  </si>
  <si>
    <t>VampiricBlood</t>
  </si>
  <si>
    <t>ArmyofDeath</t>
  </si>
  <si>
    <t>DyingCommand</t>
  </si>
  <si>
    <t>Prayer of Healing</t>
  </si>
  <si>
    <t>Armor of Faith</t>
  </si>
  <si>
    <t>Blessed Strike</t>
  </si>
  <si>
    <t>Cleansing Touch</t>
  </si>
  <si>
    <t>Divine Fury</t>
  </si>
  <si>
    <t>Prayer of Peace</t>
  </si>
  <si>
    <t>Time of Need</t>
  </si>
  <si>
    <t>Holy Power</t>
  </si>
  <si>
    <t>Radiant Light</t>
  </si>
  <si>
    <t>PrayerofHealing</t>
  </si>
  <si>
    <t>ArmorofFaith</t>
  </si>
  <si>
    <t>BlessedStrike</t>
  </si>
  <si>
    <t>CleansingTouch</t>
  </si>
  <si>
    <t>DivineFury</t>
  </si>
  <si>
    <t>PrayerofPeace</t>
  </si>
  <si>
    <t>TimeofNeed</t>
  </si>
  <si>
    <t>HolyPower</t>
  </si>
  <si>
    <t>RadiantLight</t>
  </si>
  <si>
    <t>Stoneskin</t>
  </si>
  <si>
    <t>Drain Spirit</t>
  </si>
  <si>
    <t>Healing Rain</t>
  </si>
  <si>
    <t>Shared Pain</t>
  </si>
  <si>
    <t>Cloud of Mist</t>
  </si>
  <si>
    <t>Nature's Bounty</t>
  </si>
  <si>
    <t>Tempest</t>
  </si>
  <si>
    <t>Ancestor Spirits</t>
  </si>
  <si>
    <t>Vigor</t>
  </si>
  <si>
    <t>DrainSpirit</t>
  </si>
  <si>
    <t>HealingRain</t>
  </si>
  <si>
    <t>SharedPain</t>
  </si>
  <si>
    <t>CloudofMist</t>
  </si>
  <si>
    <t>NaturesBounty</t>
  </si>
  <si>
    <t>AncestorSpirits</t>
  </si>
  <si>
    <t>RULE_CODE</t>
  </si>
  <si>
    <t>Rune</t>
  </si>
  <si>
    <t>Magic</t>
  </si>
  <si>
    <t>Staff</t>
  </si>
  <si>
    <t>Axe</t>
  </si>
  <si>
    <t>Hammer</t>
  </si>
  <si>
    <t>Bow</t>
  </si>
  <si>
    <t>Blade</t>
  </si>
  <si>
    <t>Exotic</t>
  </si>
  <si>
    <t>Helmet</t>
  </si>
  <si>
    <t>Ring</t>
  </si>
  <si>
    <t>Trinket</t>
  </si>
  <si>
    <t>Light Armor</t>
  </si>
  <si>
    <t>Shield</t>
  </si>
  <si>
    <t>Heavy Armor</t>
  </si>
  <si>
    <t>Cloak</t>
  </si>
  <si>
    <t>Item</t>
  </si>
  <si>
    <t>Potion</t>
  </si>
  <si>
    <t>Special</t>
  </si>
  <si>
    <t>Boots</t>
  </si>
  <si>
    <t>Book</t>
  </si>
  <si>
    <t>HeavyArmor</t>
  </si>
  <si>
    <t>LightArmor</t>
  </si>
  <si>
    <t>Bogran the Shadow</t>
  </si>
  <si>
    <t>Grey Ker</t>
  </si>
  <si>
    <t>Landrec the Wise</t>
  </si>
  <si>
    <t>Lyssa</t>
  </si>
  <si>
    <t>Mad Carthos</t>
  </si>
  <si>
    <t>One Fist</t>
  </si>
  <si>
    <t>Red Scorpion</t>
  </si>
  <si>
    <t>Ronan of the Wild</t>
  </si>
  <si>
    <t>Steelhorns</t>
  </si>
  <si>
    <t>Varikas the Dead</t>
  </si>
  <si>
    <t>Vyrah the Falconer</t>
  </si>
  <si>
    <t>Bogran</t>
  </si>
  <si>
    <t>Ker</t>
  </si>
  <si>
    <t>Landrec</t>
  </si>
  <si>
    <t>Carthos</t>
  </si>
  <si>
    <t>OneFist</t>
  </si>
  <si>
    <t>RedScorpion</t>
  </si>
  <si>
    <t>Ronan</t>
  </si>
  <si>
    <t>Varikas</t>
  </si>
  <si>
    <t>Vyrah</t>
  </si>
  <si>
    <t>ABILITY_CODE</t>
  </si>
  <si>
    <t>FEAT_CODE</t>
  </si>
  <si>
    <t>Brother Glyr</t>
  </si>
  <si>
    <t>Nanok of the Blade</t>
  </si>
  <si>
    <t>Aurim</t>
  </si>
  <si>
    <t>Eliam</t>
  </si>
  <si>
    <t>Arvel Worldwalker</t>
  </si>
  <si>
    <t xml:space="preserve">Karnon </t>
  </si>
  <si>
    <t>Laughin Buldar</t>
  </si>
  <si>
    <t>Okaluk and Rakash</t>
  </si>
  <si>
    <t>Zyla</t>
  </si>
  <si>
    <t>Jonas the Kind</t>
  </si>
  <si>
    <t>Truthseer Kel</t>
  </si>
  <si>
    <t>Tobin Farslayer</t>
  </si>
  <si>
    <t>Challara</t>
  </si>
  <si>
    <t>Hugo the Glorious</t>
  </si>
  <si>
    <t>Krutsbeck</t>
  </si>
  <si>
    <t>Tatianna</t>
  </si>
  <si>
    <t>Kirga</t>
  </si>
  <si>
    <t>Glyr</t>
  </si>
  <si>
    <t>Nanok</t>
  </si>
  <si>
    <t>Arvel</t>
  </si>
  <si>
    <t>Buldar</t>
  </si>
  <si>
    <t>Okaluk</t>
  </si>
  <si>
    <t>Jonas</t>
  </si>
  <si>
    <t>Kel</t>
  </si>
  <si>
    <t>Tobin</t>
  </si>
  <si>
    <t>Hugo</t>
  </si>
  <si>
    <t>Treaty_of_Champions</t>
  </si>
  <si>
    <t>ToC</t>
  </si>
  <si>
    <t>One Hand</t>
  </si>
  <si>
    <t>Two Hands</t>
  </si>
  <si>
    <t>Armor</t>
  </si>
  <si>
    <t>Other</t>
  </si>
  <si>
    <t>OneHand</t>
  </si>
  <si>
    <t>TwoHands</t>
  </si>
  <si>
    <t>EQUIPMENT</t>
  </si>
  <si>
    <t>Iron Longsword</t>
  </si>
  <si>
    <t>Chipped Greataxe</t>
  </si>
  <si>
    <t>Iron Mace</t>
  </si>
  <si>
    <t>Oak Staff</t>
  </si>
  <si>
    <t>Arcane Bolt</t>
  </si>
  <si>
    <t>Yew Shortbow</t>
  </si>
  <si>
    <t>Throwing Knives</t>
  </si>
  <si>
    <t>Lucky Charm</t>
  </si>
  <si>
    <t>Worn Greatsword</t>
  </si>
  <si>
    <t>Horn of Courage</t>
  </si>
  <si>
    <t>Stasis Rune</t>
  </si>
  <si>
    <t>Leather Whip</t>
  </si>
  <si>
    <t>Smoking Vials</t>
  </si>
  <si>
    <t>Hunting Spear</t>
  </si>
  <si>
    <t>Skinning Knife</t>
  </si>
  <si>
    <t>Staff of the Grave</t>
  </si>
  <si>
    <t>Melee</t>
  </si>
  <si>
    <t>Ranged</t>
  </si>
  <si>
    <t>Knight Wooden Shield</t>
  </si>
  <si>
    <t>Disciple Wooden Shield</t>
  </si>
  <si>
    <t>IronLongsword</t>
  </si>
  <si>
    <t>KnightWoodenShield</t>
  </si>
  <si>
    <t>ChippedGreataxe</t>
  </si>
  <si>
    <t>IronMace</t>
  </si>
  <si>
    <t>DiscipleWoodenShield</t>
  </si>
  <si>
    <t>OakStaff</t>
  </si>
  <si>
    <t>ArcaneBolt</t>
  </si>
  <si>
    <t>ReapersScythe</t>
  </si>
  <si>
    <t>YewShortbow</t>
  </si>
  <si>
    <t>ThrowingKnives</t>
  </si>
  <si>
    <t>LuckyCharm</t>
  </si>
  <si>
    <t>WornGreatsword</t>
  </si>
  <si>
    <t>HornofCourage</t>
  </si>
  <si>
    <t>StasisRune</t>
  </si>
  <si>
    <t>TheDeadMansCompass</t>
  </si>
  <si>
    <t>LeatherWhip</t>
  </si>
  <si>
    <t>SmokingVials</t>
  </si>
  <si>
    <t>HuntingSpear</t>
  </si>
  <si>
    <t>SkinningKnife</t>
  </si>
  <si>
    <t>StaffoftheGrave</t>
  </si>
  <si>
    <t>Reaper''s Scythe</t>
  </si>
  <si>
    <t>The Dead Man''s Compass</t>
  </si>
  <si>
    <t>Iron Battleaxe</t>
  </si>
  <si>
    <t>Steel Broadsword</t>
  </si>
  <si>
    <t>Light Hammer</t>
  </si>
  <si>
    <t>Iron Spear</t>
  </si>
  <si>
    <t>Magic Staff</t>
  </si>
  <si>
    <t>Immolation</t>
  </si>
  <si>
    <t>Sunburst</t>
  </si>
  <si>
    <t>Elm Greatbow</t>
  </si>
  <si>
    <t>Crossbow</t>
  </si>
  <si>
    <t>Sling</t>
  </si>
  <si>
    <t>Iron Shield</t>
  </si>
  <si>
    <t>Heavy Cloak</t>
  </si>
  <si>
    <t>Leather Armor</t>
  </si>
  <si>
    <t>Chainmail</t>
  </si>
  <si>
    <t>Scorpion Helm</t>
  </si>
  <si>
    <t>Mana Weave</t>
  </si>
  <si>
    <t>Ring of Power</t>
  </si>
  <si>
    <t>Magma Wave</t>
  </si>
  <si>
    <t>Handbow</t>
  </si>
  <si>
    <t>Bearded Axe</t>
  </si>
  <si>
    <t>Mace of Aver</t>
  </si>
  <si>
    <t>Serpet Dagger</t>
  </si>
  <si>
    <t>Bow of Bone</t>
  </si>
  <si>
    <t>Teleportation Rune</t>
  </si>
  <si>
    <t>Poisoned Blowgun</t>
  </si>
  <si>
    <t>Shield of Light</t>
  </si>
  <si>
    <t>Rune Plate</t>
  </si>
  <si>
    <t>Elven Boots</t>
  </si>
  <si>
    <t>Halberd</t>
  </si>
  <si>
    <t>Flash Powder</t>
  </si>
  <si>
    <t>Thief''s Vest</t>
  </si>
  <si>
    <t>Jinn''s Lamp</t>
  </si>
  <si>
    <t>IronBattleaxe</t>
  </si>
  <si>
    <t>SteelBroadsword</t>
  </si>
  <si>
    <t>LightHammer</t>
  </si>
  <si>
    <t>IronSpear</t>
  </si>
  <si>
    <t>MagicStaff</t>
  </si>
  <si>
    <t>ElmGreatbow</t>
  </si>
  <si>
    <t>IronShield</t>
  </si>
  <si>
    <t>HeavyCloak</t>
  </si>
  <si>
    <t>LeatherArmor</t>
  </si>
  <si>
    <t>ScorpionHelm</t>
  </si>
  <si>
    <t>ManaWeave</t>
  </si>
  <si>
    <t>RingofPower</t>
  </si>
  <si>
    <t>MagmaWave</t>
  </si>
  <si>
    <t>FlashPowder</t>
  </si>
  <si>
    <t>BeardedAxe</t>
  </si>
  <si>
    <t>MaceofAver</t>
  </si>
  <si>
    <t>SerpetDagger</t>
  </si>
  <si>
    <t>BowofBone</t>
  </si>
  <si>
    <t>TeleportationRune</t>
  </si>
  <si>
    <t>PoisonedBlowgun</t>
  </si>
  <si>
    <t>ShieldofLight</t>
  </si>
  <si>
    <t>ThiefsVest</t>
  </si>
  <si>
    <t>RunePlate</t>
  </si>
  <si>
    <t>ElvenBoots</t>
  </si>
  <si>
    <t>JinnsLamp</t>
  </si>
  <si>
    <t>Dwarven Firebomb</t>
  </si>
  <si>
    <t>DwarvenFirebomb</t>
  </si>
  <si>
    <t>Steel Greatsword</t>
  </si>
  <si>
    <t>Grinding Axe</t>
  </si>
  <si>
    <t>Mace of Kellos</t>
  </si>
  <si>
    <t>Dragontooth Hammer</t>
  </si>
  <si>
    <t>Latari Longbow</t>
  </si>
  <si>
    <t>Lightning Strike</t>
  </si>
  <si>
    <t>Ice Storm</t>
  </si>
  <si>
    <t>Heavy Steel Shield</t>
  </si>
  <si>
    <t>Elven Cloack</t>
  </si>
  <si>
    <t>Demonhide Leather</t>
  </si>
  <si>
    <t>Platemail</t>
  </si>
  <si>
    <t>Iron-Bound Ring</t>
  </si>
  <si>
    <t>Tival Crystal</t>
  </si>
  <si>
    <t>Scalemail</t>
  </si>
  <si>
    <t>Bow of the Sky</t>
  </si>
  <si>
    <t>Merciful Boots</t>
  </si>
  <si>
    <t>Inscribed Robes</t>
  </si>
  <si>
    <t>Staff of Kellos</t>
  </si>
  <si>
    <t>Black Iron Helm</t>
  </si>
  <si>
    <t>Bow of the Eclipse</t>
  </si>
  <si>
    <t>Cloak of Deception</t>
  </si>
  <si>
    <t>Iron Claws</t>
  </si>
  <si>
    <t>Obsidian Greataxe</t>
  </si>
  <si>
    <t>Obsidian Scalemail</t>
  </si>
  <si>
    <t>Rage Blade</t>
  </si>
  <si>
    <t>Rune of Misery</t>
  </si>
  <si>
    <t>Shroud of Dusk</t>
  </si>
  <si>
    <t>Staff of the Wild</t>
  </si>
  <si>
    <t>SteelGreatsword</t>
  </si>
  <si>
    <t>GrindingAxe</t>
  </si>
  <si>
    <t>MaceofKellos</t>
  </si>
  <si>
    <t>DragontoothHammer</t>
  </si>
  <si>
    <t>LatariLongbow</t>
  </si>
  <si>
    <t>LightningStrike</t>
  </si>
  <si>
    <t>IceStorm</t>
  </si>
  <si>
    <t>HeavySteelShield</t>
  </si>
  <si>
    <t>ElvenCloack</t>
  </si>
  <si>
    <t>DemonhideLeather</t>
  </si>
  <si>
    <t>IronBoundRing</t>
  </si>
  <si>
    <t>TivalCrystal</t>
  </si>
  <si>
    <t>BowoftheSky</t>
  </si>
  <si>
    <t>MercifulBoots</t>
  </si>
  <si>
    <t>InscribedRobes</t>
  </si>
  <si>
    <t>StaffofKellos</t>
  </si>
  <si>
    <t>BlackIronHelm</t>
  </si>
  <si>
    <t>BowoftheEclipse</t>
  </si>
  <si>
    <t>CloakofDeception</t>
  </si>
  <si>
    <t>IronClaws</t>
  </si>
  <si>
    <t>ObsidianGreataxe</t>
  </si>
  <si>
    <t>ObsidianScalemail</t>
  </si>
  <si>
    <t>RageBlade</t>
  </si>
  <si>
    <t>RuneofMisery</t>
  </si>
  <si>
    <t>ShroudofDusk</t>
  </si>
  <si>
    <t>StaffoftheWild</t>
  </si>
  <si>
    <t>Shield of the Dark God</t>
  </si>
  <si>
    <t>Trueshot</t>
  </si>
  <si>
    <t>Staff of Light</t>
  </si>
  <si>
    <t>The Shadow Rune</t>
  </si>
  <si>
    <t>Dawnblade</t>
  </si>
  <si>
    <t>Aurium Mail</t>
  </si>
  <si>
    <t>Sun Stone</t>
  </si>
  <si>
    <t>Living Heart</t>
  </si>
  <si>
    <t>Gauntlets of Power</t>
  </si>
  <si>
    <t>ShieldoftheDarkGod</t>
  </si>
  <si>
    <t>FortunasDice</t>
  </si>
  <si>
    <t>StaffofLight</t>
  </si>
  <si>
    <t>TheShadowRune</t>
  </si>
  <si>
    <t>ValyndrasBane</t>
  </si>
  <si>
    <t>AuriumMail</t>
  </si>
  <si>
    <t>SunStone</t>
  </si>
  <si>
    <t>LivingHeart</t>
  </si>
  <si>
    <t>GauntletsofPower</t>
  </si>
  <si>
    <t>Fortuna''s Dice</t>
  </si>
  <si>
    <t>Valyndra''s Bane</t>
  </si>
  <si>
    <t>Thief Lucky Charm</t>
  </si>
  <si>
    <t>ThiefLuckyCharm</t>
  </si>
  <si>
    <t>archetype.warrior</t>
  </si>
  <si>
    <t>archetype.healer</t>
  </si>
  <si>
    <t>archetype.mage</t>
  </si>
  <si>
    <t>archetype.scout</t>
  </si>
  <si>
    <t>dicetype.attack</t>
  </si>
  <si>
    <t>dicetype.power</t>
  </si>
  <si>
    <t>dicetype.defense</t>
  </si>
  <si>
    <t>dice.blue</t>
  </si>
  <si>
    <t>dice.red</t>
  </si>
  <si>
    <t>dice.yellow</t>
  </si>
  <si>
    <t>dice.green</t>
  </si>
  <si>
    <t>dice.brown</t>
  </si>
  <si>
    <t>dice.grey</t>
  </si>
  <si>
    <t>dice.black</t>
  </si>
  <si>
    <t>Guerrier</t>
  </si>
  <si>
    <t>Soigneur</t>
  </si>
  <si>
    <t>Éclaireur</t>
  </si>
  <si>
    <t>Attaque</t>
  </si>
  <si>
    <t>Pouvoir</t>
  </si>
  <si>
    <t>Défense</t>
  </si>
  <si>
    <t>Bleu</t>
  </si>
  <si>
    <t>Rouge</t>
  </si>
  <si>
    <t>Jaune</t>
  </si>
  <si>
    <t>Vert</t>
  </si>
  <si>
    <t>Marron</t>
  </si>
  <si>
    <t>Gris</t>
  </si>
  <si>
    <t>Noir</t>
  </si>
  <si>
    <t>attribute.might</t>
  </si>
  <si>
    <t>attribute.knowledge</t>
  </si>
  <si>
    <t>attribute.willpower</t>
  </si>
  <si>
    <t>attribute.awareness</t>
  </si>
  <si>
    <t>Puissance</t>
  </si>
  <si>
    <t>Conaissance</t>
  </si>
  <si>
    <t>Volonté</t>
  </si>
  <si>
    <t>Perception</t>
  </si>
  <si>
    <t>expansion.d2e</t>
  </si>
  <si>
    <t>expansion.dck</t>
  </si>
  <si>
    <t>expansion.lotw</t>
  </si>
  <si>
    <t>expansion.lor</t>
  </si>
  <si>
    <t>expansion.tt</t>
  </si>
  <si>
    <t>expansion.son</t>
  </si>
  <si>
    <t>expansion.mor</t>
  </si>
  <si>
    <t>expansion.ooto</t>
  </si>
  <si>
    <t>expansion.cod</t>
  </si>
  <si>
    <t>expansion.cotf</t>
  </si>
  <si>
    <t>expansion.god</t>
  </si>
  <si>
    <t>expansion.vod</t>
  </si>
  <si>
    <t>expansion.botw</t>
  </si>
  <si>
    <t>expansion.toc</t>
  </si>
  <si>
    <t>Lair of the Wyrm</t>
  </si>
  <si>
    <t>The Trollfens</t>
  </si>
  <si>
    <t>Manor of Ravens</t>
  </si>
  <si>
    <t>Labyrinth of Ruin</t>
  </si>
  <si>
    <t>Shadow of Nerekhall</t>
  </si>
  <si>
    <t>Crusade of the Forgotten</t>
  </si>
  <si>
    <t>Oath of the Outcast</t>
  </si>
  <si>
    <t>Crown of Destiny</t>
  </si>
  <si>
    <t>Guardians of Deephall</t>
  </si>
  <si>
    <t>Visions of Dawn</t>
  </si>
  <si>
    <t>Bonds of the Wild</t>
  </si>
  <si>
    <t>Treaty of Champions</t>
  </si>
  <si>
    <t>Descent: Journeys in the Dark Second Edition</t>
  </si>
  <si>
    <t>Conversion Kit</t>
  </si>
  <si>
    <t>Mists of Bilehall</t>
  </si>
  <si>
    <t>Stewards of the Secret</t>
  </si>
  <si>
    <t>Kyndrithul</t>
  </si>
  <si>
    <t>Zarihell</t>
  </si>
  <si>
    <t>Ardus Ix'Erebus</t>
  </si>
  <si>
    <t>Descent : Voyages dans les Ténèbres, Seconde Édition</t>
  </si>
  <si>
    <t>L'Antre du Wyrm</t>
  </si>
  <si>
    <t>Le Labyrinthe des Ruines</t>
  </si>
  <si>
    <t>Les Marais du Troll</t>
  </si>
  <si>
    <t>L’Ombre de Nerekhall</t>
  </si>
  <si>
    <t>Le Manoir aux Corbeaux</t>
  </si>
  <si>
    <t>Le Serment de l’Exilée</t>
  </si>
  <si>
    <t>La Couronne du Destin</t>
  </si>
  <si>
    <t>La Croisade des Oubliés</t>
  </si>
  <si>
    <t>Gardiens de Castel-Fosse</t>
  </si>
  <si>
    <t>Visions de l'Aube</t>
  </si>
  <si>
    <t>À l’État Sauvage</t>
  </si>
  <si>
    <t>Splig</t>
  </si>
  <si>
    <t>Belthir</t>
  </si>
  <si>
    <t>Zachareth</t>
  </si>
  <si>
    <t>Alric Farrow</t>
  </si>
  <si>
    <t>Merick Farrow</t>
  </si>
  <si>
    <t>Eliza Farrow</t>
  </si>
  <si>
    <t>Valyndra</t>
  </si>
  <si>
    <t>Raythen</t>
  </si>
  <si>
    <t>Serena</t>
  </si>
  <si>
    <t>Ariad</t>
  </si>
  <si>
    <t>Queen Ariad</t>
  </si>
  <si>
    <t>Bol'Goreth</t>
  </si>
  <si>
    <t>Rylan Olliven</t>
  </si>
  <si>
    <t>Verminous</t>
  </si>
  <si>
    <t>Tristayne Olliven</t>
  </si>
  <si>
    <t>Gargan Mirklace</t>
  </si>
  <si>
    <t>Skarn</t>
  </si>
  <si>
    <t>hero.ashrian.d2e</t>
  </si>
  <si>
    <t>hero.avric.d2e</t>
  </si>
  <si>
    <t>hero.grisban.d2e</t>
  </si>
  <si>
    <t>hero.jain.d2e</t>
  </si>
  <si>
    <t>hero.leoric.d2e</t>
  </si>
  <si>
    <t>hero.syndrael.d2e</t>
  </si>
  <si>
    <t>hero.tomble.d2e</t>
  </si>
  <si>
    <t>hero.tarha.d2e</t>
  </si>
  <si>
    <t>hero.quellen.lotw</t>
  </si>
  <si>
    <t>hero.reynhart.lotw</t>
  </si>
  <si>
    <t>hero.dezra.lor</t>
  </si>
  <si>
    <t>hero.logan.lor</t>
  </si>
  <si>
    <t>hero.durik.lor</t>
  </si>
  <si>
    <t>hero.ulma.lor</t>
  </si>
  <si>
    <t>hero.augur.tt</t>
  </si>
  <si>
    <t>hero.roganna.tt</t>
  </si>
  <si>
    <t>hero.orkell.son</t>
  </si>
  <si>
    <t>hero.ravaella.son</t>
  </si>
  <si>
    <t>hero.rendiel.son</t>
  </si>
  <si>
    <t>hero.tinashi.son</t>
  </si>
  <si>
    <t>hero.alys.mor</t>
  </si>
  <si>
    <t>hero.thaiden.mor</t>
  </si>
  <si>
    <t>hero.mok.ooto</t>
  </si>
  <si>
    <t>hero.laurel.ooto</t>
  </si>
  <si>
    <t>hero.shiver.ooto</t>
  </si>
  <si>
    <t>hero.trenloe.ooto</t>
  </si>
  <si>
    <t>hero.gherinn.cod</t>
  </si>
  <si>
    <t>hero.corbin.cod</t>
  </si>
  <si>
    <t>hero.jaes.cod</t>
  </si>
  <si>
    <t>hero.lindel.cod</t>
  </si>
  <si>
    <t>hero.andira.cotf</t>
  </si>
  <si>
    <t>hero.astarra.cotf</t>
  </si>
  <si>
    <t>hero.tahlia.cotf</t>
  </si>
  <si>
    <t>hero.thetherys.cotf</t>
  </si>
  <si>
    <t>hero.hauwthorne.god</t>
  </si>
  <si>
    <t>hero.mordrog.god</t>
  </si>
  <si>
    <t>hero.sahla.god</t>
  </si>
  <si>
    <t>hero.silhouette.god</t>
  </si>
  <si>
    <t>hero.ispher.vod</t>
  </si>
  <si>
    <t>hero.thorn.vod</t>
  </si>
  <si>
    <t>hero.nara.vod</t>
  </si>
  <si>
    <t>hero.valadir.vod</t>
  </si>
  <si>
    <t>hero.andira.dck</t>
  </si>
  <si>
    <t>hero.astarra.dck</t>
  </si>
  <si>
    <t>hero.bogran.dck</t>
  </si>
  <si>
    <t>hero.mok.dck</t>
  </si>
  <si>
    <t>hero.ker.dck</t>
  </si>
  <si>
    <t>hero.ispher.dck</t>
  </si>
  <si>
    <t>hero.jaes.dck</t>
  </si>
  <si>
    <t>hero.landrec.dck</t>
  </si>
  <si>
    <t>hero.lyssa.dck</t>
  </si>
  <si>
    <t>hero.carthos.dck</t>
  </si>
  <si>
    <t>hero.mordrog.dck</t>
  </si>
  <si>
    <t>hero.onefist.dck</t>
  </si>
  <si>
    <t>hero.redscorpion.dck</t>
  </si>
  <si>
    <t>hero.ronan.dck</t>
  </si>
  <si>
    <t>hero.silhouette.dck</t>
  </si>
  <si>
    <t>hero.valadir.dck</t>
  </si>
  <si>
    <t>hero.steelhorns.dck</t>
  </si>
  <si>
    <t>hero.trenloe.dck</t>
  </si>
  <si>
    <t>hero.varikas.dck</t>
  </si>
  <si>
    <t>hero.vyrah.dck</t>
  </si>
  <si>
    <t>hero.glyr.dck</t>
  </si>
  <si>
    <t>hero.laurel.dck</t>
  </si>
  <si>
    <t>hero.hauwthorne.dck</t>
  </si>
  <si>
    <t>hero.thorn.dck</t>
  </si>
  <si>
    <t>hero.nanok.dck</t>
  </si>
  <si>
    <t>hero.thetherys.dck</t>
  </si>
  <si>
    <t>hero.aurim.dck</t>
  </si>
  <si>
    <t>hero.corbin.dck</t>
  </si>
  <si>
    <t>hero.eliam.dck</t>
  </si>
  <si>
    <t>hero.kirga.dck</t>
  </si>
  <si>
    <t>hero.sahla.dck</t>
  </si>
  <si>
    <t>hero.tahlia.dck</t>
  </si>
  <si>
    <t>hero.arvel.dck</t>
  </si>
  <si>
    <t>hero.karnon .dck</t>
  </si>
  <si>
    <t>hero.buldar.dck</t>
  </si>
  <si>
    <t>hero.okaluk.dck</t>
  </si>
  <si>
    <t>hero.shiver.dck</t>
  </si>
  <si>
    <t>hero.zyla.dck</t>
  </si>
  <si>
    <t>hero.jonas.dck</t>
  </si>
  <si>
    <t>hero.nara.dck</t>
  </si>
  <si>
    <t>hero.tobin.dck</t>
  </si>
  <si>
    <t>hero.kel.dck</t>
  </si>
  <si>
    <t>hero.gherinn.dck</t>
  </si>
  <si>
    <t>hero.challara.dck</t>
  </si>
  <si>
    <t>hero.hugo.dck</t>
  </si>
  <si>
    <t>hero.krutsbeck.dck</t>
  </si>
  <si>
    <t>hero.lindel.dck</t>
  </si>
  <si>
    <t>hero.tatianna.dck</t>
  </si>
  <si>
    <t>hero.challara.botw</t>
  </si>
  <si>
    <t>hero.lyssa.botw</t>
  </si>
  <si>
    <t>hero.ronan.botw</t>
  </si>
  <si>
    <t>hero.vyrah.botw</t>
  </si>
  <si>
    <t>Kit de Conversion</t>
  </si>
  <si>
    <t>expansion.mob</t>
  </si>
  <si>
    <t>expansion.sots</t>
  </si>
  <si>
    <t>AlricFarrow</t>
  </si>
  <si>
    <t>MerickFarrow</t>
  </si>
  <si>
    <t>ElizaFarrow</t>
  </si>
  <si>
    <t>QueenAriad</t>
  </si>
  <si>
    <t>BolGoreth</t>
  </si>
  <si>
    <t>RylanOlliven</t>
  </si>
  <si>
    <t>TristayneOlliven</t>
  </si>
  <si>
    <t>GarganMirklace</t>
  </si>
  <si>
    <t>ArdusIxErebus</t>
  </si>
  <si>
    <t>Avric Touvif</t>
  </si>
  <si>
    <t>Grisban l'Assoiffé</t>
  </si>
  <si>
    <t>Jain Boisjuste</t>
  </si>
  <si>
    <t>Leoric l'Érudit</t>
  </si>
  <si>
    <t>Tomble Terrier</t>
  </si>
  <si>
    <t>Tahra la Veuve</t>
  </si>
  <si>
    <t>Haut Mage Quellen</t>
  </si>
  <si>
    <t>Reynhart le Méritant</t>
  </si>
  <si>
    <t>Dezra la Scandaleuse</t>
  </si>
  <si>
    <t>Durik l'Eclaireur</t>
  </si>
  <si>
    <t>Ulma Tristepierre</t>
  </si>
  <si>
    <t>Augur Grisom</t>
  </si>
  <si>
    <t>Roganna l'Ombre</t>
  </si>
  <si>
    <t>Mok le Spirite</t>
  </si>
  <si>
    <t>Laurel de Boisanglant</t>
  </si>
  <si>
    <t>Trenloe le Puissant</t>
  </si>
  <si>
    <t>Frère Gherinn</t>
  </si>
  <si>
    <t>Jaes l'Exilé</t>
  </si>
  <si>
    <t>Andira Main Runique</t>
  </si>
  <si>
    <t>Lord Hawthorne</t>
  </si>
  <si>
    <t>Maître Thorn</t>
  </si>
  <si>
    <t>Nara le Crochet</t>
  </si>
  <si>
    <t>Bogran l'Ombre</t>
  </si>
  <si>
    <t>Ker le Gris</t>
  </si>
  <si>
    <t>Landrec le Sage</t>
  </si>
  <si>
    <t>Carthos le Fou</t>
  </si>
  <si>
    <t>Une Main</t>
  </si>
  <si>
    <t>Scorpion Rouge</t>
  </si>
  <si>
    <t>Ronan le Sauvage</t>
  </si>
  <si>
    <t>Cornes d'Acier</t>
  </si>
  <si>
    <t>Varikas le Mort</t>
  </si>
  <si>
    <t>Vyrah le Fauconnier</t>
  </si>
  <si>
    <t>Frère Glyr</t>
  </si>
  <si>
    <t>Nanok de la Lame</t>
  </si>
  <si>
    <t>Arvel Marcheurmonde</t>
  </si>
  <si>
    <t>Karnon</t>
  </si>
  <si>
    <t>Buldar le Rigolard</t>
  </si>
  <si>
    <t>Okaluk et Rakash</t>
  </si>
  <si>
    <t>Jonas le Gentil</t>
  </si>
  <si>
    <t>Tobin Tueurdeloin</t>
  </si>
  <si>
    <t>Kel la Voyante</t>
  </si>
  <si>
    <t>Hugo le Magnifique</t>
  </si>
  <si>
    <t>Krutzbeck</t>
  </si>
  <si>
    <t>hero.ker.toc</t>
  </si>
  <si>
    <t>hero.jonas.toc</t>
  </si>
  <si>
    <t>hero.krutsbeck.toc</t>
  </si>
  <si>
    <t>hero.zyla.toc</t>
  </si>
  <si>
    <t>Stewards_of_the_Secret</t>
  </si>
  <si>
    <t>SotS</t>
  </si>
  <si>
    <t>Alys Bruyne</t>
  </si>
  <si>
    <t>Thaiden Montbrume</t>
  </si>
  <si>
    <t>Orkell le Vif</t>
  </si>
  <si>
    <t>Tinashi la Voyageuse</t>
  </si>
  <si>
    <t>Ravaella Piedléger</t>
  </si>
  <si>
    <t>Quand un monstre mineur commence son activation adjacent à vous, il est Sonné.</t>
  </si>
  <si>
    <t>Chaque héros à 3 case ou moins de vous (vous y compris) gagne " ± : récupérez 1 ≥ " à tous les jets d'attaque.</t>
  </si>
  <si>
    <t>Chaque fois que vous effectuez une action  repos, vous pouvez immédiatement vous défausser d'une carte Condition.</t>
  </si>
  <si>
    <t>Quand vous subissez des ≥ d'une attaque, vous pouvez choisir de subir tout ou une partie de ce montant en ∏ à la place. Vous ne pouvez pas subir plus de ∏ que votre Endurance.</t>
  </si>
  <si>
    <t>Chaque monstre à 3 cases ou moins de vous inflige -1 ≥ à tous les jets d'attaque (jusqu'à un minimum de 1).</t>
  </si>
  <si>
    <t>Si vous ne vous êtes pas déplacé à ce tour, vous récupérez 2 ∏ à la fin de votre tour.</t>
  </si>
  <si>
    <t>Si vous êtes attaqué quand vous êtes adjacent à au moins un autre héros, vous pouvez choisir un héros adjacent et ajouter la réserve de défense de ce héros à la vôtre.</t>
  </si>
  <si>
    <t>Une fois par round, après avoir lancé les dés pour une attaque, vous pouvez relancer 1 dé d'attaque ou de pouvoir. Vous devez garder le nouveau résultat.</t>
  </si>
  <si>
    <t>Au début de votre tour, vous pouvez choisir un autre héros à 3 cases ou moins de vous. Si celui-ci au au moins 1 pion Fatigue sur sa fiche, vous récupéréz 1 ∏. S'il a un  nombre de pion  Fatigue égal à son Endurance, vous récupérez 2 ∏.</t>
  </si>
  <si>
    <t>Si vous obtenez un X sur un jet d'attaque, vous pouvez choisir de subir 1 ∏ pour relancer 1 dé d'attaque. Limité à 1 fois par attaque.</t>
  </si>
  <si>
    <t>Chaque fois qu'un  héros à 3 case ou moins de vous récupère au moins 1 ≥, vous vous soignez d'1 ≥. Chaque fois qu'un  héros à 3 case ou moins de vous récupère au moins 1 ∏, vous vous soignez d'1 ∏.</t>
  </si>
  <si>
    <t>Chaque fois que vous faites une attaque à distance et que le total de portée est plus que ce qui est nécessaire pour atteindre votre cible, infligez +1 ≥.</t>
  </si>
  <si>
    <t>Les monstres doivent dépenser 1 point de mouvement supplémentaire pour entrer dans une case adjacente à vous.</t>
  </si>
  <si>
    <t>Chacune de vos attaques gagne : +1 ≥
À chaque fois que vous êtes touchés par une attaque, ajoutez 1 ≤ à votre jet de défense.</t>
  </si>
  <si>
    <t>Chaque fois que vous faites une attaque, avant de lancer les dés, vous pouvez subir 1 ≥ pour ajouter +1 ≥ aux résultats.</t>
  </si>
  <si>
    <t>Chaque fois que vous subissez au moins 2 ≥, vous subissez 1 ≥ de moins.</t>
  </si>
  <si>
    <t>Vous pouvez toujours vous équiper de runes, quelles que soient les limitations de votre armure. Vous gagnez +1 en Endurance par rune dont vous êtes équipé.</t>
  </si>
  <si>
    <t>Quand vous faites un test d'attribut, vous lancez 2 dés de défense gris au lieu d'un dé de défense gris et d'un dés de défense noir.</t>
  </si>
  <si>
    <t xml:space="preserve">Each time a hero within 3 spaces of you suffers 1 or more Heart from an attack, the figure that performed the attack suffers 1 Heart. </t>
  </si>
  <si>
    <t>Once per round, you may spend 1 movement point to remove your figure from the map and place it in an empty space adjacent to 1 hero who is within 3 spaces of you.</t>
  </si>
  <si>
    <t>Après avoir vaincu un monstre, vous recevez 2 points de mouvement.</t>
  </si>
  <si>
    <t xml:space="preserve">Each time you perform an attack, you may roll your attack dice before you declare the target. If any attack dice are added after you declare the target, roll those dice during the Roll Dice step. </t>
  </si>
  <si>
    <t>Each time you perform an attack with a Melee weapon, that attacks gains Reach.</t>
  </si>
  <si>
    <t>Each time you suffer 1 or more Heart, you may recover 1 Fatigue.</t>
  </si>
  <si>
    <t xml:space="preserve">At the start of your turn, you may test Willpower. If you pass, discard 1 condition from 1 figure within 3 spaces of you. Then, choose 1 figure within 3 spaces of you to gain that condition. </t>
  </si>
  <si>
    <t xml:space="preserve"> Each time you perform an attack and roll an X result, choose 1 monster adjacent to you. That monster suffers Heart equal to 1 plus the number of weapons you have equipped. </t>
  </si>
  <si>
    <t xml:space="preserve">You cannot be Poisoned. At the start of your turn, recover 2 Heart. </t>
  </si>
  <si>
    <t xml:space="preserve">Each of your attacks gains:
Surge: After resolving this attack, you may choose an empty space within 2 spaces of you and place your figure in the chosen space. </t>
  </si>
  <si>
    <t xml:space="preserve">Once per round, after you defeat a monster with a Melee weapon, before removing its figure from the map, you may place your figure in any empty space adjacent to that monster. </t>
  </si>
  <si>
    <t>Une fois par tour, après avoir lancé les dés, vous pouvez subir 1 ∏ pour ajouter 1 ± à votre jet d'attaque.</t>
  </si>
  <si>
    <t>Chaque fois que vous subissez au moins 1 ≥ d'un personnage adjacent, ce personnage subit 1 ≥.</t>
  </si>
  <si>
    <t>Une fois par tour, vous pouvez dépenser 1  point de mouvement pour choisir un héros à 3 cases ou moins et vous déplacer sur une case vide adjacente à ce héros.</t>
  </si>
  <si>
    <t>Chaque fois que vous attaquez un monstre adjacent à un autre héros, votre attaque gagne +1 ≥.</t>
  </si>
  <si>
    <t>Si vous ne faites qu'une action durant votre tour, plus tard durant ce round vous pourrez effectuer un second tour, au cours duquel vous n'aurez qu'une action. Votre second tour doit se dérouler après le tour d'un héros et avant le tour du Seigneur du Mal.</t>
  </si>
  <si>
    <t>Vous ne pouvez pas être Empoisonné. Au début de votre tour, soignez 1 ≥.</t>
  </si>
  <si>
    <t>Chaque vois que vous attaquez et que vous n'obtenez pas au moins 1 ±, gagnez 1 ±.</t>
  </si>
  <si>
    <t>Chaque fois que vous êtes attaqué, vous pouvez relancer 1 de vos dés de défense. Vous devez conserver le nouveau résultat.</t>
  </si>
  <si>
    <t>Une fois par tour, quand vous utilisez une compétence qui coûte 1 ∏, diminuez le coût à 0 ∏.</t>
  </si>
  <si>
    <t>Chaque fois que vous subissez des ≥, vous pouvez vous soigner d'1 ∏.</t>
  </si>
  <si>
    <t>Vous ne pouvez être équippé de plus d'un symbole main. À chacun de vos tours, vous pouvez effectuer une attaque de corps à corps gratuite en utilisant 1 dé d'attaque bleu et 1 dé de pouvoir jaune (cela ne coûte pas d'action).</t>
  </si>
  <si>
    <t>À la fin de votre tour, vous pouvez subir 1 ∏ pour vous soigner d'1 ≥, ou subir 1 ≥ pour vous soigner d'1 ∏.</t>
  </si>
  <si>
    <t>Vous avez le familier Pico. Au début de chaque rencontre, placez le pion familier Pico sur votre fiche de héros. Un héros peut donner Pico à un réros adjacent en respectant les règles normales d'échange d'objets.</t>
  </si>
  <si>
    <t>Chaque fois que vous obtenez un X à votre jet d'attaque, vous pouvez infliger 1 ≥ à un monstre qui vous est adjacent.</t>
  </si>
  <si>
    <t>Si vous effectuez 2 actions de mouvement durant votre tour, vous pouvez subir 1 ∏ afin d'effectuer une attaque à la fin de votre tour.</t>
  </si>
  <si>
    <t>Chaque fois que vous attaquez, vous pouvez relancer 1 dé de pouvoir. Limité à une fois par attaque.</t>
  </si>
  <si>
    <t>Au début de votre tour, soignez-vous d'1 ∏.</t>
  </si>
  <si>
    <t>Vous avez le familier Ciel. Au début de votre tour, si Ciel n'est pas sur le plateau, placez-le dans votre case.</t>
  </si>
  <si>
    <t>En plus de vos deux actions par tour, vous recevez toujours 2 points de mouvement.</t>
  </si>
  <si>
    <t>Quand vous attaquez avec une arme de corps à corps, chacune de vos attaques gagne Allonge.</t>
  </si>
  <si>
    <t>Chacune de vos attaques gagne :
± : déplacez-vous de 2 cases après la résolution de cette attaque.</t>
  </si>
  <si>
    <t>Si vous n'êtes pas équipé d'une armure, chacune de vos attaque gagne 1 ±.</t>
  </si>
  <si>
    <t>Vous pouvez toujour lancer vos dés d'attaque avant que votre cible ne lance ses dés de défense. Après avoir lancés vos dés d'attaque, vous pouvez choisir une autre cible légale. Cette nouvelle attaque utilise les résultats obtenus.</t>
  </si>
  <si>
    <t>Chaque fois que vous utilisez une Potion, tous les héros adjacent à vous ainsi que vous-même êtes affectés.</t>
  </si>
  <si>
    <t>Quand vous êtes équipé de deux armes de corps à corps, à chaque fois que vous attaquez un monstre adjacent et que vous n'obtenez pas de X, infliges 1 ≥ à un autre monstre qui vous est adjacent.</t>
  </si>
  <si>
    <t>Un monstre ne peut vous cibler avec une attaque que s'il n'y a pas d'autre héros plus proche de ce monstre et dans sa ligne de vue.</t>
  </si>
  <si>
    <t>Au début de votre tour vous pouvez faire un test π. En case de réussite, défaussez 1 carte Condition sur vous-même ou un héros adjacent.</t>
  </si>
  <si>
    <t>Quand vous échouez à un test d'attribut, vous pouvez le retenter. Limité à une fois par round.</t>
  </si>
  <si>
    <t>Chaque fois qu'un monstre vous attaque, après avoir lancé les dés, vous pouvez subir 1 ∏ pour annuler 1 ± obtenu lors de cette attaque.</t>
  </si>
  <si>
    <t>Vous pouvez traiter une de vos armes de corps à corps dont vous êtes équipé comme si elle avait 1 seul symbole main (même si elle a 2 symboles main).</t>
  </si>
  <si>
    <t>En plus de vos deux actions par tour, vous recevez toujours 4 points de mouvement.</t>
  </si>
  <si>
    <t>Vous ignorez tous les personnages et les terrains lors de vos déplacements. Vous devez terminer votre mouvement dans une case vide.</t>
  </si>
  <si>
    <t>Les personnages et les obstacles ne bloquent pas votre ligne de vue. Les portes fermées bloquent toujours votre ligne de vue.</t>
  </si>
  <si>
    <t>Vous avez le familier Feu Ardent. Au début de chaque rencontre, placez Feu Ardent dans votre case.</t>
  </si>
  <si>
    <t>Si vous ne vous déplacez pas à ce round, vous pouver relancer 1 de vos dés de défense chaque fois que vous êtes attaqués.</t>
  </si>
  <si>
    <t>Tant que vous avez au moins 6 pions ≥ sur votre fiche, chacune de  vos attaques gagne +2 ≥.</t>
  </si>
  <si>
    <t>Chacune de vous attaques gagne +1 à la portée. Chaque attaque à distance qui vous cible subit -1 à la portée.</t>
  </si>
  <si>
    <t>Si vous obtenez 1 ou plusieurs faces vierges en lançant les dés de défense, ajoutez 1 ≤ à votre résultat de défense.</t>
  </si>
  <si>
    <t>Chaque fois que vous réussissez à vaincre un monstre, vous récupérez 1 ∏.</t>
  </si>
  <si>
    <t>∞ : choisissez un monstre à 3 cases ou moins de vous. Chaque monstre de ce groupe de monstre est Sonné.</t>
  </si>
  <si>
    <t>∞ : lancez deux dés rouge de pouvoir. Chaque héros à 3 cases ou moins de vous (vous y compris) peut récupérer autaut de ≥ que de ≥ obtenus.</t>
  </si>
  <si>
    <t>À utiliser durant votre tour pour faire une action d'attaque supplémentaire. Ceci est en plus des 2 actions de votre tour.</t>
  </si>
  <si>
    <t>∞ : vous pouvez vous déplacer du double de votre Vitesse et faire une attaque. Cette attaque peut être faite avant, après ou pendant ce mouvement.</t>
  </si>
  <si>
    <t>∞ : faites une attaque avec une arme magique. Cette attaque ignore la portée et cible chaque personnage adjacent à vous. Vous ne faites qu'un jet d'attaque mais chaque personnage lance ses dés de défense séparément.</t>
  </si>
  <si>
    <t>À utiliser durant votre tour pour choisir un héros à 3 cases ou moins de vous. Vous et ce héros pouvez immédiatement faire une action de mouvement. Ceci est en plus des 2 actions que chaque héros reçoit lors de son tour.</t>
  </si>
  <si>
    <t>∞ : retirez votre figurine du plateau et placez un pion Héros dans votre case. Au début de votre prochain tour, placez votre figurine dans une case vide à 4 cases ou moins de votre pion Héros.</t>
  </si>
  <si>
    <t>∞ : effectuez une attaque. Cette attaque affecte 2 monstres différents dans votre ligne de vue. Vous ne faites qu'un jet d'attaque, mais chaque monstre lance ses dés de défense séparément. Les deux monstres sont considérés comme les cibles de votre attaque.</t>
  </si>
  <si>
    <t>À utiliser au début de votre tour pour ajouter 4 à votre Endurance pendant le reste de ce tour. À la fin de votre tour, récupérez toute votre ∏.</t>
  </si>
  <si>
    <t>À utiliser après avoir obtenu un X sur un jet d'attaque pour récupérer tous vos ∏ et relancer tout ou partie des dés de votre réserve d'attaque.</t>
  </si>
  <si>
    <t>Use when the overlord chooses to activate a monster figure adjacent to you, before he performs any actions. All monsters adjacent to you are Immobilized.</t>
  </si>
  <si>
    <t>Use after one of your attacks deals at least 1 Heart (after rolling defense dice). You may move up to your Speed and perform an attack. This does not require an action and the attack may be performed before, after, or during this movement.</t>
  </si>
  <si>
    <t>Use when you move out of a space containing a monster to immediately perform an attack targeting that monster. This attack does not require an action and gains Surge: Pierce 3</t>
  </si>
  <si>
    <t>Use during your turn to flip one of your facedown Potion Search cards faceup. In addition, each hero adjacent to you may also flip one of their facedown Potion Search cards faceup.</t>
  </si>
  <si>
    <t xml:space="preserve">Use during your turn. Each hero in your line of sight recovers 2 Heart and 2 Fatigue. </t>
  </si>
  <si>
    <t xml:space="preserve">Use at the end of your turn. Until the start of your next turn, each hero within 3 spaces of you may only be targeted by an attack if the attacking monster is adjacent to the targeted hero. </t>
  </si>
  <si>
    <t>Use during your turn, while you are knocked out, to perform a stand up action. Then, you may either recover all Heart or move each monster adjacent to your figure 1 space. You can still perform 2 actions this turn.</t>
  </si>
  <si>
    <t xml:space="preserve">Use when you are attacked, after you roll defense dice, to test Knowledge and Awareness. For each test you pass, add 3 Shield to your defense results. </t>
  </si>
  <si>
    <t xml:space="preserve">Action: Revive an adjacent, knocked-out hero. Instead of rolling 2 red power dice, that hero recovers all Heart and Fatigue. </t>
  </si>
  <si>
    <t>Use during your turn to choose an empty space within 3 spaces of your figure. Remove your figure from the map and place it in the chosen space.</t>
  </si>
  <si>
    <t>Use during a player's turn to refresh all exhausted cards in your play area and recover 2 Fatigue.</t>
  </si>
  <si>
    <t>Use when a monster enters an empty space adjacent to you. The monster is Immobilized, and you immediately move up to 3 spaces.</t>
  </si>
  <si>
    <t>À utiliser au début de votre tour pour regarder la main de cartes Seigneur du Mal du Seigneur du Mal. Défaussez 1 carte de votre choix.</t>
  </si>
  <si>
    <t>∞ : faites une attaque avec une arme à distance, en ignorant la portée obtenue. Cette attaque ne peut pas rater à cause d'un X ou d'une portée insuffisante.</t>
  </si>
  <si>
    <t>∞ : chaque personnage adjacent à vous est immobilisé.</t>
  </si>
  <si>
    <t>À utiliser quand vous faites une action d'attaque. Avant que les dés ne soient lancés, choisissez et retirez 1 dé de défense de la réserve de défense de votre cible.</t>
  </si>
  <si>
    <t>À utiliser après avoir vaincu un monstre pour lancer 2 dés de pouvoir rouge. Vous ainsi que chaque héros à 3 cases ou moins soigne autant de ≥ que de ≥ obtenus aux dés.</t>
  </si>
  <si>
    <t>À utiliser quand vous êtes attaqué, avant de lancer les dés de défense. Au lieu de lancer les dés de défense, placez-les sur les faces de votre choix.</t>
  </si>
  <si>
    <t>∞ : faites une attaque avec une arme magique. Cette attaque gagne Transpercer 3.</t>
  </si>
  <si>
    <t>∞ : faites une attaque. Plutôt que lancer le dé d'attaque, placez-le sur la face de votre choix. Lancez le reste de vos dés normalement.</t>
  </si>
  <si>
    <t xml:space="preserve">Action: Choose 1 hero within 3 spaces of you. Then, perform an attack that targets a monster within 3 spaces of you. The chosen hero recovers Heart equal to twice the amount of Heart the target monster suffers from this attack. </t>
  </si>
  <si>
    <t>Use at the start of your turn to move each other figure within 3 spaces of you 1 space.</t>
  </si>
  <si>
    <t>Use when a monster starts its activation or moves into a space adjacent to you. Immediately perform an attack that targets that monster. After the attack is resolved, the monster's activation resumes.</t>
  </si>
  <si>
    <t xml:space="preserve">Use after rolling your attack dice to choose 2 additional valid targets for that attack. Each target rolls defense dice separately. </t>
  </si>
  <si>
    <t>∞ : effectuez une attaque, puis vous pouvez vous déplacer jusqu'à deux cases et effectuer une autre attaque contre une cible différente.</t>
  </si>
  <si>
    <t xml:space="preserve">Use after you perform an attack that does not defeat a target. Perform an additional attack, using the same target. This attack adds 1 Surge to the results. </t>
  </si>
  <si>
    <t>À utiliser au début de votre tour. Choisissezun héros dans votre ligne de vue. Jusqu'aà la fin de votre tour, vous pouvez utiliser 1 des compétences de ce héros comme si c'était la vôtre.</t>
  </si>
  <si>
    <t xml:space="preserve">Action: You may move double your Speed. During this movement, each time you enter a space that contains a search token, you may suffer 1 Fatigue to search that search token. </t>
  </si>
  <si>
    <t xml:space="preserve">Action: Choose yourself or an adjacent hero. That hero recovers 8 Heart and discards all conditions. </t>
  </si>
  <si>
    <t>Use when you are affected by an attack and suffer 1 or more Heart. Reduce the amount of Heart by up to 5 and gain an equal amount of movement points.</t>
  </si>
  <si>
    <t xml:space="preserve">Action: Choose any empty space within 3 spaces of your figure. Remove your figure from the map and place it in the chosen space. Then perform an attack. This attack gains Pierce 2. </t>
  </si>
  <si>
    <t>Action: Recover Fatigue up to your stamina. Then, perform an attack. This attack gains:
Surge: +3Heart
Surge: +3Heart</t>
  </si>
  <si>
    <t>∞ : attaquez un monstre adjacent et choisissez soit, un héros à 3 cases ou moins de vous ou vous-même. Le héros choisi soigne autant de ≥ que vous avez ingfligé de ≥ lors de cette attaque.</t>
  </si>
  <si>
    <t>À utiliser au début de votre tour pour déplacer chaque monstre adjacent à vous jusqu'à 2 cases dans n'importe quelle direction.</t>
  </si>
  <si>
    <t xml:space="preserve">∞ : faites une attaque, puis placez un pion Héros dans votre case et retirez votre figurine du plateau Au début de votre prochain tour, remplacez ce pion par votre figurine. </t>
  </si>
  <si>
    <t>À utiliser au début de votre tour pour effectuer immédiatement une action gratuite. C'est en plus de vos deux actions de votre tour.</t>
  </si>
  <si>
    <t>∞ : soignez tous vos ≥.</t>
  </si>
  <si>
    <t>A utiliser quand vous faites une attaque, avant de lancer les dés. Cette attaque gagne :
±± : +5 ≥.</t>
  </si>
  <si>
    <t>À utiliser après une attaque contre vous n'ayant pas réussi à vous infliger au moins 1 ≥. Vous pouvez immédiatement vous déplacer de votre Citesse et effectuer une attaque.</t>
  </si>
  <si>
    <t>∞ : faites une attaque avec une arme Magique. Cette attaque inflige +3 ≥.</t>
  </si>
  <si>
    <t>∞ : effectuez une attaque. Si votre cible n'est pas vaincue par votre attaque, vous pouvez faire une seconde attaque contre cette cible.</t>
  </si>
  <si>
    <t>À utiliser lorsque vous êtes vaincu pour faire une action attaque. Une fois l'attaque résolue, vous êtes inconscient.</t>
  </si>
  <si>
    <t>À utiliser quand vous êtes attaqué pour obliger le monstre attaquant à relancer tout ou partie de ses dés d'attaque (vous choisissez les dés). Les nouveaux résultats doivent être appliqués.</t>
  </si>
  <si>
    <t>∞ : déplacez-vous jusqu'à 10 cases. Vous devez terminer ce mouvement dans une case adjacente à un héros qui a actuellement Pico sur sa fiche de héros.</t>
  </si>
  <si>
    <t>∞ : déplacez-vous du double de votre Vitesse. Vous pouvez fouiller n'importe quel nombre de pions Fouilles adjacents à vous lors de ce mouvement sans dépenser d'action pour le faire.</t>
  </si>
  <si>
    <t>∞ : Subissez n'importe quel montant de ≥. Un héros qui vous est adjacent se soigne du même nombre de ≥.</t>
  </si>
  <si>
    <t>∞ : Déplacez-vous de votre Vitesse. Lors de ce mouvement, vous pouvez entrer dans des cases occupées par des monstres et les déplacer sur une case vide adjacente (ou la case vide la plus proche) de votre choix.</t>
  </si>
  <si>
    <t>À utiliser au début de votre tour si vous êtes inconscient. Récupérez tous vos ≥ et ∏. Vous pouvez de surcroit utiliser 2 actions à ce tour.</t>
  </si>
  <si>
    <t>∞ : placez Ciel sr une case dans votre ligne de vue. Ciel attaque alors un monstre adjacent avec un dé jaune, un dé rouge et un dé bleu. Cette attaque gagne :
± : Sonné</t>
  </si>
  <si>
    <t>À utiliser au début de votre tour pour récupérer tous les ∏. Jusqu'au début de votre prochain tour, chaque fois que vous subissez au moins 1 ≥, vous en subissez 1 de moins avec un minimum de 0.</t>
  </si>
  <si>
    <t>∞ : choisissez une case dans votre ligne de vue. Laissez tomber immédiatement tout pion Objectif que vous transportez pour retirer votre figurine du plateau et la placer sur la case choisie.</t>
  </si>
  <si>
    <t>À utiliser lorsque vous êtes attaqué, une fois les dés lancés. Vous n'êtes pas affecté par cette l'attaque.</t>
  </si>
  <si>
    <t>À utiliser lors d'une attaque après avoir lancé vos dés d'attaque pour choisir une seconde cible légale. Les deux cibles sont affectées par l'attaque et lancent leurs dés de défense séparement.</t>
  </si>
  <si>
    <t>À utiliser au début de votre tour pour piocher une carte Fouille.</t>
  </si>
  <si>
    <t>À utiliser à la fin de votre tour. Jusqu'au début de votre prochain tour, chaque fois que vous êtes attaqué par un monstre adjacent, vous pouvez subir 1 ∏ pour attaquer ce monstre avant qu'il ne lance ses dés d'attaque.</t>
  </si>
  <si>
    <t>À utiliser durant l'activation d'une autre personnage pour faire aussitôt une action de mouvement. Vous ne pouvez pas interrompre l'action d'un autre joueur sauf si c'est une action de mouvement.</t>
  </si>
  <si>
    <t>À utiliser avant l'activation d'un monstre, ou quand un monstre entre dans une case qui vous est adjacente. Vous pouvez aussitôt effectuer une attaque contre ce monstre. Une fois l'attaque résolue, le tour du monstre reprend.</t>
  </si>
  <si>
    <t>À utiliser durant votre tour pour défausser 1 des compétences de votre héros. Gagnez immédiatement n'importe quel nombre de compétences de héros de votre paquet Classe valant le même montant de points d'expérience que la compétence défaussée.</t>
  </si>
  <si>
    <t>∞ : choisissez un monstre mineur adjacent à vous et lancez le dé d'attaque bleu. Si vous obtenez un X, vous avez raté. Sinon, ce monstre est vaincu. Quel que soit le résultat, vous subissez 1 ∏.</t>
  </si>
  <si>
    <t>À utiliser en remplacement des 2 actions au choix de votre tour afin d'effectuer 3 actions d'attaque. Si vous le faites, vous ne pouvez pas vous déplacer à ce tour même en subissant des ∏.</t>
  </si>
  <si>
    <t>∞ : vous pouvez revigorer tous les héros inconscients dans un rayon de 3 cases autour de vous, Faites un jet et appliquez-le à tous les héros inconscients.</t>
  </si>
  <si>
    <t>À utiliser avant l'activation d'un personnage. Retirez du plateau votre figurine et placez un pion Héros dans votre case. Au début de votre prochain tour, remplacez le pion Héros par votre figurine.</t>
  </si>
  <si>
    <t>À utiliser durant votre tour pour regarder les 5 premières cartes du paquet Seigneur du Mal. Placez 1 de ces cartes sous le paquet et placez aléatoirement les autres au sommet du paquet.</t>
  </si>
  <si>
    <t>∞ : faites une attaque. Avant le jet d'attaque, vous pouvez déplacer Feu Ardent sur une case vide adjacente à votre cible.</t>
  </si>
  <si>
    <t>À utiliser au début de votre tour. Doublez les ≥ de votre jet d'attaque pour chaque attaque que vous effectuez durant ce tour.</t>
  </si>
  <si>
    <t>À utiliser quand vous attaquez, après avoir lancé les dés. Lancer 1 dé de pouvoir rouge, subissez autant de ≥ que de ≥ obtenus et ajoutez le même montant de ≥ à votre jet d'attaque.</t>
  </si>
  <si>
    <t>À utiliser après le jet des dés de défense contre une de vos attaques. Ignorez les résultats du dé ayant obtenu le plus de ≤.</t>
  </si>
  <si>
    <t>class.berserker</t>
  </si>
  <si>
    <t>class.disciple</t>
  </si>
  <si>
    <t>class.knight</t>
  </si>
  <si>
    <t>class.necromancer</t>
  </si>
  <si>
    <t>class.runemaster</t>
  </si>
  <si>
    <t>class.spiritspeaker</t>
  </si>
  <si>
    <t>class.thief</t>
  </si>
  <si>
    <t>class.wildlander</t>
  </si>
  <si>
    <t>class.champion</t>
  </si>
  <si>
    <t>class.geomancer</t>
  </si>
  <si>
    <t>class.apothecary</t>
  </si>
  <si>
    <t>class.beastmaster</t>
  </si>
  <si>
    <t>class.hexer</t>
  </si>
  <si>
    <t>class.treasurehunter</t>
  </si>
  <si>
    <t>class.prophet</t>
  </si>
  <si>
    <t>class.stalker</t>
  </si>
  <si>
    <t>class.bard</t>
  </si>
  <si>
    <t>class.conjurer</t>
  </si>
  <si>
    <t>class.shadowwalker</t>
  </si>
  <si>
    <t>class.skirmisher</t>
  </si>
  <si>
    <t>class.bountyhunter</t>
  </si>
  <si>
    <t>class.marshal</t>
  </si>
  <si>
    <t>Chevalier</t>
  </si>
  <si>
    <t>Nécromancien</t>
  </si>
  <si>
    <t>Shaman</t>
  </si>
  <si>
    <t>Voleur</t>
  </si>
  <si>
    <t>Pisteur</t>
  </si>
  <si>
    <t>Géomancien</t>
  </si>
  <si>
    <t>Apothicaire</t>
  </si>
  <si>
    <t>Maître des Animaux</t>
  </si>
  <si>
    <t>Maître des Runes</t>
  </si>
  <si>
    <t>Envoûteur</t>
  </si>
  <si>
    <t>Chasseur de Trésors</t>
  </si>
  <si>
    <t>Prophète</t>
  </si>
  <si>
    <t>Traqueur</t>
  </si>
  <si>
    <t>Barde</t>
  </si>
  <si>
    <t>Marcheur des Ombres</t>
  </si>
  <si>
    <t>Illusionniste</t>
  </si>
  <si>
    <t>Briscard</t>
  </si>
  <si>
    <t>Chasseur de Primes</t>
  </si>
  <si>
    <t>Maréchal</t>
  </si>
  <si>
    <t>name.berserker.rage</t>
  </si>
  <si>
    <t>name.berserker.brute</t>
  </si>
  <si>
    <t>name.berserker.counterattack</t>
  </si>
  <si>
    <t>name.berserker.cripple</t>
  </si>
  <si>
    <t>name.berserker.charge</t>
  </si>
  <si>
    <t>name.berserker.weaponmastery</t>
  </si>
  <si>
    <t>name.berserker.whirlwind</t>
  </si>
  <si>
    <t>name.berserker.deathrage</t>
  </si>
  <si>
    <t>name.berserker.execute</t>
  </si>
  <si>
    <t>name.knight.oathofhonor</t>
  </si>
  <si>
    <t>name.knight.advance</t>
  </si>
  <si>
    <t>name.knight.challenge</t>
  </si>
  <si>
    <t>name.knight.defend</t>
  </si>
  <si>
    <t>name.knight.defensetraining</t>
  </si>
  <si>
    <t>name.knight.guard</t>
  </si>
  <si>
    <t>name.knight.shieldslam</t>
  </si>
  <si>
    <t>name.knight.inspiration</t>
  </si>
  <si>
    <t>name.knight.stalwart</t>
  </si>
  <si>
    <t>name.thief.greedy</t>
  </si>
  <si>
    <t>name.thief.appraisal</t>
  </si>
  <si>
    <t>name.thief.dirtytricks</t>
  </si>
  <si>
    <t>name.thief.sneakly</t>
  </si>
  <si>
    <t>name.thief.caltrops</t>
  </si>
  <si>
    <t>name.thief.tumble</t>
  </si>
  <si>
    <t>name.thief.unseen</t>
  </si>
  <si>
    <t>name.thief.bushwhack</t>
  </si>
  <si>
    <t>name.thief.lurk</t>
  </si>
  <si>
    <t>name.wildlander.nimble</t>
  </si>
  <si>
    <t>name.wildlander.accurate</t>
  </si>
  <si>
    <t>name.wildlander.dangersense</t>
  </si>
  <si>
    <t>name.wildlander.eagleeyes</t>
  </si>
  <si>
    <t>name.wildlander.bowmastery</t>
  </si>
  <si>
    <t>name.wildlander.firststrike</t>
  </si>
  <si>
    <t>name.wildlander.fleetoffoot</t>
  </si>
  <si>
    <t>name.wildlander.blackarrow</t>
  </si>
  <si>
    <t>name.wildlander.runningshot</t>
  </si>
  <si>
    <t>name.runemaster.runicknowledge</t>
  </si>
  <si>
    <t>name.runemaster.explodingrune</t>
  </si>
  <si>
    <t>name.runemaster.ghostarmor</t>
  </si>
  <si>
    <t>name.runemaster.inscriberune</t>
  </si>
  <si>
    <t>name.runemaster.ironwill</t>
  </si>
  <si>
    <t>name.runemaster.runemastery</t>
  </si>
  <si>
    <t>name.runemaster.runicsorcery</t>
  </si>
  <si>
    <t>name.runemaster.breaktherune</t>
  </si>
  <si>
    <t>name.runemaster.quickcasting</t>
  </si>
  <si>
    <t>name.necromancer.raisedead</t>
  </si>
  <si>
    <t>name.necromancer.corpseblast</t>
  </si>
  <si>
    <t>name.necromancer.deathlyhaste</t>
  </si>
  <si>
    <t>name.necromancer.furyofundeath</t>
  </si>
  <si>
    <t>name.necromancer.darkpact</t>
  </si>
  <si>
    <t>name.necromancer.undeadmight</t>
  </si>
  <si>
    <t>name.necromancer.vampiricblood</t>
  </si>
  <si>
    <t>name.necromancer.armyofdeath</t>
  </si>
  <si>
    <t>name.necromancer.dyingcommand</t>
  </si>
  <si>
    <t>name.disciple.prayerofhealing</t>
  </si>
  <si>
    <t>name.disciple.armoroffaith</t>
  </si>
  <si>
    <t>name.disciple.blessedstrike</t>
  </si>
  <si>
    <t>name.disciple.cleansingtouch</t>
  </si>
  <si>
    <t>name.disciple.divinefury</t>
  </si>
  <si>
    <t>name.disciple.prayerofpeace</t>
  </si>
  <si>
    <t>name.disciple.timeofneed</t>
  </si>
  <si>
    <t>name.disciple.holypower</t>
  </si>
  <si>
    <t>name.disciple.radiantlight</t>
  </si>
  <si>
    <t>name.spiritspeaker.stoneskin</t>
  </si>
  <si>
    <t>name.spiritspeaker.drainspirit</t>
  </si>
  <si>
    <t>name.spiritspeaker.healingrain</t>
  </si>
  <si>
    <t>name.spiritspeaker.sharedpain</t>
  </si>
  <si>
    <t>name.spiritspeaker.cloudofmist</t>
  </si>
  <si>
    <t>name.spiritspeaker.naturesbounty</t>
  </si>
  <si>
    <t>name.spiritspeaker.tempest</t>
  </si>
  <si>
    <t>name.spiritspeaker.ancestorspirits</t>
  </si>
  <si>
    <t>name.spiritspeaker.vigor</t>
  </si>
  <si>
    <t>Vaillant</t>
  </si>
  <si>
    <t>Garder</t>
  </si>
  <si>
    <t>Entraînement Défensif</t>
  </si>
  <si>
    <t>Coup de Bouclier</t>
  </si>
  <si>
    <t>Défendre</t>
  </si>
  <si>
    <t>Défier</t>
  </si>
  <si>
    <t>Avancer</t>
  </si>
  <si>
    <t>Serment sur l'honneur</t>
  </si>
  <si>
    <t>Rage mortelle</t>
  </si>
  <si>
    <t>Exécuter</t>
  </si>
  <si>
    <t>Tornade</t>
  </si>
  <si>
    <t>Expert en Armes</t>
  </si>
  <si>
    <t>Charger</t>
  </si>
  <si>
    <t>Contre-Attaque</t>
  </si>
  <si>
    <t>Estropier</t>
  </si>
  <si>
    <t>Lumière Rayonnante</t>
  </si>
  <si>
    <t>Pouvoir Sacré</t>
  </si>
  <si>
    <t>Période Difficile</t>
  </si>
  <si>
    <t>Prière de Paix</t>
  </si>
  <si>
    <t>Fureur Divine</t>
  </si>
  <si>
    <t>Coup Béni</t>
  </si>
  <si>
    <t>Toucher Purificateur</t>
  </si>
  <si>
    <t>Armure de Foi</t>
  </si>
  <si>
    <t>Prière de Soins</t>
  </si>
  <si>
    <t>Esprits des Ancêtres</t>
  </si>
  <si>
    <t>Vigueur</t>
  </si>
  <si>
    <t>Tempête</t>
  </si>
  <si>
    <t>Générosité de la Nature</t>
  </si>
  <si>
    <t>Nuage de Brume</t>
  </si>
  <si>
    <t>Drain d'Esprit</t>
  </si>
  <si>
    <t>Pluie Régénératrice</t>
  </si>
  <si>
    <t>Douleur Partagée</t>
  </si>
  <si>
    <t>Peau de Pierre</t>
  </si>
  <si>
    <t>Briser la Rune</t>
  </si>
  <si>
    <t>Incantation Rapide</t>
  </si>
  <si>
    <t>Expert en Runes</t>
  </si>
  <si>
    <t>Sorcellerie Runique</t>
  </si>
  <si>
    <t>Volonté de Fer</t>
  </si>
  <si>
    <t>Armure Fantôme</t>
  </si>
  <si>
    <t>Graver des Runes</t>
  </si>
  <si>
    <t>Rune Explosive</t>
  </si>
  <si>
    <t>Savoir Runique</t>
  </si>
  <si>
    <t>Ordre de Mort</t>
  </si>
  <si>
    <t>Armée des Morts</t>
  </si>
  <si>
    <t>Sang Vampirique</t>
  </si>
  <si>
    <t>Pacte des Ténèbres</t>
  </si>
  <si>
    <t>Puissance du Mort-Vivant</t>
  </si>
  <si>
    <t>Fureur du Mort-Vivant</t>
  </si>
  <si>
    <t>Explosion de Cadavre</t>
  </si>
  <si>
    <t>Précipitation Mortelle</t>
  </si>
  <si>
    <t>Réanimer les Morts</t>
  </si>
  <si>
    <t>Flèche Noire</t>
  </si>
  <si>
    <t>Tir en Mouvement</t>
  </si>
  <si>
    <t>Expert en Arc</t>
  </si>
  <si>
    <t>Première Frappe</t>
  </si>
  <si>
    <t>Preste</t>
  </si>
  <si>
    <t>Précis</t>
  </si>
  <si>
    <t>Œil de Lynx</t>
  </si>
  <si>
    <t>Sens du Danger</t>
  </si>
  <si>
    <t>Agile</t>
  </si>
  <si>
    <t>Rôder</t>
  </si>
  <si>
    <t>Embuscade</t>
  </si>
  <si>
    <t>Dissimulé</t>
  </si>
  <si>
    <t>Chausse-Trapes</t>
  </si>
  <si>
    <t>Acrobatie</t>
  </si>
  <si>
    <t>Sournois</t>
  </si>
  <si>
    <t>Cous Bas</t>
  </si>
  <si>
    <t>Évaluation</t>
  </si>
  <si>
    <t>Cupide</t>
  </si>
  <si>
    <t>Au début de votre tour, si vous êtes adjacent à au moins un autre héros, vous et chaque autre héros adjacent à vous, récupérez 1 ∏.</t>
  </si>
  <si>
    <t>Quand un monstre se déplace sur une case vide adjacente à vous, inclinez cette carte pour interrompre l'activation de ce monstre et effectuer une attaque avec une arme de corps à corps. Une fois cette attaque résolue, si le monstre n'est pas vaincu, il peut continuer son activation.</t>
  </si>
  <si>
    <t>Tant que vous êtes équipé d'un Bouclier, ajoutez 1 dé marron supplémentaire à votre réserve de défense (même si cette carte est inclinée). Quand vous devez incliner le Bouclier dont vous êtes équipé (comme pour utiliser sa capacité), vous pouvez incliner cette carte à la place.</t>
  </si>
  <si>
    <t>Quand un héros qui vous est adjacent, est ciblé par une attaque, utilisez cette carte pour vous déclarer comme cible de cette attaque. La portée et la ligne de vue sont toujours mesurées vers la case du héros ciblé.</t>
  </si>
  <si>
    <t>Inclinez cette carte pour choisir un monstre dans votre ligne de vue et placez votre pion Héros dessus. Tant que cette carte est inclinée, chaque attaque que vous ou ce monstre effectue contre l'autre, inflige +1 ≥.</t>
  </si>
  <si>
    <t>Après avoir vaincu un monstre avec une attaque utilisant une arme de corps à corps, inclinez cette carte pour vous déplacer jusqu'à votre Vitesse et effectuer une attaque supplémentaire.</t>
  </si>
  <si>
    <t>Choisissez un autre héros à 3 cases ou moins de vous qui est adjacent à un monstre. Placez votre figurine de héros dans la case vide la plus proche adjacente au monstre et effectuez une attaque avec une arme de corps à corps cotre ce monstre.</t>
  </si>
  <si>
    <t>Quand vous effectuez une attaque avec une arme de corps à corps, une fois les dés lancés, inclinez cette carte pour infliger +X ≥, où X est le montant de ∏ subis pour utiliser cette compétence.</t>
  </si>
  <si>
    <t>Effectuez une attaque avec une arme de corps à corps ciblant tous les monstres adjacents. Vous faites 1 jet d'attaque et chaque monstre lance ses dés de défense séparément.</t>
  </si>
  <si>
    <t>Chaque fois que vous effectuez une attaque avec 1 arme de corps à corps ayant 2 symboles de main ou 2 armes de corps à corps ayant chacune 1 symbole de main, vous pouvez incliner cette carte pour ajouter 1 ± aux résultats.</t>
  </si>
  <si>
    <t>Déplacez-vous jusqu'à votre Vitesse et effectuez ensuite une attaque avec une arme de corps à corps.</t>
  </si>
  <si>
    <t>Après la résolution d'une attaque d'une monstre adjacent qui vous affecte, inclinez cette carte pour effectuer une attaque avec une arme de corps à corps contre le monstre attaquant. Une fois cette attaque résolue, si le monstre n'est pas vaincu, il peut continuer son activation.</t>
  </si>
  <si>
    <t>Inclinez cette carte durant votre tour pour choisir un monstre adjacent à vous et faites un test ∂. En cas de réussite, le monstre est Immobilisé.</t>
  </si>
  <si>
    <t>Lancez 1 dé de pouvoir rouge. Chaque héros dans votre ligne de vue (vous y compris) récupère le montant de ≥ obtenus. Chaque monstre dans votre ligne de vue subit le montant de ≥ obtenus.</t>
  </si>
  <si>
    <t>Votre Prière de Soins peut maintenant affecter 2 héros différents. Si vous obtenez un ± sur le dé de pouvoir rouge quand vous utilisez Prière de Soins, les deux héros récupèrent 1 ∏.</t>
  </si>
  <si>
    <t>Vous gagnez 2 points de mouvement et récupérez 2 ∏.</t>
  </si>
  <si>
    <t>Inclinez cette carte. Tant que cette carte est inclinée, les monstres ne peuvent pas effectuer d'attaque tant qu'ils vous sont adjacents.</t>
  </si>
  <si>
    <t>Effectuez une attaque avec une arme de corps à corps. Si vous infligez au moins 1 ≥ (après avoir lancé les dés de défense), vous et un héros adjacent de votre choix récupérez chacun 2 ≥.</t>
  </si>
  <si>
    <t>Chaque fois que vous utilisez Prière de Soins sur un héros, ce héros peut aussi défausser une de ses cartes Condition.</t>
  </si>
  <si>
    <t>Inclinez cette carte durant votre tour et choisissez un héros adjacent ou vous-même. Lancez 1 dé de pouvoir rouge, Le héros choisi récupère autant de ≥ que de ≥ obtenus.</t>
  </si>
  <si>
    <t>Inclinez cette carte et faite une test de Volonté. En cas d'échec, récupérez 1 ∏. En cas de réussite, chaque monstre à 3 cases ou moins de vous subit 2 ≥ et chaque héros à 3 cases ou moins de vous récupère 1 ≥.</t>
  </si>
  <si>
    <t>Chaque fois que vous récupérez de la ∏ en vous reposant, vous récupérez aussi autant de ≥ que le montant de fatigue récupéré.</t>
  </si>
  <si>
    <t>Inclinez cette carte. Tant que cette carte est inclinée, chaque attaque qui cible une case à 3 cases ou moins de vous rate sauf si l'attaquant dépense 1 ±.</t>
  </si>
  <si>
    <t>Effectuez une attaque. Si vous infligez au moins 1 ≥ (après avoir lancé les dés de défense), chaque héros à 3 cases ou moins de vous (vous y compris) récupère 1 ≥.</t>
  </si>
  <si>
    <t>Lancez 1 dé rouge de pouvoir. Chaque héros à 3 cases ou moins de vous (vous y compris) récupère autant de ≥ que de ≥ obtenus au dé.</t>
  </si>
  <si>
    <t>Effectuez une attaque. Si vous infligez au moins 1 ≥ (après avoir lancé les dés de défense), chaque autre personnage dans le groupe de monstre ciblé subit 1 ≥.</t>
  </si>
  <si>
    <t>Quand vous ou un héros à 3 case ou moins de vois est attaqué, avant de lancer les dés, inclinez cette carte pour ajouter 1 dé gris supplémentaire à la réserve de défense de ce héros.</t>
  </si>
  <si>
    <t>Après avoir fait une attaque avec une arme rune, inclinez cette carte pour immédiatement effectuer une attaque supplémentaire.</t>
  </si>
  <si>
    <t>Quand vous attaques avec une arme rune, vous pouvez incliner cette carte pour ajouter 1 ± au résultat.</t>
  </si>
  <si>
    <t>Effectuez une attaque avec une arme rune. Si cette attaque inflige au moins 1 ≥ (après avoir lancé les dés de défense), choisissez 1 condition. La cible subit la condition choisie.</t>
  </si>
  <si>
    <t>Après avoir lancé les dés de défense quand vous êtes attaqué, utilisez cette carte pour ajouter ≤ défense aux résultats.</t>
  </si>
  <si>
    <t>Toute arme dont vous êtes équipé gagne le trait rune.</t>
  </si>
  <si>
    <t>Effectuez une attaque avec une arme rune. L'attaque gagne Explosion.</t>
  </si>
  <si>
    <t>Quand un monstre est vaincu par vous ou votre Réanimé, inclinez cette carte pour faire un test ∑. En cas d'échec, récupérez 1 ∏. En cas de réussite, remettez ce monstre sur la cas qu'il occupait et déplacez-le jusqu'à sa Vitesse et faites une attaque avec lui. Puis retirez le monstre du plateau.</t>
  </si>
  <si>
    <t>Effectuez une attaque avec votre Réanimé. Cette attaque affecte chaque monstre dans votre ligne de vue, en ignorant la portée. Votre Réanimé n'a pas besoin de ligne de vue vers les monstres affectés, mais il doit être sur le plateau.</t>
  </si>
  <si>
    <t>Inclinez cette carte pour activer votre Réanimé. Votre réanimé s'active toujours normalement à ce tour.</t>
  </si>
  <si>
    <t>Effectuez une attaque avec une arme magie ciblant la case de votre Réanimé. Cette attaque gagne Explosion. Vous n'avez besoin ni de ligne de vue ni de portée vers cette case. Une fois l'attaque résolue, le Réanimé est vaincu.</t>
  </si>
  <si>
    <t>Chaque fois que vous subissez 1 ∏ pour gagner 1 point de mouvement, vous pouvez alors déplacer votre Réanimé d'1 case.</t>
  </si>
  <si>
    <t>Quand vous attaquez avec un arc, vous pouvez incliner cette carte pour ajouter 1 ± aux résultats.</t>
  </si>
  <si>
    <t>Durant le tour du Seigneur du Mal, immédiatement après qu'il ait choisi un monstre à activer, vous pouvez incliner cette carte pour effectuer une attaque ciblant ce monstre avec un arc. Après la résolution de cette attaque, si le monstre n'a pas été vaincu, il peut continuer son activation.</t>
  </si>
  <si>
    <t>Chaque fois que vous faites une attaque avec un arc, vous pouvez relancer 1 dé de pouvoir (limité à une fois par attaque).</t>
  </si>
  <si>
    <t>Quand vous faites une attaque avec un arc, les personnages amis ne bloquent pas votre ligne de vue.</t>
  </si>
  <si>
    <t>Inclinez cette carte pour obliger le Seigneur du Mal à défausse au hasard 1 carte Seigneur du Mal de sa main.</t>
  </si>
  <si>
    <t>Chaque fois qu'un monstre entre dans une case adjacente à vous, vous pouvez utiliser cette carte pour vous déplacer d'1 case. Puis le monstre peut continuer son activation.</t>
  </si>
  <si>
    <t>Inclinez cette carte durant votre tour pour effectuer une action fouille qui ne nécéssite pas d'action. Tant que cette carte est inclinée, aoutez 1 dé marron à votre réserve de défense.</t>
  </si>
  <si>
    <t>Inclinez cette carte durant votre tour pour attaquer un monstre qui est le seul monstre dans votre ligne de vue. Cette attaque ne dépense pas d'action.</t>
  </si>
  <si>
    <t>Inclinez cette carte durant votre tour. Tant que cette carte est inclinée, chaque attaque qui vous cible rate sauf si l'attaquant dépense 1 ±.</t>
  </si>
  <si>
    <t>Quand un monstre entre dans une case vide adjacente à vous, inclinez cette carte pour faire un test de μ. En cas de réussite, le monstre subit 1 ≥ et est immobilisé.</t>
  </si>
  <si>
    <t>Inclinez cette carte durant votre tour. Tant que cette carte est inclinée, vous pouvez traverser les personnages ennemis.</t>
  </si>
  <si>
    <t>Vous infligez +1 ≥ pour les attaques contre des monstres qui n'ont pas de ligne de vue vers vous au début de votre tour (même si cette carte est inclinée) Vous pouvez incliner cette carte pour faire l'action, ouvrir ou fermer une porte, sans utiliser d'action.</t>
  </si>
  <si>
    <t>Effectuez une attaque avec une arme de corps à corps ou une lame. Si l'attaque inflige au moins 1 ≥ (après avoir lancé les dés de défense), la cible est Sonnée.</t>
  </si>
  <si>
    <t>Après avoir pioché une carte Fouille, vous pouvez la défausser pour piocher une autre carte Fouille. Vous devez garder la seconde carte.</t>
  </si>
  <si>
    <t>Fouillez un pion Fouille à 3 cases ou moins de vous.</t>
  </si>
  <si>
    <t>Effectuez une attaque avec une arme de corps à corps.&lt;BR&gt;Cette attaque inflige +1 ≥.</t>
  </si>
  <si>
    <t>Chaque fois que vous subissez 1 ∏ pour gagner 1 point de mouvement, vous recevez à la place 2 points de mouvement.&lt;BR&gt;Chaque fois que vous utilisez Agile, vous pouvez vous déplacer de 2 cases au lieu d'1.</t>
  </si>
  <si>
    <t>Chaque fois que vous effectuez une attaque avec un arc, vous gagnez 2 points de mouvement avant ou après l'attaque.&lt;BR&gt;Si vous êtes équipé d'une armure lourde, vous ne gagnez qu'1 point de mouvement avant ou après l'attaque.</t>
  </si>
  <si>
    <t>Effectuez une attaque avec un arc. Cette attaque gagne Portée +2.&lt;BR&gt;Si vous infligez moins de 3 ≥ (après avoir lancé les dés de défense), infligez 3 ≥ à la place (sauf si cette attaque rate).</t>
  </si>
  <si>
    <t>Votre Réanimé ajoute 1 dé marron à sa réserve de défense.&lt;BR&gt;Chaque fois que vous subissez des ≥, vous pouvez décider que c'est votre Réanimé qui les subit tous à votre place. Chaque fois que votre Réanimé subit des ≥, vous pouvez choisir de subir tous les ≥ à sa place.</t>
  </si>
  <si>
    <t>Votre Réanimé gagne Santé +2, même si cette carte est inclinée.&lt;BR&gt;Inclinez cette carte quand votre Réanimé attaque un monstre. Cette attaque inflige +1 ≥.</t>
  </si>
  <si>
    <t>Quand un monstre subit des ≥ à cause d'une de vos compétences de classe, inclinez cette carte. Ce monstre est Empoisonné.&lt;BR&gt;Quand un héros récupère des ≥ ou des ∏ grâce à une de vos compétences de classe, inclinez cette carte pour permettre à ce héros de récuperer 1 ≥ et 1 ∏ supplémentaires.</t>
  </si>
  <si>
    <t>Chacune de vos attaque gagne :&lt;BR&gt;± : chaque héros récupère 1 ∏.</t>
  </si>
  <si>
    <t>Vous gagnez Santé +4.&lt;BR&gt;Quand vous vous redressez ou que vous êtes revigoré par un autre héros, vous récupérez 2 ≥ supplémentaires.</t>
  </si>
  <si>
    <t>Effectuez une attaque avec une arme de corps à corps.&lt;BR&gt;Cette attaque gagne :&lt;BR&gt;± : +1 ≥ pour chaque 2 pions ≥ sur votre fiche de héros.</t>
  </si>
  <si>
    <t>Tant que vous êtes équipé d'un Bouclier (même s'il est incliné), chacune de vos attaques avec une arme corps à corps gagne : &lt;BR&gt;± : choisissez un monstre adjacent à vous. Ce monstre est Sonné.</t>
  </si>
  <si>
    <t>Vous gagnez Santé +2. &lt;BR&gt;Quand vous êtes vaincu, vous pouvez aussitôt vous déplacer jusqu'à votre Vitesse et effectuer une attaque avec une arme de corps à corps. &lt;BR&gt;Une fois l'attaque résolue, vous êtes inconscient.</t>
  </si>
  <si>
    <t>Tant que vous êtes équipé d'une arme magie ou rune, chacune de vos attaque gagne : &lt;BR&gt;± : subissez 1 ∏ pour infliger +2 ≥.</t>
  </si>
  <si>
    <t>Vous gagnez Endurance +1.&lt;BR&gt;Chaque fois que vous dépensez 1 ± lors d'une attaque pour récupérer 1 ∏, vous récupérez 2 ∏ à la place.</t>
  </si>
  <si>
    <t>Effectuez une attaque avec une arme rune. Cette attaque ignore la portée et cible chaque monstre et héros à 3 cases ou moins de vous, dans votre ligne de vue. Chaque personnage lance ses dés de défense séparément.&lt;BR&gt;Cette attaque ne peut pas être affectée par Explosion.</t>
  </si>
  <si>
    <t>Placez votre pion familier Réanimé dans une case vide adjacente à vous.&lt;BR&gt;Vous ne pouvez contrôler qu'un Réanimé à la fois. Vous pouvez défausser votre pion Réanimé à tout moment durant votre tour.</t>
  </si>
  <si>
    <t>Votre Réanimé ajoute 1 dé de pouvoir jaune à sa réserve d'attaque.&lt;BR&gt;Chaque fois qu'un monstre est vaincu par vous ou votre Réanimé, vous récupérez 1 ∏.</t>
  </si>
  <si>
    <t>Chaque fois que vous utilisez Prière de Soins sur un héros, ce héros ajoute un dé marron à sa réserve de défense jusqu'au début de votre prochain tour.&lt;BR&gt;Placez un pion Héros appartenant à ce héros sur cette carte comme rappel.</t>
  </si>
  <si>
    <t>Chaque fois que vous utilisez Prière de Soins sur un héros, ce héros ajoute un dé de pouvoir jaune à sa réserve d'attaque lors de sa prochaine attaque à ce round.&lt;BR&gt;Placez un pion Héros appartenant à ce héros sur cette carte comme rappel.</t>
  </si>
  <si>
    <t>itemtype.act1</t>
  </si>
  <si>
    <t>itemtype.act2</t>
  </si>
  <si>
    <t>itemtype.class</t>
  </si>
  <si>
    <t>itemtype.relic</t>
  </si>
  <si>
    <t>Act I items</t>
  </si>
  <si>
    <t>Act II items</t>
  </si>
  <si>
    <t>Class item</t>
  </si>
  <si>
    <t>Objets de classe</t>
  </si>
  <si>
    <t>Objets de l'acte I</t>
  </si>
  <si>
    <t>Objets de l'acte II</t>
  </si>
  <si>
    <t>Reliques</t>
  </si>
  <si>
    <t>trait.axe</t>
  </si>
  <si>
    <t>trait.blade</t>
  </si>
  <si>
    <t>trait.boots</t>
  </si>
  <si>
    <t>trait.bow</t>
  </si>
  <si>
    <t>trait.cloak</t>
  </si>
  <si>
    <t>trait.exotic</t>
  </si>
  <si>
    <t>trait.hammer</t>
  </si>
  <si>
    <t>trait.heavyarmor</t>
  </si>
  <si>
    <t>trait.helmet</t>
  </si>
  <si>
    <t>trait.lightarmor</t>
  </si>
  <si>
    <t>trait.magic</t>
  </si>
  <si>
    <t>trait.ring</t>
  </si>
  <si>
    <t>trait.rune</t>
  </si>
  <si>
    <t>trait.shield</t>
  </si>
  <si>
    <t>trait.staff</t>
  </si>
  <si>
    <t>trait.trinket</t>
  </si>
  <si>
    <t>trait.book</t>
  </si>
  <si>
    <t>trait.item</t>
  </si>
  <si>
    <t>trait.potion</t>
  </si>
  <si>
    <t>trait.special</t>
  </si>
  <si>
    <t>Hache</t>
  </si>
  <si>
    <t>Lame</t>
  </si>
  <si>
    <t>Bottes</t>
  </si>
  <si>
    <t>Arc</t>
  </si>
  <si>
    <t>Manteau</t>
  </si>
  <si>
    <t>Exotique</t>
  </si>
  <si>
    <t>Marteau</t>
  </si>
  <si>
    <t>Armure Lourde</t>
  </si>
  <si>
    <t>Heaume</t>
  </si>
  <si>
    <t>Armure Légère</t>
  </si>
  <si>
    <t>Magie</t>
  </si>
  <si>
    <t>Anneau</t>
  </si>
  <si>
    <t>Bouclier</t>
  </si>
  <si>
    <t>Bâton</t>
  </si>
  <si>
    <t>Bibelot</t>
  </si>
  <si>
    <t>Livre</t>
  </si>
  <si>
    <t>Objet</t>
  </si>
  <si>
    <t>Spécial</t>
  </si>
  <si>
    <t>attacktype.melee</t>
  </si>
  <si>
    <t>attacktype.ranged</t>
  </si>
  <si>
    <t>Corps à corps</t>
  </si>
  <si>
    <t>Distance</t>
  </si>
  <si>
    <t>Curse Doll</t>
  </si>
  <si>
    <t>Fire Flask</t>
  </si>
  <si>
    <t>Health Potion</t>
  </si>
  <si>
    <t>Nothing</t>
  </si>
  <si>
    <t>Power Potion</t>
  </si>
  <si>
    <t>Stamina Potion</t>
  </si>
  <si>
    <t>Treasure Chest</t>
  </si>
  <si>
    <t>Warding Talisman</t>
  </si>
  <si>
    <t>Secret Passage</t>
  </si>
  <si>
    <t>CurseDoll</t>
  </si>
  <si>
    <t>FireFlask</t>
  </si>
  <si>
    <t>HealthPotion</t>
  </si>
  <si>
    <t>PowerPotion</t>
  </si>
  <si>
    <t>StaminaPotion</t>
  </si>
  <si>
    <t>TreasureChest</t>
  </si>
  <si>
    <t>WardingTalisman</t>
  </si>
  <si>
    <t>SecretPassage</t>
  </si>
  <si>
    <t>SEARCH_DICE</t>
  </si>
  <si>
    <t>MONSTER_GROUP</t>
  </si>
  <si>
    <t>MONSTER_COUNT</t>
  </si>
  <si>
    <t>MASTER</t>
  </si>
  <si>
    <t>MINION</t>
  </si>
  <si>
    <t>MONSTER_TRAIT</t>
  </si>
  <si>
    <t>TRAIT_1</t>
  </si>
  <si>
    <t>TRAIT_2</t>
  </si>
  <si>
    <t>MONSTER_SIZE</t>
  </si>
  <si>
    <t>HEROS</t>
  </si>
  <si>
    <t>Civilized</t>
  </si>
  <si>
    <t>Cold</t>
  </si>
  <si>
    <t>Dark</t>
  </si>
  <si>
    <t>Hot</t>
  </si>
  <si>
    <t>Building</t>
  </si>
  <si>
    <t>Water</t>
  </si>
  <si>
    <t>Mountain</t>
  </si>
  <si>
    <t>Wilderness</t>
  </si>
  <si>
    <t>Cursed</t>
  </si>
  <si>
    <t>Cave</t>
  </si>
  <si>
    <t>Small</t>
  </si>
  <si>
    <t>Medium</t>
  </si>
  <si>
    <t>Massive</t>
  </si>
  <si>
    <t>Goblin Archer</t>
  </si>
  <si>
    <t>Zombie</t>
  </si>
  <si>
    <t>Cave Spider</t>
  </si>
  <si>
    <t>Barghest</t>
  </si>
  <si>
    <t>Flesh Moulders</t>
  </si>
  <si>
    <t>Ettin</t>
  </si>
  <si>
    <t>Elemental</t>
  </si>
  <si>
    <t>Merriod</t>
  </si>
  <si>
    <t>Shadow Dragon</t>
  </si>
  <si>
    <t>Fire Imp</t>
  </si>
  <si>
    <t>Hybrid Sentinel</t>
  </si>
  <si>
    <t>Goblin Witcher</t>
  </si>
  <si>
    <t>Volucrix Reaver</t>
  </si>
  <si>
    <t>Arachyura</t>
  </si>
  <si>
    <t>Carrion Drake</t>
  </si>
  <si>
    <t>Huge</t>
  </si>
  <si>
    <t>Harpy</t>
  </si>
  <si>
    <t>Plague Worm</t>
  </si>
  <si>
    <t>Rat Swarm</t>
  </si>
  <si>
    <t>Changelin</t>
  </si>
  <si>
    <t>Ironbound</t>
  </si>
  <si>
    <t>Ynfernael Hulk</t>
  </si>
  <si>
    <t>Bandit</t>
  </si>
  <si>
    <t>Wraith</t>
  </si>
  <si>
    <t>Beastman</t>
  </si>
  <si>
    <t>Skeleton Archer</t>
  </si>
  <si>
    <t>Bane Spider</t>
  </si>
  <si>
    <t>Razorwing</t>
  </si>
  <si>
    <t>Hell Hound</t>
  </si>
  <si>
    <t>Sorcerer</t>
  </si>
  <si>
    <t>Ogre</t>
  </si>
  <si>
    <t>Manticore</t>
  </si>
  <si>
    <t>Naga</t>
  </si>
  <si>
    <t>Giant</t>
  </si>
  <si>
    <t>Crypt Dragon</t>
  </si>
  <si>
    <t>Demon Lord</t>
  </si>
  <si>
    <t>Kobold</t>
  </si>
  <si>
    <t>Ferrox</t>
  </si>
  <si>
    <t>Golem</t>
  </si>
  <si>
    <t>GoblinArcher</t>
  </si>
  <si>
    <t>CaveSpider</t>
  </si>
  <si>
    <t>FleshMoulders</t>
  </si>
  <si>
    <t>ShadowDragon</t>
  </si>
  <si>
    <t>FireImp</t>
  </si>
  <si>
    <t>HybridSentinel</t>
  </si>
  <si>
    <t>GoblinWitcher</t>
  </si>
  <si>
    <t>VolucrixReaver</t>
  </si>
  <si>
    <t>CarrionDrake</t>
  </si>
  <si>
    <t>PlagueWorm</t>
  </si>
  <si>
    <t>RatSwarm</t>
  </si>
  <si>
    <t>YnfernaelHulk</t>
  </si>
  <si>
    <t>SkeletonArcher</t>
  </si>
  <si>
    <t>BaneSpider</t>
  </si>
  <si>
    <t>HellHound</t>
  </si>
  <si>
    <t>CryptDragon</t>
  </si>
  <si>
    <t>DemonLord</t>
  </si>
  <si>
    <t>Dark Priest</t>
  </si>
  <si>
    <t>Chaos Beast</t>
  </si>
  <si>
    <t>Blood Ape</t>
  </si>
  <si>
    <t>Deep Elf</t>
  </si>
  <si>
    <t>Troll</t>
  </si>
  <si>
    <t>Shade</t>
  </si>
  <si>
    <t>Lava Beetle</t>
  </si>
  <si>
    <t>Medusa</t>
  </si>
  <si>
    <t>Wendigo</t>
  </si>
  <si>
    <t>Ice Wyrm</t>
  </si>
  <si>
    <t>DarkPriest</t>
  </si>
  <si>
    <t>LavaBeetle</t>
  </si>
  <si>
    <t>IceWyrm</t>
  </si>
  <si>
    <t>BloodApe</t>
  </si>
  <si>
    <t>ChaosBeast</t>
  </si>
  <si>
    <t>DeepElf</t>
  </si>
  <si>
    <t>Crow Hag</t>
  </si>
  <si>
    <t>CrowHag</t>
  </si>
  <si>
    <t>TYPE</t>
  </si>
  <si>
    <t>ACT</t>
  </si>
  <si>
    <t>MONSTER_STAT</t>
  </si>
  <si>
    <t>MONSTER_DEFENSE</t>
  </si>
  <si>
    <t>MONSTER_ATTACK</t>
  </si>
  <si>
    <t>Master</t>
  </si>
  <si>
    <t>Minion</t>
  </si>
  <si>
    <t>DEFENSE_1</t>
  </si>
  <si>
    <t>DEFENSE_2</t>
  </si>
  <si>
    <t>ATTACK_1</t>
  </si>
  <si>
    <t>ATTACK_2</t>
  </si>
  <si>
    <t>ATTACK_3</t>
  </si>
  <si>
    <t>MONSTER_ABILITY</t>
  </si>
  <si>
    <t>ABILITY</t>
  </si>
  <si>
    <t>ID</t>
  </si>
  <si>
    <t>CONDITION</t>
  </si>
  <si>
    <t>Burning</t>
  </si>
  <si>
    <t>Weakened</t>
  </si>
  <si>
    <t>Bleeding</t>
  </si>
  <si>
    <t>Doomed</t>
  </si>
  <si>
    <t>Diseased</t>
  </si>
  <si>
    <t>Immobilized</t>
  </si>
  <si>
    <t>Stunned</t>
  </si>
  <si>
    <t>condition.diseased</t>
  </si>
  <si>
    <t>condition.immobilized</t>
  </si>
  <si>
    <t>condition.stunned</t>
  </si>
  <si>
    <t>condition.burning</t>
  </si>
  <si>
    <t>condition.cursed</t>
  </si>
  <si>
    <t>condition.weakened</t>
  </si>
  <si>
    <t>condition.bleeding</t>
  </si>
  <si>
    <t>condition.doomed</t>
  </si>
  <si>
    <t>Poisonned</t>
  </si>
  <si>
    <t>condition.poisonned</t>
  </si>
  <si>
    <t>Malade</t>
  </si>
  <si>
    <t>Immobilisé</t>
  </si>
  <si>
    <t>Empoisonné</t>
  </si>
  <si>
    <t>DAMAGE</t>
  </si>
  <si>
    <t>Blast</t>
  </si>
  <si>
    <t>Air</t>
  </si>
  <si>
    <t>Cause Fear</t>
  </si>
  <si>
    <t>Cocoon</t>
  </si>
  <si>
    <t>Command</t>
  </si>
  <si>
    <t>Cowardly</t>
  </si>
  <si>
    <t>Disease</t>
  </si>
  <si>
    <t>Earth</t>
  </si>
  <si>
    <t>Fire</t>
  </si>
  <si>
    <t>Fire Breath</t>
  </si>
  <si>
    <t>Flail</t>
  </si>
  <si>
    <t>Fly</t>
  </si>
  <si>
    <t>Grab</t>
  </si>
  <si>
    <t>Heal</t>
  </si>
  <si>
    <t>Howl</t>
  </si>
  <si>
    <t>Immobilize</t>
  </si>
  <si>
    <t>Ironskin</t>
  </si>
  <si>
    <t>Knockback</t>
  </si>
  <si>
    <t>Leech</t>
  </si>
  <si>
    <t>Night Stalker</t>
  </si>
  <si>
    <t>Poison</t>
  </si>
  <si>
    <t>Ravage</t>
  </si>
  <si>
    <t>Reach</t>
  </si>
  <si>
    <t>Scamper</t>
  </si>
  <si>
    <t>Shadow</t>
  </si>
  <si>
    <t>Shambling</t>
  </si>
  <si>
    <t>Split</t>
  </si>
  <si>
    <t>Stun</t>
  </si>
  <si>
    <t>Summon</t>
  </si>
  <si>
    <t>Swarm</t>
  </si>
  <si>
    <t>Sweep</t>
  </si>
  <si>
    <t>Throw</t>
  </si>
  <si>
    <t>Undying</t>
  </si>
  <si>
    <t>Unmovable</t>
  </si>
  <si>
    <t>Web</t>
  </si>
  <si>
    <t>Wither</t>
  </si>
  <si>
    <t>Aura</t>
  </si>
  <si>
    <t>Mend</t>
  </si>
  <si>
    <t>Pierce</t>
  </si>
  <si>
    <t>Sorcery</t>
  </si>
  <si>
    <t>CauseFear</t>
  </si>
  <si>
    <t>FireBreath</t>
  </si>
  <si>
    <t>NightStalker</t>
  </si>
  <si>
    <t>Burn</t>
  </si>
  <si>
    <t>Curse</t>
  </si>
  <si>
    <t>ABILITY_1</t>
  </si>
  <si>
    <t>ABILITY_2</t>
  </si>
  <si>
    <t>ABILITY_3</t>
  </si>
  <si>
    <t>SURGE_1</t>
  </si>
  <si>
    <t>SURGE_2</t>
  </si>
  <si>
    <t>SURGE_3</t>
  </si>
  <si>
    <t>VALUE</t>
  </si>
  <si>
    <t>ACTION</t>
  </si>
  <si>
    <t>Pearce</t>
  </si>
  <si>
    <t>ABILITY_VALUE</t>
  </si>
  <si>
    <t>Flame Fiend</t>
  </si>
  <si>
    <t>Combustible</t>
  </si>
  <si>
    <t>FlameFiend</t>
  </si>
  <si>
    <t>Prey on the Weak</t>
  </si>
  <si>
    <t>PreyontheWeak</t>
  </si>
  <si>
    <t>STAT</t>
  </si>
  <si>
    <t>ATTACK</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</si>
</sst>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u/>
      <sz val="11"/>
      <color theme="1"/>
      <name val="Calibri"/>
      <family val="2"/>
      <scheme val="minor"/>
    </font>
    <font>
      <u/>
      <sz val="11"/>
      <color theme="1"/>
      <name val="Calibri"/>
      <family val="2"/>
      <scheme val="minor"/>
    </font>
    <font>
      <sz val="11"/>
      <color theme="1"/>
      <name val="Gara Scenario Descent"/>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3" fillId="0" borderId="0" xfId="0" applyFont="1"/>
    <xf numFmtId="0" fontId="0" fillId="0" borderId="0" xfId="0" applyFont="1"/>
    <xf numFmtId="0" fontId="4" fillId="0" borderId="0" xfId="0" applyFont="1" applyFill="1" applyAlignment="1">
      <alignment horizontal="left" vertical="top"/>
    </xf>
    <xf numFmtId="0" fontId="0" fillId="0" borderId="0" xfId="0" applyBorder="1" applyAlignment="1">
      <alignment vertical="top"/>
    </xf>
    <xf numFmtId="0" fontId="0" fillId="0" borderId="0" xfId="0" applyBorder="1"/>
    <xf numFmtId="0" fontId="4" fillId="0" borderId="0" xfId="0" applyFont="1" applyBorder="1"/>
    <xf numFmtId="0" fontId="4" fillId="0" borderId="0" xfId="0" applyFont="1" applyFill="1" applyBorder="1" applyAlignment="1">
      <alignment vertical="top"/>
    </xf>
  </cellXfs>
  <cellStyles count="1">
    <cellStyle name="Normal" xfId="0" builtinId="0"/>
  </cellStyles>
  <dxfs count="118">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patternType="solid">
          <bgColor theme="3" tint="0.59996337778862885"/>
        </patternFill>
      </fill>
    </dxf>
    <dxf>
      <fill>
        <patternFill>
          <bgColor rgb="FFF27A7A"/>
        </patternFill>
      </fill>
    </dxf>
    <dxf>
      <fill>
        <patternFill>
          <bgColor rgb="FFFFFF97"/>
        </patternFill>
      </fill>
    </dxf>
    <dxf>
      <fill>
        <patternFill>
          <bgColor theme="6" tint="0.59996337778862885"/>
        </patternFill>
      </fill>
    </dxf>
    <dxf>
      <fill>
        <patternFill patternType="solid">
          <bgColor theme="3" tint="0.59996337778862885"/>
        </patternFill>
      </fill>
    </dxf>
    <dxf>
      <fill>
        <patternFill>
          <bgColor rgb="FFF27A7A"/>
        </patternFill>
      </fill>
    </dxf>
    <dxf>
      <fill>
        <patternFill>
          <bgColor rgb="FFFFFF97"/>
        </patternFill>
      </fill>
    </dxf>
    <dxf>
      <fill>
        <patternFill>
          <bgColor theme="6" tint="0.59996337778862885"/>
        </patternFill>
      </fill>
    </dxf>
    <dxf>
      <fill>
        <patternFill patternType="solid">
          <bgColor theme="3" tint="0.59996337778862885"/>
        </patternFill>
      </fill>
    </dxf>
    <dxf>
      <fill>
        <patternFill>
          <bgColor rgb="FFF27A7A"/>
        </patternFill>
      </fill>
    </dxf>
    <dxf>
      <fill>
        <patternFill>
          <bgColor rgb="FFFFFF97"/>
        </patternFill>
      </fill>
    </dxf>
    <dxf>
      <fill>
        <patternFill>
          <bgColor theme="6" tint="0.59996337778862885"/>
        </patternFill>
      </fill>
    </dxf>
    <dxf>
      <fill>
        <patternFill patternType="solid">
          <bgColor theme="3" tint="0.59996337778862885"/>
        </patternFill>
      </fill>
    </dxf>
    <dxf>
      <fill>
        <patternFill>
          <bgColor rgb="FFF27A7A"/>
        </patternFill>
      </fill>
    </dxf>
    <dxf>
      <fill>
        <patternFill>
          <bgColor rgb="FFFFFF97"/>
        </patternFill>
      </fill>
    </dxf>
    <dxf>
      <fill>
        <patternFill>
          <bgColor theme="6" tint="0.59996337778862885"/>
        </patternFill>
      </fill>
    </dxf>
    <dxf>
      <fill>
        <patternFill patternType="solid">
          <bgColor theme="3" tint="0.59996337778862885"/>
        </patternFill>
      </fill>
    </dxf>
    <dxf>
      <fill>
        <patternFill>
          <bgColor rgb="FFF27A7A"/>
        </patternFill>
      </fill>
    </dxf>
    <dxf>
      <fill>
        <patternFill>
          <bgColor rgb="FFFFFF97"/>
        </patternFill>
      </fill>
    </dxf>
    <dxf>
      <fill>
        <patternFill>
          <bgColor theme="6" tint="0.59996337778862885"/>
        </patternFill>
      </fill>
    </dxf>
    <dxf>
      <fill>
        <patternFill patternType="solid">
          <bgColor theme="3" tint="0.59996337778862885"/>
        </patternFill>
      </fill>
    </dxf>
    <dxf>
      <fill>
        <patternFill>
          <bgColor rgb="FFF27A7A"/>
        </patternFill>
      </fill>
    </dxf>
    <dxf>
      <fill>
        <patternFill>
          <bgColor rgb="FFFFFF97"/>
        </patternFill>
      </fill>
    </dxf>
    <dxf>
      <fill>
        <patternFill>
          <bgColor theme="6" tint="0.59996337778862885"/>
        </patternFill>
      </fill>
    </dxf>
    <dxf>
      <fill>
        <patternFill patternType="solid">
          <bgColor theme="3" tint="0.59996337778862885"/>
        </patternFill>
      </fill>
    </dxf>
    <dxf>
      <fill>
        <patternFill>
          <bgColor rgb="FFF27A7A"/>
        </patternFill>
      </fill>
    </dxf>
    <dxf>
      <fill>
        <patternFill>
          <bgColor rgb="FFFFFF97"/>
        </patternFill>
      </fill>
    </dxf>
    <dxf>
      <fill>
        <patternFill>
          <bgColor theme="6" tint="0.59996337778862885"/>
        </patternFill>
      </fill>
    </dxf>
    <dxf>
      <fill>
        <patternFill patternType="solid">
          <bgColor theme="3" tint="0.59996337778862885"/>
        </patternFill>
      </fill>
    </dxf>
    <dxf>
      <fill>
        <patternFill>
          <bgColor rgb="FFF27A7A"/>
        </patternFill>
      </fill>
    </dxf>
    <dxf>
      <fill>
        <patternFill>
          <bgColor rgb="FFFFFF97"/>
        </patternFill>
      </fill>
    </dxf>
    <dxf>
      <fill>
        <patternFill>
          <bgColor theme="6" tint="0.59996337778862885"/>
        </patternFill>
      </fill>
    </dxf>
    <dxf>
      <fill>
        <patternFill patternType="solid">
          <bgColor theme="3" tint="0.59996337778862885"/>
        </patternFill>
      </fill>
    </dxf>
    <dxf>
      <fill>
        <patternFill>
          <bgColor rgb="FFF27A7A"/>
        </patternFill>
      </fill>
    </dxf>
    <dxf>
      <fill>
        <patternFill>
          <bgColor rgb="FFFFFF97"/>
        </patternFill>
      </fill>
    </dxf>
    <dxf>
      <fill>
        <patternFill>
          <bgColor theme="6" tint="0.59996337778862885"/>
        </patternFill>
      </fill>
    </dxf>
    <dxf>
      <fill>
        <patternFill patternType="solid">
          <bgColor theme="3" tint="0.59996337778862885"/>
        </patternFill>
      </fill>
    </dxf>
    <dxf>
      <fill>
        <patternFill>
          <bgColor rgb="FFF27A7A"/>
        </patternFill>
      </fill>
    </dxf>
    <dxf>
      <fill>
        <patternFill>
          <bgColor rgb="FFFFFF97"/>
        </patternFill>
      </fill>
    </dxf>
    <dxf>
      <fill>
        <patternFill>
          <bgColor theme="6" tint="0.59996337778862885"/>
        </patternFill>
      </fill>
    </dxf>
    <dxf>
      <fill>
        <patternFill patternType="solid">
          <bgColor theme="3" tint="0.59996337778862885"/>
        </patternFill>
      </fill>
    </dxf>
    <dxf>
      <fill>
        <patternFill>
          <bgColor rgb="FFF27A7A"/>
        </patternFill>
      </fill>
    </dxf>
    <dxf>
      <fill>
        <patternFill>
          <bgColor rgb="FFFFFF97"/>
        </patternFill>
      </fill>
    </dxf>
    <dxf>
      <fill>
        <patternFill>
          <bgColor theme="6" tint="0.59996337778862885"/>
        </patternFill>
      </fill>
    </dxf>
    <dxf>
      <fill>
        <patternFill patternType="solid">
          <bgColor theme="3" tint="0.59996337778862885"/>
        </patternFill>
      </fill>
    </dxf>
    <dxf>
      <fill>
        <patternFill>
          <bgColor rgb="FFF27A7A"/>
        </patternFill>
      </fill>
    </dxf>
    <dxf>
      <fill>
        <patternFill>
          <bgColor rgb="FFFFFF97"/>
        </patternFill>
      </fill>
    </dxf>
    <dxf>
      <fill>
        <patternFill>
          <bgColor theme="6" tint="0.59996337778862885"/>
        </patternFill>
      </fill>
    </dxf>
    <dxf>
      <fill>
        <patternFill patternType="solid">
          <bgColor theme="3" tint="0.59996337778862885"/>
        </patternFill>
      </fill>
    </dxf>
    <dxf>
      <fill>
        <patternFill>
          <bgColor rgb="FFF27A7A"/>
        </patternFill>
      </fill>
    </dxf>
    <dxf>
      <fill>
        <patternFill>
          <bgColor rgb="FFFFFF97"/>
        </patternFill>
      </fill>
    </dxf>
    <dxf>
      <fill>
        <patternFill>
          <bgColor theme="6" tint="0.59996337778862885"/>
        </patternFill>
      </fill>
    </dxf>
    <dxf>
      <fill>
        <patternFill patternType="solid">
          <bgColor theme="3" tint="0.59996337778862885"/>
        </patternFill>
      </fill>
    </dxf>
    <dxf>
      <fill>
        <patternFill>
          <bgColor rgb="FFF27A7A"/>
        </patternFill>
      </fill>
    </dxf>
    <dxf>
      <fill>
        <patternFill>
          <bgColor rgb="FFFFFF97"/>
        </patternFill>
      </fill>
    </dxf>
    <dxf>
      <fill>
        <patternFill>
          <bgColor theme="6" tint="0.59996337778862885"/>
        </patternFill>
      </fill>
    </dxf>
    <dxf>
      <fill>
        <patternFill patternType="solid">
          <bgColor theme="3" tint="0.59996337778862885"/>
        </patternFill>
      </fill>
    </dxf>
    <dxf>
      <fill>
        <patternFill>
          <bgColor rgb="FFF27A7A"/>
        </patternFill>
      </fill>
    </dxf>
    <dxf>
      <fill>
        <patternFill>
          <bgColor rgb="FFFFFF97"/>
        </patternFill>
      </fill>
    </dxf>
    <dxf>
      <fill>
        <patternFill>
          <bgColor theme="6" tint="0.59996337778862885"/>
        </patternFill>
      </fill>
    </dxf>
    <dxf>
      <fill>
        <patternFill patternType="solid">
          <bgColor theme="3" tint="0.59996337778862885"/>
        </patternFill>
      </fill>
    </dxf>
    <dxf>
      <fill>
        <patternFill>
          <bgColor rgb="FFF27A7A"/>
        </patternFill>
      </fill>
    </dxf>
    <dxf>
      <fill>
        <patternFill>
          <bgColor rgb="FFFFFF97"/>
        </patternFill>
      </fill>
    </dxf>
    <dxf>
      <fill>
        <patternFill>
          <bgColor theme="6" tint="0.59996337778862885"/>
        </patternFill>
      </fill>
    </dxf>
    <dxf>
      <fill>
        <patternFill patternType="solid">
          <bgColor theme="3" tint="0.59996337778862885"/>
        </patternFill>
      </fill>
    </dxf>
    <dxf>
      <fill>
        <patternFill>
          <bgColor rgb="FFF27A7A"/>
        </patternFill>
      </fill>
    </dxf>
    <dxf>
      <fill>
        <patternFill>
          <bgColor rgb="FFFFFF97"/>
        </patternFill>
      </fill>
    </dxf>
    <dxf>
      <fill>
        <patternFill>
          <bgColor theme="6" tint="0.59996337778862885"/>
        </patternFill>
      </fill>
    </dxf>
    <dxf>
      <fill>
        <patternFill patternType="solid">
          <bgColor theme="3" tint="0.59996337778862885"/>
        </patternFill>
      </fill>
    </dxf>
    <dxf>
      <fill>
        <patternFill>
          <bgColor rgb="FFF27A7A"/>
        </patternFill>
      </fill>
    </dxf>
    <dxf>
      <fill>
        <patternFill>
          <bgColor rgb="FFFFFF97"/>
        </patternFill>
      </fill>
    </dxf>
    <dxf>
      <fill>
        <patternFill>
          <bgColor theme="6" tint="0.59996337778862885"/>
        </patternFill>
      </fill>
    </dxf>
    <dxf>
      <fill>
        <patternFill patternType="solid">
          <bgColor theme="3" tint="0.59996337778862885"/>
        </patternFill>
      </fill>
    </dxf>
    <dxf>
      <fill>
        <patternFill>
          <bgColor rgb="FFF27A7A"/>
        </patternFill>
      </fill>
    </dxf>
    <dxf>
      <fill>
        <patternFill>
          <bgColor rgb="FFFFFF97"/>
        </patternFill>
      </fill>
    </dxf>
    <dxf>
      <fill>
        <patternFill>
          <bgColor theme="6" tint="0.59996337778862885"/>
        </patternFill>
      </fill>
    </dxf>
    <dxf>
      <fill>
        <patternFill patternType="solid">
          <bgColor theme="3" tint="0.59996337778862885"/>
        </patternFill>
      </fill>
    </dxf>
    <dxf>
      <fill>
        <patternFill>
          <bgColor rgb="FFF27A7A"/>
        </patternFill>
      </fill>
    </dxf>
    <dxf>
      <fill>
        <patternFill>
          <bgColor rgb="FFFFFF97"/>
        </patternFill>
      </fill>
    </dxf>
    <dxf>
      <fill>
        <patternFill>
          <bgColor theme="6" tint="0.59996337778862885"/>
        </patternFill>
      </fill>
    </dxf>
    <dxf>
      <fill>
        <patternFill patternType="solid">
          <bgColor theme="3" tint="0.59996337778862885"/>
        </patternFill>
      </fill>
    </dxf>
    <dxf>
      <fill>
        <patternFill>
          <bgColor rgb="FFF27A7A"/>
        </patternFill>
      </fill>
    </dxf>
    <dxf>
      <fill>
        <patternFill>
          <bgColor rgb="FFFFFF97"/>
        </patternFill>
      </fill>
    </dxf>
    <dxf>
      <fill>
        <patternFill>
          <bgColor theme="6" tint="0.59996337778862885"/>
        </patternFill>
      </fill>
    </dxf>
    <dxf>
      <fill>
        <patternFill patternType="solid">
          <bgColor theme="3" tint="0.59996337778862885"/>
        </patternFill>
      </fill>
    </dxf>
    <dxf>
      <fill>
        <patternFill>
          <bgColor rgb="FFF27A7A"/>
        </patternFill>
      </fill>
    </dxf>
    <dxf>
      <fill>
        <patternFill>
          <bgColor rgb="FFFFFF97"/>
        </patternFill>
      </fill>
    </dxf>
    <dxf>
      <fill>
        <patternFill>
          <bgColor theme="6" tint="0.59996337778862885"/>
        </patternFill>
      </fill>
    </dxf>
    <dxf>
      <fill>
        <patternFill patternType="solid">
          <bgColor theme="3" tint="0.59996337778862885"/>
        </patternFill>
      </fill>
    </dxf>
    <dxf>
      <fill>
        <patternFill>
          <bgColor rgb="FFF27A7A"/>
        </patternFill>
      </fill>
    </dxf>
    <dxf>
      <fill>
        <patternFill>
          <bgColor rgb="FFFFFF97"/>
        </patternFill>
      </fill>
    </dxf>
    <dxf>
      <fill>
        <patternFill>
          <bgColor theme="6" tint="0.59996337778862885"/>
        </patternFill>
      </fill>
    </dxf>
    <dxf>
      <fill>
        <patternFill patternType="solid">
          <bgColor theme="3" tint="0.59996337778862885"/>
        </patternFill>
      </fill>
    </dxf>
    <dxf>
      <fill>
        <patternFill>
          <bgColor rgb="FFF27A7A"/>
        </patternFill>
      </fill>
    </dxf>
    <dxf>
      <fill>
        <patternFill>
          <bgColor rgb="FFFFFF97"/>
        </patternFill>
      </fill>
    </dxf>
    <dxf>
      <fill>
        <patternFill>
          <bgColor theme="6" tint="0.59996337778862885"/>
        </patternFill>
      </fill>
    </dxf>
    <dxf>
      <fill>
        <patternFill patternType="solid">
          <bgColor theme="3" tint="0.59996337778862885"/>
        </patternFill>
      </fill>
    </dxf>
    <dxf>
      <fill>
        <patternFill>
          <bgColor rgb="FFF27A7A"/>
        </patternFill>
      </fill>
    </dxf>
    <dxf>
      <fill>
        <patternFill>
          <bgColor rgb="FFFFFF97"/>
        </patternFill>
      </fill>
    </dxf>
    <dxf>
      <fill>
        <patternFill>
          <bgColor theme="6" tint="0.59996337778862885"/>
        </patternFill>
      </fill>
    </dxf>
    <dxf>
      <fill>
        <patternFill patternType="solid">
          <bgColor theme="3" tint="0.59996337778862885"/>
        </patternFill>
      </fill>
    </dxf>
    <dxf>
      <fill>
        <patternFill>
          <bgColor rgb="FFF27A7A"/>
        </patternFill>
      </fill>
    </dxf>
    <dxf>
      <fill>
        <patternFill>
          <bgColor rgb="FFFFFF97"/>
        </patternFill>
      </fill>
    </dxf>
    <dxf>
      <fill>
        <patternFill>
          <bgColor theme="6" tint="0.59996337778862885"/>
        </patternFill>
      </fill>
    </dxf>
    <dxf>
      <fill>
        <patternFill>
          <bgColor theme="2" tint="-9.9948118533890809E-2"/>
        </patternFill>
      </fill>
    </dxf>
    <dxf>
      <fill>
        <patternFill>
          <bgColor theme="2" tint="-9.9948118533890809E-2"/>
        </patternFill>
      </fill>
    </dxf>
    <dxf>
      <fill>
        <patternFill>
          <bgColor theme="2" tint="-9.9948118533890809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K951"/>
  <sheetViews>
    <sheetView tabSelected="1" topLeftCell="N888" workbookViewId="0">
      <selection activeCell="AG941" sqref="AG941"/>
    </sheetView>
  </sheetViews>
  <sheetFormatPr baseColWidth="10" defaultRowHeight="15" x14ac:dyDescent="0.25"/>
  <cols>
    <col min="1" max="1" width="16.7109375" customWidth="1"/>
    <col min="2" max="2" width="20.7109375" customWidth="1"/>
    <col min="3" max="28" width="10.7109375" customWidth="1"/>
  </cols>
  <sheetData>
    <row r="1" spans="1:11" x14ac:dyDescent="0.25">
      <c r="A1" s="1" t="s">
        <v>4</v>
      </c>
      <c r="B1" s="2" t="s">
        <v>5</v>
      </c>
      <c r="C1" s="1" t="s">
        <v>6</v>
      </c>
      <c r="D1" t="s">
        <v>7</v>
      </c>
    </row>
    <row r="2" spans="1:11" x14ac:dyDescent="0.25">
      <c r="B2" t="s">
        <v>0</v>
      </c>
      <c r="C2" t="str">
        <f>LOWER(A$1)&amp;"."&amp;LOWER(B2)</f>
        <v>archetype.warrior</v>
      </c>
      <c r="D2" t="str">
        <f>LOWER(B2)&amp;".png"</f>
        <v>warrior.png</v>
      </c>
      <c r="K2" t="str">
        <f>"insert into "&amp;A$1&amp;" ("&amp;B$1&amp;", "&amp;C$1&amp;", "&amp;D$1&amp;")
values ('"&amp;B2&amp;"', '"&amp;C2&amp;"','"&amp;D2&amp;"');"</f>
        <v>insert into ARCHETYPE (NAME, MESSAGE_CODE, ICON)
values ('Warrior', 'archetype.warrior','warrior.png');</v>
      </c>
    </row>
    <row r="3" spans="1:11" x14ac:dyDescent="0.25">
      <c r="B3" t="s">
        <v>1</v>
      </c>
      <c r="C3" t="str">
        <f t="shared" ref="C3:C5" si="0">LOWER(A$1)&amp;"."&amp;LOWER(B3)</f>
        <v>archetype.healer</v>
      </c>
      <c r="D3" t="str">
        <f>LOWER(B3)&amp;".png"</f>
        <v>healer.png</v>
      </c>
      <c r="K3" t="str">
        <f t="shared" ref="K3:K5" si="1">"insert into "&amp;A$1&amp;" ("&amp;B$1&amp;", "&amp;C$1&amp;", "&amp;D$1&amp;")
values ('"&amp;B3&amp;"', '"&amp;C3&amp;"','"&amp;D3&amp;"');"</f>
        <v>insert into ARCHETYPE (NAME, MESSAGE_CODE, ICON)
values ('Healer', 'archetype.healer','healer.png');</v>
      </c>
    </row>
    <row r="4" spans="1:11" x14ac:dyDescent="0.25">
      <c r="B4" t="s">
        <v>2</v>
      </c>
      <c r="C4" t="str">
        <f t="shared" si="0"/>
        <v>archetype.mage</v>
      </c>
      <c r="D4" t="str">
        <f>LOWER(B4)&amp;".png"</f>
        <v>mage.png</v>
      </c>
      <c r="K4" t="str">
        <f t="shared" si="1"/>
        <v>insert into ARCHETYPE (NAME, MESSAGE_CODE, ICON)
values ('Mage', 'archetype.mage','mage.png');</v>
      </c>
    </row>
    <row r="5" spans="1:11" x14ac:dyDescent="0.25">
      <c r="B5" t="s">
        <v>3</v>
      </c>
      <c r="C5" t="str">
        <f t="shared" si="0"/>
        <v>archetype.scout</v>
      </c>
      <c r="D5" t="str">
        <f>LOWER(B5)&amp;".png"</f>
        <v>scout.png</v>
      </c>
      <c r="K5" t="str">
        <f t="shared" si="1"/>
        <v>insert into ARCHETYPE (NAME, MESSAGE_CODE, ICON)
values ('Scout', 'archetype.scout','scout.png');</v>
      </c>
    </row>
    <row r="6" spans="1:11" x14ac:dyDescent="0.25">
      <c r="A6" s="1" t="s">
        <v>11</v>
      </c>
      <c r="B6" s="2" t="s">
        <v>5</v>
      </c>
      <c r="C6" s="1" t="s">
        <v>6</v>
      </c>
    </row>
    <row r="7" spans="1:11" x14ac:dyDescent="0.25">
      <c r="B7" t="s">
        <v>8</v>
      </c>
      <c r="C7" t="str">
        <f>LOWER(REPLACE(A$6,SEARCH("_",A$6),1,""))&amp;"."&amp;LOWER(B7)</f>
        <v>dicetype.attack</v>
      </c>
      <c r="K7" t="str">
        <f>"insert into "&amp;A$6&amp;" ("&amp;B$6&amp;", "&amp;C$6&amp;")
values ('"&amp;B7&amp;"', '"&amp;C7&amp;"');"</f>
        <v>insert into DICE_TYPE (NAME, MESSAGE_CODE)
values ('Attack', 'dicetype.attack');</v>
      </c>
    </row>
    <row r="8" spans="1:11" x14ac:dyDescent="0.25">
      <c r="B8" t="s">
        <v>9</v>
      </c>
      <c r="C8" t="str">
        <f>LOWER(REPLACE(A$6,SEARCH("_",A$6),1,""))&amp;"."&amp;LOWER(B8)</f>
        <v>dicetype.power</v>
      </c>
      <c r="K8" t="str">
        <f>"insert into "&amp;A$6&amp;" ("&amp;B$6&amp;", "&amp;C$6&amp;")
values ('"&amp;B8&amp;"', '"&amp;C8&amp;"');"</f>
        <v>insert into DICE_TYPE (NAME, MESSAGE_CODE)
values ('Power', 'dicetype.power');</v>
      </c>
    </row>
    <row r="9" spans="1:11" x14ac:dyDescent="0.25">
      <c r="B9" t="s">
        <v>10</v>
      </c>
      <c r="C9" t="str">
        <f>LOWER(REPLACE(A$6,SEARCH("_",A$6),1,""))&amp;"."&amp;LOWER(B9)</f>
        <v>dicetype.defense</v>
      </c>
      <c r="K9" t="str">
        <f>"insert into "&amp;A$6&amp;" ("&amp;B$6&amp;", "&amp;C$6&amp;")
values ('"&amp;B9&amp;"', '"&amp;C9&amp;"');"</f>
        <v>insert into DICE_TYPE (NAME, MESSAGE_CODE)
values ('Defense', 'dicetype.defense');</v>
      </c>
    </row>
    <row r="10" spans="1:11" x14ac:dyDescent="0.25">
      <c r="A10" s="1" t="s">
        <v>12</v>
      </c>
      <c r="B10" s="2" t="s">
        <v>5</v>
      </c>
      <c r="C10" s="1" t="s">
        <v>6</v>
      </c>
      <c r="D10" t="s">
        <v>11</v>
      </c>
    </row>
    <row r="11" spans="1:11" x14ac:dyDescent="0.25">
      <c r="B11" t="s">
        <v>13</v>
      </c>
      <c r="C11" t="str">
        <f>LOWER(A$10)&amp;"."&amp;LOWER(B11)</f>
        <v>dice.blue</v>
      </c>
      <c r="D11" t="s">
        <v>8</v>
      </c>
      <c r="K11" t="str">
        <f>"insert into "&amp;A$10&amp;" ("&amp;B$10&amp;", "&amp;C$10&amp;", "&amp;D$10&amp;")
values ('"&amp;B11&amp;"', '"&amp;C11&amp;"','"&amp;D11&amp;"');"</f>
        <v>insert into DICE (NAME, MESSAGE_CODE, DICE_TYPE)
values ('Blue', 'dice.blue','Attack');</v>
      </c>
    </row>
    <row r="12" spans="1:11" x14ac:dyDescent="0.25">
      <c r="B12" t="s">
        <v>14</v>
      </c>
      <c r="C12" t="str">
        <f t="shared" ref="C12:C17" si="2">LOWER(A$10)&amp;"."&amp;LOWER(B12)</f>
        <v>dice.red</v>
      </c>
      <c r="D12" t="s">
        <v>9</v>
      </c>
      <c r="K12" t="str">
        <f t="shared" ref="K12:K17" si="3">"insert into "&amp;A$10&amp;" ("&amp;B$10&amp;", "&amp;C$10&amp;", "&amp;D$10&amp;")
values ('"&amp;B12&amp;"', '"&amp;C12&amp;"','"&amp;D12&amp;"');"</f>
        <v>insert into DICE (NAME, MESSAGE_CODE, DICE_TYPE)
values ('Red', 'dice.red','Power');</v>
      </c>
    </row>
    <row r="13" spans="1:11" x14ac:dyDescent="0.25">
      <c r="B13" t="s">
        <v>15</v>
      </c>
      <c r="C13" t="str">
        <f t="shared" si="2"/>
        <v>dice.yellow</v>
      </c>
      <c r="D13" t="s">
        <v>9</v>
      </c>
      <c r="K13" t="str">
        <f t="shared" si="3"/>
        <v>insert into DICE (NAME, MESSAGE_CODE, DICE_TYPE)
values ('Yellow', 'dice.yellow','Power');</v>
      </c>
    </row>
    <row r="14" spans="1:11" x14ac:dyDescent="0.25">
      <c r="B14" t="s">
        <v>16</v>
      </c>
      <c r="C14" t="str">
        <f t="shared" si="2"/>
        <v>dice.green</v>
      </c>
      <c r="D14" t="s">
        <v>9</v>
      </c>
      <c r="K14" t="str">
        <f t="shared" si="3"/>
        <v>insert into DICE (NAME, MESSAGE_CODE, DICE_TYPE)
values ('Green', 'dice.green','Power');</v>
      </c>
    </row>
    <row r="15" spans="1:11" x14ac:dyDescent="0.25">
      <c r="B15" t="s">
        <v>17</v>
      </c>
      <c r="C15" t="str">
        <f t="shared" si="2"/>
        <v>dice.brown</v>
      </c>
      <c r="D15" t="s">
        <v>10</v>
      </c>
      <c r="K15" t="str">
        <f t="shared" si="3"/>
        <v>insert into DICE (NAME, MESSAGE_CODE, DICE_TYPE)
values ('Brown', 'dice.brown','Defense');</v>
      </c>
    </row>
    <row r="16" spans="1:11" x14ac:dyDescent="0.25">
      <c r="B16" t="s">
        <v>18</v>
      </c>
      <c r="C16" t="str">
        <f t="shared" si="2"/>
        <v>dice.grey</v>
      </c>
      <c r="D16" t="s">
        <v>10</v>
      </c>
      <c r="K16" t="str">
        <f t="shared" si="3"/>
        <v>insert into DICE (NAME, MESSAGE_CODE, DICE_TYPE)
values ('Grey', 'dice.grey','Defense');</v>
      </c>
    </row>
    <row r="17" spans="1:11" x14ac:dyDescent="0.25">
      <c r="B17" t="s">
        <v>19</v>
      </c>
      <c r="C17" t="str">
        <f t="shared" si="2"/>
        <v>dice.black</v>
      </c>
      <c r="D17" t="s">
        <v>10</v>
      </c>
      <c r="K17" t="str">
        <f t="shared" si="3"/>
        <v>insert into DICE (NAME, MESSAGE_CODE, DICE_TYPE)
values ('Black', 'dice.black','Defense');</v>
      </c>
    </row>
    <row r="18" spans="1:11" x14ac:dyDescent="0.25">
      <c r="A18" t="s">
        <v>20</v>
      </c>
      <c r="B18" s="3" t="s">
        <v>12</v>
      </c>
      <c r="C18" s="3" t="s">
        <v>21</v>
      </c>
      <c r="D18" t="s">
        <v>26</v>
      </c>
      <c r="E18" t="s">
        <v>22</v>
      </c>
      <c r="F18" t="s">
        <v>24</v>
      </c>
      <c r="G18" t="s">
        <v>23</v>
      </c>
      <c r="H18" t="s">
        <v>27</v>
      </c>
      <c r="I18" t="s">
        <v>7</v>
      </c>
    </row>
    <row r="19" spans="1:11" x14ac:dyDescent="0.25">
      <c r="B19" t="s">
        <v>13</v>
      </c>
      <c r="C19">
        <v>1</v>
      </c>
      <c r="D19" t="s">
        <v>25</v>
      </c>
      <c r="I19" t="str">
        <f>LOWER(B19)&amp;"_"&amp;C19&amp;".png"</f>
        <v>blue_1.png</v>
      </c>
      <c r="K19" t="str">
        <f>"insert into "&amp;A$18&amp;" ("&amp;B$18&amp;", "&amp;C$18&amp;", "&amp;D$18&amp;", "&amp;E$18&amp;", "&amp;F$18&amp;", "&amp;G$18&amp;", "&amp;H$18&amp;", "&amp;I$18&amp;")
values ('"&amp;B19&amp;"', "&amp;C19&amp;","&amp;IF(D19="","null","'"&amp;D19&amp;"'")&amp;","&amp;IF(E19="","null",E19)&amp;","&amp;IF(F19="","null",F19)&amp;","&amp;IF(G19="","null",G19)&amp;","&amp;IF(H19="","null",H19)&amp;",'"&amp;I19&amp;"');"</f>
        <v>insert into DICE_SIDE (DICE, SIDE, MISS, RANGE, HEART, SURGE, SHIELD, ICON)
values ('Blue', 1,'true',null,null,null,null,'blue_1.png');</v>
      </c>
    </row>
    <row r="20" spans="1:11" x14ac:dyDescent="0.25">
      <c r="B20" t="s">
        <v>13</v>
      </c>
      <c r="C20">
        <v>2</v>
      </c>
      <c r="E20">
        <v>2</v>
      </c>
      <c r="F20">
        <v>2</v>
      </c>
      <c r="G20">
        <v>1</v>
      </c>
      <c r="I20" t="str">
        <f t="shared" ref="I20:I60" si="4">LOWER(B20)&amp;"_"&amp;C20&amp;".png"</f>
        <v>blue_2.png</v>
      </c>
      <c r="K20" t="str">
        <f t="shared" ref="K20:K60" si="5">"insert into "&amp;A$18&amp;" ("&amp;B$18&amp;", "&amp;C$18&amp;", "&amp;D$18&amp;", "&amp;E$18&amp;", "&amp;F$18&amp;", "&amp;G$18&amp;", "&amp;H$18&amp;", "&amp;I$18&amp;")
values ('"&amp;B20&amp;"', "&amp;C20&amp;","&amp;IF(D20="","null","'"&amp;D20&amp;"'")&amp;","&amp;IF(E20="","null",E20)&amp;","&amp;IF(F20="","null",F20)&amp;","&amp;IF(G20="","null",G20)&amp;","&amp;IF(H20="","null",H20)&amp;",'"&amp;I20&amp;"');"</f>
        <v>insert into DICE_SIDE (DICE, SIDE, MISS, RANGE, HEART, SURGE, SHIELD, ICON)
values ('Blue', 2,null,2,2,1,null,'blue_2.png');</v>
      </c>
    </row>
    <row r="21" spans="1:11" x14ac:dyDescent="0.25">
      <c r="B21" t="s">
        <v>13</v>
      </c>
      <c r="C21">
        <v>3</v>
      </c>
      <c r="E21">
        <v>3</v>
      </c>
      <c r="F21">
        <v>2</v>
      </c>
      <c r="I21" t="str">
        <f t="shared" si="4"/>
        <v>blue_3.png</v>
      </c>
      <c r="K21" t="str">
        <f t="shared" si="5"/>
        <v>insert into DICE_SIDE (DICE, SIDE, MISS, RANGE, HEART, SURGE, SHIELD, ICON)
values ('Blue', 3,null,3,2,null,null,'blue_3.png');</v>
      </c>
    </row>
    <row r="22" spans="1:11" x14ac:dyDescent="0.25">
      <c r="B22" t="s">
        <v>13</v>
      </c>
      <c r="C22">
        <v>4</v>
      </c>
      <c r="E22">
        <v>4</v>
      </c>
      <c r="F22">
        <v>2</v>
      </c>
      <c r="I22" t="str">
        <f t="shared" si="4"/>
        <v>blue_4.png</v>
      </c>
      <c r="K22" t="str">
        <f t="shared" si="5"/>
        <v>insert into DICE_SIDE (DICE, SIDE, MISS, RANGE, HEART, SURGE, SHIELD, ICON)
values ('Blue', 4,null,4,2,null,null,'blue_4.png');</v>
      </c>
    </row>
    <row r="23" spans="1:11" x14ac:dyDescent="0.25">
      <c r="B23" t="s">
        <v>13</v>
      </c>
      <c r="C23">
        <v>5</v>
      </c>
      <c r="E23">
        <v>5</v>
      </c>
      <c r="F23">
        <v>1</v>
      </c>
      <c r="I23" t="str">
        <f t="shared" si="4"/>
        <v>blue_5.png</v>
      </c>
      <c r="K23" t="str">
        <f t="shared" si="5"/>
        <v>insert into DICE_SIDE (DICE, SIDE, MISS, RANGE, HEART, SURGE, SHIELD, ICON)
values ('Blue', 5,null,5,1,null,null,'blue_5.png');</v>
      </c>
    </row>
    <row r="24" spans="1:11" x14ac:dyDescent="0.25">
      <c r="B24" t="s">
        <v>13</v>
      </c>
      <c r="C24">
        <v>6</v>
      </c>
      <c r="E24">
        <v>6</v>
      </c>
      <c r="F24">
        <v>1</v>
      </c>
      <c r="G24">
        <v>1</v>
      </c>
      <c r="I24" t="str">
        <f t="shared" si="4"/>
        <v>blue_6.png</v>
      </c>
      <c r="K24" t="str">
        <f t="shared" si="5"/>
        <v>insert into DICE_SIDE (DICE, SIDE, MISS, RANGE, HEART, SURGE, SHIELD, ICON)
values ('Blue', 6,null,6,1,1,null,'blue_6.png');</v>
      </c>
    </row>
    <row r="25" spans="1:11" x14ac:dyDescent="0.25">
      <c r="B25" t="s">
        <v>14</v>
      </c>
      <c r="C25">
        <v>1</v>
      </c>
      <c r="F25">
        <v>1</v>
      </c>
      <c r="I25" t="str">
        <f t="shared" si="4"/>
        <v>red_1.png</v>
      </c>
      <c r="K25" t="str">
        <f t="shared" si="5"/>
        <v>insert into DICE_SIDE (DICE, SIDE, MISS, RANGE, HEART, SURGE, SHIELD, ICON)
values ('Red', 1,null,null,1,null,null,'red_1.png');</v>
      </c>
    </row>
    <row r="26" spans="1:11" x14ac:dyDescent="0.25">
      <c r="B26" t="s">
        <v>14</v>
      </c>
      <c r="C26">
        <v>2</v>
      </c>
      <c r="F26">
        <v>2</v>
      </c>
      <c r="I26" t="str">
        <f t="shared" si="4"/>
        <v>red_2.png</v>
      </c>
      <c r="K26" t="str">
        <f t="shared" si="5"/>
        <v>insert into DICE_SIDE (DICE, SIDE, MISS, RANGE, HEART, SURGE, SHIELD, ICON)
values ('Red', 2,null,null,2,null,null,'red_2.png');</v>
      </c>
    </row>
    <row r="27" spans="1:11" x14ac:dyDescent="0.25">
      <c r="B27" t="s">
        <v>14</v>
      </c>
      <c r="C27">
        <v>3</v>
      </c>
      <c r="F27">
        <v>2</v>
      </c>
      <c r="I27" t="str">
        <f t="shared" si="4"/>
        <v>red_3.png</v>
      </c>
      <c r="K27" t="str">
        <f t="shared" si="5"/>
        <v>insert into DICE_SIDE (DICE, SIDE, MISS, RANGE, HEART, SURGE, SHIELD, ICON)
values ('Red', 3,null,null,2,null,null,'red_3.png');</v>
      </c>
    </row>
    <row r="28" spans="1:11" x14ac:dyDescent="0.25">
      <c r="B28" t="s">
        <v>14</v>
      </c>
      <c r="C28">
        <v>4</v>
      </c>
      <c r="F28">
        <v>2</v>
      </c>
      <c r="I28" t="str">
        <f t="shared" si="4"/>
        <v>red_4.png</v>
      </c>
      <c r="K28" t="str">
        <f t="shared" si="5"/>
        <v>insert into DICE_SIDE (DICE, SIDE, MISS, RANGE, HEART, SURGE, SHIELD, ICON)
values ('Red', 4,null,null,2,null,null,'red_4.png');</v>
      </c>
    </row>
    <row r="29" spans="1:11" x14ac:dyDescent="0.25">
      <c r="B29" t="s">
        <v>14</v>
      </c>
      <c r="C29">
        <v>5</v>
      </c>
      <c r="F29">
        <v>3</v>
      </c>
      <c r="I29" t="str">
        <f t="shared" si="4"/>
        <v>red_5.png</v>
      </c>
      <c r="K29" t="str">
        <f t="shared" si="5"/>
        <v>insert into DICE_SIDE (DICE, SIDE, MISS, RANGE, HEART, SURGE, SHIELD, ICON)
values ('Red', 5,null,null,3,null,null,'red_5.png');</v>
      </c>
    </row>
    <row r="30" spans="1:11" x14ac:dyDescent="0.25">
      <c r="B30" t="s">
        <v>14</v>
      </c>
      <c r="C30">
        <v>6</v>
      </c>
      <c r="F30">
        <v>3</v>
      </c>
      <c r="G30">
        <v>1</v>
      </c>
      <c r="I30" t="str">
        <f t="shared" si="4"/>
        <v>red_6.png</v>
      </c>
      <c r="K30" t="str">
        <f t="shared" si="5"/>
        <v>insert into DICE_SIDE (DICE, SIDE, MISS, RANGE, HEART, SURGE, SHIELD, ICON)
values ('Red', 6,null,null,3,1,null,'red_6.png');</v>
      </c>
    </row>
    <row r="31" spans="1:11" x14ac:dyDescent="0.25">
      <c r="B31" t="s">
        <v>15</v>
      </c>
      <c r="C31">
        <v>1</v>
      </c>
      <c r="E31">
        <v>1</v>
      </c>
      <c r="G31">
        <v>1</v>
      </c>
      <c r="I31" t="str">
        <f t="shared" si="4"/>
        <v>yellow_1.png</v>
      </c>
      <c r="K31" t="str">
        <f t="shared" si="5"/>
        <v>insert into DICE_SIDE (DICE, SIDE, MISS, RANGE, HEART, SURGE, SHIELD, ICON)
values ('Yellow', 1,null,1,null,1,null,'yellow_1.png');</v>
      </c>
    </row>
    <row r="32" spans="1:11" x14ac:dyDescent="0.25">
      <c r="B32" t="s">
        <v>15</v>
      </c>
      <c r="C32">
        <v>2</v>
      </c>
      <c r="E32">
        <v>1</v>
      </c>
      <c r="F32">
        <v>1</v>
      </c>
      <c r="I32" t="str">
        <f t="shared" si="4"/>
        <v>yellow_2.png</v>
      </c>
      <c r="K32" t="str">
        <f t="shared" si="5"/>
        <v>insert into DICE_SIDE (DICE, SIDE, MISS, RANGE, HEART, SURGE, SHIELD, ICON)
values ('Yellow', 2,null,1,1,null,null,'yellow_2.png');</v>
      </c>
    </row>
    <row r="33" spans="2:11" x14ac:dyDescent="0.25">
      <c r="B33" t="s">
        <v>15</v>
      </c>
      <c r="C33">
        <v>3</v>
      </c>
      <c r="E33">
        <v>2</v>
      </c>
      <c r="F33">
        <v>1</v>
      </c>
      <c r="I33" t="str">
        <f t="shared" si="4"/>
        <v>yellow_3.png</v>
      </c>
      <c r="K33" t="str">
        <f t="shared" si="5"/>
        <v>insert into DICE_SIDE (DICE, SIDE, MISS, RANGE, HEART, SURGE, SHIELD, ICON)
values ('Yellow', 3,null,2,1,null,null,'yellow_3.png');</v>
      </c>
    </row>
    <row r="34" spans="2:11" x14ac:dyDescent="0.25">
      <c r="B34" t="s">
        <v>15</v>
      </c>
      <c r="C34">
        <v>4</v>
      </c>
      <c r="F34">
        <v>1</v>
      </c>
      <c r="G34">
        <v>1</v>
      </c>
      <c r="I34" t="str">
        <f t="shared" si="4"/>
        <v>yellow_4.png</v>
      </c>
      <c r="K34" t="str">
        <f t="shared" si="5"/>
        <v>insert into DICE_SIDE (DICE, SIDE, MISS, RANGE, HEART, SURGE, SHIELD, ICON)
values ('Yellow', 4,null,null,1,1,null,'yellow_4.png');</v>
      </c>
    </row>
    <row r="35" spans="2:11" x14ac:dyDescent="0.25">
      <c r="B35" t="s">
        <v>15</v>
      </c>
      <c r="C35">
        <v>5</v>
      </c>
      <c r="F35">
        <v>2</v>
      </c>
      <c r="I35" t="str">
        <f t="shared" si="4"/>
        <v>yellow_5.png</v>
      </c>
      <c r="K35" t="str">
        <f t="shared" si="5"/>
        <v>insert into DICE_SIDE (DICE, SIDE, MISS, RANGE, HEART, SURGE, SHIELD, ICON)
values ('Yellow', 5,null,null,2,null,null,'yellow_5.png');</v>
      </c>
    </row>
    <row r="36" spans="2:11" x14ac:dyDescent="0.25">
      <c r="B36" t="s">
        <v>15</v>
      </c>
      <c r="C36">
        <v>6</v>
      </c>
      <c r="F36">
        <v>2</v>
      </c>
      <c r="G36">
        <v>1</v>
      </c>
      <c r="I36" t="str">
        <f t="shared" si="4"/>
        <v>yellow_6.png</v>
      </c>
      <c r="K36" t="str">
        <f t="shared" si="5"/>
        <v>insert into DICE_SIDE (DICE, SIDE, MISS, RANGE, HEART, SURGE, SHIELD, ICON)
values ('Yellow', 6,null,null,2,1,null,'yellow_6.png');</v>
      </c>
    </row>
    <row r="37" spans="2:11" x14ac:dyDescent="0.25">
      <c r="B37" t="s">
        <v>16</v>
      </c>
      <c r="C37">
        <v>1</v>
      </c>
      <c r="E37">
        <v>1</v>
      </c>
      <c r="F37">
        <v>1</v>
      </c>
      <c r="G37">
        <v>1</v>
      </c>
      <c r="I37" t="str">
        <f t="shared" si="4"/>
        <v>green_1.png</v>
      </c>
      <c r="K37" t="str">
        <f t="shared" si="5"/>
        <v>insert into DICE_SIDE (DICE, SIDE, MISS, RANGE, HEART, SURGE, SHIELD, ICON)
values ('Green', 1,null,1,1,1,null,'green_1.png');</v>
      </c>
    </row>
    <row r="38" spans="2:11" x14ac:dyDescent="0.25">
      <c r="B38" t="s">
        <v>16</v>
      </c>
      <c r="C38">
        <v>2</v>
      </c>
      <c r="E38">
        <v>1</v>
      </c>
      <c r="F38">
        <v>1</v>
      </c>
      <c r="I38" t="str">
        <f t="shared" si="4"/>
        <v>green_2.png</v>
      </c>
      <c r="K38" t="str">
        <f t="shared" si="5"/>
        <v>insert into DICE_SIDE (DICE, SIDE, MISS, RANGE, HEART, SURGE, SHIELD, ICON)
values ('Green', 2,null,1,1,null,null,'green_2.png');</v>
      </c>
    </row>
    <row r="39" spans="2:11" x14ac:dyDescent="0.25">
      <c r="B39" t="s">
        <v>16</v>
      </c>
      <c r="C39">
        <v>3</v>
      </c>
      <c r="F39">
        <v>1</v>
      </c>
      <c r="G39">
        <v>1</v>
      </c>
      <c r="I39" t="str">
        <f t="shared" si="4"/>
        <v>green_3.png</v>
      </c>
      <c r="K39" t="str">
        <f t="shared" si="5"/>
        <v>insert into DICE_SIDE (DICE, SIDE, MISS, RANGE, HEART, SURGE, SHIELD, ICON)
values ('Green', 3,null,null,1,1,null,'green_3.png');</v>
      </c>
    </row>
    <row r="40" spans="2:11" x14ac:dyDescent="0.25">
      <c r="B40" t="s">
        <v>16</v>
      </c>
      <c r="C40">
        <v>4</v>
      </c>
      <c r="F40">
        <v>1</v>
      </c>
      <c r="I40" t="str">
        <f t="shared" si="4"/>
        <v>green_4.png</v>
      </c>
      <c r="K40" t="str">
        <f t="shared" si="5"/>
        <v>insert into DICE_SIDE (DICE, SIDE, MISS, RANGE, HEART, SURGE, SHIELD, ICON)
values ('Green', 4,null,null,1,null,null,'green_4.png');</v>
      </c>
    </row>
    <row r="41" spans="2:11" x14ac:dyDescent="0.25">
      <c r="B41" t="s">
        <v>16</v>
      </c>
      <c r="C41">
        <v>5</v>
      </c>
      <c r="G41">
        <v>1</v>
      </c>
      <c r="I41" t="str">
        <f t="shared" si="4"/>
        <v>green_5.png</v>
      </c>
      <c r="K41" t="str">
        <f t="shared" si="5"/>
        <v>insert into DICE_SIDE (DICE, SIDE, MISS, RANGE, HEART, SURGE, SHIELD, ICON)
values ('Green', 5,null,null,null,1,null,'green_5.png');</v>
      </c>
    </row>
    <row r="42" spans="2:11" x14ac:dyDescent="0.25">
      <c r="B42" t="s">
        <v>16</v>
      </c>
      <c r="C42">
        <v>6</v>
      </c>
      <c r="E42">
        <v>1</v>
      </c>
      <c r="G42">
        <v>1</v>
      </c>
      <c r="I42" t="str">
        <f t="shared" si="4"/>
        <v>green_6.png</v>
      </c>
      <c r="K42" t="str">
        <f t="shared" si="5"/>
        <v>insert into DICE_SIDE (DICE, SIDE, MISS, RANGE, HEART, SURGE, SHIELD, ICON)
values ('Green', 6,null,1,null,1,null,'green_6.png');</v>
      </c>
    </row>
    <row r="43" spans="2:11" x14ac:dyDescent="0.25">
      <c r="B43" t="s">
        <v>17</v>
      </c>
      <c r="C43">
        <v>1</v>
      </c>
      <c r="I43" t="str">
        <f t="shared" si="4"/>
        <v>brown_1.png</v>
      </c>
      <c r="K43" t="str">
        <f t="shared" si="5"/>
        <v>insert into DICE_SIDE (DICE, SIDE, MISS, RANGE, HEART, SURGE, SHIELD, ICON)
values ('Brown', 1,null,null,null,null,null,'brown_1.png');</v>
      </c>
    </row>
    <row r="44" spans="2:11" x14ac:dyDescent="0.25">
      <c r="B44" t="s">
        <v>17</v>
      </c>
      <c r="C44">
        <v>2</v>
      </c>
      <c r="I44" t="str">
        <f t="shared" si="4"/>
        <v>brown_2.png</v>
      </c>
      <c r="K44" t="str">
        <f t="shared" si="5"/>
        <v>insert into DICE_SIDE (DICE, SIDE, MISS, RANGE, HEART, SURGE, SHIELD, ICON)
values ('Brown', 2,null,null,null,null,null,'brown_2.png');</v>
      </c>
    </row>
    <row r="45" spans="2:11" x14ac:dyDescent="0.25">
      <c r="B45" t="s">
        <v>17</v>
      </c>
      <c r="C45">
        <v>3</v>
      </c>
      <c r="I45" t="str">
        <f t="shared" si="4"/>
        <v>brown_3.png</v>
      </c>
      <c r="K45" t="str">
        <f t="shared" si="5"/>
        <v>insert into DICE_SIDE (DICE, SIDE, MISS, RANGE, HEART, SURGE, SHIELD, ICON)
values ('Brown', 3,null,null,null,null,null,'brown_3.png');</v>
      </c>
    </row>
    <row r="46" spans="2:11" x14ac:dyDescent="0.25">
      <c r="B46" t="s">
        <v>17</v>
      </c>
      <c r="C46">
        <v>4</v>
      </c>
      <c r="H46">
        <v>1</v>
      </c>
      <c r="I46" t="str">
        <f t="shared" si="4"/>
        <v>brown_4.png</v>
      </c>
      <c r="K46" t="str">
        <f t="shared" si="5"/>
        <v>insert into DICE_SIDE (DICE, SIDE, MISS, RANGE, HEART, SURGE, SHIELD, ICON)
values ('Brown', 4,null,null,null,null,1,'brown_4.png');</v>
      </c>
    </row>
    <row r="47" spans="2:11" x14ac:dyDescent="0.25">
      <c r="B47" t="s">
        <v>17</v>
      </c>
      <c r="C47">
        <v>5</v>
      </c>
      <c r="H47">
        <v>1</v>
      </c>
      <c r="I47" t="str">
        <f t="shared" si="4"/>
        <v>brown_5.png</v>
      </c>
      <c r="K47" t="str">
        <f t="shared" si="5"/>
        <v>insert into DICE_SIDE (DICE, SIDE, MISS, RANGE, HEART, SURGE, SHIELD, ICON)
values ('Brown', 5,null,null,null,null,1,'brown_5.png');</v>
      </c>
    </row>
    <row r="48" spans="2:11" x14ac:dyDescent="0.25">
      <c r="B48" t="s">
        <v>17</v>
      </c>
      <c r="C48">
        <v>6</v>
      </c>
      <c r="H48">
        <v>2</v>
      </c>
      <c r="I48" t="str">
        <f t="shared" si="4"/>
        <v>brown_6.png</v>
      </c>
      <c r="K48" t="str">
        <f t="shared" si="5"/>
        <v>insert into DICE_SIDE (DICE, SIDE, MISS, RANGE, HEART, SURGE, SHIELD, ICON)
values ('Brown', 6,null,null,null,null,2,'brown_6.png');</v>
      </c>
    </row>
    <row r="49" spans="1:11" x14ac:dyDescent="0.25">
      <c r="B49" t="s">
        <v>18</v>
      </c>
      <c r="C49">
        <v>1</v>
      </c>
      <c r="I49" t="str">
        <f t="shared" si="4"/>
        <v>grey_1.png</v>
      </c>
      <c r="K49" t="str">
        <f t="shared" si="5"/>
        <v>insert into DICE_SIDE (DICE, SIDE, MISS, RANGE, HEART, SURGE, SHIELD, ICON)
values ('Grey', 1,null,null,null,null,null,'grey_1.png');</v>
      </c>
    </row>
    <row r="50" spans="1:11" x14ac:dyDescent="0.25">
      <c r="B50" t="s">
        <v>18</v>
      </c>
      <c r="C50">
        <v>2</v>
      </c>
      <c r="H50">
        <v>1</v>
      </c>
      <c r="I50" t="str">
        <f t="shared" si="4"/>
        <v>grey_2.png</v>
      </c>
      <c r="K50" t="str">
        <f t="shared" si="5"/>
        <v>insert into DICE_SIDE (DICE, SIDE, MISS, RANGE, HEART, SURGE, SHIELD, ICON)
values ('Grey', 2,null,null,null,null,1,'grey_2.png');</v>
      </c>
    </row>
    <row r="51" spans="1:11" x14ac:dyDescent="0.25">
      <c r="B51" t="s">
        <v>18</v>
      </c>
      <c r="C51">
        <v>3</v>
      </c>
      <c r="H51">
        <v>1</v>
      </c>
      <c r="I51" t="str">
        <f t="shared" si="4"/>
        <v>grey_3.png</v>
      </c>
      <c r="K51" t="str">
        <f t="shared" si="5"/>
        <v>insert into DICE_SIDE (DICE, SIDE, MISS, RANGE, HEART, SURGE, SHIELD, ICON)
values ('Grey', 3,null,null,null,null,1,'grey_3.png');</v>
      </c>
    </row>
    <row r="52" spans="1:11" x14ac:dyDescent="0.25">
      <c r="B52" t="s">
        <v>18</v>
      </c>
      <c r="C52">
        <v>4</v>
      </c>
      <c r="H52">
        <v>1</v>
      </c>
      <c r="I52" t="str">
        <f t="shared" si="4"/>
        <v>grey_4.png</v>
      </c>
      <c r="K52" t="str">
        <f t="shared" si="5"/>
        <v>insert into DICE_SIDE (DICE, SIDE, MISS, RANGE, HEART, SURGE, SHIELD, ICON)
values ('Grey', 4,null,null,null,null,1,'grey_4.png');</v>
      </c>
    </row>
    <row r="53" spans="1:11" x14ac:dyDescent="0.25">
      <c r="B53" t="s">
        <v>18</v>
      </c>
      <c r="C53">
        <v>5</v>
      </c>
      <c r="H53">
        <v>2</v>
      </c>
      <c r="I53" t="str">
        <f t="shared" si="4"/>
        <v>grey_5.png</v>
      </c>
      <c r="K53" t="str">
        <f t="shared" si="5"/>
        <v>insert into DICE_SIDE (DICE, SIDE, MISS, RANGE, HEART, SURGE, SHIELD, ICON)
values ('Grey', 5,null,null,null,null,2,'grey_5.png');</v>
      </c>
    </row>
    <row r="54" spans="1:11" x14ac:dyDescent="0.25">
      <c r="B54" t="s">
        <v>18</v>
      </c>
      <c r="C54">
        <v>6</v>
      </c>
      <c r="H54">
        <v>3</v>
      </c>
      <c r="I54" t="str">
        <f t="shared" si="4"/>
        <v>grey_6.png</v>
      </c>
      <c r="K54" t="str">
        <f t="shared" si="5"/>
        <v>insert into DICE_SIDE (DICE, SIDE, MISS, RANGE, HEART, SURGE, SHIELD, ICON)
values ('Grey', 6,null,null,null,null,3,'grey_6.png');</v>
      </c>
    </row>
    <row r="55" spans="1:11" x14ac:dyDescent="0.25">
      <c r="B55" t="s">
        <v>19</v>
      </c>
      <c r="C55">
        <v>1</v>
      </c>
      <c r="I55" t="str">
        <f t="shared" si="4"/>
        <v>black_1.png</v>
      </c>
      <c r="K55" t="str">
        <f t="shared" si="5"/>
        <v>insert into DICE_SIDE (DICE, SIDE, MISS, RANGE, HEART, SURGE, SHIELD, ICON)
values ('Black', 1,null,null,null,null,null,'black_1.png');</v>
      </c>
    </row>
    <row r="56" spans="1:11" x14ac:dyDescent="0.25">
      <c r="B56" t="s">
        <v>19</v>
      </c>
      <c r="C56">
        <v>2</v>
      </c>
      <c r="H56">
        <v>2</v>
      </c>
      <c r="I56" t="str">
        <f t="shared" si="4"/>
        <v>black_2.png</v>
      </c>
      <c r="K56" t="str">
        <f t="shared" si="5"/>
        <v>insert into DICE_SIDE (DICE, SIDE, MISS, RANGE, HEART, SURGE, SHIELD, ICON)
values ('Black', 2,null,null,null,null,2,'black_2.png');</v>
      </c>
    </row>
    <row r="57" spans="1:11" x14ac:dyDescent="0.25">
      <c r="B57" t="s">
        <v>19</v>
      </c>
      <c r="C57">
        <v>3</v>
      </c>
      <c r="H57">
        <v>2</v>
      </c>
      <c r="I57" t="str">
        <f t="shared" si="4"/>
        <v>black_3.png</v>
      </c>
      <c r="K57" t="str">
        <f t="shared" si="5"/>
        <v>insert into DICE_SIDE (DICE, SIDE, MISS, RANGE, HEART, SURGE, SHIELD, ICON)
values ('Black', 3,null,null,null,null,2,'black_3.png');</v>
      </c>
    </row>
    <row r="58" spans="1:11" x14ac:dyDescent="0.25">
      <c r="B58" t="s">
        <v>19</v>
      </c>
      <c r="C58">
        <v>4</v>
      </c>
      <c r="H58">
        <v>2</v>
      </c>
      <c r="I58" t="str">
        <f t="shared" si="4"/>
        <v>black_4.png</v>
      </c>
      <c r="K58" t="str">
        <f t="shared" si="5"/>
        <v>insert into DICE_SIDE (DICE, SIDE, MISS, RANGE, HEART, SURGE, SHIELD, ICON)
values ('Black', 4,null,null,null,null,2,'black_4.png');</v>
      </c>
    </row>
    <row r="59" spans="1:11" x14ac:dyDescent="0.25">
      <c r="B59" t="s">
        <v>19</v>
      </c>
      <c r="C59">
        <v>5</v>
      </c>
      <c r="H59">
        <v>3</v>
      </c>
      <c r="I59" t="str">
        <f t="shared" si="4"/>
        <v>black_5.png</v>
      </c>
      <c r="K59" t="str">
        <f t="shared" si="5"/>
        <v>insert into DICE_SIDE (DICE, SIDE, MISS, RANGE, HEART, SURGE, SHIELD, ICON)
values ('Black', 5,null,null,null,null,3,'black_5.png');</v>
      </c>
    </row>
    <row r="60" spans="1:11" x14ac:dyDescent="0.25">
      <c r="B60" t="s">
        <v>19</v>
      </c>
      <c r="C60">
        <v>6</v>
      </c>
      <c r="H60">
        <v>4</v>
      </c>
      <c r="I60" t="str">
        <f t="shared" si="4"/>
        <v>black_6.png</v>
      </c>
      <c r="K60" t="str">
        <f t="shared" si="5"/>
        <v>insert into DICE_SIDE (DICE, SIDE, MISS, RANGE, HEART, SURGE, SHIELD, ICON)
values ('Black', 6,null,null,null,null,4,'black_6.png');</v>
      </c>
    </row>
    <row r="61" spans="1:11" x14ac:dyDescent="0.25">
      <c r="A61" t="s">
        <v>41</v>
      </c>
      <c r="B61" s="2" t="s">
        <v>5</v>
      </c>
      <c r="C61" s="1" t="s">
        <v>6</v>
      </c>
      <c r="D61" t="s">
        <v>7</v>
      </c>
    </row>
    <row r="62" spans="1:11" x14ac:dyDescent="0.25">
      <c r="B62" t="s">
        <v>37</v>
      </c>
      <c r="C62" t="str">
        <f>LOWER(A$61)&amp;"."&amp;LOWER(B62)</f>
        <v>attribute.might</v>
      </c>
      <c r="D62" t="str">
        <f t="shared" ref="D62:D65" si="6">LOWER(B62)&amp;".png"</f>
        <v>might.png</v>
      </c>
      <c r="K62" t="str">
        <f>"insert into "&amp;A$61&amp;" ("&amp;B$61&amp;", "&amp;C$61&amp;", "&amp;D$61&amp;")
values ('"&amp;B62&amp;"', '"&amp;C62&amp;"','"&amp;D62&amp;"');"</f>
        <v>insert into ATTRIBUTE (NAME, MESSAGE_CODE, ICON)
values ('Might', 'attribute.might','might.png');</v>
      </c>
    </row>
    <row r="63" spans="1:11" x14ac:dyDescent="0.25">
      <c r="B63" t="s">
        <v>38</v>
      </c>
      <c r="C63" t="str">
        <f t="shared" ref="C63:C65" si="7">LOWER(A$61)&amp;"."&amp;LOWER(B63)</f>
        <v>attribute.knowledge</v>
      </c>
      <c r="D63" t="str">
        <f t="shared" si="6"/>
        <v>knowledge.png</v>
      </c>
      <c r="K63" t="str">
        <f t="shared" ref="K63:K65" si="8">"insert into "&amp;A$61&amp;" ("&amp;B$61&amp;", "&amp;C$61&amp;", "&amp;D$61&amp;")
values ('"&amp;B63&amp;"', '"&amp;C63&amp;"','"&amp;D63&amp;"');"</f>
        <v>insert into ATTRIBUTE (NAME, MESSAGE_CODE, ICON)
values ('Knowledge', 'attribute.knowledge','knowledge.png');</v>
      </c>
    </row>
    <row r="64" spans="1:11" x14ac:dyDescent="0.25">
      <c r="B64" t="s">
        <v>39</v>
      </c>
      <c r="C64" t="str">
        <f t="shared" si="7"/>
        <v>attribute.willpower</v>
      </c>
      <c r="D64" t="str">
        <f t="shared" si="6"/>
        <v>willpower.png</v>
      </c>
      <c r="K64" t="str">
        <f t="shared" si="8"/>
        <v>insert into ATTRIBUTE (NAME, MESSAGE_CODE, ICON)
values ('Willpower', 'attribute.willpower','willpower.png');</v>
      </c>
    </row>
    <row r="65" spans="1:19" x14ac:dyDescent="0.25">
      <c r="B65" t="s">
        <v>40</v>
      </c>
      <c r="C65" t="str">
        <f t="shared" si="7"/>
        <v>attribute.awareness</v>
      </c>
      <c r="D65" t="str">
        <f t="shared" si="6"/>
        <v>awareness.png</v>
      </c>
      <c r="K65" t="str">
        <f t="shared" si="8"/>
        <v>insert into ATTRIBUTE (NAME, MESSAGE_CODE, ICON)
values ('Awareness', 'attribute.awareness','awareness.png');</v>
      </c>
    </row>
    <row r="67" spans="1:19" x14ac:dyDescent="0.25">
      <c r="A67" t="s">
        <v>42</v>
      </c>
      <c r="B67" s="2" t="s">
        <v>5</v>
      </c>
      <c r="C67" s="1" t="s">
        <v>6</v>
      </c>
      <c r="D67" t="s">
        <v>7</v>
      </c>
    </row>
    <row r="68" spans="1:19" x14ac:dyDescent="0.25">
      <c r="B68" t="s">
        <v>63</v>
      </c>
      <c r="C68" t="str">
        <f>LOWER(A$67)&amp;"."&amp;LOWER(B68)</f>
        <v>expansion.d2e</v>
      </c>
      <c r="K68" t="str">
        <f>"insert into "&amp;A$67&amp;" ("&amp;B$67&amp;", "&amp;C$67&amp;", "&amp;D$67&amp;")
values ('"&amp;B68&amp;"', '"&amp;C68&amp;"',"&amp;IF(D68="","null","'"&amp;D68&amp;"'")&amp;");"</f>
        <v>insert into EXPANSION (NAME, MESSAGE_CODE, ICON)
values ('D2E', 'expansion.d2e',null);</v>
      </c>
    </row>
    <row r="69" spans="1:19" x14ac:dyDescent="0.25">
      <c r="B69" t="s">
        <v>65</v>
      </c>
      <c r="C69" t="str">
        <f t="shared" ref="C69:C102" si="9">LOWER(A$67)&amp;"."&amp;LOWER(B69)</f>
        <v>expansion.dck</v>
      </c>
      <c r="K69" t="str">
        <f>"insert into "&amp;A$67&amp;" ("&amp;B$67&amp;", "&amp;C$67&amp;", "&amp;D$67&amp;")
values ('"&amp;B69&amp;"', '"&amp;C69&amp;"',"&amp;IF(D69="","null","'"&amp;D69&amp;"'")&amp;");"</f>
        <v>insert into EXPANSION (NAME, MESSAGE_CODE, ICON)
values ('DCK', 'expansion.dck',null);</v>
      </c>
    </row>
    <row r="70" spans="1:19" x14ac:dyDescent="0.25">
      <c r="B70" t="s">
        <v>71</v>
      </c>
      <c r="C70" t="str">
        <f t="shared" si="9"/>
        <v>expansion.lotw</v>
      </c>
      <c r="D70" t="str">
        <f>F70&amp;".jpg"</f>
        <v>Lair_of_the_Wyrm.jpg</v>
      </c>
      <c r="F70" t="s">
        <v>76</v>
      </c>
      <c r="K70" t="str">
        <f t="shared" ref="K70:K102" si="10">"insert into "&amp;A$67&amp;" ("&amp;B$67&amp;", "&amp;C$67&amp;", "&amp;D$67&amp;")
values ('"&amp;B70&amp;"', '"&amp;C70&amp;"',"&amp;IF(D70="","null","'"&amp;D70&amp;"'")&amp;");"</f>
        <v>insert into EXPANSION (NAME, MESSAGE_CODE, ICON)
values ('LotW', 'expansion.lotw','Lair_of_the_Wyrm.jpg');</v>
      </c>
      <c r="S70" t="str">
        <f>"update expansion set "&amp;D$67&amp;"='"&amp;D70&amp;"' where "&amp;B$67&amp;"='"&amp;B70&amp;"';"</f>
        <v>update expansion set ICON='Lair_of_the_Wyrm.jpg' where NAME='LotW';</v>
      </c>
    </row>
    <row r="71" spans="1:19" x14ac:dyDescent="0.25">
      <c r="B71" t="s">
        <v>64</v>
      </c>
      <c r="C71" t="str">
        <f t="shared" si="9"/>
        <v>expansion.lor</v>
      </c>
      <c r="D71" t="str">
        <f t="shared" ref="D71:D74" si="11">F71&amp;".jpg"</f>
        <v>Labyrinth_of_Ruin.jpg</v>
      </c>
      <c r="F71" t="s">
        <v>77</v>
      </c>
      <c r="K71" t="str">
        <f t="shared" si="10"/>
        <v>insert into EXPANSION (NAME, MESSAGE_CODE, ICON)
values ('LoR', 'expansion.lor','Labyrinth_of_Ruin.jpg');</v>
      </c>
      <c r="S71" t="str">
        <f t="shared" ref="S71:S74" si="12">"update expansion set "&amp;D$67&amp;"='"&amp;D71&amp;"' where "&amp;B$67&amp;"='"&amp;B71&amp;"';"</f>
        <v>update expansion set ICON='Labyrinth_of_Ruin.jpg' where NAME='LoR';</v>
      </c>
    </row>
    <row r="72" spans="1:19" x14ac:dyDescent="0.25">
      <c r="B72" t="s">
        <v>72</v>
      </c>
      <c r="C72" t="str">
        <f t="shared" si="9"/>
        <v>expansion.tt</v>
      </c>
      <c r="D72" t="str">
        <f t="shared" si="11"/>
        <v>The_Trollfens.jpg</v>
      </c>
      <c r="F72" t="s">
        <v>78</v>
      </c>
      <c r="K72" t="str">
        <f t="shared" si="10"/>
        <v>insert into EXPANSION (NAME, MESSAGE_CODE, ICON)
values ('TT', 'expansion.tt','The_Trollfens.jpg');</v>
      </c>
      <c r="S72" t="str">
        <f t="shared" si="12"/>
        <v>update expansion set ICON='The_Trollfens.jpg' where NAME='TT';</v>
      </c>
    </row>
    <row r="73" spans="1:19" x14ac:dyDescent="0.25">
      <c r="B73" t="s">
        <v>66</v>
      </c>
      <c r="C73" t="str">
        <f t="shared" si="9"/>
        <v>expansion.son</v>
      </c>
      <c r="D73" t="str">
        <f t="shared" si="11"/>
        <v>Shadow_of_Nerekhall.jpg</v>
      </c>
      <c r="F73" t="s">
        <v>79</v>
      </c>
      <c r="K73" t="str">
        <f t="shared" si="10"/>
        <v>insert into EXPANSION (NAME, MESSAGE_CODE, ICON)
values ('SoN', 'expansion.son','Shadow_of_Nerekhall.jpg');</v>
      </c>
      <c r="S73" t="str">
        <f t="shared" si="12"/>
        <v>update expansion set ICON='Shadow_of_Nerekhall.jpg' where NAME='SoN';</v>
      </c>
    </row>
    <row r="74" spans="1:19" x14ac:dyDescent="0.25">
      <c r="B74" t="s">
        <v>67</v>
      </c>
      <c r="C74" t="str">
        <f t="shared" si="9"/>
        <v>expansion.mor</v>
      </c>
      <c r="D74" t="str">
        <f t="shared" si="11"/>
        <v>Manor_of_Ravens.jpg</v>
      </c>
      <c r="F74" t="s">
        <v>80</v>
      </c>
      <c r="K74" t="str">
        <f t="shared" si="10"/>
        <v>insert into EXPANSION (NAME, MESSAGE_CODE, ICON)
values ('MoR', 'expansion.mor','Manor_of_Ravens.jpg');</v>
      </c>
      <c r="S74" t="str">
        <f t="shared" si="12"/>
        <v>update expansion set ICON='Manor_of_Ravens.jpg' where NAME='MoR';</v>
      </c>
    </row>
    <row r="75" spans="1:19" x14ac:dyDescent="0.25">
      <c r="B75" t="s">
        <v>74</v>
      </c>
      <c r="C75" t="str">
        <f t="shared" si="9"/>
        <v>expansion.ooto</v>
      </c>
      <c r="F75" t="s">
        <v>82</v>
      </c>
      <c r="K75" t="str">
        <f t="shared" si="10"/>
        <v>insert into EXPANSION (NAME, MESSAGE_CODE, ICON)
values ('OotO', 'expansion.ooto',null);</v>
      </c>
    </row>
    <row r="76" spans="1:19" x14ac:dyDescent="0.25">
      <c r="B76" t="s">
        <v>68</v>
      </c>
      <c r="C76" t="str">
        <f t="shared" si="9"/>
        <v>expansion.cod</v>
      </c>
      <c r="F76" t="s">
        <v>83</v>
      </c>
      <c r="K76" t="str">
        <f t="shared" si="10"/>
        <v>insert into EXPANSION (NAME, MESSAGE_CODE, ICON)
values ('CoD', 'expansion.cod',null);</v>
      </c>
    </row>
    <row r="77" spans="1:19" x14ac:dyDescent="0.25">
      <c r="B77" t="s">
        <v>73</v>
      </c>
      <c r="C77" t="str">
        <f>LOWER(A$67)&amp;"."&amp;LOWER(B77)</f>
        <v>expansion.cotf</v>
      </c>
      <c r="F77" t="s">
        <v>81</v>
      </c>
      <c r="K77" t="str">
        <f>"insert into "&amp;A$67&amp;" ("&amp;B$67&amp;", "&amp;C$67&amp;", "&amp;D$67&amp;")
values ('"&amp;B77&amp;"', '"&amp;C77&amp;"',"&amp;IF(D77="","null","'"&amp;D77&amp;"'")&amp;");"</f>
        <v>insert into EXPANSION (NAME, MESSAGE_CODE, ICON)
values ('CotF', 'expansion.cotf',null);</v>
      </c>
    </row>
    <row r="78" spans="1:19" x14ac:dyDescent="0.25">
      <c r="B78" t="s">
        <v>69</v>
      </c>
      <c r="C78" t="str">
        <f t="shared" si="9"/>
        <v>expansion.god</v>
      </c>
      <c r="F78" t="s">
        <v>84</v>
      </c>
      <c r="K78" t="str">
        <f t="shared" si="10"/>
        <v>insert into EXPANSION (NAME, MESSAGE_CODE, ICON)
values ('GoD', 'expansion.god',null);</v>
      </c>
    </row>
    <row r="79" spans="1:19" x14ac:dyDescent="0.25">
      <c r="B79" t="s">
        <v>70</v>
      </c>
      <c r="C79" t="str">
        <f t="shared" si="9"/>
        <v>expansion.vod</v>
      </c>
      <c r="F79" t="s">
        <v>85</v>
      </c>
      <c r="K79" t="str">
        <f t="shared" si="10"/>
        <v>insert into EXPANSION (NAME, MESSAGE_CODE, ICON)
values ('VoD', 'expansion.vod',null);</v>
      </c>
    </row>
    <row r="80" spans="1:19" x14ac:dyDescent="0.25">
      <c r="B80" t="s">
        <v>75</v>
      </c>
      <c r="C80" t="str">
        <f t="shared" si="9"/>
        <v>expansion.botw</v>
      </c>
      <c r="F80" t="s">
        <v>86</v>
      </c>
      <c r="K80" t="str">
        <f t="shared" si="10"/>
        <v>insert into EXPANSION (NAME, MESSAGE_CODE, ICON)
values ('BotW', 'expansion.botw',null);</v>
      </c>
    </row>
    <row r="81" spans="1:11" x14ac:dyDescent="0.25">
      <c r="A81" s="1"/>
      <c r="B81" s="4" t="s">
        <v>375</v>
      </c>
      <c r="C81" t="str">
        <f t="shared" si="9"/>
        <v>expansion.toc</v>
      </c>
      <c r="E81" s="4"/>
      <c r="F81" t="s">
        <v>374</v>
      </c>
      <c r="K81" t="str">
        <f t="shared" si="10"/>
        <v>insert into EXPANSION (NAME, MESSAGE_CODE, ICON)
values ('ToC', 'expansion.toc',null);</v>
      </c>
    </row>
    <row r="82" spans="1:11" x14ac:dyDescent="0.25">
      <c r="A82" s="1"/>
      <c r="B82" s="4" t="s">
        <v>811</v>
      </c>
      <c r="C82" t="str">
        <f t="shared" si="9"/>
        <v>expansion.sots</v>
      </c>
      <c r="E82" s="4"/>
      <c r="F82" t="s">
        <v>810</v>
      </c>
      <c r="K82" t="str">
        <f t="shared" si="10"/>
        <v>insert into EXPANSION (NAME, MESSAGE_CODE, ICON)
values ('SotS', 'expansion.sots',null);</v>
      </c>
    </row>
    <row r="83" spans="1:11" x14ac:dyDescent="0.25">
      <c r="A83" s="1"/>
      <c r="B83" s="6" t="s">
        <v>640</v>
      </c>
      <c r="C83" t="str">
        <f t="shared" si="9"/>
        <v>expansion.splig</v>
      </c>
      <c r="E83" s="4"/>
      <c r="K83" t="str">
        <f t="shared" si="10"/>
        <v>insert into EXPANSION (NAME, MESSAGE_CODE, ICON)
values ('Splig', 'expansion.splig',null);</v>
      </c>
    </row>
    <row r="84" spans="1:11" x14ac:dyDescent="0.25">
      <c r="A84" s="1"/>
      <c r="B84" s="6" t="s">
        <v>641</v>
      </c>
      <c r="C84" t="str">
        <f t="shared" si="9"/>
        <v>expansion.belthir</v>
      </c>
      <c r="E84" s="4"/>
      <c r="K84" t="str">
        <f t="shared" si="10"/>
        <v>insert into EXPANSION (NAME, MESSAGE_CODE, ICON)
values ('Belthir', 'expansion.belthir',null);</v>
      </c>
    </row>
    <row r="85" spans="1:11" x14ac:dyDescent="0.25">
      <c r="A85" s="1"/>
      <c r="B85" s="6" t="s">
        <v>642</v>
      </c>
      <c r="C85" t="str">
        <f t="shared" si="9"/>
        <v>expansion.zachareth</v>
      </c>
      <c r="E85" s="4"/>
      <c r="K85" t="str">
        <f t="shared" si="10"/>
        <v>insert into EXPANSION (NAME, MESSAGE_CODE, ICON)
values ('Zachareth', 'expansion.zachareth',null);</v>
      </c>
    </row>
    <row r="86" spans="1:11" x14ac:dyDescent="0.25">
      <c r="A86" s="1"/>
      <c r="B86" s="6" t="s">
        <v>754</v>
      </c>
      <c r="C86" t="str">
        <f t="shared" si="9"/>
        <v>expansion.alricfarrow</v>
      </c>
      <c r="E86" s="4"/>
      <c r="K86" t="str">
        <f t="shared" si="10"/>
        <v>insert into EXPANSION (NAME, MESSAGE_CODE, ICON)
values ('AlricFarrow', 'expansion.alricfarrow',null);</v>
      </c>
    </row>
    <row r="87" spans="1:11" x14ac:dyDescent="0.25">
      <c r="A87" s="1"/>
      <c r="B87" s="6" t="s">
        <v>755</v>
      </c>
      <c r="C87" t="str">
        <f t="shared" si="9"/>
        <v>expansion.merickfarrow</v>
      </c>
      <c r="E87" s="4"/>
      <c r="K87" t="str">
        <f t="shared" si="10"/>
        <v>insert into EXPANSION (NAME, MESSAGE_CODE, ICON)
values ('MerickFarrow', 'expansion.merickfarrow',null);</v>
      </c>
    </row>
    <row r="88" spans="1:11" x14ac:dyDescent="0.25">
      <c r="A88" s="1"/>
      <c r="B88" s="6" t="s">
        <v>756</v>
      </c>
      <c r="C88" t="str">
        <f t="shared" si="9"/>
        <v>expansion.elizafarrow</v>
      </c>
      <c r="E88" s="4"/>
      <c r="K88" t="str">
        <f t="shared" si="10"/>
        <v>insert into EXPANSION (NAME, MESSAGE_CODE, ICON)
values ('ElizaFarrow', 'expansion.elizafarrow',null);</v>
      </c>
    </row>
    <row r="89" spans="1:11" x14ac:dyDescent="0.25">
      <c r="A89" s="1"/>
      <c r="B89" s="6" t="s">
        <v>646</v>
      </c>
      <c r="C89" t="str">
        <f t="shared" si="9"/>
        <v>expansion.valyndra</v>
      </c>
      <c r="E89" s="4"/>
      <c r="K89" t="str">
        <f t="shared" si="10"/>
        <v>insert into EXPANSION (NAME, MESSAGE_CODE, ICON)
values ('Valyndra', 'expansion.valyndra',null);</v>
      </c>
    </row>
    <row r="90" spans="1:11" x14ac:dyDescent="0.25">
      <c r="A90" s="1"/>
      <c r="B90" s="6" t="s">
        <v>647</v>
      </c>
      <c r="C90" t="str">
        <f t="shared" si="9"/>
        <v>expansion.raythen</v>
      </c>
      <c r="E90" s="4"/>
      <c r="K90" t="str">
        <f t="shared" si="10"/>
        <v>insert into EXPANSION (NAME, MESSAGE_CODE, ICON)
values ('Raythen', 'expansion.raythen',null);</v>
      </c>
    </row>
    <row r="91" spans="1:11" x14ac:dyDescent="0.25">
      <c r="A91" s="1"/>
      <c r="B91" s="6" t="s">
        <v>648</v>
      </c>
      <c r="C91" t="str">
        <f t="shared" si="9"/>
        <v>expansion.serena</v>
      </c>
      <c r="E91" s="4"/>
      <c r="K91" t="str">
        <f t="shared" si="10"/>
        <v>insert into EXPANSION (NAME, MESSAGE_CODE, ICON)
values ('Serena', 'expansion.serena',null);</v>
      </c>
    </row>
    <row r="92" spans="1:11" x14ac:dyDescent="0.25">
      <c r="A92" s="1"/>
      <c r="B92" s="6" t="s">
        <v>649</v>
      </c>
      <c r="C92" t="str">
        <f t="shared" si="9"/>
        <v>expansion.ariad</v>
      </c>
      <c r="E92" s="4"/>
      <c r="K92" t="str">
        <f t="shared" si="10"/>
        <v>insert into EXPANSION (NAME, MESSAGE_CODE, ICON)
values ('Ariad', 'expansion.ariad',null);</v>
      </c>
    </row>
    <row r="93" spans="1:11" x14ac:dyDescent="0.25">
      <c r="A93" s="1"/>
      <c r="B93" s="6" t="s">
        <v>757</v>
      </c>
      <c r="C93" t="str">
        <f t="shared" si="9"/>
        <v>expansion.queenariad</v>
      </c>
      <c r="E93" s="4"/>
      <c r="K93" t="str">
        <f t="shared" si="10"/>
        <v>insert into EXPANSION (NAME, MESSAGE_CODE, ICON)
values ('QueenAriad', 'expansion.queenariad',null);</v>
      </c>
    </row>
    <row r="94" spans="1:11" x14ac:dyDescent="0.25">
      <c r="A94" s="1"/>
      <c r="B94" s="6" t="s">
        <v>758</v>
      </c>
      <c r="C94" t="str">
        <f t="shared" si="9"/>
        <v>expansion.bolgoreth</v>
      </c>
      <c r="E94" s="4"/>
      <c r="K94" t="str">
        <f t="shared" si="10"/>
        <v>insert into EXPANSION (NAME, MESSAGE_CODE, ICON)
values ('BolGoreth', 'expansion.bolgoreth',null);</v>
      </c>
    </row>
    <row r="95" spans="1:11" x14ac:dyDescent="0.25">
      <c r="A95" s="1"/>
      <c r="B95" s="6" t="s">
        <v>759</v>
      </c>
      <c r="C95" t="str">
        <f t="shared" si="9"/>
        <v>expansion.rylanolliven</v>
      </c>
      <c r="E95" s="4"/>
      <c r="K95" t="str">
        <f t="shared" si="10"/>
        <v>insert into EXPANSION (NAME, MESSAGE_CODE, ICON)
values ('RylanOlliven', 'expansion.rylanolliven',null);</v>
      </c>
    </row>
    <row r="96" spans="1:11" x14ac:dyDescent="0.25">
      <c r="A96" s="1"/>
      <c r="B96" s="6" t="s">
        <v>653</v>
      </c>
      <c r="C96" t="str">
        <f t="shared" si="9"/>
        <v>expansion.verminous</v>
      </c>
      <c r="E96" s="4"/>
      <c r="K96" t="str">
        <f t="shared" si="10"/>
        <v>insert into EXPANSION (NAME, MESSAGE_CODE, ICON)
values ('Verminous', 'expansion.verminous',null);</v>
      </c>
    </row>
    <row r="97" spans="1:11" x14ac:dyDescent="0.25">
      <c r="A97" s="1"/>
      <c r="B97" s="6" t="s">
        <v>760</v>
      </c>
      <c r="C97" t="str">
        <f t="shared" si="9"/>
        <v>expansion.tristayneolliven</v>
      </c>
      <c r="E97" s="4"/>
      <c r="K97" t="str">
        <f t="shared" si="10"/>
        <v>insert into EXPANSION (NAME, MESSAGE_CODE, ICON)
values ('TristayneOlliven', 'expansion.tristayneolliven',null);</v>
      </c>
    </row>
    <row r="98" spans="1:11" x14ac:dyDescent="0.25">
      <c r="A98" s="1"/>
      <c r="B98" s="6" t="s">
        <v>761</v>
      </c>
      <c r="C98" t="str">
        <f t="shared" si="9"/>
        <v>expansion.garganmirklace</v>
      </c>
      <c r="E98" s="4"/>
      <c r="K98" t="str">
        <f t="shared" si="10"/>
        <v>insert into EXPANSION (NAME, MESSAGE_CODE, ICON)
values ('GarganMirklace', 'expansion.garganmirklace',null);</v>
      </c>
    </row>
    <row r="99" spans="1:11" x14ac:dyDescent="0.25">
      <c r="A99" s="1"/>
      <c r="B99" s="6" t="s">
        <v>656</v>
      </c>
      <c r="C99" t="str">
        <f t="shared" si="9"/>
        <v>expansion.skarn</v>
      </c>
      <c r="E99" s="4"/>
      <c r="K99" t="str">
        <f t="shared" si="10"/>
        <v>insert into EXPANSION (NAME, MESSAGE_CODE, ICON)
values ('Skarn', 'expansion.skarn',null);</v>
      </c>
    </row>
    <row r="100" spans="1:11" x14ac:dyDescent="0.25">
      <c r="A100" s="1"/>
      <c r="B100" s="6" t="s">
        <v>625</v>
      </c>
      <c r="C100" t="str">
        <f t="shared" si="9"/>
        <v>expansion.kyndrithul</v>
      </c>
      <c r="E100" s="4"/>
      <c r="K100" t="str">
        <f t="shared" si="10"/>
        <v>insert into EXPANSION (NAME, MESSAGE_CODE, ICON)
values ('Kyndrithul', 'expansion.kyndrithul',null);</v>
      </c>
    </row>
    <row r="101" spans="1:11" x14ac:dyDescent="0.25">
      <c r="A101" s="1"/>
      <c r="B101" s="6" t="s">
        <v>626</v>
      </c>
      <c r="C101" t="str">
        <f t="shared" si="9"/>
        <v>expansion.zarihell</v>
      </c>
      <c r="E101" s="4"/>
      <c r="K101" t="str">
        <f t="shared" si="10"/>
        <v>insert into EXPANSION (NAME, MESSAGE_CODE, ICON)
values ('Zarihell', 'expansion.zarihell',null);</v>
      </c>
    </row>
    <row r="102" spans="1:11" x14ac:dyDescent="0.25">
      <c r="A102" s="1"/>
      <c r="B102" s="6" t="s">
        <v>762</v>
      </c>
      <c r="C102" t="str">
        <f t="shared" si="9"/>
        <v>expansion.ardusixerebus</v>
      </c>
      <c r="E102" s="4"/>
      <c r="K102" t="str">
        <f t="shared" si="10"/>
        <v>insert into EXPANSION (NAME, MESSAGE_CODE, ICON)
values ('ArdusIxErebus', 'expansion.ardusixerebus',null);</v>
      </c>
    </row>
    <row r="103" spans="1:11" x14ac:dyDescent="0.25">
      <c r="A103" t="s">
        <v>1398</v>
      </c>
      <c r="B103" s="2" t="s">
        <v>5</v>
      </c>
      <c r="C103" s="1" t="s">
        <v>6</v>
      </c>
      <c r="D103" t="s">
        <v>303</v>
      </c>
      <c r="E103" t="s">
        <v>42</v>
      </c>
      <c r="F103" t="s">
        <v>43</v>
      </c>
    </row>
    <row r="104" spans="1:11" x14ac:dyDescent="0.25">
      <c r="B104" s="4" t="s">
        <v>1403</v>
      </c>
      <c r="C104" t="str">
        <f>LOWER(A$103)&amp;"."&amp;LOWER(B104)</f>
        <v>condition.diseased</v>
      </c>
      <c r="D104" t="str">
        <f>LOWER(A$103)&amp;"."&amp;LOWER(B104)&amp;".rule"</f>
        <v>condition.diseased.rule</v>
      </c>
      <c r="E104" t="s">
        <v>63</v>
      </c>
      <c r="F104" s="4" t="str">
        <f>LOWER(B104)&amp;".png"</f>
        <v>diseased.png</v>
      </c>
      <c r="K104" t="str">
        <f>"insert into "&amp;A$103&amp;" ("&amp;B$103&amp;", "&amp;C$103&amp;", "&amp;D$103&amp;", "&amp;E$103&amp;", "&amp;F$103&amp;")
values ('"&amp;B104&amp;"', '"&amp;C104&amp;"', '"&amp;D104&amp;"', '"&amp;E104&amp;"', '"&amp;F104&amp;"');"</f>
        <v>insert into CONDITION (NAME, MESSAGE_CODE, RULE_CODE, EXPANSION, IMAGE)
values ('Diseased', 'condition.diseased', 'condition.diseased.rule', 'D2E', 'diseased.png');</v>
      </c>
    </row>
    <row r="105" spans="1:11" x14ac:dyDescent="0.25">
      <c r="B105" s="4" t="s">
        <v>1404</v>
      </c>
      <c r="C105" t="str">
        <f t="shared" ref="C105:C109" si="13">LOWER(A$103)&amp;"."&amp;LOWER(B105)</f>
        <v>condition.immobilized</v>
      </c>
      <c r="D105" t="str">
        <f t="shared" ref="D105:D109" si="14">LOWER(A$103)&amp;"."&amp;LOWER(B105)&amp;".rule"</f>
        <v>condition.immobilized.rule</v>
      </c>
      <c r="E105" t="s">
        <v>63</v>
      </c>
      <c r="F105" s="4" t="str">
        <f t="shared" ref="F105:F109" si="15">LOWER(B105)&amp;".png"</f>
        <v>immobilized.png</v>
      </c>
      <c r="K105" t="str">
        <f t="shared" ref="K105:K109" si="16">"insert into "&amp;A$103&amp;" ("&amp;B$103&amp;", "&amp;C$103&amp;", "&amp;D$103&amp;", "&amp;E$103&amp;", "&amp;F$103&amp;")
values ('"&amp;B105&amp;"', '"&amp;C105&amp;"', '"&amp;D105&amp;"', '"&amp;E105&amp;"', '"&amp;F105&amp;"');"</f>
        <v>insert into CONDITION (NAME, MESSAGE_CODE, RULE_CODE, EXPANSION, IMAGE)
values ('Immobilized', 'condition.immobilized', 'condition.immobilized.rule', 'D2E', 'immobilized.png');</v>
      </c>
    </row>
    <row r="106" spans="1:11" x14ac:dyDescent="0.25">
      <c r="B106" s="4" t="s">
        <v>1414</v>
      </c>
      <c r="C106" t="str">
        <f t="shared" si="13"/>
        <v>condition.poisonned</v>
      </c>
      <c r="D106" t="str">
        <f t="shared" si="14"/>
        <v>condition.poisonned.rule</v>
      </c>
      <c r="E106" t="s">
        <v>63</v>
      </c>
      <c r="F106" s="4" t="str">
        <f t="shared" si="15"/>
        <v>poisonned.png</v>
      </c>
      <c r="K106" t="str">
        <f t="shared" si="16"/>
        <v>insert into CONDITION (NAME, MESSAGE_CODE, RULE_CODE, EXPANSION, IMAGE)
values ('Poisonned', 'condition.poisonned', 'condition.poisonned.rule', 'D2E', 'poisonned.png');</v>
      </c>
    </row>
    <row r="107" spans="1:11" x14ac:dyDescent="0.25">
      <c r="B107" s="4" t="s">
        <v>1405</v>
      </c>
      <c r="C107" t="str">
        <f t="shared" si="13"/>
        <v>condition.stunned</v>
      </c>
      <c r="D107" t="str">
        <f t="shared" si="14"/>
        <v>condition.stunned.rule</v>
      </c>
      <c r="E107" t="s">
        <v>63</v>
      </c>
      <c r="F107" s="4" t="str">
        <f t="shared" si="15"/>
        <v>stunned.png</v>
      </c>
      <c r="K107" t="str">
        <f t="shared" si="16"/>
        <v>insert into CONDITION (NAME, MESSAGE_CODE, RULE_CODE, EXPANSION, IMAGE)
values ('Stunned', 'condition.stunned', 'condition.stunned.rule', 'D2E', 'stunned.png');</v>
      </c>
    </row>
    <row r="108" spans="1:11" x14ac:dyDescent="0.25">
      <c r="B108" s="4" t="s">
        <v>1399</v>
      </c>
      <c r="C108" t="str">
        <f t="shared" si="13"/>
        <v>condition.burning</v>
      </c>
      <c r="D108" t="str">
        <f t="shared" si="14"/>
        <v>condition.burning.rule</v>
      </c>
      <c r="E108" t="s">
        <v>71</v>
      </c>
      <c r="F108" s="4" t="str">
        <f t="shared" si="15"/>
        <v>burning.png</v>
      </c>
      <c r="K108" t="str">
        <f t="shared" si="16"/>
        <v>insert into CONDITION (NAME, MESSAGE_CODE, RULE_CODE, EXPANSION, IMAGE)
values ('Burning', 'condition.burning', 'condition.burning.rule', 'LotW', 'burning.png');</v>
      </c>
    </row>
    <row r="109" spans="1:11" x14ac:dyDescent="0.25">
      <c r="B109" s="4" t="s">
        <v>1304</v>
      </c>
      <c r="C109" t="str">
        <f t="shared" si="13"/>
        <v>condition.cursed</v>
      </c>
      <c r="D109" t="str">
        <f t="shared" si="14"/>
        <v>condition.cursed.rule</v>
      </c>
      <c r="E109" t="s">
        <v>64</v>
      </c>
      <c r="F109" s="4" t="str">
        <f t="shared" si="15"/>
        <v>cursed.png</v>
      </c>
      <c r="K109" t="str">
        <f t="shared" si="16"/>
        <v>insert into CONDITION (NAME, MESSAGE_CODE, RULE_CODE, EXPANSION, IMAGE)
values ('Cursed', 'condition.cursed', 'condition.cursed.rule', 'LoR', 'cursed.png');</v>
      </c>
    </row>
    <row r="110" spans="1:11" x14ac:dyDescent="0.25">
      <c r="B110" s="4" t="s">
        <v>1400</v>
      </c>
      <c r="C110" t="str">
        <f t="shared" ref="C110:C112" si="17">LOWER(A$103)&amp;"."&amp;LOWER(B110)</f>
        <v>condition.weakened</v>
      </c>
      <c r="D110" t="str">
        <f t="shared" ref="D110:D112" si="18">LOWER(A$103)&amp;"."&amp;LOWER(B110)&amp;".rule"</f>
        <v>condition.weakened.rule</v>
      </c>
      <c r="E110" t="s">
        <v>72</v>
      </c>
      <c r="F110" s="4" t="str">
        <f t="shared" ref="F110:F112" si="19">LOWER(B110)&amp;".png"</f>
        <v>weakened.png</v>
      </c>
      <c r="K110" t="str">
        <f t="shared" ref="K110:K112" si="20">"insert into "&amp;A$103&amp;" ("&amp;B$103&amp;", "&amp;C$103&amp;", "&amp;D$103&amp;", "&amp;E$103&amp;", "&amp;F$103&amp;")
values ('"&amp;B110&amp;"', '"&amp;C110&amp;"', '"&amp;D110&amp;"', '"&amp;E110&amp;"', '"&amp;F110&amp;"');"</f>
        <v>insert into CONDITION (NAME, MESSAGE_CODE, RULE_CODE, EXPANSION, IMAGE)
values ('Weakened', 'condition.weakened', 'condition.weakened.rule', 'TT', 'weakened.png');</v>
      </c>
    </row>
    <row r="111" spans="1:11" x14ac:dyDescent="0.25">
      <c r="B111" s="4" t="s">
        <v>1401</v>
      </c>
      <c r="C111" t="str">
        <f t="shared" si="17"/>
        <v>condition.bleeding</v>
      </c>
      <c r="D111" t="str">
        <f t="shared" si="18"/>
        <v>condition.bleeding.rule</v>
      </c>
      <c r="E111" t="s">
        <v>66</v>
      </c>
      <c r="F111" s="4" t="str">
        <f t="shared" si="19"/>
        <v>bleeding.png</v>
      </c>
      <c r="K111" t="str">
        <f t="shared" si="20"/>
        <v>insert into CONDITION (NAME, MESSAGE_CODE, RULE_CODE, EXPANSION, IMAGE)
values ('Bleeding', 'condition.bleeding', 'condition.bleeding.rule', 'SoN', 'bleeding.png');</v>
      </c>
    </row>
    <row r="112" spans="1:11" x14ac:dyDescent="0.25">
      <c r="B112" s="4" t="s">
        <v>1402</v>
      </c>
      <c r="C112" t="str">
        <f t="shared" si="17"/>
        <v>condition.doomed</v>
      </c>
      <c r="D112" t="str">
        <f t="shared" si="18"/>
        <v>condition.doomed.rule</v>
      </c>
      <c r="E112" t="s">
        <v>67</v>
      </c>
      <c r="F112" s="4" t="str">
        <f t="shared" si="19"/>
        <v>doomed.png</v>
      </c>
      <c r="K112" t="str">
        <f t="shared" si="20"/>
        <v>insert into CONDITION (NAME, MESSAGE_CODE, RULE_CODE, EXPANSION, IMAGE)
values ('Doomed', 'condition.doomed', 'condition.doomed.rule', 'MoR', 'doomed.png');</v>
      </c>
    </row>
    <row r="113" spans="1:11" x14ac:dyDescent="0.25">
      <c r="A113" s="4" t="s">
        <v>1396</v>
      </c>
      <c r="B113" s="2" t="s">
        <v>5</v>
      </c>
      <c r="C113" s="1" t="s">
        <v>6</v>
      </c>
      <c r="D113" t="s">
        <v>303</v>
      </c>
      <c r="F113" s="4"/>
    </row>
    <row r="114" spans="1:11" x14ac:dyDescent="0.25">
      <c r="B114" t="s">
        <v>1421</v>
      </c>
      <c r="C114" t="str">
        <f>LOWER(A$113)&amp;"."&amp;LOWER(G114)</f>
        <v>ability.air</v>
      </c>
      <c r="D114" t="str">
        <f>LOWER(A$113)&amp;"."&amp;LOWER(G114)&amp;".rule"</f>
        <v>ability.air.rule</v>
      </c>
      <c r="G114" t="s">
        <v>1421</v>
      </c>
      <c r="H114" s="4"/>
      <c r="K114" t="str">
        <f>"insert into "&amp;A$113&amp;" ("&amp;B$113&amp;", "&amp;C$113&amp;", "&amp;D$113&amp;")
values ('"&amp;B114&amp;"', '"&amp;C114&amp;"', '"&amp;D114&amp;"');"</f>
        <v>insert into ABILITY (NAME, MESSAGE_CODE, RULE_CODE)
values ('Air', 'ability.air', 'ability.air.rule');</v>
      </c>
    </row>
    <row r="115" spans="1:11" x14ac:dyDescent="0.25">
      <c r="B115" t="s">
        <v>1456</v>
      </c>
      <c r="C115" t="str">
        <f t="shared" ref="C115:C159" si="21">LOWER(A$113)&amp;"."&amp;LOWER(G115)</f>
        <v>ability.aura</v>
      </c>
      <c r="D115" t="str">
        <f t="shared" ref="D115:D159" si="22">LOWER(A$113)&amp;"."&amp;LOWER(G115)&amp;".rule"</f>
        <v>ability.aura.rule</v>
      </c>
      <c r="G115" t="s">
        <v>1456</v>
      </c>
      <c r="H115" s="4"/>
      <c r="K115" t="str">
        <f t="shared" ref="K115:K159" si="23">"insert into "&amp;A$113&amp;" ("&amp;B$113&amp;", "&amp;C$113&amp;", "&amp;D$113&amp;")
values ('"&amp;B115&amp;"', '"&amp;C115&amp;"', '"&amp;D115&amp;"');"</f>
        <v>insert into ABILITY (NAME, MESSAGE_CODE, RULE_CODE)
values ('Aura', 'ability.aura', 'ability.aura.rule');</v>
      </c>
    </row>
    <row r="116" spans="1:11" x14ac:dyDescent="0.25">
      <c r="B116" t="s">
        <v>1420</v>
      </c>
      <c r="C116" t="str">
        <f t="shared" si="21"/>
        <v>ability.blast</v>
      </c>
      <c r="D116" t="str">
        <f t="shared" si="22"/>
        <v>ability.blast.rule</v>
      </c>
      <c r="G116" t="s">
        <v>1420</v>
      </c>
      <c r="H116" s="4"/>
      <c r="K116" t="str">
        <f t="shared" si="23"/>
        <v>insert into ABILITY (NAME, MESSAGE_CODE, RULE_CODE)
values ('Blast', 'ability.blast', 'ability.blast.rule');</v>
      </c>
    </row>
    <row r="117" spans="1:11" x14ac:dyDescent="0.25">
      <c r="B117" t="s">
        <v>1463</v>
      </c>
      <c r="C117" t="str">
        <f t="shared" ref="C117" si="24">LOWER(A$113)&amp;"."&amp;LOWER(G117)</f>
        <v>ability.burn</v>
      </c>
      <c r="D117" t="str">
        <f t="shared" ref="D117" si="25">LOWER(A$113)&amp;"."&amp;LOWER(G117)&amp;".rule"</f>
        <v>ability.burn.rule</v>
      </c>
      <c r="G117" t="s">
        <v>1463</v>
      </c>
      <c r="H117" s="4"/>
      <c r="K117" t="str">
        <f t="shared" si="23"/>
        <v>insert into ABILITY (NAME, MESSAGE_CODE, RULE_CODE)
values ('Burn', 'ability.burn', 'ability.burn.rule');</v>
      </c>
    </row>
    <row r="118" spans="1:11" x14ac:dyDescent="0.25">
      <c r="B118" t="s">
        <v>1422</v>
      </c>
      <c r="C118" t="str">
        <f t="shared" si="21"/>
        <v>ability.causefear</v>
      </c>
      <c r="D118" t="str">
        <f t="shared" si="22"/>
        <v>ability.causefear.rule</v>
      </c>
      <c r="G118" t="s">
        <v>1460</v>
      </c>
      <c r="H118" s="4"/>
      <c r="K118" t="str">
        <f t="shared" si="23"/>
        <v>insert into ABILITY (NAME, MESSAGE_CODE, RULE_CODE)
values ('Cause Fear', 'ability.causefear', 'ability.causefear.rule');</v>
      </c>
    </row>
    <row r="119" spans="1:11" x14ac:dyDescent="0.25">
      <c r="B119" t="s">
        <v>1423</v>
      </c>
      <c r="C119" t="str">
        <f t="shared" si="21"/>
        <v>ability.cocoon</v>
      </c>
      <c r="D119" t="str">
        <f t="shared" si="22"/>
        <v>ability.cocoon.rule</v>
      </c>
      <c r="G119" t="s">
        <v>1423</v>
      </c>
      <c r="H119" s="4"/>
      <c r="K119" t="str">
        <f t="shared" si="23"/>
        <v>insert into ABILITY (NAME, MESSAGE_CODE, RULE_CODE)
values ('Cocoon', 'ability.cocoon', 'ability.cocoon.rule');</v>
      </c>
    </row>
    <row r="120" spans="1:11" x14ac:dyDescent="0.25">
      <c r="B120" t="s">
        <v>1424</v>
      </c>
      <c r="C120" t="str">
        <f t="shared" si="21"/>
        <v>ability.command</v>
      </c>
      <c r="D120" t="str">
        <f t="shared" si="22"/>
        <v>ability.command.rule</v>
      </c>
      <c r="G120" t="s">
        <v>1424</v>
      </c>
      <c r="H120" s="4"/>
      <c r="K120" t="str">
        <f t="shared" si="23"/>
        <v>insert into ABILITY (NAME, MESSAGE_CODE, RULE_CODE)
values ('Command', 'ability.command', 'ability.command.rule');</v>
      </c>
    </row>
    <row r="121" spans="1:11" x14ac:dyDescent="0.25">
      <c r="B121" t="s">
        <v>1476</v>
      </c>
      <c r="C121" t="str">
        <f t="shared" ref="C121" si="26">LOWER(A$113)&amp;"."&amp;LOWER(G121)</f>
        <v>ability.combustible</v>
      </c>
      <c r="D121" t="str">
        <f t="shared" ref="D121" si="27">LOWER(A$113)&amp;"."&amp;LOWER(G121)&amp;".rule"</f>
        <v>ability.combustible.rule</v>
      </c>
      <c r="G121" t="s">
        <v>1476</v>
      </c>
      <c r="H121" s="4"/>
      <c r="K121" t="str">
        <f t="shared" ref="K121" si="28">"insert into "&amp;A$113&amp;" ("&amp;B$113&amp;", "&amp;C$113&amp;", "&amp;D$113&amp;")
values ('"&amp;B121&amp;"', '"&amp;C121&amp;"', '"&amp;D121&amp;"');"</f>
        <v>insert into ABILITY (NAME, MESSAGE_CODE, RULE_CODE)
values ('Combustible', 'ability.combustible', 'ability.combustible.rule');</v>
      </c>
    </row>
    <row r="122" spans="1:11" x14ac:dyDescent="0.25">
      <c r="B122" t="s">
        <v>1425</v>
      </c>
      <c r="C122" t="str">
        <f t="shared" si="21"/>
        <v>ability.cowardly</v>
      </c>
      <c r="D122" t="str">
        <f t="shared" si="22"/>
        <v>ability.cowardly.rule</v>
      </c>
      <c r="G122" t="s">
        <v>1425</v>
      </c>
      <c r="H122" s="4"/>
      <c r="K122" t="str">
        <f t="shared" si="23"/>
        <v>insert into ABILITY (NAME, MESSAGE_CODE, RULE_CODE)
values ('Cowardly', 'ability.cowardly', 'ability.cowardly.rule');</v>
      </c>
    </row>
    <row r="123" spans="1:11" x14ac:dyDescent="0.25">
      <c r="B123" t="s">
        <v>1464</v>
      </c>
      <c r="C123" t="str">
        <f t="shared" ref="C123" si="29">LOWER(A$113)&amp;"."&amp;LOWER(G123)</f>
        <v>ability.curse</v>
      </c>
      <c r="D123" t="str">
        <f t="shared" ref="D123" si="30">LOWER(A$113)&amp;"."&amp;LOWER(G123)&amp;".rule"</f>
        <v>ability.curse.rule</v>
      </c>
      <c r="G123" t="s">
        <v>1464</v>
      </c>
      <c r="H123" s="4"/>
      <c r="K123" t="str">
        <f t="shared" ref="K123" si="31">"insert into "&amp;A$113&amp;" ("&amp;B$113&amp;", "&amp;C$113&amp;", "&amp;D$113&amp;")
values ('"&amp;B123&amp;"', '"&amp;C123&amp;"', '"&amp;D123&amp;"');"</f>
        <v>insert into ABILITY (NAME, MESSAGE_CODE, RULE_CODE)
values ('Curse', 'ability.curse', 'ability.curse.rule');</v>
      </c>
    </row>
    <row r="124" spans="1:11" x14ac:dyDescent="0.25">
      <c r="B124" t="s">
        <v>1426</v>
      </c>
      <c r="C124" t="str">
        <f t="shared" si="21"/>
        <v>ability.disease</v>
      </c>
      <c r="D124" t="str">
        <f t="shared" si="22"/>
        <v>ability.disease.rule</v>
      </c>
      <c r="G124" t="s">
        <v>1426</v>
      </c>
      <c r="H124" s="4"/>
      <c r="K124" t="str">
        <f t="shared" si="23"/>
        <v>insert into ABILITY (NAME, MESSAGE_CODE, RULE_CODE)
values ('Disease', 'ability.disease', 'ability.disease.rule');</v>
      </c>
    </row>
    <row r="125" spans="1:11" x14ac:dyDescent="0.25">
      <c r="B125" t="s">
        <v>1427</v>
      </c>
      <c r="C125" t="str">
        <f t="shared" si="21"/>
        <v>ability.earth</v>
      </c>
      <c r="D125" t="str">
        <f t="shared" si="22"/>
        <v>ability.earth.rule</v>
      </c>
      <c r="G125" t="s">
        <v>1427</v>
      </c>
      <c r="H125" s="4"/>
      <c r="K125" t="str">
        <f t="shared" si="23"/>
        <v>insert into ABILITY (NAME, MESSAGE_CODE, RULE_CODE)
values ('Earth', 'ability.earth', 'ability.earth.rule');</v>
      </c>
    </row>
    <row r="126" spans="1:11" x14ac:dyDescent="0.25">
      <c r="B126" t="s">
        <v>1428</v>
      </c>
      <c r="C126" t="str">
        <f t="shared" si="21"/>
        <v>ability.fire</v>
      </c>
      <c r="D126" t="str">
        <f t="shared" si="22"/>
        <v>ability.fire.rule</v>
      </c>
      <c r="G126" t="s">
        <v>1428</v>
      </c>
      <c r="H126" s="4"/>
      <c r="K126" t="str">
        <f t="shared" si="23"/>
        <v>insert into ABILITY (NAME, MESSAGE_CODE, RULE_CODE)
values ('Fire', 'ability.fire', 'ability.fire.rule');</v>
      </c>
    </row>
    <row r="127" spans="1:11" x14ac:dyDescent="0.25">
      <c r="B127" t="s">
        <v>1429</v>
      </c>
      <c r="C127" t="str">
        <f t="shared" si="21"/>
        <v>ability.firebreath</v>
      </c>
      <c r="D127" t="str">
        <f t="shared" si="22"/>
        <v>ability.firebreath.rule</v>
      </c>
      <c r="G127" t="s">
        <v>1461</v>
      </c>
      <c r="H127" s="4"/>
      <c r="K127" t="str">
        <f t="shared" si="23"/>
        <v>insert into ABILITY (NAME, MESSAGE_CODE, RULE_CODE)
values ('Fire Breath', 'ability.firebreath', 'ability.firebreath.rule');</v>
      </c>
    </row>
    <row r="128" spans="1:11" x14ac:dyDescent="0.25">
      <c r="B128" t="s">
        <v>1430</v>
      </c>
      <c r="C128" t="str">
        <f t="shared" si="21"/>
        <v>ability.flail</v>
      </c>
      <c r="D128" t="str">
        <f t="shared" si="22"/>
        <v>ability.flail.rule</v>
      </c>
      <c r="G128" t="s">
        <v>1430</v>
      </c>
      <c r="H128" s="4"/>
      <c r="K128" t="str">
        <f t="shared" si="23"/>
        <v>insert into ABILITY (NAME, MESSAGE_CODE, RULE_CODE)
values ('Flail', 'ability.flail', 'ability.flail.rule');</v>
      </c>
    </row>
    <row r="129" spans="2:11" x14ac:dyDescent="0.25">
      <c r="B129" t="s">
        <v>1475</v>
      </c>
      <c r="C129" t="str">
        <f t="shared" ref="C129" si="32">LOWER(A$113)&amp;"."&amp;LOWER(G129)</f>
        <v>ability.flamefiend</v>
      </c>
      <c r="D129" t="str">
        <f t="shared" ref="D129" si="33">LOWER(A$113)&amp;"."&amp;LOWER(G129)&amp;".rule"</f>
        <v>ability.flamefiend.rule</v>
      </c>
      <c r="G129" t="s">
        <v>1477</v>
      </c>
      <c r="H129" s="4"/>
      <c r="K129" t="str">
        <f t="shared" ref="K129" si="34">"insert into "&amp;A$113&amp;" ("&amp;B$113&amp;", "&amp;C$113&amp;", "&amp;D$113&amp;")
values ('"&amp;B129&amp;"', '"&amp;C129&amp;"', '"&amp;D129&amp;"');"</f>
        <v>insert into ABILITY (NAME, MESSAGE_CODE, RULE_CODE)
values ('Flame Fiend', 'ability.flamefiend', 'ability.flamefiend.rule');</v>
      </c>
    </row>
    <row r="130" spans="2:11" x14ac:dyDescent="0.25">
      <c r="B130" t="s">
        <v>1431</v>
      </c>
      <c r="C130" t="str">
        <f t="shared" si="21"/>
        <v>ability.fly</v>
      </c>
      <c r="D130" t="str">
        <f t="shared" si="22"/>
        <v>ability.fly.rule</v>
      </c>
      <c r="G130" t="s">
        <v>1431</v>
      </c>
      <c r="H130" s="4"/>
      <c r="K130" t="str">
        <f t="shared" si="23"/>
        <v>insert into ABILITY (NAME, MESSAGE_CODE, RULE_CODE)
values ('Fly', 'ability.fly', 'ability.fly.rule');</v>
      </c>
    </row>
    <row r="131" spans="2:11" x14ac:dyDescent="0.25">
      <c r="B131" t="s">
        <v>1432</v>
      </c>
      <c r="C131" t="str">
        <f t="shared" si="21"/>
        <v>ability.grab</v>
      </c>
      <c r="D131" t="str">
        <f t="shared" si="22"/>
        <v>ability.grab.rule</v>
      </c>
      <c r="G131" t="s">
        <v>1432</v>
      </c>
      <c r="H131" s="4"/>
      <c r="K131" t="str">
        <f t="shared" si="23"/>
        <v>insert into ABILITY (NAME, MESSAGE_CODE, RULE_CODE)
values ('Grab', 'ability.grab', 'ability.grab.rule');</v>
      </c>
    </row>
    <row r="132" spans="2:11" x14ac:dyDescent="0.25">
      <c r="B132" t="s">
        <v>1433</v>
      </c>
      <c r="C132" t="str">
        <f t="shared" si="21"/>
        <v>ability.heal</v>
      </c>
      <c r="D132" t="str">
        <f t="shared" si="22"/>
        <v>ability.heal.rule</v>
      </c>
      <c r="G132" t="s">
        <v>1433</v>
      </c>
      <c r="H132" s="4"/>
      <c r="K132" t="str">
        <f t="shared" si="23"/>
        <v>insert into ABILITY (NAME, MESSAGE_CODE, RULE_CODE)
values ('Heal', 'ability.heal', 'ability.heal.rule');</v>
      </c>
    </row>
    <row r="133" spans="2:11" x14ac:dyDescent="0.25">
      <c r="B133" t="s">
        <v>1434</v>
      </c>
      <c r="C133" t="str">
        <f t="shared" si="21"/>
        <v>ability.howl</v>
      </c>
      <c r="D133" t="str">
        <f t="shared" si="22"/>
        <v>ability.howl.rule</v>
      </c>
      <c r="G133" t="s">
        <v>1434</v>
      </c>
      <c r="H133" s="4"/>
      <c r="K133" t="str">
        <f t="shared" si="23"/>
        <v>insert into ABILITY (NAME, MESSAGE_CODE, RULE_CODE)
values ('Howl', 'ability.howl', 'ability.howl.rule');</v>
      </c>
    </row>
    <row r="134" spans="2:11" x14ac:dyDescent="0.25">
      <c r="B134" t="s">
        <v>1435</v>
      </c>
      <c r="C134" t="str">
        <f t="shared" si="21"/>
        <v>ability.immobilize</v>
      </c>
      <c r="D134" t="str">
        <f t="shared" si="22"/>
        <v>ability.immobilize.rule</v>
      </c>
      <c r="G134" t="s">
        <v>1435</v>
      </c>
      <c r="H134" s="4"/>
      <c r="K134" t="str">
        <f t="shared" si="23"/>
        <v>insert into ABILITY (NAME, MESSAGE_CODE, RULE_CODE)
values ('Immobilize', 'ability.immobilize', 'ability.immobilize.rule');</v>
      </c>
    </row>
    <row r="135" spans="2:11" x14ac:dyDescent="0.25">
      <c r="B135" t="s">
        <v>1436</v>
      </c>
      <c r="C135" t="str">
        <f t="shared" si="21"/>
        <v>ability.ironskin</v>
      </c>
      <c r="D135" t="str">
        <f t="shared" si="22"/>
        <v>ability.ironskin.rule</v>
      </c>
      <c r="G135" t="s">
        <v>1436</v>
      </c>
      <c r="H135" s="4"/>
      <c r="K135" t="str">
        <f t="shared" si="23"/>
        <v>insert into ABILITY (NAME, MESSAGE_CODE, RULE_CODE)
values ('Ironskin', 'ability.ironskin', 'ability.ironskin.rule');</v>
      </c>
    </row>
    <row r="136" spans="2:11" x14ac:dyDescent="0.25">
      <c r="B136" t="s">
        <v>1437</v>
      </c>
      <c r="C136" t="str">
        <f t="shared" si="21"/>
        <v>ability.knockback</v>
      </c>
      <c r="D136" t="str">
        <f t="shared" si="22"/>
        <v>ability.knockback.rule</v>
      </c>
      <c r="G136" t="s">
        <v>1437</v>
      </c>
      <c r="H136" s="4"/>
      <c r="K136" t="str">
        <f t="shared" si="23"/>
        <v>insert into ABILITY (NAME, MESSAGE_CODE, RULE_CODE)
values ('Knockback', 'ability.knockback', 'ability.knockback.rule');</v>
      </c>
    </row>
    <row r="137" spans="2:11" x14ac:dyDescent="0.25">
      <c r="B137" t="s">
        <v>1438</v>
      </c>
      <c r="C137" t="str">
        <f t="shared" si="21"/>
        <v>ability.leech</v>
      </c>
      <c r="D137" t="str">
        <f t="shared" si="22"/>
        <v>ability.leech.rule</v>
      </c>
      <c r="G137" t="s">
        <v>1438</v>
      </c>
      <c r="H137" s="4"/>
      <c r="K137" t="str">
        <f t="shared" si="23"/>
        <v>insert into ABILITY (NAME, MESSAGE_CODE, RULE_CODE)
values ('Leech', 'ability.leech', 'ability.leech.rule');</v>
      </c>
    </row>
    <row r="138" spans="2:11" x14ac:dyDescent="0.25">
      <c r="B138" t="s">
        <v>1457</v>
      </c>
      <c r="C138" t="str">
        <f t="shared" si="21"/>
        <v>ability.mend</v>
      </c>
      <c r="D138" t="str">
        <f t="shared" si="22"/>
        <v>ability.mend.rule</v>
      </c>
      <c r="G138" t="s">
        <v>1457</v>
      </c>
      <c r="H138" s="4"/>
      <c r="K138" t="str">
        <f t="shared" si="23"/>
        <v>insert into ABILITY (NAME, MESSAGE_CODE, RULE_CODE)
values ('Mend', 'ability.mend', 'ability.mend.rule');</v>
      </c>
    </row>
    <row r="139" spans="2:11" x14ac:dyDescent="0.25">
      <c r="B139" t="s">
        <v>1439</v>
      </c>
      <c r="C139" t="str">
        <f t="shared" si="21"/>
        <v>ability.nightstalker</v>
      </c>
      <c r="D139" t="str">
        <f t="shared" si="22"/>
        <v>ability.nightstalker.rule</v>
      </c>
      <c r="G139" t="s">
        <v>1462</v>
      </c>
      <c r="H139" s="4"/>
      <c r="K139" t="str">
        <f t="shared" si="23"/>
        <v>insert into ABILITY (NAME, MESSAGE_CODE, RULE_CODE)
values ('Night Stalker', 'ability.nightstalker', 'ability.nightstalker.rule');</v>
      </c>
    </row>
    <row r="140" spans="2:11" x14ac:dyDescent="0.25">
      <c r="B140" t="s">
        <v>1458</v>
      </c>
      <c r="C140" t="str">
        <f t="shared" si="21"/>
        <v>ability.pierce</v>
      </c>
      <c r="D140" t="str">
        <f t="shared" si="22"/>
        <v>ability.pierce.rule</v>
      </c>
      <c r="G140" t="s">
        <v>1458</v>
      </c>
      <c r="H140" s="4"/>
      <c r="K140" t="str">
        <f t="shared" si="23"/>
        <v>insert into ABILITY (NAME, MESSAGE_CODE, RULE_CODE)
values ('Pierce', 'ability.pierce', 'ability.pierce.rule');</v>
      </c>
    </row>
    <row r="141" spans="2:11" x14ac:dyDescent="0.25">
      <c r="B141" t="s">
        <v>1440</v>
      </c>
      <c r="C141" t="str">
        <f t="shared" si="21"/>
        <v>ability.poison</v>
      </c>
      <c r="D141" t="str">
        <f t="shared" si="22"/>
        <v>ability.poison.rule</v>
      </c>
      <c r="G141" t="s">
        <v>1440</v>
      </c>
      <c r="H141" s="4"/>
      <c r="K141" t="str">
        <f t="shared" si="23"/>
        <v>insert into ABILITY (NAME, MESSAGE_CODE, RULE_CODE)
values ('Poison', 'ability.poison', 'ability.poison.rule');</v>
      </c>
    </row>
    <row r="142" spans="2:11" x14ac:dyDescent="0.25">
      <c r="B142" t="s">
        <v>1478</v>
      </c>
      <c r="C142" t="str">
        <f t="shared" ref="C142" si="35">LOWER(A$113)&amp;"."&amp;LOWER(G142)</f>
        <v>ability.preyontheweak</v>
      </c>
      <c r="D142" t="str">
        <f t="shared" ref="D142" si="36">LOWER(A$113)&amp;"."&amp;LOWER(G142)&amp;".rule"</f>
        <v>ability.preyontheweak.rule</v>
      </c>
      <c r="G142" t="s">
        <v>1479</v>
      </c>
      <c r="H142" s="4"/>
      <c r="K142" t="str">
        <f t="shared" ref="K142" si="37">"insert into "&amp;A$113&amp;" ("&amp;B$113&amp;", "&amp;C$113&amp;", "&amp;D$113&amp;")
values ('"&amp;B142&amp;"', '"&amp;C142&amp;"', '"&amp;D142&amp;"');"</f>
        <v>insert into ABILITY (NAME, MESSAGE_CODE, RULE_CODE)
values ('Prey on the Weak', 'ability.preyontheweak', 'ability.preyontheweak.rule');</v>
      </c>
    </row>
    <row r="143" spans="2:11" x14ac:dyDescent="0.25">
      <c r="B143" t="s">
        <v>1441</v>
      </c>
      <c r="C143" t="str">
        <f t="shared" si="21"/>
        <v>ability.ravage</v>
      </c>
      <c r="D143" t="str">
        <f t="shared" si="22"/>
        <v>ability.ravage.rule</v>
      </c>
      <c r="G143" t="s">
        <v>1441</v>
      </c>
      <c r="H143" s="4"/>
      <c r="K143" t="str">
        <f t="shared" si="23"/>
        <v>insert into ABILITY (NAME, MESSAGE_CODE, RULE_CODE)
values ('Ravage', 'ability.ravage', 'ability.ravage.rule');</v>
      </c>
    </row>
    <row r="144" spans="2:11" x14ac:dyDescent="0.25">
      <c r="B144" t="s">
        <v>1442</v>
      </c>
      <c r="C144" t="str">
        <f t="shared" si="21"/>
        <v>ability.reach</v>
      </c>
      <c r="D144" t="str">
        <f t="shared" si="22"/>
        <v>ability.reach.rule</v>
      </c>
      <c r="G144" t="s">
        <v>1442</v>
      </c>
      <c r="H144" s="4"/>
      <c r="K144" t="str">
        <f t="shared" si="23"/>
        <v>insert into ABILITY (NAME, MESSAGE_CODE, RULE_CODE)
values ('Reach', 'ability.reach', 'ability.reach.rule');</v>
      </c>
    </row>
    <row r="145" spans="1:11" x14ac:dyDescent="0.25">
      <c r="B145" t="s">
        <v>1443</v>
      </c>
      <c r="C145" t="str">
        <f t="shared" si="21"/>
        <v>ability.scamper</v>
      </c>
      <c r="D145" t="str">
        <f t="shared" si="22"/>
        <v>ability.scamper.rule</v>
      </c>
      <c r="G145" t="s">
        <v>1443</v>
      </c>
      <c r="H145" s="4"/>
      <c r="K145" t="str">
        <f t="shared" si="23"/>
        <v>insert into ABILITY (NAME, MESSAGE_CODE, RULE_CODE)
values ('Scamper', 'ability.scamper', 'ability.scamper.rule');</v>
      </c>
    </row>
    <row r="146" spans="1:11" x14ac:dyDescent="0.25">
      <c r="B146" t="s">
        <v>1444</v>
      </c>
      <c r="C146" t="str">
        <f t="shared" si="21"/>
        <v>ability.shadow</v>
      </c>
      <c r="D146" t="str">
        <f t="shared" si="22"/>
        <v>ability.shadow.rule</v>
      </c>
      <c r="G146" t="s">
        <v>1444</v>
      </c>
      <c r="H146" s="4"/>
      <c r="K146" t="str">
        <f t="shared" si="23"/>
        <v>insert into ABILITY (NAME, MESSAGE_CODE, RULE_CODE)
values ('Shadow', 'ability.shadow', 'ability.shadow.rule');</v>
      </c>
    </row>
    <row r="147" spans="1:11" x14ac:dyDescent="0.25">
      <c r="B147" t="s">
        <v>1445</v>
      </c>
      <c r="C147" t="str">
        <f t="shared" si="21"/>
        <v>ability.shambling</v>
      </c>
      <c r="D147" t="str">
        <f t="shared" si="22"/>
        <v>ability.shambling.rule</v>
      </c>
      <c r="G147" t="s">
        <v>1445</v>
      </c>
      <c r="H147" s="4"/>
      <c r="K147" t="str">
        <f t="shared" si="23"/>
        <v>insert into ABILITY (NAME, MESSAGE_CODE, RULE_CODE)
values ('Shambling', 'ability.shambling', 'ability.shambling.rule');</v>
      </c>
    </row>
    <row r="148" spans="1:11" x14ac:dyDescent="0.25">
      <c r="B148" t="s">
        <v>1459</v>
      </c>
      <c r="C148" t="str">
        <f t="shared" si="21"/>
        <v>ability.sorcery</v>
      </c>
      <c r="D148" t="str">
        <f t="shared" si="22"/>
        <v>ability.sorcery.rule</v>
      </c>
      <c r="G148" t="s">
        <v>1459</v>
      </c>
      <c r="H148" s="4"/>
      <c r="K148" t="str">
        <f t="shared" si="23"/>
        <v>insert into ABILITY (NAME, MESSAGE_CODE, RULE_CODE)
values ('Sorcery', 'ability.sorcery', 'ability.sorcery.rule');</v>
      </c>
    </row>
    <row r="149" spans="1:11" x14ac:dyDescent="0.25">
      <c r="B149" t="s">
        <v>1446</v>
      </c>
      <c r="C149" t="str">
        <f t="shared" si="21"/>
        <v>ability.split</v>
      </c>
      <c r="D149" t="str">
        <f t="shared" si="22"/>
        <v>ability.split.rule</v>
      </c>
      <c r="G149" t="s">
        <v>1446</v>
      </c>
      <c r="H149" s="4"/>
      <c r="K149" t="str">
        <f t="shared" si="23"/>
        <v>insert into ABILITY (NAME, MESSAGE_CODE, RULE_CODE)
values ('Split', 'ability.split', 'ability.split.rule');</v>
      </c>
    </row>
    <row r="150" spans="1:11" x14ac:dyDescent="0.25">
      <c r="B150" t="s">
        <v>1447</v>
      </c>
      <c r="C150" t="str">
        <f t="shared" si="21"/>
        <v>ability.stun</v>
      </c>
      <c r="D150" t="str">
        <f t="shared" si="22"/>
        <v>ability.stun.rule</v>
      </c>
      <c r="G150" t="s">
        <v>1447</v>
      </c>
      <c r="H150" s="4"/>
      <c r="K150" t="str">
        <f t="shared" si="23"/>
        <v>insert into ABILITY (NAME, MESSAGE_CODE, RULE_CODE)
values ('Stun', 'ability.stun', 'ability.stun.rule');</v>
      </c>
    </row>
    <row r="151" spans="1:11" x14ac:dyDescent="0.25">
      <c r="B151" t="s">
        <v>1448</v>
      </c>
      <c r="C151" t="str">
        <f t="shared" si="21"/>
        <v>ability.summon</v>
      </c>
      <c r="D151" t="str">
        <f t="shared" si="22"/>
        <v>ability.summon.rule</v>
      </c>
      <c r="G151" t="s">
        <v>1448</v>
      </c>
      <c r="H151" s="4"/>
      <c r="K151" t="str">
        <f t="shared" si="23"/>
        <v>insert into ABILITY (NAME, MESSAGE_CODE, RULE_CODE)
values ('Summon', 'ability.summon', 'ability.summon.rule');</v>
      </c>
    </row>
    <row r="152" spans="1:11" x14ac:dyDescent="0.25">
      <c r="B152" t="s">
        <v>1449</v>
      </c>
      <c r="C152" t="str">
        <f t="shared" si="21"/>
        <v>ability.swarm</v>
      </c>
      <c r="D152" t="str">
        <f t="shared" si="22"/>
        <v>ability.swarm.rule</v>
      </c>
      <c r="G152" t="s">
        <v>1449</v>
      </c>
      <c r="H152" s="4"/>
      <c r="K152" t="str">
        <f t="shared" si="23"/>
        <v>insert into ABILITY (NAME, MESSAGE_CODE, RULE_CODE)
values ('Swarm', 'ability.swarm', 'ability.swarm.rule');</v>
      </c>
    </row>
    <row r="153" spans="1:11" x14ac:dyDescent="0.25">
      <c r="B153" t="s">
        <v>1450</v>
      </c>
      <c r="C153" t="str">
        <f t="shared" si="21"/>
        <v>ability.sweep</v>
      </c>
      <c r="D153" t="str">
        <f t="shared" si="22"/>
        <v>ability.sweep.rule</v>
      </c>
      <c r="G153" t="s">
        <v>1450</v>
      </c>
      <c r="H153" s="4"/>
      <c r="K153" t="str">
        <f t="shared" si="23"/>
        <v>insert into ABILITY (NAME, MESSAGE_CODE, RULE_CODE)
values ('Sweep', 'ability.sweep', 'ability.sweep.rule');</v>
      </c>
    </row>
    <row r="154" spans="1:11" x14ac:dyDescent="0.25">
      <c r="B154" t="s">
        <v>1451</v>
      </c>
      <c r="C154" t="str">
        <f t="shared" si="21"/>
        <v>ability.throw</v>
      </c>
      <c r="D154" t="str">
        <f t="shared" si="22"/>
        <v>ability.throw.rule</v>
      </c>
      <c r="G154" t="s">
        <v>1451</v>
      </c>
      <c r="H154" s="4"/>
      <c r="K154" t="str">
        <f t="shared" si="23"/>
        <v>insert into ABILITY (NAME, MESSAGE_CODE, RULE_CODE)
values ('Throw', 'ability.throw', 'ability.throw.rule');</v>
      </c>
    </row>
    <row r="155" spans="1:11" x14ac:dyDescent="0.25">
      <c r="B155" t="s">
        <v>1452</v>
      </c>
      <c r="C155" t="str">
        <f t="shared" si="21"/>
        <v>ability.undying</v>
      </c>
      <c r="D155" t="str">
        <f t="shared" si="22"/>
        <v>ability.undying.rule</v>
      </c>
      <c r="G155" t="s">
        <v>1452</v>
      </c>
      <c r="H155" s="4"/>
      <c r="K155" t="str">
        <f t="shared" si="23"/>
        <v>insert into ABILITY (NAME, MESSAGE_CODE, RULE_CODE)
values ('Undying', 'ability.undying', 'ability.undying.rule');</v>
      </c>
    </row>
    <row r="156" spans="1:11" x14ac:dyDescent="0.25">
      <c r="B156" t="s">
        <v>1453</v>
      </c>
      <c r="C156" t="str">
        <f t="shared" si="21"/>
        <v>ability.unmovable</v>
      </c>
      <c r="D156" t="str">
        <f t="shared" si="22"/>
        <v>ability.unmovable.rule</v>
      </c>
      <c r="G156" t="s">
        <v>1453</v>
      </c>
      <c r="H156" s="4"/>
      <c r="K156" t="str">
        <f t="shared" si="23"/>
        <v>insert into ABILITY (NAME, MESSAGE_CODE, RULE_CODE)
values ('Unmovable', 'ability.unmovable', 'ability.unmovable.rule');</v>
      </c>
    </row>
    <row r="157" spans="1:11" x14ac:dyDescent="0.25">
      <c r="B157" t="s">
        <v>1301</v>
      </c>
      <c r="C157" t="str">
        <f t="shared" si="21"/>
        <v>ability.water</v>
      </c>
      <c r="D157" t="str">
        <f t="shared" si="22"/>
        <v>ability.water.rule</v>
      </c>
      <c r="G157" t="s">
        <v>1301</v>
      </c>
      <c r="H157" s="4"/>
      <c r="K157" t="str">
        <f t="shared" si="23"/>
        <v>insert into ABILITY (NAME, MESSAGE_CODE, RULE_CODE)
values ('Water', 'ability.water', 'ability.water.rule');</v>
      </c>
    </row>
    <row r="158" spans="1:11" x14ac:dyDescent="0.25">
      <c r="B158" t="s">
        <v>1454</v>
      </c>
      <c r="C158" t="str">
        <f t="shared" si="21"/>
        <v>ability.web</v>
      </c>
      <c r="D158" t="str">
        <f t="shared" si="22"/>
        <v>ability.web.rule</v>
      </c>
      <c r="G158" t="s">
        <v>1454</v>
      </c>
      <c r="H158" s="4"/>
      <c r="K158" t="str">
        <f t="shared" si="23"/>
        <v>insert into ABILITY (NAME, MESSAGE_CODE, RULE_CODE)
values ('Web', 'ability.web', 'ability.web.rule');</v>
      </c>
    </row>
    <row r="159" spans="1:11" x14ac:dyDescent="0.25">
      <c r="B159" t="s">
        <v>1455</v>
      </c>
      <c r="C159" t="str">
        <f t="shared" si="21"/>
        <v>ability.wither</v>
      </c>
      <c r="D159" t="str">
        <f t="shared" si="22"/>
        <v>ability.wither.rule</v>
      </c>
      <c r="G159" t="s">
        <v>1455</v>
      </c>
      <c r="H159" s="4"/>
      <c r="K159" t="str">
        <f t="shared" si="23"/>
        <v>insert into ABILITY (NAME, MESSAGE_CODE, RULE_CODE)
values ('Wither', 'ability.wither', 'ability.wither.rule');</v>
      </c>
    </row>
    <row r="160" spans="1:11" x14ac:dyDescent="0.25">
      <c r="A160" t="s">
        <v>23</v>
      </c>
      <c r="B160" s="4" t="s">
        <v>1397</v>
      </c>
      <c r="C160" t="s">
        <v>303</v>
      </c>
      <c r="D160" t="s">
        <v>23</v>
      </c>
      <c r="E160" t="s">
        <v>1419</v>
      </c>
      <c r="F160" t="s">
        <v>22</v>
      </c>
      <c r="G160" s="4" t="s">
        <v>1396</v>
      </c>
      <c r="H160" s="4" t="s">
        <v>1474</v>
      </c>
    </row>
    <row r="161" spans="2:11" x14ac:dyDescent="0.25">
      <c r="B161" s="4">
        <v>1</v>
      </c>
      <c r="C161" t="str">
        <f>LOWER(A$160)&amp;"."&amp;LOWER(B161)</f>
        <v>surge.1</v>
      </c>
      <c r="D161">
        <v>1</v>
      </c>
      <c r="E161">
        <v>1</v>
      </c>
      <c r="G161" s="4"/>
      <c r="H161" s="4"/>
      <c r="K161" t="str">
        <f>"insert into "&amp;A$160&amp;" ("&amp;B$160&amp;", "&amp;C$160&amp;", "&amp;D$160&amp;", "&amp;E$160&amp;", "&amp;F$160&amp;", "&amp;G$160&amp;", "&amp;H$160&amp;")
values ("&amp;B161&amp;", '"&amp;C161&amp;"', "&amp;D161&amp;", "&amp;IF(E161="","null",E161)&amp;", "&amp;IF(F161="","null",F161)&amp;" , "&amp;IF(G161="","null","'"&amp;G161&amp;"'")&amp;", "&amp;IF(H161="","null",H161)&amp;");"</f>
        <v>insert into SURGE (ID, RULE_CODE, SURGE, DAMAGE, RANGE, ABILITY, ABILITY_VALUE)
values (1, 'surge.1', 1, 1, null , null, null);</v>
      </c>
    </row>
    <row r="162" spans="2:11" x14ac:dyDescent="0.25">
      <c r="B162" s="4">
        <v>2</v>
      </c>
      <c r="C162" t="str">
        <f t="shared" ref="C162:C188" si="38">LOWER(A$160)&amp;"."&amp;LOWER(B162)</f>
        <v>surge.2</v>
      </c>
      <c r="D162">
        <v>1</v>
      </c>
      <c r="E162">
        <v>2</v>
      </c>
      <c r="F162" s="4"/>
      <c r="K162" t="str">
        <f t="shared" ref="K162:K188" si="39">"insert into "&amp;A$160&amp;" ("&amp;B$160&amp;", "&amp;C$160&amp;", "&amp;D$160&amp;", "&amp;E$160&amp;", "&amp;F$160&amp;", "&amp;G$160&amp;", "&amp;H$160&amp;")
values ("&amp;B162&amp;", '"&amp;C162&amp;"', "&amp;D162&amp;", "&amp;IF(E162="","null",E162)&amp;", "&amp;IF(F162="","null",F162)&amp;" , "&amp;IF(G162="","null","'"&amp;G162&amp;"'")&amp;", "&amp;IF(H162="","null",H162)&amp;");"</f>
        <v>insert into SURGE (ID, RULE_CODE, SURGE, DAMAGE, RANGE, ABILITY, ABILITY_VALUE)
values (2, 'surge.2', 1, 2, null , null, null);</v>
      </c>
    </row>
    <row r="163" spans="2:11" x14ac:dyDescent="0.25">
      <c r="B163" s="4">
        <v>3</v>
      </c>
      <c r="C163" t="str">
        <f t="shared" si="38"/>
        <v>surge.3</v>
      </c>
      <c r="D163">
        <v>2</v>
      </c>
      <c r="E163">
        <v>2</v>
      </c>
      <c r="G163" s="4"/>
      <c r="H163" s="4"/>
      <c r="K163" t="str">
        <f t="shared" si="39"/>
        <v>insert into SURGE (ID, RULE_CODE, SURGE, DAMAGE, RANGE, ABILITY, ABILITY_VALUE)
values (3, 'surge.3', 2, 2, null , null, null);</v>
      </c>
    </row>
    <row r="164" spans="2:11" x14ac:dyDescent="0.25">
      <c r="B164" s="4">
        <v>4</v>
      </c>
      <c r="C164" t="str">
        <f t="shared" si="38"/>
        <v>surge.4</v>
      </c>
      <c r="D164">
        <v>2</v>
      </c>
      <c r="E164">
        <v>3</v>
      </c>
      <c r="G164" s="4"/>
      <c r="H164" s="4"/>
      <c r="K164" t="str">
        <f t="shared" si="39"/>
        <v>insert into SURGE (ID, RULE_CODE, SURGE, DAMAGE, RANGE, ABILITY, ABILITY_VALUE)
values (4, 'surge.4', 2, 3, null , null, null);</v>
      </c>
    </row>
    <row r="165" spans="2:11" x14ac:dyDescent="0.25">
      <c r="B165" s="4">
        <v>5</v>
      </c>
      <c r="C165" t="str">
        <f t="shared" si="38"/>
        <v>surge.5</v>
      </c>
      <c r="D165">
        <v>2</v>
      </c>
      <c r="E165">
        <v>4</v>
      </c>
      <c r="G165" s="4"/>
      <c r="H165" s="4"/>
      <c r="K165" t="str">
        <f t="shared" si="39"/>
        <v>insert into SURGE (ID, RULE_CODE, SURGE, DAMAGE, RANGE, ABILITY, ABILITY_VALUE)
values (5, 'surge.5', 2, 4, null , null, null);</v>
      </c>
    </row>
    <row r="166" spans="2:11" x14ac:dyDescent="0.25">
      <c r="B166" s="4">
        <v>6</v>
      </c>
      <c r="C166" t="str">
        <f t="shared" si="38"/>
        <v>surge.6</v>
      </c>
      <c r="D166">
        <v>2</v>
      </c>
      <c r="E166">
        <v>5</v>
      </c>
      <c r="G166" s="4"/>
      <c r="H166" s="4"/>
      <c r="K166" t="str">
        <f t="shared" si="39"/>
        <v>insert into SURGE (ID, RULE_CODE, SURGE, DAMAGE, RANGE, ABILITY, ABILITY_VALUE)
values (6, 'surge.6', 2, 5, null , null, null);</v>
      </c>
    </row>
    <row r="167" spans="2:11" x14ac:dyDescent="0.25">
      <c r="B167" s="4">
        <v>7</v>
      </c>
      <c r="C167" t="str">
        <f t="shared" si="38"/>
        <v>surge.7</v>
      </c>
      <c r="D167">
        <v>3</v>
      </c>
      <c r="E167">
        <v>5</v>
      </c>
      <c r="G167" s="4"/>
      <c r="H167" s="4"/>
      <c r="K167" t="str">
        <f t="shared" si="39"/>
        <v>insert into SURGE (ID, RULE_CODE, SURGE, DAMAGE, RANGE, ABILITY, ABILITY_VALUE)
values (7, 'surge.7', 3, 5, null , null, null);</v>
      </c>
    </row>
    <row r="168" spans="2:11" x14ac:dyDescent="0.25">
      <c r="B168" s="4">
        <v>8</v>
      </c>
      <c r="C168" t="str">
        <f t="shared" si="38"/>
        <v>surge.8</v>
      </c>
      <c r="D168">
        <v>1</v>
      </c>
      <c r="E168">
        <v>1</v>
      </c>
      <c r="F168" s="4">
        <v>1</v>
      </c>
      <c r="K168" t="str">
        <f t="shared" si="39"/>
        <v>insert into SURGE (ID, RULE_CODE, SURGE, DAMAGE, RANGE, ABILITY, ABILITY_VALUE)
values (8, 'surge.8', 1, 1, 1 , null, null);</v>
      </c>
    </row>
    <row r="169" spans="2:11" x14ac:dyDescent="0.25">
      <c r="B169" s="4">
        <v>9</v>
      </c>
      <c r="C169" t="str">
        <f t="shared" si="38"/>
        <v>surge.9</v>
      </c>
      <c r="D169">
        <v>1</v>
      </c>
      <c r="E169">
        <v>1</v>
      </c>
      <c r="F169" s="4">
        <v>2</v>
      </c>
      <c r="K169" t="str">
        <f t="shared" si="39"/>
        <v>insert into SURGE (ID, RULE_CODE, SURGE, DAMAGE, RANGE, ABILITY, ABILITY_VALUE)
values (9, 'surge.9', 1, 1, 2 , null, null);</v>
      </c>
    </row>
    <row r="170" spans="2:11" x14ac:dyDescent="0.25">
      <c r="B170" s="4">
        <v>10</v>
      </c>
      <c r="C170" t="str">
        <f t="shared" si="38"/>
        <v>surge.10</v>
      </c>
      <c r="D170">
        <v>2</v>
      </c>
      <c r="E170">
        <v>3</v>
      </c>
      <c r="F170" s="4">
        <v>1</v>
      </c>
      <c r="K170" t="str">
        <f t="shared" si="39"/>
        <v>insert into SURGE (ID, RULE_CODE, SURGE, DAMAGE, RANGE, ABILITY, ABILITY_VALUE)
values (10, 'surge.10', 2, 3, 1 , null, null);</v>
      </c>
    </row>
    <row r="171" spans="2:11" x14ac:dyDescent="0.25">
      <c r="B171" s="4">
        <v>11</v>
      </c>
      <c r="C171" t="str">
        <f t="shared" si="38"/>
        <v>surge.11</v>
      </c>
      <c r="D171">
        <v>1</v>
      </c>
      <c r="F171">
        <v>1</v>
      </c>
      <c r="G171" s="4"/>
      <c r="H171" s="4"/>
      <c r="K171" t="str">
        <f t="shared" si="39"/>
        <v>insert into SURGE (ID, RULE_CODE, SURGE, DAMAGE, RANGE, ABILITY, ABILITY_VALUE)
values (11, 'surge.11', 1, null, 1 , null, null);</v>
      </c>
    </row>
    <row r="172" spans="2:11" x14ac:dyDescent="0.25">
      <c r="B172" s="4">
        <v>12</v>
      </c>
      <c r="C172" t="str">
        <f t="shared" si="38"/>
        <v>surge.12</v>
      </c>
      <c r="D172">
        <v>1</v>
      </c>
      <c r="F172">
        <v>2</v>
      </c>
      <c r="G172" s="4"/>
      <c r="H172" s="4"/>
      <c r="K172" t="str">
        <f t="shared" si="39"/>
        <v>insert into SURGE (ID, RULE_CODE, SURGE, DAMAGE, RANGE, ABILITY, ABILITY_VALUE)
values (12, 'surge.12', 1, null, 2 , null, null);</v>
      </c>
    </row>
    <row r="173" spans="2:11" x14ac:dyDescent="0.25">
      <c r="B173" s="4">
        <v>13</v>
      </c>
      <c r="C173" t="str">
        <f t="shared" si="38"/>
        <v>surge.13</v>
      </c>
      <c r="D173">
        <v>1</v>
      </c>
      <c r="F173">
        <v>3</v>
      </c>
      <c r="G173" s="4"/>
      <c r="H173" s="4"/>
      <c r="K173" t="str">
        <f t="shared" si="39"/>
        <v>insert into SURGE (ID, RULE_CODE, SURGE, DAMAGE, RANGE, ABILITY, ABILITY_VALUE)
values (13, 'surge.13', 1, null, 3 , null, null);</v>
      </c>
    </row>
    <row r="174" spans="2:11" x14ac:dyDescent="0.25">
      <c r="B174" s="4">
        <v>14</v>
      </c>
      <c r="C174" t="str">
        <f t="shared" si="38"/>
        <v>surge.14</v>
      </c>
      <c r="D174">
        <v>1</v>
      </c>
      <c r="G174" s="4" t="s">
        <v>1473</v>
      </c>
      <c r="H174" s="4">
        <v>1</v>
      </c>
      <c r="K174" t="str">
        <f t="shared" si="39"/>
        <v>insert into SURGE (ID, RULE_CODE, SURGE, DAMAGE, RANGE, ABILITY, ABILITY_VALUE)
values (14, 'surge.14', 1, null, null , 'Pearce', 1);</v>
      </c>
    </row>
    <row r="175" spans="2:11" x14ac:dyDescent="0.25">
      <c r="B175" s="4">
        <v>15</v>
      </c>
      <c r="C175" t="str">
        <f t="shared" si="38"/>
        <v>surge.15</v>
      </c>
      <c r="D175">
        <v>1</v>
      </c>
      <c r="G175" s="4" t="s">
        <v>1473</v>
      </c>
      <c r="H175" s="4">
        <v>2</v>
      </c>
      <c r="K175" t="str">
        <f t="shared" si="39"/>
        <v>insert into SURGE (ID, RULE_CODE, SURGE, DAMAGE, RANGE, ABILITY, ABILITY_VALUE)
values (15, 'surge.15', 1, null, null , 'Pearce', 2);</v>
      </c>
    </row>
    <row r="176" spans="2:11" x14ac:dyDescent="0.25">
      <c r="B176" s="4">
        <v>16</v>
      </c>
      <c r="C176" t="str">
        <f t="shared" si="38"/>
        <v>surge.16</v>
      </c>
      <c r="D176">
        <v>1</v>
      </c>
      <c r="G176" s="4" t="s">
        <v>1473</v>
      </c>
      <c r="H176" s="4">
        <v>3</v>
      </c>
      <c r="K176" t="str">
        <f t="shared" si="39"/>
        <v>insert into SURGE (ID, RULE_CODE, SURGE, DAMAGE, RANGE, ABILITY, ABILITY_VALUE)
values (16, 'surge.16', 1, null, null , 'Pearce', 3);</v>
      </c>
    </row>
    <row r="177" spans="2:11" x14ac:dyDescent="0.25">
      <c r="B177" s="4">
        <v>17</v>
      </c>
      <c r="C177" t="str">
        <f t="shared" si="38"/>
        <v>surge.17</v>
      </c>
      <c r="D177">
        <v>1</v>
      </c>
      <c r="G177" s="4" t="s">
        <v>1473</v>
      </c>
      <c r="H177" s="4">
        <v>4</v>
      </c>
      <c r="K177" t="str">
        <f t="shared" si="39"/>
        <v>insert into SURGE (ID, RULE_CODE, SURGE, DAMAGE, RANGE, ABILITY, ABILITY_VALUE)
values (17, 'surge.17', 1, null, null , 'Pearce', 4);</v>
      </c>
    </row>
    <row r="178" spans="2:11" x14ac:dyDescent="0.25">
      <c r="B178" s="4">
        <v>18</v>
      </c>
      <c r="C178" t="str">
        <f t="shared" si="38"/>
        <v>surge.18</v>
      </c>
      <c r="D178">
        <v>1</v>
      </c>
      <c r="G178" t="s">
        <v>1447</v>
      </c>
      <c r="K178" t="str">
        <f t="shared" si="39"/>
        <v>insert into SURGE (ID, RULE_CODE, SURGE, DAMAGE, RANGE, ABILITY, ABILITY_VALUE)
values (18, 'surge.18', 1, null, null , 'Stun', null);</v>
      </c>
    </row>
    <row r="179" spans="2:11" x14ac:dyDescent="0.25">
      <c r="B179" s="4">
        <v>19</v>
      </c>
      <c r="C179" t="str">
        <f t="shared" si="38"/>
        <v>surge.19</v>
      </c>
      <c r="D179">
        <v>2</v>
      </c>
      <c r="E179">
        <v>2</v>
      </c>
      <c r="G179" t="s">
        <v>1447</v>
      </c>
      <c r="K179" t="str">
        <f t="shared" si="39"/>
        <v>insert into SURGE (ID, RULE_CODE, SURGE, DAMAGE, RANGE, ABILITY, ABILITY_VALUE)
values (19, 'surge.19', 2, 2, null , 'Stun', null);</v>
      </c>
    </row>
    <row r="180" spans="2:11" x14ac:dyDescent="0.25">
      <c r="B180" s="4">
        <v>20</v>
      </c>
      <c r="C180" t="str">
        <f t="shared" si="38"/>
        <v>surge.20</v>
      </c>
      <c r="D180">
        <v>1</v>
      </c>
      <c r="G180" t="s">
        <v>1435</v>
      </c>
      <c r="K180" t="str">
        <f t="shared" si="39"/>
        <v>insert into SURGE (ID, RULE_CODE, SURGE, DAMAGE, RANGE, ABILITY, ABILITY_VALUE)
values (20, 'surge.20', 1, null, null , 'Immobilize', null);</v>
      </c>
    </row>
    <row r="181" spans="2:11" x14ac:dyDescent="0.25">
      <c r="B181" s="4">
        <v>21</v>
      </c>
      <c r="C181" t="str">
        <f t="shared" si="38"/>
        <v>surge.21</v>
      </c>
      <c r="D181">
        <v>1</v>
      </c>
      <c r="G181" t="s">
        <v>1440</v>
      </c>
      <c r="K181" t="str">
        <f t="shared" si="39"/>
        <v>insert into SURGE (ID, RULE_CODE, SURGE, DAMAGE, RANGE, ABILITY, ABILITY_VALUE)
values (21, 'surge.21', 1, null, null , 'Poison', null);</v>
      </c>
    </row>
    <row r="182" spans="2:11" x14ac:dyDescent="0.25">
      <c r="B182" s="4">
        <v>22</v>
      </c>
      <c r="C182" t="str">
        <f t="shared" si="38"/>
        <v>surge.22</v>
      </c>
      <c r="D182">
        <v>1</v>
      </c>
      <c r="E182">
        <v>1</v>
      </c>
      <c r="G182" t="s">
        <v>1440</v>
      </c>
      <c r="K182" t="str">
        <f t="shared" si="39"/>
        <v>insert into SURGE (ID, RULE_CODE, SURGE, DAMAGE, RANGE, ABILITY, ABILITY_VALUE)
values (22, 'surge.22', 1, 1, null , 'Poison', null);</v>
      </c>
    </row>
    <row r="183" spans="2:11" x14ac:dyDescent="0.25">
      <c r="B183" s="4">
        <v>23</v>
      </c>
      <c r="C183" t="str">
        <f t="shared" si="38"/>
        <v>surge.23</v>
      </c>
      <c r="D183">
        <v>2</v>
      </c>
      <c r="G183" t="s">
        <v>1440</v>
      </c>
      <c r="K183" t="str">
        <f t="shared" si="39"/>
        <v>insert into SURGE (ID, RULE_CODE, SURGE, DAMAGE, RANGE, ABILITY, ABILITY_VALUE)
values (23, 'surge.23', 2, null, null , 'Poison', null);</v>
      </c>
    </row>
    <row r="184" spans="2:11" x14ac:dyDescent="0.25">
      <c r="B184" s="4">
        <v>24</v>
      </c>
      <c r="C184" t="str">
        <f t="shared" si="38"/>
        <v>surge.24</v>
      </c>
      <c r="D184">
        <v>1</v>
      </c>
      <c r="G184" t="s">
        <v>1426</v>
      </c>
      <c r="K184" t="str">
        <f t="shared" si="39"/>
        <v>insert into SURGE (ID, RULE_CODE, SURGE, DAMAGE, RANGE, ABILITY, ABILITY_VALUE)
values (24, 'surge.24', 1, null, null , 'Disease', null);</v>
      </c>
    </row>
    <row r="185" spans="2:11" x14ac:dyDescent="0.25">
      <c r="B185" s="4">
        <v>25</v>
      </c>
      <c r="C185" t="str">
        <f t="shared" si="38"/>
        <v>surge.25</v>
      </c>
      <c r="D185">
        <v>1</v>
      </c>
      <c r="F185" s="4"/>
      <c r="G185" t="s">
        <v>1463</v>
      </c>
      <c r="K185" t="str">
        <f t="shared" si="39"/>
        <v>insert into SURGE (ID, RULE_CODE, SURGE, DAMAGE, RANGE, ABILITY, ABILITY_VALUE)
values (25, 'surge.25', 1, null, null , 'Burn', null);</v>
      </c>
    </row>
    <row r="186" spans="2:11" x14ac:dyDescent="0.25">
      <c r="B186" s="4">
        <v>26</v>
      </c>
      <c r="C186" t="str">
        <f t="shared" si="38"/>
        <v>surge.26</v>
      </c>
      <c r="D186">
        <v>1</v>
      </c>
      <c r="F186" s="4"/>
      <c r="G186" s="4" t="s">
        <v>1464</v>
      </c>
      <c r="H186" s="4"/>
      <c r="K186" t="str">
        <f t="shared" si="39"/>
        <v>insert into SURGE (ID, RULE_CODE, SURGE, DAMAGE, RANGE, ABILITY, ABILITY_VALUE)
values (26, 'surge.26', 1, null, null , 'Curse', null);</v>
      </c>
    </row>
    <row r="187" spans="2:11" x14ac:dyDescent="0.25">
      <c r="B187" s="4">
        <v>27</v>
      </c>
      <c r="C187" t="str">
        <f t="shared" si="38"/>
        <v>surge.27</v>
      </c>
      <c r="D187">
        <v>1</v>
      </c>
      <c r="F187" s="4"/>
      <c r="G187" t="s">
        <v>1420</v>
      </c>
      <c r="K187" t="str">
        <f t="shared" si="39"/>
        <v>insert into SURGE (ID, RULE_CODE, SURGE, DAMAGE, RANGE, ABILITY, ABILITY_VALUE)
values (27, 'surge.27', 1, null, null , 'Blast', null);</v>
      </c>
    </row>
    <row r="188" spans="2:11" x14ac:dyDescent="0.25">
      <c r="B188" s="4">
        <v>28</v>
      </c>
      <c r="C188" t="str">
        <f t="shared" si="38"/>
        <v>surge.28</v>
      </c>
      <c r="D188">
        <v>1</v>
      </c>
      <c r="F188" s="4"/>
      <c r="G188" t="s">
        <v>1457</v>
      </c>
      <c r="H188">
        <v>1</v>
      </c>
      <c r="K188" t="str">
        <f t="shared" si="39"/>
        <v>insert into SURGE (ID, RULE_CODE, SURGE, DAMAGE, RANGE, ABILITY, ABILITY_VALUE)
values (28, 'surge.28', 1, null, null , 'Mend', 1);</v>
      </c>
    </row>
    <row r="189" spans="2:11" x14ac:dyDescent="0.25">
      <c r="B189" s="4">
        <v>29</v>
      </c>
      <c r="C189" t="str">
        <f t="shared" ref="C189" si="40">LOWER(A$160)&amp;"."&amp;LOWER(B189)</f>
        <v>surge.29</v>
      </c>
      <c r="D189">
        <v>1</v>
      </c>
      <c r="F189" s="4"/>
      <c r="G189" t="s">
        <v>1457</v>
      </c>
      <c r="H189">
        <v>2</v>
      </c>
      <c r="K189" t="str">
        <f t="shared" ref="K189" si="41">"insert into "&amp;A$160&amp;" ("&amp;B$160&amp;", "&amp;C$160&amp;", "&amp;D$160&amp;", "&amp;E$160&amp;", "&amp;F$160&amp;", "&amp;G$160&amp;", "&amp;H$160&amp;")
values ("&amp;B189&amp;", '"&amp;C189&amp;"', "&amp;D189&amp;", "&amp;IF(E189="","null",E189)&amp;", "&amp;IF(F189="","null",F189)&amp;" , "&amp;IF(G189="","null","'"&amp;G189&amp;"'")&amp;", "&amp;IF(H189="","null",H189)&amp;");"</f>
        <v>insert into SURGE (ID, RULE_CODE, SURGE, DAMAGE, RANGE, ABILITY, ABILITY_VALUE)
values (29, 'surge.29', 1, null, null , 'Mend', 2);</v>
      </c>
    </row>
    <row r="190" spans="2:11" x14ac:dyDescent="0.25">
      <c r="B190" s="4">
        <v>30</v>
      </c>
      <c r="C190" t="str">
        <f t="shared" ref="C190" si="42">LOWER(A$160)&amp;"."&amp;LOWER(B190)</f>
        <v>surge.30</v>
      </c>
      <c r="D190">
        <v>1</v>
      </c>
      <c r="F190" s="4"/>
      <c r="G190" t="s">
        <v>1457</v>
      </c>
      <c r="H190">
        <v>3</v>
      </c>
      <c r="K190" t="str">
        <f t="shared" ref="K190" si="43">"insert into "&amp;A$160&amp;" ("&amp;B$160&amp;", "&amp;C$160&amp;", "&amp;D$160&amp;", "&amp;E$160&amp;", "&amp;F$160&amp;", "&amp;G$160&amp;", "&amp;H$160&amp;")
values ("&amp;B190&amp;", '"&amp;C190&amp;"', "&amp;D190&amp;", "&amp;IF(E190="","null",E190)&amp;", "&amp;IF(F190="","null",F190)&amp;" , "&amp;IF(G190="","null","'"&amp;G190&amp;"'")&amp;", "&amp;IF(H190="","null",H190)&amp;");"</f>
        <v>insert into SURGE (ID, RULE_CODE, SURGE, DAMAGE, RANGE, ABILITY, ABILITY_VALUE)
values (30, 'surge.30', 1, null, null , 'Mend', 3);</v>
      </c>
    </row>
    <row r="191" spans="2:11" x14ac:dyDescent="0.25">
      <c r="B191" s="4">
        <v>31</v>
      </c>
      <c r="C191" t="str">
        <f t="shared" ref="C191" si="44">LOWER(A$160)&amp;"."&amp;LOWER(B191)</f>
        <v>surge.31</v>
      </c>
      <c r="D191">
        <v>1</v>
      </c>
      <c r="F191" s="4"/>
      <c r="G191" t="s">
        <v>1429</v>
      </c>
      <c r="K191" t="str">
        <f t="shared" ref="K191" si="45">"insert into "&amp;A$160&amp;" ("&amp;B$160&amp;", "&amp;C$160&amp;", "&amp;D$160&amp;", "&amp;E$160&amp;", "&amp;F$160&amp;", "&amp;G$160&amp;", "&amp;H$160&amp;")
values ("&amp;B191&amp;", '"&amp;C191&amp;"', "&amp;D191&amp;", "&amp;IF(E191="","null",E191)&amp;", "&amp;IF(F191="","null",F191)&amp;" , "&amp;IF(G191="","null","'"&amp;G191&amp;"'")&amp;", "&amp;IF(H191="","null",H191)&amp;");"</f>
        <v>insert into SURGE (ID, RULE_CODE, SURGE, DAMAGE, RANGE, ABILITY, ABILITY_VALUE)
values (31, 'surge.31', 1, null, null , 'Fire Breath', null);</v>
      </c>
    </row>
    <row r="192" spans="2:11" x14ac:dyDescent="0.25">
      <c r="B192" s="4"/>
    </row>
    <row r="193" spans="1:20" x14ac:dyDescent="0.25">
      <c r="A193" t="s">
        <v>28</v>
      </c>
      <c r="B193" s="2" t="s">
        <v>5</v>
      </c>
      <c r="C193" s="3" t="s">
        <v>42</v>
      </c>
      <c r="D193" t="s">
        <v>4</v>
      </c>
      <c r="E193" s="1" t="s">
        <v>6</v>
      </c>
      <c r="F193" t="s">
        <v>29</v>
      </c>
      <c r="G193" t="s">
        <v>30</v>
      </c>
      <c r="H193" t="s">
        <v>31</v>
      </c>
      <c r="I193" t="s">
        <v>32</v>
      </c>
      <c r="J193" t="s">
        <v>33</v>
      </c>
      <c r="K193" t="s">
        <v>34</v>
      </c>
      <c r="L193" t="s">
        <v>35</v>
      </c>
      <c r="M193" t="s">
        <v>36</v>
      </c>
      <c r="N193" t="s">
        <v>346</v>
      </c>
      <c r="O193" t="s">
        <v>347</v>
      </c>
      <c r="P193" t="s">
        <v>43</v>
      </c>
    </row>
    <row r="194" spans="1:20" ht="15.75" x14ac:dyDescent="0.25">
      <c r="A194">
        <v>1</v>
      </c>
      <c r="B194" s="5" t="s">
        <v>87</v>
      </c>
      <c r="C194" t="s">
        <v>63</v>
      </c>
      <c r="D194" t="s">
        <v>1</v>
      </c>
      <c r="E194" t="str">
        <f t="shared" ref="E194:E213" si="46">LOWER(A$193)&amp;"."&amp;LOWER(R194)&amp;"."&amp;LOWER(C194)</f>
        <v>hero.ashrian.d2e</v>
      </c>
      <c r="F194">
        <v>5</v>
      </c>
      <c r="G194">
        <v>10</v>
      </c>
      <c r="H194">
        <v>4</v>
      </c>
      <c r="I194" t="s">
        <v>18</v>
      </c>
      <c r="J194">
        <v>2</v>
      </c>
      <c r="K194">
        <v>2</v>
      </c>
      <c r="L194">
        <v>3</v>
      </c>
      <c r="M194">
        <v>4</v>
      </c>
      <c r="N194" t="str">
        <f t="shared" ref="N194:N213" si="47">LOWER(A$193)&amp;"."&amp;LOWER(R194)&amp;"."&amp;LOWER(C194)&amp;".ability"</f>
        <v>hero.ashrian.d2e.ability</v>
      </c>
      <c r="O194" t="str">
        <f t="shared" ref="O194:O213" si="48">LOWER(A$193)&amp;"."&amp;LOWER(R194)&amp;"."&amp;LOWER(C194)&amp;".feat"</f>
        <v>hero.ashrian.d2e.feat</v>
      </c>
      <c r="P194" t="str">
        <f t="shared" ref="P194:P213" si="49">LOWER(R194)&amp;"."&amp;LOWER(C194)&amp;".jpg"</f>
        <v>ashrian.d2e.jpg</v>
      </c>
      <c r="R194" s="5" t="s">
        <v>87</v>
      </c>
      <c r="T194" t="str">
        <f>"insert into "&amp;A$193&amp;" ("&amp;B$193&amp;", "&amp;C$193&amp;", "&amp;D$193&amp;", "&amp;E$193&amp;", "&amp;F$193&amp;", "&amp;G$193&amp;", "&amp;H$193&amp;", "&amp;I$193&amp;", "&amp;J$193&amp;", "&amp;K$193&amp;", "&amp;L$193&amp;", "&amp;M$193&amp;", "&amp;N$193&amp;", "&amp;O$193&amp;", "&amp;P$193&amp;")
values ('"&amp;B194&amp;"', '"&amp;C194&amp;"', '"&amp;D194&amp;"', '"&amp;E194&amp;"', "&amp;F194&amp;", "&amp;G194&amp;", "&amp;H194&amp;", '"&amp;I194&amp;"', "&amp;J194&amp;", "&amp;K194&amp;", "&amp;L194&amp;", "&amp;M194&amp;", '"&amp;N194&amp;"', '"&amp;O194&amp;"', '"&amp;P194&amp;"');"</f>
        <v>insert into HERO (NAME, EXPANSION, ARCHETYPE, MESSAGE_CODE, SPEED, HEALTH, STAMINA, DEFENSE, MIGHT, KNOWLEDGE, WILLPOWER, AWARENESS, ABILITY_CODE, FEAT_CODE, IMAGE)
values ('Ashrian', 'D2E', 'Healer', 'hero.ashrian.d2e', 5, 10, 4, 'Grey', 2, 2, 3, 4, 'hero.ashrian.d2e.ability', 'hero.ashrian.d2e.feat', 'ashrian.d2e.jpg');</v>
      </c>
    </row>
    <row r="195" spans="1:20" ht="15.75" x14ac:dyDescent="0.25">
      <c r="A195">
        <v>2</v>
      </c>
      <c r="B195" s="5" t="s">
        <v>88</v>
      </c>
      <c r="C195" t="s">
        <v>63</v>
      </c>
      <c r="D195" t="s">
        <v>1</v>
      </c>
      <c r="E195" t="str">
        <f t="shared" si="46"/>
        <v>hero.avric.d2e</v>
      </c>
      <c r="F195">
        <v>4</v>
      </c>
      <c r="G195">
        <v>12</v>
      </c>
      <c r="H195">
        <v>4</v>
      </c>
      <c r="I195" t="s">
        <v>18</v>
      </c>
      <c r="J195">
        <v>2</v>
      </c>
      <c r="K195">
        <v>3</v>
      </c>
      <c r="L195">
        <v>4</v>
      </c>
      <c r="M195">
        <v>2</v>
      </c>
      <c r="N195" t="str">
        <f t="shared" si="47"/>
        <v>hero.avric.d2e.ability</v>
      </c>
      <c r="O195" t="str">
        <f t="shared" si="48"/>
        <v>hero.avric.d2e.feat</v>
      </c>
      <c r="P195" t="str">
        <f t="shared" si="49"/>
        <v>avric.d2e.jpg</v>
      </c>
      <c r="R195" s="5" t="s">
        <v>89</v>
      </c>
      <c r="T195" t="str">
        <f t="shared" ref="T195:T258" si="50">"insert into "&amp;A$193&amp;" ("&amp;B$193&amp;", "&amp;C$193&amp;", "&amp;D$193&amp;", "&amp;E$193&amp;", "&amp;F$193&amp;", "&amp;G$193&amp;", "&amp;H$193&amp;", "&amp;I$193&amp;", "&amp;J$193&amp;", "&amp;K$193&amp;", "&amp;L$193&amp;", "&amp;M$193&amp;", "&amp;N$193&amp;", "&amp;O$193&amp;", "&amp;P$193&amp;")
values ('"&amp;B195&amp;"', '"&amp;C195&amp;"', '"&amp;D195&amp;"', '"&amp;E195&amp;"', "&amp;F195&amp;", "&amp;G195&amp;", "&amp;H195&amp;", '"&amp;I195&amp;"', "&amp;J195&amp;", "&amp;K195&amp;", "&amp;L195&amp;", "&amp;M195&amp;", '"&amp;N195&amp;"', '"&amp;O195&amp;"', '"&amp;P195&amp;"');"</f>
        <v>insert into HERO (NAME, EXPANSION, ARCHETYPE, MESSAGE_CODE, SPEED, HEALTH, STAMINA, DEFENSE, MIGHT, KNOWLEDGE, WILLPOWER, AWARENESS, ABILITY_CODE, FEAT_CODE, IMAGE)
values ('Avric Albright', 'D2E', 'Healer', 'hero.avric.d2e', 4, 12, 4, 'Grey', 2, 3, 4, 2, 'hero.avric.d2e.ability', 'hero.avric.d2e.feat', 'avric.d2e.jpg');</v>
      </c>
    </row>
    <row r="196" spans="1:20" ht="15.75" x14ac:dyDescent="0.25">
      <c r="A196">
        <v>3</v>
      </c>
      <c r="B196" s="5" t="s">
        <v>90</v>
      </c>
      <c r="C196" t="s">
        <v>63</v>
      </c>
      <c r="D196" t="s">
        <v>0</v>
      </c>
      <c r="E196" t="str">
        <f t="shared" si="46"/>
        <v>hero.grisban.d2e</v>
      </c>
      <c r="F196">
        <v>3</v>
      </c>
      <c r="G196">
        <v>14</v>
      </c>
      <c r="H196">
        <v>4</v>
      </c>
      <c r="I196" t="s">
        <v>18</v>
      </c>
      <c r="J196">
        <v>5</v>
      </c>
      <c r="K196">
        <v>2</v>
      </c>
      <c r="L196">
        <v>3</v>
      </c>
      <c r="M196">
        <v>1</v>
      </c>
      <c r="N196" t="str">
        <f t="shared" si="47"/>
        <v>hero.grisban.d2e.ability</v>
      </c>
      <c r="O196" t="str">
        <f t="shared" si="48"/>
        <v>hero.grisban.d2e.feat</v>
      </c>
      <c r="P196" t="str">
        <f t="shared" si="49"/>
        <v>grisban.d2e.jpg</v>
      </c>
      <c r="R196" t="s">
        <v>92</v>
      </c>
      <c r="T196" t="str">
        <f t="shared" si="50"/>
        <v>insert into HERO (NAME, EXPANSION, ARCHETYPE, MESSAGE_CODE, SPEED, HEALTH, STAMINA, DEFENSE, MIGHT, KNOWLEDGE, WILLPOWER, AWARENESS, ABILITY_CODE, FEAT_CODE, IMAGE)
values ('Grisban the Thirsty', 'D2E', 'Warrior', 'hero.grisban.d2e', 3, 14, 4, 'Grey', 5, 2, 3, 1, 'hero.grisban.d2e.ability', 'hero.grisban.d2e.feat', 'grisban.d2e.jpg');</v>
      </c>
    </row>
    <row r="197" spans="1:20" ht="15.75" x14ac:dyDescent="0.25">
      <c r="A197">
        <v>4</v>
      </c>
      <c r="B197" s="5" t="s">
        <v>93</v>
      </c>
      <c r="C197" t="s">
        <v>63</v>
      </c>
      <c r="D197" t="s">
        <v>3</v>
      </c>
      <c r="E197" t="str">
        <f t="shared" si="46"/>
        <v>hero.jain.d2e</v>
      </c>
      <c r="F197">
        <v>5</v>
      </c>
      <c r="G197">
        <v>8</v>
      </c>
      <c r="H197">
        <v>5</v>
      </c>
      <c r="I197" t="s">
        <v>18</v>
      </c>
      <c r="J197">
        <v>2</v>
      </c>
      <c r="K197">
        <v>3</v>
      </c>
      <c r="L197">
        <v>2</v>
      </c>
      <c r="M197">
        <v>4</v>
      </c>
      <c r="N197" t="str">
        <f t="shared" si="47"/>
        <v>hero.jain.d2e.ability</v>
      </c>
      <c r="O197" t="str">
        <f t="shared" si="48"/>
        <v>hero.jain.d2e.feat</v>
      </c>
      <c r="P197" t="str">
        <f t="shared" si="49"/>
        <v>jain.d2e.jpg</v>
      </c>
      <c r="R197" t="s">
        <v>97</v>
      </c>
      <c r="T197" t="str">
        <f t="shared" si="50"/>
        <v>insert into HERO (NAME, EXPANSION, ARCHETYPE, MESSAGE_CODE, SPEED, HEALTH, STAMINA, DEFENSE, MIGHT, KNOWLEDGE, WILLPOWER, AWARENESS, ABILITY_CODE, FEAT_CODE, IMAGE)
values ('Jain Fairwood', 'D2E', 'Scout', 'hero.jain.d2e', 5, 8, 5, 'Grey', 2, 3, 2, 4, 'hero.jain.d2e.ability', 'hero.jain.d2e.feat', 'jain.d2e.jpg');</v>
      </c>
    </row>
    <row r="198" spans="1:20" ht="15.75" x14ac:dyDescent="0.25">
      <c r="A198">
        <v>5</v>
      </c>
      <c r="B198" s="5" t="s">
        <v>95</v>
      </c>
      <c r="C198" t="s">
        <v>63</v>
      </c>
      <c r="D198" t="s">
        <v>2</v>
      </c>
      <c r="E198" t="str">
        <f t="shared" si="46"/>
        <v>hero.leoric.d2e</v>
      </c>
      <c r="F198">
        <v>4</v>
      </c>
      <c r="G198">
        <v>8</v>
      </c>
      <c r="H198">
        <v>5</v>
      </c>
      <c r="I198" t="s">
        <v>18</v>
      </c>
      <c r="J198">
        <v>1</v>
      </c>
      <c r="K198">
        <v>5</v>
      </c>
      <c r="L198">
        <v>2</v>
      </c>
      <c r="M198">
        <v>3</v>
      </c>
      <c r="N198" t="str">
        <f t="shared" si="47"/>
        <v>hero.leoric.d2e.ability</v>
      </c>
      <c r="O198" t="str">
        <f t="shared" si="48"/>
        <v>hero.leoric.d2e.feat</v>
      </c>
      <c r="P198" t="str">
        <f t="shared" si="49"/>
        <v>leoric.d2e.jpg</v>
      </c>
      <c r="R198" t="s">
        <v>99</v>
      </c>
      <c r="T198" t="str">
        <f t="shared" si="50"/>
        <v>insert into HERO (NAME, EXPANSION, ARCHETYPE, MESSAGE_CODE, SPEED, HEALTH, STAMINA, DEFENSE, MIGHT, KNOWLEDGE, WILLPOWER, AWARENESS, ABILITY_CODE, FEAT_CODE, IMAGE)
values ('Leoric of the Book', 'D2E', 'Mage', 'hero.leoric.d2e', 4, 8, 5, 'Grey', 1, 5, 2, 3, 'hero.leoric.d2e.ability', 'hero.leoric.d2e.feat', 'leoric.d2e.jpg');</v>
      </c>
    </row>
    <row r="199" spans="1:20" ht="15.75" x14ac:dyDescent="0.25">
      <c r="A199">
        <v>6</v>
      </c>
      <c r="B199" s="5" t="s">
        <v>91</v>
      </c>
      <c r="C199" t="s">
        <v>63</v>
      </c>
      <c r="D199" t="s">
        <v>0</v>
      </c>
      <c r="E199" t="str">
        <f t="shared" si="46"/>
        <v>hero.syndrael.d2e</v>
      </c>
      <c r="F199">
        <v>4</v>
      </c>
      <c r="G199">
        <v>12</v>
      </c>
      <c r="H199">
        <v>4</v>
      </c>
      <c r="I199" t="s">
        <v>18</v>
      </c>
      <c r="J199">
        <v>4</v>
      </c>
      <c r="K199">
        <v>3</v>
      </c>
      <c r="L199">
        <v>2</v>
      </c>
      <c r="M199">
        <v>2</v>
      </c>
      <c r="N199" t="str">
        <f t="shared" si="47"/>
        <v>hero.syndrael.d2e.ability</v>
      </c>
      <c r="O199" t="str">
        <f t="shared" si="48"/>
        <v>hero.syndrael.d2e.feat</v>
      </c>
      <c r="P199" t="str">
        <f t="shared" si="49"/>
        <v>syndrael.d2e.jpg</v>
      </c>
      <c r="R199" t="s">
        <v>91</v>
      </c>
      <c r="T199" t="str">
        <f t="shared" si="50"/>
        <v>insert into HERO (NAME, EXPANSION, ARCHETYPE, MESSAGE_CODE, SPEED, HEALTH, STAMINA, DEFENSE, MIGHT, KNOWLEDGE, WILLPOWER, AWARENESS, ABILITY_CODE, FEAT_CODE, IMAGE)
values ('Syndrael', 'D2E', 'Warrior', 'hero.syndrael.d2e', 4, 12, 4, 'Grey', 4, 3, 2, 2, 'hero.syndrael.d2e.ability', 'hero.syndrael.d2e.feat', 'syndrael.d2e.jpg');</v>
      </c>
    </row>
    <row r="200" spans="1:20" ht="15.75" x14ac:dyDescent="0.25">
      <c r="A200">
        <v>7</v>
      </c>
      <c r="B200" s="5" t="s">
        <v>94</v>
      </c>
      <c r="C200" t="s">
        <v>63</v>
      </c>
      <c r="D200" t="s">
        <v>3</v>
      </c>
      <c r="E200" t="str">
        <f t="shared" si="46"/>
        <v>hero.tomble.d2e</v>
      </c>
      <c r="F200">
        <v>4</v>
      </c>
      <c r="G200">
        <v>8</v>
      </c>
      <c r="H200">
        <v>5</v>
      </c>
      <c r="I200" t="s">
        <v>18</v>
      </c>
      <c r="J200">
        <v>1</v>
      </c>
      <c r="K200">
        <v>2</v>
      </c>
      <c r="L200">
        <v>3</v>
      </c>
      <c r="M200">
        <v>5</v>
      </c>
      <c r="N200" t="str">
        <f t="shared" si="47"/>
        <v>hero.tomble.d2e.ability</v>
      </c>
      <c r="O200" t="str">
        <f t="shared" si="48"/>
        <v>hero.tomble.d2e.feat</v>
      </c>
      <c r="P200" t="str">
        <f t="shared" si="49"/>
        <v>tomble.d2e.jpg</v>
      </c>
      <c r="R200" t="s">
        <v>98</v>
      </c>
      <c r="T200" t="str">
        <f t="shared" si="50"/>
        <v>insert into HERO (NAME, EXPANSION, ARCHETYPE, MESSAGE_CODE, SPEED, HEALTH, STAMINA, DEFENSE, MIGHT, KNOWLEDGE, WILLPOWER, AWARENESS, ABILITY_CODE, FEAT_CODE, IMAGE)
values ('Tomble Burrowell', 'D2E', 'Scout', 'hero.tomble.d2e', 4, 8, 5, 'Grey', 1, 2, 3, 5, 'hero.tomble.d2e.ability', 'hero.tomble.d2e.feat', 'tomble.d2e.jpg');</v>
      </c>
    </row>
    <row r="201" spans="1:20" ht="15.75" x14ac:dyDescent="0.25">
      <c r="A201">
        <v>8</v>
      </c>
      <c r="B201" s="5" t="s">
        <v>96</v>
      </c>
      <c r="C201" t="s">
        <v>63</v>
      </c>
      <c r="D201" t="s">
        <v>2</v>
      </c>
      <c r="E201" t="str">
        <f t="shared" si="46"/>
        <v>hero.tarha.d2e</v>
      </c>
      <c r="F201">
        <v>4</v>
      </c>
      <c r="G201">
        <v>10</v>
      </c>
      <c r="H201">
        <v>4</v>
      </c>
      <c r="I201" t="s">
        <v>18</v>
      </c>
      <c r="J201">
        <v>2</v>
      </c>
      <c r="K201">
        <v>4</v>
      </c>
      <c r="L201">
        <v>3</v>
      </c>
      <c r="M201">
        <v>2</v>
      </c>
      <c r="N201" t="str">
        <f t="shared" si="47"/>
        <v>hero.tarha.d2e.ability</v>
      </c>
      <c r="O201" t="str">
        <f t="shared" si="48"/>
        <v>hero.tarha.d2e.feat</v>
      </c>
      <c r="P201" t="str">
        <f t="shared" si="49"/>
        <v>tarha.d2e.jpg</v>
      </c>
      <c r="R201" t="s">
        <v>100</v>
      </c>
      <c r="T201" t="str">
        <f t="shared" si="50"/>
        <v>insert into HERO (NAME, EXPANSION, ARCHETYPE, MESSAGE_CODE, SPEED, HEALTH, STAMINA, DEFENSE, MIGHT, KNOWLEDGE, WILLPOWER, AWARENESS, ABILITY_CODE, FEAT_CODE, IMAGE)
values ('Widow Tarha', 'D2E', 'Mage', 'hero.tarha.d2e', 4, 10, 4, 'Grey', 2, 4, 3, 2, 'hero.tarha.d2e.ability', 'hero.tarha.d2e.feat', 'tarha.d2e.jpg');</v>
      </c>
    </row>
    <row r="202" spans="1:20" ht="15.75" x14ac:dyDescent="0.25">
      <c r="A202">
        <v>1</v>
      </c>
      <c r="B202" s="5" t="s">
        <v>102</v>
      </c>
      <c r="C202" t="s">
        <v>71</v>
      </c>
      <c r="D202" t="s">
        <v>2</v>
      </c>
      <c r="E202" t="str">
        <f t="shared" si="46"/>
        <v>hero.quellen.lotw</v>
      </c>
      <c r="F202">
        <v>4</v>
      </c>
      <c r="G202">
        <v>10</v>
      </c>
      <c r="H202">
        <v>4</v>
      </c>
      <c r="I202" t="s">
        <v>18</v>
      </c>
      <c r="J202">
        <v>1</v>
      </c>
      <c r="K202">
        <v>5</v>
      </c>
      <c r="L202">
        <v>3</v>
      </c>
      <c r="M202">
        <v>2</v>
      </c>
      <c r="N202" t="str">
        <f t="shared" si="47"/>
        <v>hero.quellen.lotw.ability</v>
      </c>
      <c r="O202" t="str">
        <f t="shared" si="48"/>
        <v>hero.quellen.lotw.feat</v>
      </c>
      <c r="P202" t="str">
        <f t="shared" si="49"/>
        <v>quellen.lotw.jpg</v>
      </c>
      <c r="R202" t="s">
        <v>104</v>
      </c>
      <c r="T202" t="str">
        <f t="shared" si="50"/>
        <v>insert into HERO (NAME, EXPANSION, ARCHETYPE, MESSAGE_CODE, SPEED, HEALTH, STAMINA, DEFENSE, MIGHT, KNOWLEDGE, WILLPOWER, AWARENESS, ABILITY_CODE, FEAT_CODE, IMAGE)
values ('High Mage Quellen', 'LotW', 'Mage', 'hero.quellen.lotw', 4, 10, 4, 'Grey', 1, 5, 3, 2, 'hero.quellen.lotw.ability', 'hero.quellen.lotw.feat', 'quellen.lotw.jpg');</v>
      </c>
    </row>
    <row r="203" spans="1:20" ht="15.75" x14ac:dyDescent="0.25">
      <c r="A203">
        <v>2</v>
      </c>
      <c r="B203" s="5" t="s">
        <v>101</v>
      </c>
      <c r="C203" t="s">
        <v>71</v>
      </c>
      <c r="D203" t="s">
        <v>0</v>
      </c>
      <c r="E203" t="str">
        <f t="shared" si="46"/>
        <v>hero.reynhart.lotw</v>
      </c>
      <c r="F203">
        <v>4</v>
      </c>
      <c r="G203">
        <v>12</v>
      </c>
      <c r="H203">
        <v>4</v>
      </c>
      <c r="I203" t="s">
        <v>18</v>
      </c>
      <c r="J203">
        <v>3</v>
      </c>
      <c r="K203">
        <v>1</v>
      </c>
      <c r="L203">
        <v>4</v>
      </c>
      <c r="M203">
        <v>3</v>
      </c>
      <c r="N203" t="str">
        <f t="shared" si="47"/>
        <v>hero.reynhart.lotw.ability</v>
      </c>
      <c r="O203" t="str">
        <f t="shared" si="48"/>
        <v>hero.reynhart.lotw.feat</v>
      </c>
      <c r="P203" t="str">
        <f t="shared" si="49"/>
        <v>reynhart.lotw.jpg</v>
      </c>
      <c r="R203" t="s">
        <v>103</v>
      </c>
      <c r="T203" t="str">
        <f t="shared" si="50"/>
        <v>insert into HERO (NAME, EXPANSION, ARCHETYPE, MESSAGE_CODE, SPEED, HEALTH, STAMINA, DEFENSE, MIGHT, KNOWLEDGE, WILLPOWER, AWARENESS, ABILITY_CODE, FEAT_CODE, IMAGE)
values ('Reynhart the Worthy', 'LotW', 'Warrior', 'hero.reynhart.lotw', 4, 12, 4, 'Grey', 3, 1, 4, 3, 'hero.reynhart.lotw.ability', 'hero.reynhart.lotw.feat', 'reynhart.lotw.jpg');</v>
      </c>
    </row>
    <row r="204" spans="1:20" ht="15.75" x14ac:dyDescent="0.25">
      <c r="A204">
        <v>1</v>
      </c>
      <c r="B204" s="5" t="s">
        <v>108</v>
      </c>
      <c r="C204" t="s">
        <v>64</v>
      </c>
      <c r="D204" t="s">
        <v>2</v>
      </c>
      <c r="E204" t="str">
        <f t="shared" si="46"/>
        <v>hero.dezra.lor</v>
      </c>
      <c r="F204">
        <v>5</v>
      </c>
      <c r="G204">
        <v>8</v>
      </c>
      <c r="H204">
        <v>4</v>
      </c>
      <c r="I204" t="s">
        <v>18</v>
      </c>
      <c r="J204">
        <v>2</v>
      </c>
      <c r="K204">
        <v>4</v>
      </c>
      <c r="L204">
        <v>2</v>
      </c>
      <c r="M204">
        <v>3</v>
      </c>
      <c r="N204" t="str">
        <f t="shared" si="47"/>
        <v>hero.dezra.lor.ability</v>
      </c>
      <c r="O204" t="str">
        <f t="shared" si="48"/>
        <v>hero.dezra.lor.feat</v>
      </c>
      <c r="P204" t="str">
        <f t="shared" si="49"/>
        <v>dezra.lor.jpg</v>
      </c>
      <c r="R204" t="s">
        <v>112</v>
      </c>
      <c r="T204" t="str">
        <f t="shared" si="50"/>
        <v>insert into HERO (NAME, EXPANSION, ARCHETYPE, MESSAGE_CODE, SPEED, HEALTH, STAMINA, DEFENSE, MIGHT, KNOWLEDGE, WILLPOWER, AWARENESS, ABILITY_CODE, FEAT_CODE, IMAGE)
values ('Dezra the Vile', 'LoR', 'Mage', 'hero.dezra.lor', 5, 8, 4, 'Grey', 2, 4, 2, 3, 'hero.dezra.lor.ability', 'hero.dezra.lor.feat', 'dezra.lor.jpg');</v>
      </c>
    </row>
    <row r="205" spans="1:20" ht="15.75" x14ac:dyDescent="0.25">
      <c r="A205">
        <v>2</v>
      </c>
      <c r="B205" s="5" t="s">
        <v>106</v>
      </c>
      <c r="C205" t="s">
        <v>64</v>
      </c>
      <c r="D205" t="s">
        <v>3</v>
      </c>
      <c r="E205" t="str">
        <f t="shared" si="46"/>
        <v>hero.logan.lor</v>
      </c>
      <c r="F205">
        <v>4</v>
      </c>
      <c r="G205">
        <v>10</v>
      </c>
      <c r="H205">
        <v>4</v>
      </c>
      <c r="I205" t="s">
        <v>18</v>
      </c>
      <c r="J205">
        <v>3</v>
      </c>
      <c r="K205">
        <v>2</v>
      </c>
      <c r="L205">
        <v>2</v>
      </c>
      <c r="M205">
        <v>4</v>
      </c>
      <c r="N205" t="str">
        <f t="shared" si="47"/>
        <v>hero.logan.lor.ability</v>
      </c>
      <c r="O205" t="str">
        <f t="shared" si="48"/>
        <v>hero.logan.lor.feat</v>
      </c>
      <c r="P205" t="str">
        <f t="shared" si="49"/>
        <v>logan.lor.jpg</v>
      </c>
      <c r="R205" t="s">
        <v>110</v>
      </c>
      <c r="T205" t="str">
        <f t="shared" si="50"/>
        <v>insert into HERO (NAME, EXPANSION, ARCHETYPE, MESSAGE_CODE, SPEED, HEALTH, STAMINA, DEFENSE, MIGHT, KNOWLEDGE, WILLPOWER, AWARENESS, ABILITY_CODE, FEAT_CODE, IMAGE)
values ('Logan Lashley', 'LoR', 'Scout', 'hero.logan.lor', 4, 10, 4, 'Grey', 3, 2, 2, 4, 'hero.logan.lor.ability', 'hero.logan.lor.feat', 'logan.lor.jpg');</v>
      </c>
    </row>
    <row r="206" spans="1:20" ht="15.75" x14ac:dyDescent="0.25">
      <c r="A206">
        <v>3</v>
      </c>
      <c r="B206" s="5" t="s">
        <v>105</v>
      </c>
      <c r="C206" t="s">
        <v>64</v>
      </c>
      <c r="D206" t="s">
        <v>0</v>
      </c>
      <c r="E206" t="str">
        <f t="shared" si="46"/>
        <v>hero.durik.lor</v>
      </c>
      <c r="F206">
        <v>5</v>
      </c>
      <c r="G206">
        <v>10</v>
      </c>
      <c r="H206">
        <v>4</v>
      </c>
      <c r="I206" t="s">
        <v>18</v>
      </c>
      <c r="J206">
        <v>3</v>
      </c>
      <c r="K206">
        <v>2</v>
      </c>
      <c r="L206">
        <v>2</v>
      </c>
      <c r="M206">
        <v>4</v>
      </c>
      <c r="N206" t="str">
        <f t="shared" si="47"/>
        <v>hero.durik.lor.ability</v>
      </c>
      <c r="O206" t="str">
        <f t="shared" si="48"/>
        <v>hero.durik.lor.feat</v>
      </c>
      <c r="P206" t="str">
        <f t="shared" si="49"/>
        <v>durik.lor.jpg</v>
      </c>
      <c r="R206" t="s">
        <v>109</v>
      </c>
      <c r="T206" t="str">
        <f t="shared" si="50"/>
        <v>insert into HERO (NAME, EXPANSION, ARCHETYPE, MESSAGE_CODE, SPEED, HEALTH, STAMINA, DEFENSE, MIGHT, KNOWLEDGE, WILLPOWER, AWARENESS, ABILITY_CODE, FEAT_CODE, IMAGE)
values ('Pathfinder Durik', 'LoR', 'Warrior', 'hero.durik.lor', 5, 10, 4, 'Grey', 3, 2, 2, 4, 'hero.durik.lor.ability', 'hero.durik.lor.feat', 'durik.lor.jpg');</v>
      </c>
    </row>
    <row r="207" spans="1:20" ht="15.75" x14ac:dyDescent="0.25">
      <c r="A207">
        <v>4</v>
      </c>
      <c r="B207" s="5" t="s">
        <v>107</v>
      </c>
      <c r="C207" t="s">
        <v>64</v>
      </c>
      <c r="D207" t="s">
        <v>1</v>
      </c>
      <c r="E207" t="str">
        <f t="shared" si="46"/>
        <v>hero.ulma.lor</v>
      </c>
      <c r="F207">
        <v>4</v>
      </c>
      <c r="G207">
        <v>8</v>
      </c>
      <c r="H207">
        <v>5</v>
      </c>
      <c r="I207" t="s">
        <v>18</v>
      </c>
      <c r="J207">
        <v>2</v>
      </c>
      <c r="K207">
        <v>4</v>
      </c>
      <c r="L207">
        <v>3</v>
      </c>
      <c r="M207">
        <v>2</v>
      </c>
      <c r="N207" t="str">
        <f t="shared" si="47"/>
        <v>hero.ulma.lor.ability</v>
      </c>
      <c r="O207" t="str">
        <f t="shared" si="48"/>
        <v>hero.ulma.lor.feat</v>
      </c>
      <c r="P207" t="str">
        <f t="shared" si="49"/>
        <v>ulma.lor.jpg</v>
      </c>
      <c r="R207" t="s">
        <v>111</v>
      </c>
      <c r="T207" t="str">
        <f t="shared" si="50"/>
        <v>insert into HERO (NAME, EXPANSION, ARCHETYPE, MESSAGE_CODE, SPEED, HEALTH, STAMINA, DEFENSE, MIGHT, KNOWLEDGE, WILLPOWER, AWARENESS, ABILITY_CODE, FEAT_CODE, IMAGE)
values ('Ulma Grimstone', 'LoR', 'Healer', 'hero.ulma.lor', 4, 8, 5, 'Grey', 2, 4, 3, 2, 'hero.ulma.lor.ability', 'hero.ulma.lor.feat', 'ulma.lor.jpg');</v>
      </c>
    </row>
    <row r="208" spans="1:20" ht="15.75" x14ac:dyDescent="0.25">
      <c r="A208">
        <v>1</v>
      </c>
      <c r="B208" s="5" t="s">
        <v>114</v>
      </c>
      <c r="C208" t="s">
        <v>72</v>
      </c>
      <c r="D208" t="s">
        <v>1</v>
      </c>
      <c r="E208" t="str">
        <f t="shared" si="46"/>
        <v>hero.augur.tt</v>
      </c>
      <c r="F208">
        <v>3</v>
      </c>
      <c r="G208">
        <v>12</v>
      </c>
      <c r="H208">
        <v>5</v>
      </c>
      <c r="I208" t="s">
        <v>18</v>
      </c>
      <c r="J208">
        <v>4</v>
      </c>
      <c r="K208">
        <v>2</v>
      </c>
      <c r="L208">
        <v>3</v>
      </c>
      <c r="M208">
        <v>2</v>
      </c>
      <c r="N208" t="str">
        <f t="shared" si="47"/>
        <v>hero.augur.tt.ability</v>
      </c>
      <c r="O208" t="str">
        <f t="shared" si="48"/>
        <v>hero.augur.tt.feat</v>
      </c>
      <c r="P208" t="str">
        <f t="shared" si="49"/>
        <v>augur.tt.jpg</v>
      </c>
      <c r="R208" t="s">
        <v>122</v>
      </c>
      <c r="T208" t="str">
        <f t="shared" si="50"/>
        <v>insert into HERO (NAME, EXPANSION, ARCHETYPE, MESSAGE_CODE, SPEED, HEALTH, STAMINA, DEFENSE, MIGHT, KNOWLEDGE, WILLPOWER, AWARENESS, ABILITY_CODE, FEAT_CODE, IMAGE)
values ('Augur Grison', 'TT', 'Healer', 'hero.augur.tt', 3, 12, 5, 'Grey', 4, 2, 3, 2, 'hero.augur.tt.ability', 'hero.augur.tt.feat', 'augur.tt.jpg');</v>
      </c>
    </row>
    <row r="209" spans="1:20" ht="15.75" x14ac:dyDescent="0.25">
      <c r="A209">
        <v>2</v>
      </c>
      <c r="B209" s="5" t="s">
        <v>113</v>
      </c>
      <c r="C209" t="s">
        <v>72</v>
      </c>
      <c r="D209" t="s">
        <v>3</v>
      </c>
      <c r="E209" t="str">
        <f t="shared" si="46"/>
        <v>hero.roganna.tt</v>
      </c>
      <c r="F209">
        <v>5</v>
      </c>
      <c r="G209">
        <v>10</v>
      </c>
      <c r="H209">
        <v>4</v>
      </c>
      <c r="I209" t="s">
        <v>18</v>
      </c>
      <c r="J209">
        <v>2</v>
      </c>
      <c r="K209">
        <v>2</v>
      </c>
      <c r="L209">
        <v>4</v>
      </c>
      <c r="M209">
        <v>3</v>
      </c>
      <c r="N209" t="str">
        <f t="shared" si="47"/>
        <v>hero.roganna.tt.ability</v>
      </c>
      <c r="O209" t="str">
        <f t="shared" si="48"/>
        <v>hero.roganna.tt.feat</v>
      </c>
      <c r="P209" t="str">
        <f t="shared" si="49"/>
        <v>roganna.tt.jpg</v>
      </c>
      <c r="R209" t="s">
        <v>121</v>
      </c>
      <c r="T209" t="str">
        <f t="shared" si="50"/>
        <v>insert into HERO (NAME, EXPANSION, ARCHETYPE, MESSAGE_CODE, SPEED, HEALTH, STAMINA, DEFENSE, MIGHT, KNOWLEDGE, WILLPOWER, AWARENESS, ABILITY_CODE, FEAT_CODE, IMAGE)
values ('Roganna the Shade', 'TT', 'Scout', 'hero.roganna.tt', 5, 10, 4, 'Grey', 2, 2, 4, 3, 'hero.roganna.tt.ability', 'hero.roganna.tt.feat', 'roganna.tt.jpg');</v>
      </c>
    </row>
    <row r="210" spans="1:20" ht="15.75" x14ac:dyDescent="0.25">
      <c r="A210">
        <v>1</v>
      </c>
      <c r="B210" s="5" t="s">
        <v>115</v>
      </c>
      <c r="C210" t="s">
        <v>66</v>
      </c>
      <c r="D210" t="s">
        <v>0</v>
      </c>
      <c r="E210" t="str">
        <f t="shared" si="46"/>
        <v>hero.orkell.son</v>
      </c>
      <c r="F210">
        <v>5</v>
      </c>
      <c r="G210">
        <v>10</v>
      </c>
      <c r="H210">
        <v>5</v>
      </c>
      <c r="I210" t="s">
        <v>17</v>
      </c>
      <c r="J210">
        <v>4</v>
      </c>
      <c r="K210">
        <v>1</v>
      </c>
      <c r="L210">
        <v>2</v>
      </c>
      <c r="M210">
        <v>4</v>
      </c>
      <c r="N210" t="str">
        <f t="shared" si="47"/>
        <v>hero.orkell.son.ability</v>
      </c>
      <c r="O210" t="str">
        <f t="shared" si="48"/>
        <v>hero.orkell.son.feat</v>
      </c>
      <c r="P210" t="str">
        <f t="shared" si="49"/>
        <v>orkell.son.jpg</v>
      </c>
      <c r="R210" t="s">
        <v>123</v>
      </c>
      <c r="T210" t="str">
        <f t="shared" si="50"/>
        <v>insert into HERO (NAME, EXPANSION, ARCHETYPE, MESSAGE_CODE, SPEED, HEALTH, STAMINA, DEFENSE, MIGHT, KNOWLEDGE, WILLPOWER, AWARENESS, ABILITY_CODE, FEAT_CODE, IMAGE)
values ('Orkell the Swift', 'SoN', 'Warrior', 'hero.orkell.son', 5, 10, 5, 'Brown', 4, 1, 2, 4, 'hero.orkell.son.ability', 'hero.orkell.son.feat', 'orkell.son.jpg');</v>
      </c>
    </row>
    <row r="211" spans="1:20" ht="15.75" x14ac:dyDescent="0.25">
      <c r="A211">
        <v>2</v>
      </c>
      <c r="B211" s="5" t="s">
        <v>117</v>
      </c>
      <c r="C211" t="s">
        <v>66</v>
      </c>
      <c r="D211" t="s">
        <v>2</v>
      </c>
      <c r="E211" t="str">
        <f t="shared" si="46"/>
        <v>hero.ravaella.son</v>
      </c>
      <c r="F211">
        <v>4</v>
      </c>
      <c r="G211">
        <v>8</v>
      </c>
      <c r="H211">
        <v>5</v>
      </c>
      <c r="I211" t="s">
        <v>19</v>
      </c>
      <c r="J211">
        <v>1</v>
      </c>
      <c r="K211">
        <v>4</v>
      </c>
      <c r="L211">
        <v>2</v>
      </c>
      <c r="M211">
        <v>4</v>
      </c>
      <c r="N211" t="str">
        <f t="shared" si="47"/>
        <v>hero.ravaella.son.ability</v>
      </c>
      <c r="O211" t="str">
        <f t="shared" si="48"/>
        <v>hero.ravaella.son.feat</v>
      </c>
      <c r="P211" t="str">
        <f t="shared" si="49"/>
        <v>ravaella.son.jpg</v>
      </c>
      <c r="R211" t="s">
        <v>125</v>
      </c>
      <c r="T211" t="str">
        <f t="shared" si="50"/>
        <v>insert into HERO (NAME, EXPANSION, ARCHETYPE, MESSAGE_CODE, SPEED, HEALTH, STAMINA, DEFENSE, MIGHT, KNOWLEDGE, WILLPOWER, AWARENESS, ABILITY_CODE, FEAT_CODE, IMAGE)
values ('Ravaella Lightfoot', 'SoN', 'Mage', 'hero.ravaella.son', 4, 8, 5, 'Black', 1, 4, 2, 4, 'hero.ravaella.son.ability', 'hero.ravaella.son.feat', 'ravaella.son.jpg');</v>
      </c>
    </row>
    <row r="212" spans="1:20" ht="15.75" x14ac:dyDescent="0.25">
      <c r="A212">
        <v>3</v>
      </c>
      <c r="B212" s="5" t="s">
        <v>118</v>
      </c>
      <c r="C212" t="s">
        <v>66</v>
      </c>
      <c r="D212" t="s">
        <v>1</v>
      </c>
      <c r="E212" t="str">
        <f t="shared" si="46"/>
        <v>hero.rendiel.son</v>
      </c>
      <c r="F212">
        <v>5</v>
      </c>
      <c r="G212">
        <v>10</v>
      </c>
      <c r="H212">
        <v>4</v>
      </c>
      <c r="I212" t="s">
        <v>18</v>
      </c>
      <c r="J212">
        <v>2</v>
      </c>
      <c r="K212">
        <v>3</v>
      </c>
      <c r="L212">
        <v>5</v>
      </c>
      <c r="M212">
        <v>1</v>
      </c>
      <c r="N212" t="str">
        <f t="shared" si="47"/>
        <v>hero.rendiel.son.ability</v>
      </c>
      <c r="O212" t="str">
        <f t="shared" si="48"/>
        <v>hero.rendiel.son.feat</v>
      </c>
      <c r="P212" t="str">
        <f t="shared" si="49"/>
        <v>rendiel.son.jpg</v>
      </c>
      <c r="R212" s="5" t="s">
        <v>118</v>
      </c>
      <c r="T212" t="str">
        <f t="shared" si="50"/>
        <v>insert into HERO (NAME, EXPANSION, ARCHETYPE, MESSAGE_CODE, SPEED, HEALTH, STAMINA, DEFENSE, MIGHT, KNOWLEDGE, WILLPOWER, AWARENESS, ABILITY_CODE, FEAT_CODE, IMAGE)
values ('Rendiel', 'SoN', 'Healer', 'hero.rendiel.son', 5, 10, 4, 'Grey', 2, 3, 5, 1, 'hero.rendiel.son.ability', 'hero.rendiel.son.feat', 'rendiel.son.jpg');</v>
      </c>
    </row>
    <row r="213" spans="1:20" ht="15.75" x14ac:dyDescent="0.25">
      <c r="A213">
        <v>4</v>
      </c>
      <c r="B213" s="5" t="s">
        <v>116</v>
      </c>
      <c r="C213" t="s">
        <v>66</v>
      </c>
      <c r="D213" t="s">
        <v>3</v>
      </c>
      <c r="E213" t="str">
        <f t="shared" si="46"/>
        <v>hero.tinashi.son</v>
      </c>
      <c r="F213">
        <v>4</v>
      </c>
      <c r="G213">
        <v>12</v>
      </c>
      <c r="H213">
        <v>4</v>
      </c>
      <c r="I213" t="s">
        <v>18</v>
      </c>
      <c r="J213">
        <v>3</v>
      </c>
      <c r="K213">
        <v>2</v>
      </c>
      <c r="L213">
        <v>3</v>
      </c>
      <c r="M213">
        <v>3</v>
      </c>
      <c r="N213" t="str">
        <f t="shared" si="47"/>
        <v>hero.tinashi.son.ability</v>
      </c>
      <c r="O213" t="str">
        <f t="shared" si="48"/>
        <v>hero.tinashi.son.feat</v>
      </c>
      <c r="P213" t="str">
        <f t="shared" si="49"/>
        <v>tinashi.son.jpg</v>
      </c>
      <c r="R213" t="s">
        <v>124</v>
      </c>
      <c r="T213" t="str">
        <f t="shared" si="50"/>
        <v>insert into HERO (NAME, EXPANSION, ARCHETYPE, MESSAGE_CODE, SPEED, HEALTH, STAMINA, DEFENSE, MIGHT, KNOWLEDGE, WILLPOWER, AWARENESS, ABILITY_CODE, FEAT_CODE, IMAGE)
values ('Tinashi the Wanderer', 'SoN', 'Scout', 'hero.tinashi.son', 4, 12, 4, 'Grey', 3, 2, 3, 3, 'hero.tinashi.son.ability', 'hero.tinashi.son.feat', 'tinashi.son.jpg');</v>
      </c>
    </row>
    <row r="214" spans="1:20" ht="15.75" x14ac:dyDescent="0.25">
      <c r="A214">
        <v>1</v>
      </c>
      <c r="B214" s="5" t="s">
        <v>119</v>
      </c>
      <c r="C214" t="s">
        <v>67</v>
      </c>
      <c r="D214" t="s">
        <v>0</v>
      </c>
      <c r="E214" t="str">
        <f t="shared" ref="E214:E215" si="51">LOWER(A$193)&amp;"."&amp;LOWER(R214)&amp;"."&amp;LOWER(C214)</f>
        <v>hero.alys.mor</v>
      </c>
      <c r="F214">
        <v>4</v>
      </c>
      <c r="G214">
        <v>12</v>
      </c>
      <c r="H214">
        <v>4</v>
      </c>
      <c r="I214" t="s">
        <v>18</v>
      </c>
      <c r="J214">
        <v>3</v>
      </c>
      <c r="K214">
        <v>4</v>
      </c>
      <c r="L214">
        <v>3</v>
      </c>
      <c r="M214">
        <v>1</v>
      </c>
      <c r="N214" t="str">
        <f t="shared" ref="N214:N215" si="52">LOWER(A$193)&amp;"."&amp;LOWER(R214)&amp;"."&amp;LOWER(C214)&amp;".ability"</f>
        <v>hero.alys.mor.ability</v>
      </c>
      <c r="O214" t="str">
        <f t="shared" ref="O214:O215" si="53">LOWER(A$193)&amp;"."&amp;LOWER(R214)&amp;"."&amp;LOWER(C214)&amp;".feat"</f>
        <v>hero.alys.mor.feat</v>
      </c>
      <c r="P214" t="str">
        <f t="shared" ref="P214:P215" si="54">LOWER(R214)&amp;"."&amp;LOWER(C214)&amp;".jpg"</f>
        <v>alys.mor.jpg</v>
      </c>
      <c r="R214" t="s">
        <v>126</v>
      </c>
      <c r="T214" t="str">
        <f t="shared" si="50"/>
        <v>insert into HERO (NAME, EXPANSION, ARCHETYPE, MESSAGE_CODE, SPEED, HEALTH, STAMINA, DEFENSE, MIGHT, KNOWLEDGE, WILLPOWER, AWARENESS, ABILITY_CODE, FEAT_CODE, IMAGE)
values ('Alys Raine', 'MoR', 'Warrior', 'hero.alys.mor', 4, 12, 4, 'Grey', 3, 4, 3, 1, 'hero.alys.mor.ability', 'hero.alys.mor.feat', 'alys.mor.jpg');</v>
      </c>
    </row>
    <row r="215" spans="1:20" ht="15.75" x14ac:dyDescent="0.25">
      <c r="A215">
        <v>2</v>
      </c>
      <c r="B215" s="5" t="s">
        <v>120</v>
      </c>
      <c r="C215" t="s">
        <v>67</v>
      </c>
      <c r="D215" t="s">
        <v>3</v>
      </c>
      <c r="E215" t="str">
        <f t="shared" si="51"/>
        <v>hero.thaiden.mor</v>
      </c>
      <c r="F215">
        <v>4</v>
      </c>
      <c r="G215">
        <v>10</v>
      </c>
      <c r="H215">
        <v>5</v>
      </c>
      <c r="I215" t="s">
        <v>18</v>
      </c>
      <c r="J215">
        <v>3</v>
      </c>
      <c r="K215">
        <v>1</v>
      </c>
      <c r="L215">
        <v>2</v>
      </c>
      <c r="M215">
        <v>5</v>
      </c>
      <c r="N215" t="str">
        <f t="shared" si="52"/>
        <v>hero.thaiden.mor.ability</v>
      </c>
      <c r="O215" t="str">
        <f t="shared" si="53"/>
        <v>hero.thaiden.mor.feat</v>
      </c>
      <c r="P215" t="str">
        <f t="shared" si="54"/>
        <v>thaiden.mor.jpg</v>
      </c>
      <c r="R215" t="s">
        <v>127</v>
      </c>
      <c r="T215" t="str">
        <f t="shared" si="50"/>
        <v>insert into HERO (NAME, EXPANSION, ARCHETYPE, MESSAGE_CODE, SPEED, HEALTH, STAMINA, DEFENSE, MIGHT, KNOWLEDGE, WILLPOWER, AWARENESS, ABILITY_CODE, FEAT_CODE, IMAGE)
values ('Thaiden Mistpeak', 'MoR', 'Scout', 'hero.thaiden.mor', 4, 10, 5, 'Grey', 3, 1, 2, 5, 'hero.thaiden.mor.ability', 'hero.thaiden.mor.feat', 'thaiden.mor.jpg');</v>
      </c>
    </row>
    <row r="216" spans="1:20" ht="15.75" x14ac:dyDescent="0.25">
      <c r="A216">
        <v>1</v>
      </c>
      <c r="B216" s="5" t="s">
        <v>130</v>
      </c>
      <c r="C216" t="s">
        <v>74</v>
      </c>
      <c r="D216" t="s">
        <v>1</v>
      </c>
      <c r="E216" t="str">
        <f t="shared" ref="E216:E235" si="55">LOWER(A$193)&amp;"."&amp;LOWER(R216)&amp;"."&amp;LOWER(C216)</f>
        <v>hero.mok.ooto</v>
      </c>
      <c r="F216">
        <v>4</v>
      </c>
      <c r="G216">
        <v>10</v>
      </c>
      <c r="H216">
        <v>4</v>
      </c>
      <c r="I216" t="s">
        <v>18</v>
      </c>
      <c r="J216">
        <v>2</v>
      </c>
      <c r="K216">
        <v>3</v>
      </c>
      <c r="L216">
        <v>4</v>
      </c>
      <c r="M216">
        <v>2</v>
      </c>
      <c r="N216" t="str">
        <f t="shared" ref="N216:N235" si="56">LOWER(A$193)&amp;"."&amp;LOWER(R216)&amp;"."&amp;LOWER(C216)&amp;".ability"</f>
        <v>hero.mok.ooto.ability</v>
      </c>
      <c r="O216" t="str">
        <f t="shared" ref="O216:O235" si="57">LOWER(A$193)&amp;"."&amp;LOWER(R216)&amp;"."&amp;LOWER(C216)&amp;".feat"</f>
        <v>hero.mok.ooto.feat</v>
      </c>
      <c r="P216" t="str">
        <f t="shared" ref="P216:P235" si="58">LOWER(R216)&amp;"."&amp;LOWER(C216)&amp;".jpg"</f>
        <v>mok.ooto.jpg</v>
      </c>
      <c r="R216" t="s">
        <v>150</v>
      </c>
      <c r="T216" t="str">
        <f t="shared" si="50"/>
        <v>insert into HERO (NAME, EXPANSION, ARCHETYPE, MESSAGE_CODE, SPEED, HEALTH, STAMINA, DEFENSE, MIGHT, KNOWLEDGE, WILLPOWER, AWARENESS, ABILITY_CODE, FEAT_CODE, IMAGE)
values ('Elder Mok', 'OotO', 'Healer', 'hero.mok.ooto', 4, 10, 4, 'Grey', 2, 3, 4, 2, 'hero.mok.ooto.ability', 'hero.mok.ooto.feat', 'mok.ooto.jpg');</v>
      </c>
    </row>
    <row r="217" spans="1:20" ht="15.75" x14ac:dyDescent="0.25">
      <c r="A217">
        <v>2</v>
      </c>
      <c r="B217" s="5" t="s">
        <v>129</v>
      </c>
      <c r="C217" t="s">
        <v>74</v>
      </c>
      <c r="D217" t="s">
        <v>3</v>
      </c>
      <c r="E217" t="str">
        <f t="shared" si="55"/>
        <v>hero.laurel.ooto</v>
      </c>
      <c r="F217">
        <v>4</v>
      </c>
      <c r="G217">
        <v>8</v>
      </c>
      <c r="H217">
        <v>5</v>
      </c>
      <c r="I217" t="s">
        <v>18</v>
      </c>
      <c r="J217">
        <v>2</v>
      </c>
      <c r="K217">
        <v>3</v>
      </c>
      <c r="L217">
        <v>2</v>
      </c>
      <c r="M217">
        <v>4</v>
      </c>
      <c r="N217" t="str">
        <f t="shared" si="56"/>
        <v>hero.laurel.ooto.ability</v>
      </c>
      <c r="O217" t="str">
        <f t="shared" si="57"/>
        <v>hero.laurel.ooto.feat</v>
      </c>
      <c r="P217" t="str">
        <f t="shared" si="58"/>
        <v>laurel.ooto.jpg</v>
      </c>
      <c r="R217" t="s">
        <v>149</v>
      </c>
      <c r="T217" t="str">
        <f t="shared" si="50"/>
        <v>insert into HERO (NAME, EXPANSION, ARCHETYPE, MESSAGE_CODE, SPEED, HEALTH, STAMINA, DEFENSE, MIGHT, KNOWLEDGE, WILLPOWER, AWARENESS, ABILITY_CODE, FEAT_CODE, IMAGE)
values ('Laurel of Bloodwood', 'OotO', 'Scout', 'hero.laurel.ooto', 4, 8, 5, 'Grey', 2, 3, 2, 4, 'hero.laurel.ooto.ability', 'hero.laurel.ooto.feat', 'laurel.ooto.jpg');</v>
      </c>
    </row>
    <row r="218" spans="1:20" ht="15.75" x14ac:dyDescent="0.25">
      <c r="A218">
        <v>3</v>
      </c>
      <c r="B218" s="5" t="s">
        <v>131</v>
      </c>
      <c r="C218" t="s">
        <v>74</v>
      </c>
      <c r="D218" t="s">
        <v>2</v>
      </c>
      <c r="E218" t="str">
        <f t="shared" si="55"/>
        <v>hero.shiver.ooto</v>
      </c>
      <c r="F218">
        <v>4</v>
      </c>
      <c r="G218">
        <v>8</v>
      </c>
      <c r="H218">
        <v>4</v>
      </c>
      <c r="I218" t="s">
        <v>18</v>
      </c>
      <c r="J218">
        <v>2</v>
      </c>
      <c r="K218">
        <v>3</v>
      </c>
      <c r="L218">
        <v>3</v>
      </c>
      <c r="M218">
        <v>3</v>
      </c>
      <c r="N218" t="str">
        <f t="shared" si="56"/>
        <v>hero.shiver.ooto.ability</v>
      </c>
      <c r="O218" t="str">
        <f t="shared" si="57"/>
        <v>hero.shiver.ooto.feat</v>
      </c>
      <c r="P218" t="str">
        <f t="shared" si="58"/>
        <v>shiver.ooto.jpg</v>
      </c>
      <c r="R218" s="5" t="s">
        <v>131</v>
      </c>
      <c r="T218" t="str">
        <f t="shared" si="50"/>
        <v>insert into HERO (NAME, EXPANSION, ARCHETYPE, MESSAGE_CODE, SPEED, HEALTH, STAMINA, DEFENSE, MIGHT, KNOWLEDGE, WILLPOWER, AWARENESS, ABILITY_CODE, FEAT_CODE, IMAGE)
values ('Shiver', 'OotO', 'Mage', 'hero.shiver.ooto', 4, 8, 4, 'Grey', 2, 3, 3, 3, 'hero.shiver.ooto.ability', 'hero.shiver.ooto.feat', 'shiver.ooto.jpg');</v>
      </c>
    </row>
    <row r="219" spans="1:20" ht="15.75" x14ac:dyDescent="0.25">
      <c r="A219">
        <v>4</v>
      </c>
      <c r="B219" s="5" t="s">
        <v>128</v>
      </c>
      <c r="C219" t="s">
        <v>74</v>
      </c>
      <c r="D219" t="s">
        <v>0</v>
      </c>
      <c r="E219" t="str">
        <f t="shared" si="55"/>
        <v>hero.trenloe.ooto</v>
      </c>
      <c r="F219">
        <v>3</v>
      </c>
      <c r="G219">
        <v>12</v>
      </c>
      <c r="H219">
        <v>3</v>
      </c>
      <c r="I219" t="s">
        <v>18</v>
      </c>
      <c r="J219">
        <v>4</v>
      </c>
      <c r="K219">
        <v>1</v>
      </c>
      <c r="L219">
        <v>4</v>
      </c>
      <c r="M219">
        <v>2</v>
      </c>
      <c r="N219" t="str">
        <f t="shared" si="56"/>
        <v>hero.trenloe.ooto.ability</v>
      </c>
      <c r="O219" t="str">
        <f t="shared" si="57"/>
        <v>hero.trenloe.ooto.feat</v>
      </c>
      <c r="P219" t="str">
        <f t="shared" si="58"/>
        <v>trenloe.ooto.jpg</v>
      </c>
      <c r="R219" t="s">
        <v>148</v>
      </c>
      <c r="T219" t="str">
        <f t="shared" si="50"/>
        <v>insert into HERO (NAME, EXPANSION, ARCHETYPE, MESSAGE_CODE, SPEED, HEALTH, STAMINA, DEFENSE, MIGHT, KNOWLEDGE, WILLPOWER, AWARENESS, ABILITY_CODE, FEAT_CODE, IMAGE)
values ('Trenloe the Strong', 'OotO', 'Warrior', 'hero.trenloe.ooto', 3, 12, 3, 'Grey', 4, 1, 4, 2, 'hero.trenloe.ooto.ability', 'hero.trenloe.ooto.feat', 'trenloe.ooto.jpg');</v>
      </c>
    </row>
    <row r="220" spans="1:20" ht="15.75" x14ac:dyDescent="0.25">
      <c r="A220">
        <v>1</v>
      </c>
      <c r="B220" s="5" t="s">
        <v>135</v>
      </c>
      <c r="C220" t="s">
        <v>68</v>
      </c>
      <c r="D220" t="s">
        <v>1</v>
      </c>
      <c r="E220" t="str">
        <f t="shared" si="55"/>
        <v>hero.gherinn.cod</v>
      </c>
      <c r="F220">
        <v>3</v>
      </c>
      <c r="G220">
        <v>12</v>
      </c>
      <c r="H220">
        <v>4</v>
      </c>
      <c r="I220" t="s">
        <v>18</v>
      </c>
      <c r="J220">
        <v>1</v>
      </c>
      <c r="K220">
        <v>4</v>
      </c>
      <c r="L220">
        <v>4</v>
      </c>
      <c r="M220">
        <v>2</v>
      </c>
      <c r="N220" t="str">
        <f t="shared" si="56"/>
        <v>hero.gherinn.cod.ability</v>
      </c>
      <c r="O220" t="str">
        <f t="shared" si="57"/>
        <v>hero.gherinn.cod.feat</v>
      </c>
      <c r="P220" t="str">
        <f t="shared" si="58"/>
        <v>gherinn.cod.jpg</v>
      </c>
      <c r="R220" t="s">
        <v>152</v>
      </c>
      <c r="T220" t="str">
        <f t="shared" si="50"/>
        <v>insert into HERO (NAME, EXPANSION, ARCHETYPE, MESSAGE_CODE, SPEED, HEALTH, STAMINA, DEFENSE, MIGHT, KNOWLEDGE, WILLPOWER, AWARENESS, ABILITY_CODE, FEAT_CODE, IMAGE)
values ('Brother Gherinn', 'CoD', 'Healer', 'hero.gherinn.cod', 3, 12, 4, 'Grey', 1, 4, 4, 2, 'hero.gherinn.cod.ability', 'hero.gherinn.cod.feat', 'gherinn.cod.jpg');</v>
      </c>
    </row>
    <row r="221" spans="1:20" ht="15.75" x14ac:dyDescent="0.25">
      <c r="A221">
        <v>2</v>
      </c>
      <c r="B221" s="5" t="s">
        <v>132</v>
      </c>
      <c r="C221" t="s">
        <v>68</v>
      </c>
      <c r="D221" t="s">
        <v>0</v>
      </c>
      <c r="E221" t="str">
        <f t="shared" si="55"/>
        <v>hero.corbin.cod</v>
      </c>
      <c r="F221">
        <v>3</v>
      </c>
      <c r="G221">
        <v>12</v>
      </c>
      <c r="H221">
        <v>5</v>
      </c>
      <c r="I221" t="s">
        <v>18</v>
      </c>
      <c r="J221">
        <v>5</v>
      </c>
      <c r="K221">
        <v>2</v>
      </c>
      <c r="L221">
        <v>2</v>
      </c>
      <c r="M221">
        <v>2</v>
      </c>
      <c r="N221" t="str">
        <f t="shared" si="56"/>
        <v>hero.corbin.cod.ability</v>
      </c>
      <c r="O221" t="str">
        <f t="shared" si="57"/>
        <v>hero.corbin.cod.feat</v>
      </c>
      <c r="P221" t="str">
        <f t="shared" si="58"/>
        <v>corbin.cod.jpg</v>
      </c>
      <c r="R221" s="5" t="s">
        <v>132</v>
      </c>
      <c r="T221" t="str">
        <f t="shared" si="50"/>
        <v>insert into HERO (NAME, EXPANSION, ARCHETYPE, MESSAGE_CODE, SPEED, HEALTH, STAMINA, DEFENSE, MIGHT, KNOWLEDGE, WILLPOWER, AWARENESS, ABILITY_CODE, FEAT_CODE, IMAGE)
values ('Corbin', 'CoD', 'Warrior', 'hero.corbin.cod', 3, 12, 5, 'Grey', 5, 2, 2, 2, 'hero.corbin.cod.ability', 'hero.corbin.cod.feat', 'corbin.cod.jpg');</v>
      </c>
    </row>
    <row r="222" spans="1:20" ht="15.75" x14ac:dyDescent="0.25">
      <c r="A222">
        <v>3</v>
      </c>
      <c r="B222" s="5" t="s">
        <v>134</v>
      </c>
      <c r="C222" t="s">
        <v>68</v>
      </c>
      <c r="D222" t="s">
        <v>2</v>
      </c>
      <c r="E222" t="str">
        <f t="shared" si="55"/>
        <v>hero.jaes.cod</v>
      </c>
      <c r="F222">
        <v>4</v>
      </c>
      <c r="G222">
        <v>12</v>
      </c>
      <c r="H222">
        <v>3</v>
      </c>
      <c r="I222" t="s">
        <v>18</v>
      </c>
      <c r="J222">
        <v>3</v>
      </c>
      <c r="K222">
        <v>4</v>
      </c>
      <c r="L222">
        <v>2</v>
      </c>
      <c r="M222">
        <v>2</v>
      </c>
      <c r="N222" t="str">
        <f t="shared" si="56"/>
        <v>hero.jaes.cod.ability</v>
      </c>
      <c r="O222" t="str">
        <f t="shared" si="57"/>
        <v>hero.jaes.cod.feat</v>
      </c>
      <c r="P222" t="str">
        <f t="shared" si="58"/>
        <v>jaes.cod.jpg</v>
      </c>
      <c r="R222" t="s">
        <v>151</v>
      </c>
      <c r="T222" t="str">
        <f t="shared" si="50"/>
        <v>insert into HERO (NAME, EXPANSION, ARCHETYPE, MESSAGE_CODE, SPEED, HEALTH, STAMINA, DEFENSE, MIGHT, KNOWLEDGE, WILLPOWER, AWARENESS, ABILITY_CODE, FEAT_CODE, IMAGE)
values ('Jaes the Exile', 'CoD', 'Mage', 'hero.jaes.cod', 4, 12, 3, 'Grey', 3, 4, 2, 2, 'hero.jaes.cod.ability', 'hero.jaes.cod.feat', 'jaes.cod.jpg');</v>
      </c>
    </row>
    <row r="223" spans="1:20" ht="15.75" x14ac:dyDescent="0.25">
      <c r="A223">
        <v>4</v>
      </c>
      <c r="B223" s="5" t="s">
        <v>133</v>
      </c>
      <c r="C223" t="s">
        <v>68</v>
      </c>
      <c r="D223" t="s">
        <v>3</v>
      </c>
      <c r="E223" t="str">
        <f t="shared" si="55"/>
        <v>hero.lindel.cod</v>
      </c>
      <c r="F223">
        <v>5</v>
      </c>
      <c r="G223">
        <v>10</v>
      </c>
      <c r="H223">
        <v>5</v>
      </c>
      <c r="I223" t="s">
        <v>18</v>
      </c>
      <c r="J223">
        <v>3</v>
      </c>
      <c r="K223">
        <v>3</v>
      </c>
      <c r="L223">
        <v>3</v>
      </c>
      <c r="M223">
        <v>3</v>
      </c>
      <c r="N223" t="str">
        <f t="shared" si="56"/>
        <v>hero.lindel.cod.ability</v>
      </c>
      <c r="O223" t="str">
        <f t="shared" si="57"/>
        <v>hero.lindel.cod.feat</v>
      </c>
      <c r="P223" t="str">
        <f t="shared" si="58"/>
        <v>lindel.cod.jpg</v>
      </c>
      <c r="R223" s="5" t="s">
        <v>133</v>
      </c>
      <c r="T223" t="str">
        <f t="shared" si="50"/>
        <v>insert into HERO (NAME, EXPANSION, ARCHETYPE, MESSAGE_CODE, SPEED, HEALTH, STAMINA, DEFENSE, MIGHT, KNOWLEDGE, WILLPOWER, AWARENESS, ABILITY_CODE, FEAT_CODE, IMAGE)
values ('Lindel', 'CoD', 'Scout', 'hero.lindel.cod', 5, 10, 5, 'Grey', 3, 3, 3, 3, 'hero.lindel.cod.ability', 'hero.lindel.cod.feat', 'lindel.cod.jpg');</v>
      </c>
    </row>
    <row r="224" spans="1:20" ht="15.75" x14ac:dyDescent="0.25">
      <c r="A224">
        <v>1</v>
      </c>
      <c r="B224" s="5" t="s">
        <v>136</v>
      </c>
      <c r="C224" t="s">
        <v>73</v>
      </c>
      <c r="D224" t="s">
        <v>1</v>
      </c>
      <c r="E224" t="str">
        <f t="shared" si="55"/>
        <v>hero.andira.cotf</v>
      </c>
      <c r="F224">
        <v>4</v>
      </c>
      <c r="G224">
        <v>12</v>
      </c>
      <c r="H224">
        <v>4</v>
      </c>
      <c r="I224" t="s">
        <v>18</v>
      </c>
      <c r="J224">
        <v>2</v>
      </c>
      <c r="K224">
        <v>3</v>
      </c>
      <c r="L224">
        <v>4</v>
      </c>
      <c r="M224">
        <v>2</v>
      </c>
      <c r="N224" t="str">
        <f t="shared" si="56"/>
        <v>hero.andira.cotf.ability</v>
      </c>
      <c r="O224" t="str">
        <f t="shared" si="57"/>
        <v>hero.andira.cotf.feat</v>
      </c>
      <c r="P224" t="str">
        <f t="shared" si="58"/>
        <v>andira.cotf.jpg</v>
      </c>
      <c r="R224" t="s">
        <v>153</v>
      </c>
      <c r="T224" t="str">
        <f t="shared" si="50"/>
        <v>insert into HERO (NAME, EXPANSION, ARCHETYPE, MESSAGE_CODE, SPEED, HEALTH, STAMINA, DEFENSE, MIGHT, KNOWLEDGE, WILLPOWER, AWARENESS, ABILITY_CODE, FEAT_CODE, IMAGE)
values ('Andira Runehand', 'CotF', 'Healer', 'hero.andira.cotf', 4, 12, 4, 'Grey', 2, 3, 4, 2, 'hero.andira.cotf.ability', 'hero.andira.cotf.feat', 'andira.cotf.jpg');</v>
      </c>
    </row>
    <row r="225" spans="1:20" ht="15.75" x14ac:dyDescent="0.25">
      <c r="A225">
        <v>2</v>
      </c>
      <c r="B225" s="5" t="s">
        <v>137</v>
      </c>
      <c r="C225" t="s">
        <v>73</v>
      </c>
      <c r="D225" t="s">
        <v>2</v>
      </c>
      <c r="E225" t="str">
        <f t="shared" si="55"/>
        <v>hero.astarra.cotf</v>
      </c>
      <c r="F225">
        <v>4</v>
      </c>
      <c r="G225">
        <v>10</v>
      </c>
      <c r="H225">
        <v>5</v>
      </c>
      <c r="I225" t="s">
        <v>18</v>
      </c>
      <c r="J225">
        <v>1</v>
      </c>
      <c r="K225">
        <v>4</v>
      </c>
      <c r="L225">
        <v>4</v>
      </c>
      <c r="M225">
        <v>2</v>
      </c>
      <c r="N225" t="str">
        <f t="shared" si="56"/>
        <v>hero.astarra.cotf.ability</v>
      </c>
      <c r="O225" t="str">
        <f t="shared" si="57"/>
        <v>hero.astarra.cotf.feat</v>
      </c>
      <c r="P225" t="str">
        <f t="shared" si="58"/>
        <v>astarra.cotf.jpg</v>
      </c>
      <c r="R225" s="5" t="s">
        <v>137</v>
      </c>
      <c r="T225" t="str">
        <f t="shared" si="50"/>
        <v>insert into HERO (NAME, EXPANSION, ARCHETYPE, MESSAGE_CODE, SPEED, HEALTH, STAMINA, DEFENSE, MIGHT, KNOWLEDGE, WILLPOWER, AWARENESS, ABILITY_CODE, FEAT_CODE, IMAGE)
values ('Astarra', 'CotF', 'Mage', 'hero.astarra.cotf', 4, 10, 5, 'Grey', 1, 4, 4, 2, 'hero.astarra.cotf.ability', 'hero.astarra.cotf.feat', 'astarra.cotf.jpg');</v>
      </c>
    </row>
    <row r="226" spans="1:20" ht="15.75" x14ac:dyDescent="0.25">
      <c r="A226">
        <v>3</v>
      </c>
      <c r="B226" s="5" t="s">
        <v>138</v>
      </c>
      <c r="C226" t="s">
        <v>73</v>
      </c>
      <c r="D226" t="s">
        <v>0</v>
      </c>
      <c r="E226" t="str">
        <f t="shared" si="55"/>
        <v>hero.tahlia.cotf</v>
      </c>
      <c r="F226">
        <v>3</v>
      </c>
      <c r="G226">
        <v>14</v>
      </c>
      <c r="H226">
        <v>4</v>
      </c>
      <c r="I226" t="s">
        <v>18</v>
      </c>
      <c r="J226">
        <v>3</v>
      </c>
      <c r="K226">
        <v>2</v>
      </c>
      <c r="L226">
        <v>3</v>
      </c>
      <c r="M226">
        <v>3</v>
      </c>
      <c r="N226" t="str">
        <f t="shared" si="56"/>
        <v>hero.tahlia.cotf.ability</v>
      </c>
      <c r="O226" t="str">
        <f t="shared" si="57"/>
        <v>hero.tahlia.cotf.feat</v>
      </c>
      <c r="P226" t="str">
        <f t="shared" si="58"/>
        <v>tahlia.cotf.jpg</v>
      </c>
      <c r="R226" s="5" t="s">
        <v>138</v>
      </c>
      <c r="T226" t="str">
        <f t="shared" si="50"/>
        <v>insert into HERO (NAME, EXPANSION, ARCHETYPE, MESSAGE_CODE, SPEED, HEALTH, STAMINA, DEFENSE, MIGHT, KNOWLEDGE, WILLPOWER, AWARENESS, ABILITY_CODE, FEAT_CODE, IMAGE)
values ('Tahlia', 'CotF', 'Warrior', 'hero.tahlia.cotf', 3, 14, 4, 'Grey', 3, 2, 3, 3, 'hero.tahlia.cotf.ability', 'hero.tahlia.cotf.feat', 'tahlia.cotf.jpg');</v>
      </c>
    </row>
    <row r="227" spans="1:20" ht="15.75" x14ac:dyDescent="0.25">
      <c r="A227">
        <v>4</v>
      </c>
      <c r="B227" s="5" t="s">
        <v>139</v>
      </c>
      <c r="C227" t="s">
        <v>73</v>
      </c>
      <c r="D227" t="s">
        <v>3</v>
      </c>
      <c r="E227" t="str">
        <f t="shared" si="55"/>
        <v>hero.thetherys.cotf</v>
      </c>
      <c r="F227">
        <v>4</v>
      </c>
      <c r="G227">
        <v>10</v>
      </c>
      <c r="H227">
        <v>4</v>
      </c>
      <c r="I227" t="s">
        <v>18</v>
      </c>
      <c r="J227">
        <v>3</v>
      </c>
      <c r="K227">
        <v>2</v>
      </c>
      <c r="L227">
        <v>1</v>
      </c>
      <c r="M227">
        <v>5</v>
      </c>
      <c r="N227" t="str">
        <f t="shared" si="56"/>
        <v>hero.thetherys.cotf.ability</v>
      </c>
      <c r="O227" t="str">
        <f t="shared" si="57"/>
        <v>hero.thetherys.cotf.feat</v>
      </c>
      <c r="P227" t="str">
        <f t="shared" si="58"/>
        <v>thetherys.cotf.jpg</v>
      </c>
      <c r="R227" s="5" t="s">
        <v>139</v>
      </c>
      <c r="T227" t="str">
        <f t="shared" si="50"/>
        <v>insert into HERO (NAME, EXPANSION, ARCHETYPE, MESSAGE_CODE, SPEED, HEALTH, STAMINA, DEFENSE, MIGHT, KNOWLEDGE, WILLPOWER, AWARENESS, ABILITY_CODE, FEAT_CODE, IMAGE)
values ('Thetherys', 'CotF', 'Scout', 'hero.thetherys.cotf', 4, 10, 4, 'Grey', 3, 2, 1, 5, 'hero.thetherys.cotf.ability', 'hero.thetherys.cotf.feat', 'thetherys.cotf.jpg');</v>
      </c>
    </row>
    <row r="228" spans="1:20" ht="15.75" x14ac:dyDescent="0.25">
      <c r="A228">
        <v>1</v>
      </c>
      <c r="B228" s="5" t="s">
        <v>140</v>
      </c>
      <c r="C228" t="s">
        <v>69</v>
      </c>
      <c r="D228" t="s">
        <v>0</v>
      </c>
      <c r="E228" t="str">
        <f t="shared" si="55"/>
        <v>hero.hauwthorne.god</v>
      </c>
      <c r="F228">
        <v>4</v>
      </c>
      <c r="G228">
        <v>12</v>
      </c>
      <c r="H228">
        <v>3</v>
      </c>
      <c r="I228" t="s">
        <v>18</v>
      </c>
      <c r="J228">
        <v>4</v>
      </c>
      <c r="K228">
        <v>3</v>
      </c>
      <c r="L228">
        <v>2</v>
      </c>
      <c r="M228">
        <v>2</v>
      </c>
      <c r="N228" t="str">
        <f t="shared" si="56"/>
        <v>hero.hauwthorne.god.ability</v>
      </c>
      <c r="O228" t="str">
        <f t="shared" si="57"/>
        <v>hero.hauwthorne.god.feat</v>
      </c>
      <c r="P228" t="str">
        <f t="shared" si="58"/>
        <v>hauwthorne.god.jpg</v>
      </c>
      <c r="R228" t="s">
        <v>154</v>
      </c>
      <c r="T228" t="str">
        <f t="shared" si="50"/>
        <v>insert into HERO (NAME, EXPANSION, ARCHETYPE, MESSAGE_CODE, SPEED, HEALTH, STAMINA, DEFENSE, MIGHT, KNOWLEDGE, WILLPOWER, AWARENESS, ABILITY_CODE, FEAT_CODE, IMAGE)
values ('Lord Hauwthorne', 'GoD', 'Warrior', 'hero.hauwthorne.god', 4, 12, 3, 'Grey', 4, 3, 2, 2, 'hero.hauwthorne.god.ability', 'hero.hauwthorne.god.feat', 'hauwthorne.god.jpg');</v>
      </c>
    </row>
    <row r="229" spans="1:20" ht="15.75" x14ac:dyDescent="0.25">
      <c r="A229">
        <v>2</v>
      </c>
      <c r="B229" s="5" t="s">
        <v>141</v>
      </c>
      <c r="C229" t="s">
        <v>69</v>
      </c>
      <c r="D229" t="s">
        <v>0</v>
      </c>
      <c r="E229" t="str">
        <f t="shared" si="55"/>
        <v>hero.mordrog.god</v>
      </c>
      <c r="F229">
        <v>4</v>
      </c>
      <c r="G229">
        <v>14</v>
      </c>
      <c r="H229">
        <v>4</v>
      </c>
      <c r="I229" t="s">
        <v>18</v>
      </c>
      <c r="J229">
        <v>5</v>
      </c>
      <c r="K229">
        <v>1</v>
      </c>
      <c r="L229">
        <v>3</v>
      </c>
      <c r="M229">
        <v>2</v>
      </c>
      <c r="N229" t="str">
        <f t="shared" si="56"/>
        <v>hero.mordrog.god.ability</v>
      </c>
      <c r="O229" t="str">
        <f t="shared" si="57"/>
        <v>hero.mordrog.god.feat</v>
      </c>
      <c r="P229" t="str">
        <f t="shared" si="58"/>
        <v>mordrog.god.jpg</v>
      </c>
      <c r="R229" s="5" t="s">
        <v>141</v>
      </c>
      <c r="T229" t="str">
        <f t="shared" si="50"/>
        <v>insert into HERO (NAME, EXPANSION, ARCHETYPE, MESSAGE_CODE, SPEED, HEALTH, STAMINA, DEFENSE, MIGHT, KNOWLEDGE, WILLPOWER, AWARENESS, ABILITY_CODE, FEAT_CODE, IMAGE)
values ('Mordrog', 'GoD', 'Warrior', 'hero.mordrog.god', 4, 14, 4, 'Grey', 5, 1, 3, 2, 'hero.mordrog.god.ability', 'hero.mordrog.god.feat', 'mordrog.god.jpg');</v>
      </c>
    </row>
    <row r="230" spans="1:20" ht="15.75" x14ac:dyDescent="0.25">
      <c r="A230">
        <v>3</v>
      </c>
      <c r="B230" s="5" t="s">
        <v>142</v>
      </c>
      <c r="C230" t="s">
        <v>69</v>
      </c>
      <c r="D230" t="s">
        <v>1</v>
      </c>
      <c r="E230" t="str">
        <f t="shared" si="55"/>
        <v>hero.sahla.god</v>
      </c>
      <c r="F230">
        <v>4</v>
      </c>
      <c r="G230">
        <v>10</v>
      </c>
      <c r="H230">
        <v>4</v>
      </c>
      <c r="I230" t="s">
        <v>18</v>
      </c>
      <c r="J230">
        <v>2</v>
      </c>
      <c r="K230">
        <v>3</v>
      </c>
      <c r="L230">
        <v>3</v>
      </c>
      <c r="M230">
        <v>3</v>
      </c>
      <c r="N230" t="str">
        <f t="shared" si="56"/>
        <v>hero.sahla.god.ability</v>
      </c>
      <c r="O230" t="str">
        <f t="shared" si="57"/>
        <v>hero.sahla.god.feat</v>
      </c>
      <c r="P230" t="str">
        <f t="shared" si="58"/>
        <v>sahla.god.jpg</v>
      </c>
      <c r="R230" s="5" t="s">
        <v>142</v>
      </c>
      <c r="T230" t="str">
        <f t="shared" si="50"/>
        <v>insert into HERO (NAME, EXPANSION, ARCHETYPE, MESSAGE_CODE, SPEED, HEALTH, STAMINA, DEFENSE, MIGHT, KNOWLEDGE, WILLPOWER, AWARENESS, ABILITY_CODE, FEAT_CODE, IMAGE)
values ('Sahla', 'GoD', 'Healer', 'hero.sahla.god', 4, 10, 4, 'Grey', 2, 3, 3, 3, 'hero.sahla.god.ability', 'hero.sahla.god.feat', 'sahla.god.jpg');</v>
      </c>
    </row>
    <row r="231" spans="1:20" ht="15.75" x14ac:dyDescent="0.25">
      <c r="A231">
        <v>4</v>
      </c>
      <c r="B231" s="5" t="s">
        <v>143</v>
      </c>
      <c r="C231" t="s">
        <v>69</v>
      </c>
      <c r="D231" t="s">
        <v>3</v>
      </c>
      <c r="E231" t="str">
        <f t="shared" si="55"/>
        <v>hero.silhouette.god</v>
      </c>
      <c r="F231">
        <v>5</v>
      </c>
      <c r="G231">
        <v>10</v>
      </c>
      <c r="H231">
        <v>4</v>
      </c>
      <c r="I231" t="s">
        <v>18</v>
      </c>
      <c r="J231">
        <v>3</v>
      </c>
      <c r="K231">
        <v>2</v>
      </c>
      <c r="L231">
        <v>1</v>
      </c>
      <c r="M231">
        <v>5</v>
      </c>
      <c r="N231" t="str">
        <f t="shared" si="56"/>
        <v>hero.silhouette.god.ability</v>
      </c>
      <c r="O231" t="str">
        <f t="shared" si="57"/>
        <v>hero.silhouette.god.feat</v>
      </c>
      <c r="P231" t="str">
        <f t="shared" si="58"/>
        <v>silhouette.god.jpg</v>
      </c>
      <c r="R231" s="5" t="s">
        <v>143</v>
      </c>
      <c r="T231" t="str">
        <f t="shared" si="50"/>
        <v>insert into HERO (NAME, EXPANSION, ARCHETYPE, MESSAGE_CODE, SPEED, HEALTH, STAMINA, DEFENSE, MIGHT, KNOWLEDGE, WILLPOWER, AWARENESS, ABILITY_CODE, FEAT_CODE, IMAGE)
values ('Silhouette', 'GoD', 'Scout', 'hero.silhouette.god', 5, 10, 4, 'Grey', 3, 2, 1, 5, 'hero.silhouette.god.ability', 'hero.silhouette.god.feat', 'silhouette.god.jpg');</v>
      </c>
    </row>
    <row r="232" spans="1:20" ht="15.75" x14ac:dyDescent="0.25">
      <c r="A232">
        <v>1</v>
      </c>
      <c r="B232" s="5" t="s">
        <v>144</v>
      </c>
      <c r="C232" t="s">
        <v>70</v>
      </c>
      <c r="D232" t="s">
        <v>1</v>
      </c>
      <c r="E232" t="str">
        <f t="shared" si="55"/>
        <v>hero.ispher.vod</v>
      </c>
      <c r="F232">
        <v>4</v>
      </c>
      <c r="G232">
        <v>10</v>
      </c>
      <c r="H232">
        <v>4</v>
      </c>
      <c r="I232" t="s">
        <v>18</v>
      </c>
      <c r="J232">
        <v>2</v>
      </c>
      <c r="K232">
        <v>3</v>
      </c>
      <c r="L232">
        <v>3</v>
      </c>
      <c r="M232">
        <v>3</v>
      </c>
      <c r="N232" t="str">
        <f t="shared" si="56"/>
        <v>hero.ispher.vod.ability</v>
      </c>
      <c r="O232" t="str">
        <f t="shared" si="57"/>
        <v>hero.ispher.vod.feat</v>
      </c>
      <c r="P232" t="str">
        <f t="shared" si="58"/>
        <v>ispher.vod.jpg</v>
      </c>
      <c r="R232" s="5" t="s">
        <v>144</v>
      </c>
      <c r="T232" t="str">
        <f t="shared" si="50"/>
        <v>insert into HERO (NAME, EXPANSION, ARCHETYPE, MESSAGE_CODE, SPEED, HEALTH, STAMINA, DEFENSE, MIGHT, KNOWLEDGE, WILLPOWER, AWARENESS, ABILITY_CODE, FEAT_CODE, IMAGE)
values ('Ispher', 'VoD', 'Healer', 'hero.ispher.vod', 4, 10, 4, 'Grey', 2, 3, 3, 3, 'hero.ispher.vod.ability', 'hero.ispher.vod.feat', 'ispher.vod.jpg');</v>
      </c>
    </row>
    <row r="233" spans="1:20" ht="15.75" x14ac:dyDescent="0.25">
      <c r="A233">
        <v>2</v>
      </c>
      <c r="B233" s="5" t="s">
        <v>145</v>
      </c>
      <c r="C233" t="s">
        <v>70</v>
      </c>
      <c r="D233" t="s">
        <v>2</v>
      </c>
      <c r="E233" t="str">
        <f t="shared" si="55"/>
        <v>hero.thorn.vod</v>
      </c>
      <c r="F233">
        <v>5</v>
      </c>
      <c r="G233">
        <v>8</v>
      </c>
      <c r="H233">
        <v>4</v>
      </c>
      <c r="I233" t="s">
        <v>18</v>
      </c>
      <c r="J233">
        <v>1</v>
      </c>
      <c r="K233">
        <v>5</v>
      </c>
      <c r="L233">
        <v>3</v>
      </c>
      <c r="M233">
        <v>2</v>
      </c>
      <c r="N233" t="str">
        <f t="shared" si="56"/>
        <v>hero.thorn.vod.ability</v>
      </c>
      <c r="O233" t="str">
        <f t="shared" si="57"/>
        <v>hero.thorn.vod.feat</v>
      </c>
      <c r="P233" t="str">
        <f t="shared" si="58"/>
        <v>thorn.vod.jpg</v>
      </c>
      <c r="R233" t="s">
        <v>155</v>
      </c>
      <c r="T233" t="str">
        <f t="shared" si="50"/>
        <v>insert into HERO (NAME, EXPANSION, ARCHETYPE, MESSAGE_CODE, SPEED, HEALTH, STAMINA, DEFENSE, MIGHT, KNOWLEDGE, WILLPOWER, AWARENESS, ABILITY_CODE, FEAT_CODE, IMAGE)
values ('Master Thorn', 'VoD', 'Mage', 'hero.thorn.vod', 5, 8, 4, 'Grey', 1, 5, 3, 2, 'hero.thorn.vod.ability', 'hero.thorn.vod.feat', 'thorn.vod.jpg');</v>
      </c>
    </row>
    <row r="234" spans="1:20" ht="15.75" x14ac:dyDescent="0.25">
      <c r="A234">
        <v>3</v>
      </c>
      <c r="B234" s="5" t="s">
        <v>146</v>
      </c>
      <c r="C234" t="s">
        <v>70</v>
      </c>
      <c r="D234" t="s">
        <v>0</v>
      </c>
      <c r="E234" t="str">
        <f t="shared" si="55"/>
        <v>hero.nara.vod</v>
      </c>
      <c r="F234">
        <v>5</v>
      </c>
      <c r="G234">
        <v>10</v>
      </c>
      <c r="H234">
        <v>4</v>
      </c>
      <c r="I234" t="s">
        <v>18</v>
      </c>
      <c r="J234">
        <v>4</v>
      </c>
      <c r="K234">
        <v>1</v>
      </c>
      <c r="L234">
        <v>2</v>
      </c>
      <c r="M234">
        <v>4</v>
      </c>
      <c r="N234" t="str">
        <f t="shared" si="56"/>
        <v>hero.nara.vod.ability</v>
      </c>
      <c r="O234" t="str">
        <f t="shared" si="57"/>
        <v>hero.nara.vod.feat</v>
      </c>
      <c r="P234" t="str">
        <f t="shared" si="58"/>
        <v>nara.vod.jpg</v>
      </c>
      <c r="R234" t="s">
        <v>156</v>
      </c>
      <c r="T234" t="str">
        <f t="shared" si="50"/>
        <v>insert into HERO (NAME, EXPANSION, ARCHETYPE, MESSAGE_CODE, SPEED, HEALTH, STAMINA, DEFENSE, MIGHT, KNOWLEDGE, WILLPOWER, AWARENESS, ABILITY_CODE, FEAT_CODE, IMAGE)
values ('Nara the Fang', 'VoD', 'Warrior', 'hero.nara.vod', 5, 10, 4, 'Grey', 4, 1, 2, 4, 'hero.nara.vod.ability', 'hero.nara.vod.feat', 'nara.vod.jpg');</v>
      </c>
    </row>
    <row r="235" spans="1:20" ht="15.75" x14ac:dyDescent="0.25">
      <c r="A235">
        <v>4</v>
      </c>
      <c r="B235" s="5" t="s">
        <v>147</v>
      </c>
      <c r="C235" t="s">
        <v>70</v>
      </c>
      <c r="D235" t="s">
        <v>0</v>
      </c>
      <c r="E235" t="str">
        <f t="shared" si="55"/>
        <v>hero.valadir.vod</v>
      </c>
      <c r="F235">
        <v>4</v>
      </c>
      <c r="G235">
        <v>12</v>
      </c>
      <c r="H235">
        <v>4</v>
      </c>
      <c r="I235" t="s">
        <v>18</v>
      </c>
      <c r="J235">
        <v>3</v>
      </c>
      <c r="K235">
        <v>3</v>
      </c>
      <c r="L235">
        <v>4</v>
      </c>
      <c r="M235">
        <v>1</v>
      </c>
      <c r="N235" t="str">
        <f t="shared" si="56"/>
        <v>hero.valadir.vod.ability</v>
      </c>
      <c r="O235" t="str">
        <f t="shared" si="57"/>
        <v>hero.valadir.vod.feat</v>
      </c>
      <c r="P235" t="str">
        <f t="shared" si="58"/>
        <v>valadir.vod.jpg</v>
      </c>
      <c r="R235" t="s">
        <v>157</v>
      </c>
      <c r="T235" t="str">
        <f t="shared" si="50"/>
        <v>insert into HERO (NAME, EXPANSION, ARCHETYPE, MESSAGE_CODE, SPEED, HEALTH, STAMINA, DEFENSE, MIGHT, KNOWLEDGE, WILLPOWER, AWARENESS, ABILITY_CODE, FEAT_CODE, IMAGE)
values ('Sir Valadir', 'VoD', 'Warrior', 'hero.valadir.vod', 4, 12, 4, 'Grey', 3, 3, 4, 1, 'hero.valadir.vod.ability', 'hero.valadir.vod.feat', 'valadir.vod.jpg');</v>
      </c>
    </row>
    <row r="236" spans="1:20" ht="15.75" x14ac:dyDescent="0.25">
      <c r="A236">
        <v>1</v>
      </c>
      <c r="B236" s="5" t="s">
        <v>136</v>
      </c>
      <c r="C236" t="s">
        <v>65</v>
      </c>
      <c r="D236" t="s">
        <v>1</v>
      </c>
      <c r="E236" t="str">
        <f t="shared" ref="E236:E267" si="59">LOWER(A$193)&amp;"."&amp;LOWER(R236)&amp;"."&amp;LOWER(C236)</f>
        <v>hero.andira.dck</v>
      </c>
      <c r="F236">
        <v>4</v>
      </c>
      <c r="G236">
        <v>12</v>
      </c>
      <c r="H236">
        <v>4</v>
      </c>
      <c r="I236" t="s">
        <v>18</v>
      </c>
      <c r="J236">
        <v>2</v>
      </c>
      <c r="K236">
        <v>3</v>
      </c>
      <c r="L236">
        <v>4</v>
      </c>
      <c r="M236">
        <v>2</v>
      </c>
      <c r="N236" t="str">
        <f t="shared" ref="N236:N267" si="60">LOWER(A$193)&amp;"."&amp;LOWER(R236)&amp;"."&amp;LOWER(C236)&amp;".ability"</f>
        <v>hero.andira.dck.ability</v>
      </c>
      <c r="O236" t="str">
        <f t="shared" ref="O236:O267" si="61">LOWER(A$193)&amp;"."&amp;LOWER(R236)&amp;"."&amp;LOWER(C236)&amp;".feat"</f>
        <v>hero.andira.dck.feat</v>
      </c>
      <c r="P236" t="str">
        <f t="shared" ref="P236:P267" si="62">LOWER(R236)&amp;"."&amp;LOWER(C236)&amp;".jpg"</f>
        <v>andira.dck.jpg</v>
      </c>
      <c r="R236" t="s">
        <v>153</v>
      </c>
      <c r="T236" t="str">
        <f t="shared" si="50"/>
        <v>insert into HERO (NAME, EXPANSION, ARCHETYPE, MESSAGE_CODE, SPEED, HEALTH, STAMINA, DEFENSE, MIGHT, KNOWLEDGE, WILLPOWER, AWARENESS, ABILITY_CODE, FEAT_CODE, IMAGE)
values ('Andira Runehand', 'DCK', 'Healer', 'hero.andira.dck', 4, 12, 4, 'Grey', 2, 3, 4, 2, 'hero.andira.dck.ability', 'hero.andira.dck.feat', 'andira.dck.jpg');</v>
      </c>
    </row>
    <row r="237" spans="1:20" ht="15.75" x14ac:dyDescent="0.25">
      <c r="A237">
        <v>2</v>
      </c>
      <c r="B237" s="5" t="s">
        <v>137</v>
      </c>
      <c r="C237" t="s">
        <v>65</v>
      </c>
      <c r="D237" t="s">
        <v>2</v>
      </c>
      <c r="E237" t="str">
        <f t="shared" si="59"/>
        <v>hero.astarra.dck</v>
      </c>
      <c r="F237">
        <v>4</v>
      </c>
      <c r="G237">
        <v>10</v>
      </c>
      <c r="H237">
        <v>5</v>
      </c>
      <c r="I237" t="s">
        <v>18</v>
      </c>
      <c r="J237">
        <v>1</v>
      </c>
      <c r="K237">
        <v>4</v>
      </c>
      <c r="L237">
        <v>4</v>
      </c>
      <c r="M237">
        <v>2</v>
      </c>
      <c r="N237" t="str">
        <f t="shared" si="60"/>
        <v>hero.astarra.dck.ability</v>
      </c>
      <c r="O237" t="str">
        <f t="shared" si="61"/>
        <v>hero.astarra.dck.feat</v>
      </c>
      <c r="P237" t="str">
        <f t="shared" si="62"/>
        <v>astarra.dck.jpg</v>
      </c>
      <c r="R237" t="s">
        <v>137</v>
      </c>
      <c r="T237" t="str">
        <f t="shared" si="50"/>
        <v>insert into HERO (NAME, EXPANSION, ARCHETYPE, MESSAGE_CODE, SPEED, HEALTH, STAMINA, DEFENSE, MIGHT, KNOWLEDGE, WILLPOWER, AWARENESS, ABILITY_CODE, FEAT_CODE, IMAGE)
values ('Astarra', 'DCK', 'Mage', 'hero.astarra.dck', 4, 10, 5, 'Grey', 1, 4, 4, 2, 'hero.astarra.dck.ability', 'hero.astarra.dck.feat', 'astarra.dck.jpg');</v>
      </c>
    </row>
    <row r="238" spans="1:20" ht="15.75" x14ac:dyDescent="0.25">
      <c r="A238">
        <v>3</v>
      </c>
      <c r="B238" s="5" t="s">
        <v>326</v>
      </c>
      <c r="C238" t="s">
        <v>65</v>
      </c>
      <c r="D238" t="s">
        <v>3</v>
      </c>
      <c r="E238" t="str">
        <f t="shared" si="59"/>
        <v>hero.bogran.dck</v>
      </c>
      <c r="F238">
        <v>4</v>
      </c>
      <c r="G238">
        <v>10</v>
      </c>
      <c r="H238">
        <v>4</v>
      </c>
      <c r="I238" t="s">
        <v>18</v>
      </c>
      <c r="J238">
        <v>2</v>
      </c>
      <c r="K238">
        <v>2</v>
      </c>
      <c r="L238">
        <v>3</v>
      </c>
      <c r="M238">
        <v>4</v>
      </c>
      <c r="N238" t="str">
        <f t="shared" si="60"/>
        <v>hero.bogran.dck.ability</v>
      </c>
      <c r="O238" t="str">
        <f t="shared" si="61"/>
        <v>hero.bogran.dck.feat</v>
      </c>
      <c r="P238" t="str">
        <f t="shared" si="62"/>
        <v>bogran.dck.jpg</v>
      </c>
      <c r="R238" t="s">
        <v>337</v>
      </c>
      <c r="T238" t="str">
        <f t="shared" si="50"/>
        <v>insert into HERO (NAME, EXPANSION, ARCHETYPE, MESSAGE_CODE, SPEED, HEALTH, STAMINA, DEFENSE, MIGHT, KNOWLEDGE, WILLPOWER, AWARENESS, ABILITY_CODE, FEAT_CODE, IMAGE)
values ('Bogran the Shadow', 'DCK', 'Scout', 'hero.bogran.dck', 4, 10, 4, 'Grey', 2, 2, 3, 4, 'hero.bogran.dck.ability', 'hero.bogran.dck.feat', 'bogran.dck.jpg');</v>
      </c>
    </row>
    <row r="239" spans="1:20" ht="15.75" x14ac:dyDescent="0.25">
      <c r="A239">
        <v>4</v>
      </c>
      <c r="B239" s="5" t="s">
        <v>130</v>
      </c>
      <c r="C239" t="s">
        <v>65</v>
      </c>
      <c r="D239" t="s">
        <v>1</v>
      </c>
      <c r="E239" t="str">
        <f t="shared" si="59"/>
        <v>hero.mok.dck</v>
      </c>
      <c r="F239">
        <v>4</v>
      </c>
      <c r="G239">
        <v>10</v>
      </c>
      <c r="H239">
        <v>4</v>
      </c>
      <c r="I239" t="s">
        <v>18</v>
      </c>
      <c r="J239">
        <v>2</v>
      </c>
      <c r="K239">
        <v>3</v>
      </c>
      <c r="L239">
        <v>4</v>
      </c>
      <c r="M239">
        <v>2</v>
      </c>
      <c r="N239" t="str">
        <f t="shared" si="60"/>
        <v>hero.mok.dck.ability</v>
      </c>
      <c r="O239" t="str">
        <f t="shared" si="61"/>
        <v>hero.mok.dck.feat</v>
      </c>
      <c r="P239" t="str">
        <f t="shared" si="62"/>
        <v>mok.dck.jpg</v>
      </c>
      <c r="R239" t="s">
        <v>150</v>
      </c>
      <c r="T239" t="str">
        <f t="shared" si="50"/>
        <v>insert into HERO (NAME, EXPANSION, ARCHETYPE, MESSAGE_CODE, SPEED, HEALTH, STAMINA, DEFENSE, MIGHT, KNOWLEDGE, WILLPOWER, AWARENESS, ABILITY_CODE, FEAT_CODE, IMAGE)
values ('Elder Mok', 'DCK', 'Healer', 'hero.mok.dck', 4, 10, 4, 'Grey', 2, 3, 4, 2, 'hero.mok.dck.ability', 'hero.mok.dck.feat', 'mok.dck.jpg');</v>
      </c>
    </row>
    <row r="240" spans="1:20" ht="15.75" x14ac:dyDescent="0.25">
      <c r="A240">
        <v>5</v>
      </c>
      <c r="B240" s="5" t="s">
        <v>327</v>
      </c>
      <c r="C240" t="s">
        <v>65</v>
      </c>
      <c r="D240" t="s">
        <v>3</v>
      </c>
      <c r="E240" t="str">
        <f t="shared" si="59"/>
        <v>hero.ker.dck</v>
      </c>
      <c r="F240">
        <v>4</v>
      </c>
      <c r="G240">
        <v>10</v>
      </c>
      <c r="H240">
        <v>5</v>
      </c>
      <c r="I240" t="s">
        <v>18</v>
      </c>
      <c r="J240">
        <v>2</v>
      </c>
      <c r="K240">
        <v>2</v>
      </c>
      <c r="L240">
        <v>3</v>
      </c>
      <c r="M240">
        <v>4</v>
      </c>
      <c r="N240" t="str">
        <f t="shared" si="60"/>
        <v>hero.ker.dck.ability</v>
      </c>
      <c r="O240" t="str">
        <f t="shared" si="61"/>
        <v>hero.ker.dck.feat</v>
      </c>
      <c r="P240" t="str">
        <f t="shared" si="62"/>
        <v>ker.dck.jpg</v>
      </c>
      <c r="R240" t="s">
        <v>338</v>
      </c>
      <c r="T240" t="str">
        <f t="shared" si="50"/>
        <v>insert into HERO (NAME, EXPANSION, ARCHETYPE, MESSAGE_CODE, SPEED, HEALTH, STAMINA, DEFENSE, MIGHT, KNOWLEDGE, WILLPOWER, AWARENESS, ABILITY_CODE, FEAT_CODE, IMAGE)
values ('Grey Ker', 'DCK', 'Scout', 'hero.ker.dck', 4, 10, 5, 'Grey', 2, 2, 3, 4, 'hero.ker.dck.ability', 'hero.ker.dck.feat', 'ker.dck.jpg');</v>
      </c>
    </row>
    <row r="241" spans="1:20" ht="15.75" x14ac:dyDescent="0.25">
      <c r="A241">
        <v>6</v>
      </c>
      <c r="B241" s="5" t="s">
        <v>144</v>
      </c>
      <c r="C241" t="s">
        <v>65</v>
      </c>
      <c r="D241" t="s">
        <v>1</v>
      </c>
      <c r="E241" t="str">
        <f t="shared" si="59"/>
        <v>hero.ispher.dck</v>
      </c>
      <c r="F241">
        <v>4</v>
      </c>
      <c r="G241">
        <v>8</v>
      </c>
      <c r="H241">
        <v>4</v>
      </c>
      <c r="I241" t="s">
        <v>18</v>
      </c>
      <c r="J241">
        <v>2</v>
      </c>
      <c r="K241">
        <v>3</v>
      </c>
      <c r="L241">
        <v>3</v>
      </c>
      <c r="M241">
        <v>3</v>
      </c>
      <c r="N241" t="str">
        <f t="shared" si="60"/>
        <v>hero.ispher.dck.ability</v>
      </c>
      <c r="O241" t="str">
        <f t="shared" si="61"/>
        <v>hero.ispher.dck.feat</v>
      </c>
      <c r="P241" t="str">
        <f t="shared" si="62"/>
        <v>ispher.dck.jpg</v>
      </c>
      <c r="R241" t="s">
        <v>144</v>
      </c>
      <c r="T241" t="str">
        <f t="shared" si="50"/>
        <v>insert into HERO (NAME, EXPANSION, ARCHETYPE, MESSAGE_CODE, SPEED, HEALTH, STAMINA, DEFENSE, MIGHT, KNOWLEDGE, WILLPOWER, AWARENESS, ABILITY_CODE, FEAT_CODE, IMAGE)
values ('Ispher', 'DCK', 'Healer', 'hero.ispher.dck', 4, 8, 4, 'Grey', 2, 3, 3, 3, 'hero.ispher.dck.ability', 'hero.ispher.dck.feat', 'ispher.dck.jpg');</v>
      </c>
    </row>
    <row r="242" spans="1:20" ht="15.75" x14ac:dyDescent="0.25">
      <c r="A242">
        <v>7</v>
      </c>
      <c r="B242" s="5" t="s">
        <v>134</v>
      </c>
      <c r="C242" t="s">
        <v>65</v>
      </c>
      <c r="D242" t="s">
        <v>2</v>
      </c>
      <c r="E242" t="str">
        <f t="shared" si="59"/>
        <v>hero.jaes.dck</v>
      </c>
      <c r="F242">
        <v>4</v>
      </c>
      <c r="G242">
        <v>12</v>
      </c>
      <c r="H242">
        <v>3</v>
      </c>
      <c r="I242" t="s">
        <v>18</v>
      </c>
      <c r="J242">
        <v>3</v>
      </c>
      <c r="K242">
        <v>4</v>
      </c>
      <c r="L242">
        <v>2</v>
      </c>
      <c r="M242">
        <v>2</v>
      </c>
      <c r="N242" t="str">
        <f t="shared" si="60"/>
        <v>hero.jaes.dck.ability</v>
      </c>
      <c r="O242" t="str">
        <f t="shared" si="61"/>
        <v>hero.jaes.dck.feat</v>
      </c>
      <c r="P242" t="str">
        <f t="shared" si="62"/>
        <v>jaes.dck.jpg</v>
      </c>
      <c r="R242" t="s">
        <v>151</v>
      </c>
      <c r="T242" t="str">
        <f t="shared" si="50"/>
        <v>insert into HERO (NAME, EXPANSION, ARCHETYPE, MESSAGE_CODE, SPEED, HEALTH, STAMINA, DEFENSE, MIGHT, KNOWLEDGE, WILLPOWER, AWARENESS, ABILITY_CODE, FEAT_CODE, IMAGE)
values ('Jaes the Exile', 'DCK', 'Mage', 'hero.jaes.dck', 4, 12, 3, 'Grey', 3, 4, 2, 2, 'hero.jaes.dck.ability', 'hero.jaes.dck.feat', 'jaes.dck.jpg');</v>
      </c>
    </row>
    <row r="243" spans="1:20" ht="15.75" x14ac:dyDescent="0.25">
      <c r="A243">
        <v>8</v>
      </c>
      <c r="B243" s="5" t="s">
        <v>328</v>
      </c>
      <c r="C243" t="s">
        <v>65</v>
      </c>
      <c r="D243" t="s">
        <v>2</v>
      </c>
      <c r="E243" t="str">
        <f t="shared" si="59"/>
        <v>hero.landrec.dck</v>
      </c>
      <c r="F243">
        <v>3</v>
      </c>
      <c r="G243">
        <v>10</v>
      </c>
      <c r="H243">
        <v>4</v>
      </c>
      <c r="I243" t="s">
        <v>17</v>
      </c>
      <c r="J243">
        <v>1</v>
      </c>
      <c r="K243">
        <v>5</v>
      </c>
      <c r="L243">
        <v>3</v>
      </c>
      <c r="M243">
        <v>2</v>
      </c>
      <c r="N243" t="str">
        <f t="shared" si="60"/>
        <v>hero.landrec.dck.ability</v>
      </c>
      <c r="O243" t="str">
        <f t="shared" si="61"/>
        <v>hero.landrec.dck.feat</v>
      </c>
      <c r="P243" t="str">
        <f t="shared" si="62"/>
        <v>landrec.dck.jpg</v>
      </c>
      <c r="R243" t="s">
        <v>339</v>
      </c>
      <c r="T243" t="str">
        <f t="shared" si="50"/>
        <v>insert into HERO (NAME, EXPANSION, ARCHETYPE, MESSAGE_CODE, SPEED, HEALTH, STAMINA, DEFENSE, MIGHT, KNOWLEDGE, WILLPOWER, AWARENESS, ABILITY_CODE, FEAT_CODE, IMAGE)
values ('Landrec the Wise', 'DCK', 'Mage', 'hero.landrec.dck', 3, 10, 4, 'Brown', 1, 5, 3, 2, 'hero.landrec.dck.ability', 'hero.landrec.dck.feat', 'landrec.dck.jpg');</v>
      </c>
    </row>
    <row r="244" spans="1:20" ht="15.75" x14ac:dyDescent="0.25">
      <c r="A244">
        <v>9</v>
      </c>
      <c r="B244" s="5" t="s">
        <v>329</v>
      </c>
      <c r="C244" t="s">
        <v>65</v>
      </c>
      <c r="D244" t="s">
        <v>2</v>
      </c>
      <c r="E244" t="str">
        <f t="shared" si="59"/>
        <v>hero.lyssa.dck</v>
      </c>
      <c r="F244">
        <v>5</v>
      </c>
      <c r="G244">
        <v>8</v>
      </c>
      <c r="H244">
        <v>5</v>
      </c>
      <c r="I244" t="s">
        <v>18</v>
      </c>
      <c r="J244">
        <v>2</v>
      </c>
      <c r="K244">
        <v>3</v>
      </c>
      <c r="L244">
        <v>2</v>
      </c>
      <c r="M244">
        <v>4</v>
      </c>
      <c r="N244" t="str">
        <f t="shared" si="60"/>
        <v>hero.lyssa.dck.ability</v>
      </c>
      <c r="O244" t="str">
        <f t="shared" si="61"/>
        <v>hero.lyssa.dck.feat</v>
      </c>
      <c r="P244" t="str">
        <f t="shared" si="62"/>
        <v>lyssa.dck.jpg</v>
      </c>
      <c r="R244" t="s">
        <v>329</v>
      </c>
      <c r="T244" t="str">
        <f t="shared" si="50"/>
        <v>insert into HERO (NAME, EXPANSION, ARCHETYPE, MESSAGE_CODE, SPEED, HEALTH, STAMINA, DEFENSE, MIGHT, KNOWLEDGE, WILLPOWER, AWARENESS, ABILITY_CODE, FEAT_CODE, IMAGE)
values ('Lyssa', 'DCK', 'Mage', 'hero.lyssa.dck', 5, 8, 5, 'Grey', 2, 3, 2, 4, 'hero.lyssa.dck.ability', 'hero.lyssa.dck.feat', 'lyssa.dck.jpg');</v>
      </c>
    </row>
    <row r="245" spans="1:20" ht="15.75" x14ac:dyDescent="0.25">
      <c r="A245">
        <v>10</v>
      </c>
      <c r="B245" s="5" t="s">
        <v>330</v>
      </c>
      <c r="C245" t="s">
        <v>65</v>
      </c>
      <c r="D245" t="s">
        <v>2</v>
      </c>
      <c r="E245" t="str">
        <f t="shared" si="59"/>
        <v>hero.carthos.dck</v>
      </c>
      <c r="F245">
        <v>4</v>
      </c>
      <c r="G245">
        <v>8</v>
      </c>
      <c r="H245">
        <v>3</v>
      </c>
      <c r="I245" t="s">
        <v>18</v>
      </c>
      <c r="J245">
        <v>1</v>
      </c>
      <c r="K245">
        <v>4</v>
      </c>
      <c r="L245">
        <v>4</v>
      </c>
      <c r="M245">
        <v>2</v>
      </c>
      <c r="N245" t="str">
        <f t="shared" si="60"/>
        <v>hero.carthos.dck.ability</v>
      </c>
      <c r="O245" t="str">
        <f t="shared" si="61"/>
        <v>hero.carthos.dck.feat</v>
      </c>
      <c r="P245" t="str">
        <f t="shared" si="62"/>
        <v>carthos.dck.jpg</v>
      </c>
      <c r="R245" t="s">
        <v>340</v>
      </c>
      <c r="T245" t="str">
        <f t="shared" si="50"/>
        <v>insert into HERO (NAME, EXPANSION, ARCHETYPE, MESSAGE_CODE, SPEED, HEALTH, STAMINA, DEFENSE, MIGHT, KNOWLEDGE, WILLPOWER, AWARENESS, ABILITY_CODE, FEAT_CODE, IMAGE)
values ('Mad Carthos', 'DCK', 'Mage', 'hero.carthos.dck', 4, 8, 3, 'Grey', 1, 4, 4, 2, 'hero.carthos.dck.ability', 'hero.carthos.dck.feat', 'carthos.dck.jpg');</v>
      </c>
    </row>
    <row r="246" spans="1:20" ht="15.75" x14ac:dyDescent="0.25">
      <c r="A246">
        <v>11</v>
      </c>
      <c r="B246" s="5" t="s">
        <v>141</v>
      </c>
      <c r="C246" t="s">
        <v>65</v>
      </c>
      <c r="D246" t="s">
        <v>0</v>
      </c>
      <c r="E246" t="str">
        <f t="shared" si="59"/>
        <v>hero.mordrog.dck</v>
      </c>
      <c r="F246">
        <v>3</v>
      </c>
      <c r="G246">
        <v>14</v>
      </c>
      <c r="H246">
        <v>3</v>
      </c>
      <c r="I246" t="s">
        <v>18</v>
      </c>
      <c r="J246">
        <v>5</v>
      </c>
      <c r="K246">
        <v>1</v>
      </c>
      <c r="L246">
        <v>3</v>
      </c>
      <c r="M246">
        <v>2</v>
      </c>
      <c r="N246" t="str">
        <f t="shared" si="60"/>
        <v>hero.mordrog.dck.ability</v>
      </c>
      <c r="O246" t="str">
        <f t="shared" si="61"/>
        <v>hero.mordrog.dck.feat</v>
      </c>
      <c r="P246" t="str">
        <f t="shared" si="62"/>
        <v>mordrog.dck.jpg</v>
      </c>
      <c r="R246" t="s">
        <v>141</v>
      </c>
      <c r="T246" t="str">
        <f t="shared" si="50"/>
        <v>insert into HERO (NAME, EXPANSION, ARCHETYPE, MESSAGE_CODE, SPEED, HEALTH, STAMINA, DEFENSE, MIGHT, KNOWLEDGE, WILLPOWER, AWARENESS, ABILITY_CODE, FEAT_CODE, IMAGE)
values ('Mordrog', 'DCK', 'Warrior', 'hero.mordrog.dck', 3, 14, 3, 'Grey', 5, 1, 3, 2, 'hero.mordrog.dck.ability', 'hero.mordrog.dck.feat', 'mordrog.dck.jpg');</v>
      </c>
    </row>
    <row r="247" spans="1:20" ht="15.75" x14ac:dyDescent="0.25">
      <c r="A247">
        <v>12</v>
      </c>
      <c r="B247" s="5" t="s">
        <v>331</v>
      </c>
      <c r="C247" t="s">
        <v>65</v>
      </c>
      <c r="D247" t="s">
        <v>0</v>
      </c>
      <c r="E247" t="str">
        <f t="shared" si="59"/>
        <v>hero.onefist.dck</v>
      </c>
      <c r="F247">
        <v>4</v>
      </c>
      <c r="G247">
        <v>10</v>
      </c>
      <c r="H247">
        <v>4</v>
      </c>
      <c r="I247" t="s">
        <v>18</v>
      </c>
      <c r="J247">
        <v>3</v>
      </c>
      <c r="K247">
        <v>2</v>
      </c>
      <c r="L247">
        <v>3</v>
      </c>
      <c r="M247">
        <v>3</v>
      </c>
      <c r="N247" t="str">
        <f t="shared" si="60"/>
        <v>hero.onefist.dck.ability</v>
      </c>
      <c r="O247" t="str">
        <f t="shared" si="61"/>
        <v>hero.onefist.dck.feat</v>
      </c>
      <c r="P247" t="str">
        <f t="shared" si="62"/>
        <v>onefist.dck.jpg</v>
      </c>
      <c r="R247" t="s">
        <v>341</v>
      </c>
      <c r="T247" t="str">
        <f t="shared" si="50"/>
        <v>insert into HERO (NAME, EXPANSION, ARCHETYPE, MESSAGE_CODE, SPEED, HEALTH, STAMINA, DEFENSE, MIGHT, KNOWLEDGE, WILLPOWER, AWARENESS, ABILITY_CODE, FEAT_CODE, IMAGE)
values ('One Fist', 'DCK', 'Warrior', 'hero.onefist.dck', 4, 10, 4, 'Grey', 3, 2, 3, 3, 'hero.onefist.dck.ability', 'hero.onefist.dck.feat', 'onefist.dck.jpg');</v>
      </c>
    </row>
    <row r="248" spans="1:20" ht="15.75" x14ac:dyDescent="0.25">
      <c r="A248">
        <v>13</v>
      </c>
      <c r="B248" s="5" t="s">
        <v>332</v>
      </c>
      <c r="C248" t="s">
        <v>65</v>
      </c>
      <c r="D248" t="s">
        <v>3</v>
      </c>
      <c r="E248" t="str">
        <f t="shared" si="59"/>
        <v>hero.redscorpion.dck</v>
      </c>
      <c r="F248">
        <v>5</v>
      </c>
      <c r="G248">
        <v>8</v>
      </c>
      <c r="H248">
        <v>5</v>
      </c>
      <c r="I248" t="s">
        <v>18</v>
      </c>
      <c r="J248">
        <v>3</v>
      </c>
      <c r="K248">
        <v>3</v>
      </c>
      <c r="L248">
        <v>3</v>
      </c>
      <c r="M248">
        <v>3</v>
      </c>
      <c r="N248" t="str">
        <f t="shared" si="60"/>
        <v>hero.redscorpion.dck.ability</v>
      </c>
      <c r="O248" t="str">
        <f t="shared" si="61"/>
        <v>hero.redscorpion.dck.feat</v>
      </c>
      <c r="P248" t="str">
        <f t="shared" si="62"/>
        <v>redscorpion.dck.jpg</v>
      </c>
      <c r="R248" t="s">
        <v>342</v>
      </c>
      <c r="T248" t="str">
        <f t="shared" si="50"/>
        <v>insert into HERO (NAME, EXPANSION, ARCHETYPE, MESSAGE_CODE, SPEED, HEALTH, STAMINA, DEFENSE, MIGHT, KNOWLEDGE, WILLPOWER, AWARENESS, ABILITY_CODE, FEAT_CODE, IMAGE)
values ('Red Scorpion', 'DCK', 'Scout', 'hero.redscorpion.dck', 5, 8, 5, 'Grey', 3, 3, 3, 3, 'hero.redscorpion.dck.ability', 'hero.redscorpion.dck.feat', 'redscorpion.dck.jpg');</v>
      </c>
    </row>
    <row r="249" spans="1:20" ht="15.75" x14ac:dyDescent="0.25">
      <c r="A249">
        <v>14</v>
      </c>
      <c r="B249" s="5" t="s">
        <v>333</v>
      </c>
      <c r="C249" t="s">
        <v>65</v>
      </c>
      <c r="D249" t="s">
        <v>3</v>
      </c>
      <c r="E249" t="str">
        <f t="shared" si="59"/>
        <v>hero.ronan.dck</v>
      </c>
      <c r="F249">
        <v>4</v>
      </c>
      <c r="G249">
        <v>10</v>
      </c>
      <c r="H249">
        <v>5</v>
      </c>
      <c r="I249" t="s">
        <v>18</v>
      </c>
      <c r="J249">
        <v>3</v>
      </c>
      <c r="K249">
        <v>1</v>
      </c>
      <c r="L249">
        <v>4</v>
      </c>
      <c r="M249">
        <v>3</v>
      </c>
      <c r="N249" t="str">
        <f t="shared" si="60"/>
        <v>hero.ronan.dck.ability</v>
      </c>
      <c r="O249" t="str">
        <f t="shared" si="61"/>
        <v>hero.ronan.dck.feat</v>
      </c>
      <c r="P249" t="str">
        <f t="shared" si="62"/>
        <v>ronan.dck.jpg</v>
      </c>
      <c r="R249" t="s">
        <v>343</v>
      </c>
      <c r="T249" t="str">
        <f t="shared" si="50"/>
        <v>insert into HERO (NAME, EXPANSION, ARCHETYPE, MESSAGE_CODE, SPEED, HEALTH, STAMINA, DEFENSE, MIGHT, KNOWLEDGE, WILLPOWER, AWARENESS, ABILITY_CODE, FEAT_CODE, IMAGE)
values ('Ronan of the Wild', 'DCK', 'Scout', 'hero.ronan.dck', 4, 10, 5, 'Grey', 3, 1, 4, 3, 'hero.ronan.dck.ability', 'hero.ronan.dck.feat', 'ronan.dck.jpg');</v>
      </c>
    </row>
    <row r="250" spans="1:20" ht="15.75" x14ac:dyDescent="0.25">
      <c r="A250">
        <v>15</v>
      </c>
      <c r="B250" s="5" t="s">
        <v>143</v>
      </c>
      <c r="C250" t="s">
        <v>65</v>
      </c>
      <c r="D250" t="s">
        <v>3</v>
      </c>
      <c r="E250" t="str">
        <f t="shared" si="59"/>
        <v>hero.silhouette.dck</v>
      </c>
      <c r="F250">
        <v>5</v>
      </c>
      <c r="G250">
        <v>10</v>
      </c>
      <c r="H250">
        <v>4</v>
      </c>
      <c r="I250" t="s">
        <v>18</v>
      </c>
      <c r="J250">
        <v>3</v>
      </c>
      <c r="K250">
        <v>2</v>
      </c>
      <c r="L250">
        <v>1</v>
      </c>
      <c r="M250">
        <v>5</v>
      </c>
      <c r="N250" t="str">
        <f t="shared" si="60"/>
        <v>hero.silhouette.dck.ability</v>
      </c>
      <c r="O250" t="str">
        <f t="shared" si="61"/>
        <v>hero.silhouette.dck.feat</v>
      </c>
      <c r="P250" t="str">
        <f t="shared" si="62"/>
        <v>silhouette.dck.jpg</v>
      </c>
      <c r="R250" t="s">
        <v>143</v>
      </c>
      <c r="T250" t="str">
        <f t="shared" si="50"/>
        <v>insert into HERO (NAME, EXPANSION, ARCHETYPE, MESSAGE_CODE, SPEED, HEALTH, STAMINA, DEFENSE, MIGHT, KNOWLEDGE, WILLPOWER, AWARENESS, ABILITY_CODE, FEAT_CODE, IMAGE)
values ('Silhouette', 'DCK', 'Scout', 'hero.silhouette.dck', 5, 10, 4, 'Grey', 3, 2, 1, 5, 'hero.silhouette.dck.ability', 'hero.silhouette.dck.feat', 'silhouette.dck.jpg');</v>
      </c>
    </row>
    <row r="251" spans="1:20" ht="15.75" x14ac:dyDescent="0.25">
      <c r="A251">
        <v>16</v>
      </c>
      <c r="B251" s="5" t="s">
        <v>147</v>
      </c>
      <c r="C251" t="s">
        <v>65</v>
      </c>
      <c r="D251" t="s">
        <v>0</v>
      </c>
      <c r="E251" t="str">
        <f t="shared" si="59"/>
        <v>hero.valadir.dck</v>
      </c>
      <c r="F251">
        <v>4</v>
      </c>
      <c r="G251">
        <v>12</v>
      </c>
      <c r="H251">
        <v>3</v>
      </c>
      <c r="I251" t="s">
        <v>18</v>
      </c>
      <c r="J251">
        <v>3</v>
      </c>
      <c r="K251">
        <v>3</v>
      </c>
      <c r="L251">
        <v>4</v>
      </c>
      <c r="M251">
        <v>1</v>
      </c>
      <c r="N251" t="str">
        <f t="shared" si="60"/>
        <v>hero.valadir.dck.ability</v>
      </c>
      <c r="O251" t="str">
        <f t="shared" si="61"/>
        <v>hero.valadir.dck.feat</v>
      </c>
      <c r="P251" t="str">
        <f t="shared" si="62"/>
        <v>valadir.dck.jpg</v>
      </c>
      <c r="R251" t="s">
        <v>157</v>
      </c>
      <c r="T251" t="str">
        <f t="shared" si="50"/>
        <v>insert into HERO (NAME, EXPANSION, ARCHETYPE, MESSAGE_CODE, SPEED, HEALTH, STAMINA, DEFENSE, MIGHT, KNOWLEDGE, WILLPOWER, AWARENESS, ABILITY_CODE, FEAT_CODE, IMAGE)
values ('Sir Valadir', 'DCK', 'Warrior', 'hero.valadir.dck', 4, 12, 3, 'Grey', 3, 3, 4, 1, 'hero.valadir.dck.ability', 'hero.valadir.dck.feat', 'valadir.dck.jpg');</v>
      </c>
    </row>
    <row r="252" spans="1:20" ht="15.75" x14ac:dyDescent="0.25">
      <c r="A252">
        <v>17</v>
      </c>
      <c r="B252" s="5" t="s">
        <v>334</v>
      </c>
      <c r="C252" t="s">
        <v>65</v>
      </c>
      <c r="D252" t="s">
        <v>0</v>
      </c>
      <c r="E252" t="str">
        <f t="shared" si="59"/>
        <v>hero.steelhorns.dck</v>
      </c>
      <c r="F252">
        <v>4</v>
      </c>
      <c r="G252">
        <v>14</v>
      </c>
      <c r="H252">
        <v>3</v>
      </c>
      <c r="I252" t="s">
        <v>18</v>
      </c>
      <c r="J252">
        <v>5</v>
      </c>
      <c r="K252">
        <v>1</v>
      </c>
      <c r="L252">
        <v>3</v>
      </c>
      <c r="M252">
        <v>2</v>
      </c>
      <c r="N252" t="str">
        <f t="shared" si="60"/>
        <v>hero.steelhorns.dck.ability</v>
      </c>
      <c r="O252" t="str">
        <f t="shared" si="61"/>
        <v>hero.steelhorns.dck.feat</v>
      </c>
      <c r="P252" t="str">
        <f t="shared" si="62"/>
        <v>steelhorns.dck.jpg</v>
      </c>
      <c r="R252" t="s">
        <v>334</v>
      </c>
      <c r="T252" t="str">
        <f t="shared" si="50"/>
        <v>insert into HERO (NAME, EXPANSION, ARCHETYPE, MESSAGE_CODE, SPEED, HEALTH, STAMINA, DEFENSE, MIGHT, KNOWLEDGE, WILLPOWER, AWARENESS, ABILITY_CODE, FEAT_CODE, IMAGE)
values ('Steelhorns', 'DCK', 'Warrior', 'hero.steelhorns.dck', 4, 14, 3, 'Grey', 5, 1, 3, 2, 'hero.steelhorns.dck.ability', 'hero.steelhorns.dck.feat', 'steelhorns.dck.jpg');</v>
      </c>
    </row>
    <row r="253" spans="1:20" ht="15.75" x14ac:dyDescent="0.25">
      <c r="A253">
        <v>18</v>
      </c>
      <c r="B253" s="5" t="s">
        <v>128</v>
      </c>
      <c r="C253" t="s">
        <v>65</v>
      </c>
      <c r="D253" t="s">
        <v>0</v>
      </c>
      <c r="E253" t="str">
        <f t="shared" si="59"/>
        <v>hero.trenloe.dck</v>
      </c>
      <c r="F253">
        <v>3</v>
      </c>
      <c r="G253">
        <v>12</v>
      </c>
      <c r="H253">
        <v>3</v>
      </c>
      <c r="I253" t="s">
        <v>18</v>
      </c>
      <c r="J253">
        <v>4</v>
      </c>
      <c r="K253">
        <v>1</v>
      </c>
      <c r="L253">
        <v>4</v>
      </c>
      <c r="M253">
        <v>2</v>
      </c>
      <c r="N253" t="str">
        <f t="shared" si="60"/>
        <v>hero.trenloe.dck.ability</v>
      </c>
      <c r="O253" t="str">
        <f t="shared" si="61"/>
        <v>hero.trenloe.dck.feat</v>
      </c>
      <c r="P253" t="str">
        <f t="shared" si="62"/>
        <v>trenloe.dck.jpg</v>
      </c>
      <c r="R253" t="s">
        <v>148</v>
      </c>
      <c r="T253" t="str">
        <f t="shared" si="50"/>
        <v>insert into HERO (NAME, EXPANSION, ARCHETYPE, MESSAGE_CODE, SPEED, HEALTH, STAMINA, DEFENSE, MIGHT, KNOWLEDGE, WILLPOWER, AWARENESS, ABILITY_CODE, FEAT_CODE, IMAGE)
values ('Trenloe the Strong', 'DCK', 'Warrior', 'hero.trenloe.dck', 3, 12, 3, 'Grey', 4, 1, 4, 2, 'hero.trenloe.dck.ability', 'hero.trenloe.dck.feat', 'trenloe.dck.jpg');</v>
      </c>
    </row>
    <row r="254" spans="1:20" ht="15.75" x14ac:dyDescent="0.25">
      <c r="A254">
        <v>19</v>
      </c>
      <c r="B254" s="5" t="s">
        <v>335</v>
      </c>
      <c r="C254" t="s">
        <v>65</v>
      </c>
      <c r="D254" t="s">
        <v>0</v>
      </c>
      <c r="E254" t="str">
        <f t="shared" si="59"/>
        <v>hero.varikas.dck</v>
      </c>
      <c r="F254">
        <v>3</v>
      </c>
      <c r="G254">
        <v>12</v>
      </c>
      <c r="H254">
        <v>3</v>
      </c>
      <c r="I254" t="s">
        <v>18</v>
      </c>
      <c r="J254">
        <v>4</v>
      </c>
      <c r="K254">
        <v>2</v>
      </c>
      <c r="L254">
        <v>3</v>
      </c>
      <c r="M254">
        <v>2</v>
      </c>
      <c r="N254" t="str">
        <f t="shared" si="60"/>
        <v>hero.varikas.dck.ability</v>
      </c>
      <c r="O254" t="str">
        <f t="shared" si="61"/>
        <v>hero.varikas.dck.feat</v>
      </c>
      <c r="P254" t="str">
        <f t="shared" si="62"/>
        <v>varikas.dck.jpg</v>
      </c>
      <c r="R254" t="s">
        <v>344</v>
      </c>
      <c r="T254" t="str">
        <f t="shared" si="50"/>
        <v>insert into HERO (NAME, EXPANSION, ARCHETYPE, MESSAGE_CODE, SPEED, HEALTH, STAMINA, DEFENSE, MIGHT, KNOWLEDGE, WILLPOWER, AWARENESS, ABILITY_CODE, FEAT_CODE, IMAGE)
values ('Varikas the Dead', 'DCK', 'Warrior', 'hero.varikas.dck', 3, 12, 3, 'Grey', 4, 2, 3, 2, 'hero.varikas.dck.ability', 'hero.varikas.dck.feat', 'varikas.dck.jpg');</v>
      </c>
    </row>
    <row r="255" spans="1:20" ht="15.75" x14ac:dyDescent="0.25">
      <c r="A255">
        <v>20</v>
      </c>
      <c r="B255" s="5" t="s">
        <v>336</v>
      </c>
      <c r="C255" t="s">
        <v>65</v>
      </c>
      <c r="D255" t="s">
        <v>3</v>
      </c>
      <c r="E255" t="str">
        <f t="shared" si="59"/>
        <v>hero.vyrah.dck</v>
      </c>
      <c r="F255">
        <v>4</v>
      </c>
      <c r="G255">
        <v>10</v>
      </c>
      <c r="H255">
        <v>4</v>
      </c>
      <c r="I255" t="s">
        <v>18</v>
      </c>
      <c r="J255">
        <v>3</v>
      </c>
      <c r="K255">
        <v>2</v>
      </c>
      <c r="L255">
        <v>2</v>
      </c>
      <c r="M255">
        <v>4</v>
      </c>
      <c r="N255" t="str">
        <f t="shared" si="60"/>
        <v>hero.vyrah.dck.ability</v>
      </c>
      <c r="O255" t="str">
        <f t="shared" si="61"/>
        <v>hero.vyrah.dck.feat</v>
      </c>
      <c r="P255" t="str">
        <f t="shared" si="62"/>
        <v>vyrah.dck.jpg</v>
      </c>
      <c r="R255" t="s">
        <v>345</v>
      </c>
      <c r="T255" t="str">
        <f t="shared" si="50"/>
        <v>insert into HERO (NAME, EXPANSION, ARCHETYPE, MESSAGE_CODE, SPEED, HEALTH, STAMINA, DEFENSE, MIGHT, KNOWLEDGE, WILLPOWER, AWARENESS, ABILITY_CODE, FEAT_CODE, IMAGE)
values ('Vyrah the Falconer', 'DCK', 'Scout', 'hero.vyrah.dck', 4, 10, 4, 'Grey', 3, 2, 2, 4, 'hero.vyrah.dck.ability', 'hero.vyrah.dck.feat', 'vyrah.dck.jpg');</v>
      </c>
    </row>
    <row r="256" spans="1:20" ht="15.75" x14ac:dyDescent="0.25">
      <c r="A256">
        <v>1</v>
      </c>
      <c r="B256" s="5" t="s">
        <v>348</v>
      </c>
      <c r="C256" t="s">
        <v>65</v>
      </c>
      <c r="D256" t="s">
        <v>1</v>
      </c>
      <c r="E256" t="str">
        <f t="shared" si="59"/>
        <v>hero.glyr.dck</v>
      </c>
      <c r="F256">
        <v>2</v>
      </c>
      <c r="G256">
        <v>12</v>
      </c>
      <c r="H256">
        <v>3</v>
      </c>
      <c r="I256" t="s">
        <v>18</v>
      </c>
      <c r="J256">
        <v>4</v>
      </c>
      <c r="K256">
        <v>1</v>
      </c>
      <c r="L256">
        <v>3</v>
      </c>
      <c r="M256">
        <v>3</v>
      </c>
      <c r="N256" t="str">
        <f t="shared" si="60"/>
        <v>hero.glyr.dck.ability</v>
      </c>
      <c r="O256" t="str">
        <f t="shared" si="61"/>
        <v>hero.glyr.dck.feat</v>
      </c>
      <c r="P256" t="str">
        <f t="shared" si="62"/>
        <v>glyr.dck.jpg</v>
      </c>
      <c r="R256" t="s">
        <v>365</v>
      </c>
      <c r="T256" t="str">
        <f t="shared" si="50"/>
        <v>insert into HERO (NAME, EXPANSION, ARCHETYPE, MESSAGE_CODE, SPEED, HEALTH, STAMINA, DEFENSE, MIGHT, KNOWLEDGE, WILLPOWER, AWARENESS, ABILITY_CODE, FEAT_CODE, IMAGE)
values ('Brother Glyr', 'DCK', 'Healer', 'hero.glyr.dck', 2, 12, 3, 'Grey', 4, 1, 3, 3, 'hero.glyr.dck.ability', 'hero.glyr.dck.feat', 'glyr.dck.jpg');</v>
      </c>
    </row>
    <row r="257" spans="1:20" ht="15.75" x14ac:dyDescent="0.25">
      <c r="A257">
        <v>2</v>
      </c>
      <c r="B257" s="5" t="s">
        <v>129</v>
      </c>
      <c r="C257" t="s">
        <v>65</v>
      </c>
      <c r="D257" t="s">
        <v>3</v>
      </c>
      <c r="E257" t="str">
        <f t="shared" si="59"/>
        <v>hero.laurel.dck</v>
      </c>
      <c r="F257">
        <v>4</v>
      </c>
      <c r="G257">
        <v>8</v>
      </c>
      <c r="H257">
        <v>3</v>
      </c>
      <c r="I257" t="s">
        <v>18</v>
      </c>
      <c r="J257">
        <v>2</v>
      </c>
      <c r="K257">
        <v>3</v>
      </c>
      <c r="L257">
        <v>2</v>
      </c>
      <c r="M257">
        <v>4</v>
      </c>
      <c r="N257" t="str">
        <f t="shared" si="60"/>
        <v>hero.laurel.dck.ability</v>
      </c>
      <c r="O257" t="str">
        <f t="shared" si="61"/>
        <v>hero.laurel.dck.feat</v>
      </c>
      <c r="P257" t="str">
        <f t="shared" si="62"/>
        <v>laurel.dck.jpg</v>
      </c>
      <c r="R257" t="s">
        <v>149</v>
      </c>
      <c r="T257" t="str">
        <f t="shared" si="50"/>
        <v>insert into HERO (NAME, EXPANSION, ARCHETYPE, MESSAGE_CODE, SPEED, HEALTH, STAMINA, DEFENSE, MIGHT, KNOWLEDGE, WILLPOWER, AWARENESS, ABILITY_CODE, FEAT_CODE, IMAGE)
values ('Laurel of Bloodwood', 'DCK', 'Scout', 'hero.laurel.dck', 4, 8, 3, 'Grey', 2, 3, 2, 4, 'hero.laurel.dck.ability', 'hero.laurel.dck.feat', 'laurel.dck.jpg');</v>
      </c>
    </row>
    <row r="258" spans="1:20" ht="15.75" x14ac:dyDescent="0.25">
      <c r="A258">
        <v>3</v>
      </c>
      <c r="B258" s="5" t="s">
        <v>140</v>
      </c>
      <c r="C258" t="s">
        <v>65</v>
      </c>
      <c r="D258" t="s">
        <v>0</v>
      </c>
      <c r="E258" t="str">
        <f t="shared" si="59"/>
        <v>hero.hauwthorne.dck</v>
      </c>
      <c r="F258">
        <v>4</v>
      </c>
      <c r="G258">
        <v>12</v>
      </c>
      <c r="H258">
        <v>3</v>
      </c>
      <c r="I258" t="s">
        <v>18</v>
      </c>
      <c r="J258">
        <v>4</v>
      </c>
      <c r="K258">
        <v>3</v>
      </c>
      <c r="L258">
        <v>2</v>
      </c>
      <c r="M258">
        <v>2</v>
      </c>
      <c r="N258" t="str">
        <f t="shared" si="60"/>
        <v>hero.hauwthorne.dck.ability</v>
      </c>
      <c r="O258" t="str">
        <f t="shared" si="61"/>
        <v>hero.hauwthorne.dck.feat</v>
      </c>
      <c r="P258" t="str">
        <f t="shared" si="62"/>
        <v>hauwthorne.dck.jpg</v>
      </c>
      <c r="R258" t="s">
        <v>154</v>
      </c>
      <c r="T258" t="str">
        <f t="shared" si="50"/>
        <v>insert into HERO (NAME, EXPANSION, ARCHETYPE, MESSAGE_CODE, SPEED, HEALTH, STAMINA, DEFENSE, MIGHT, KNOWLEDGE, WILLPOWER, AWARENESS, ABILITY_CODE, FEAT_CODE, IMAGE)
values ('Lord Hauwthorne', 'DCK', 'Warrior', 'hero.hauwthorne.dck', 4, 12, 3, 'Grey', 4, 3, 2, 2, 'hero.hauwthorne.dck.ability', 'hero.hauwthorne.dck.feat', 'hauwthorne.dck.jpg');</v>
      </c>
    </row>
    <row r="259" spans="1:20" ht="15.75" x14ac:dyDescent="0.25">
      <c r="A259">
        <v>4</v>
      </c>
      <c r="B259" s="5" t="s">
        <v>145</v>
      </c>
      <c r="C259" t="s">
        <v>65</v>
      </c>
      <c r="D259" t="s">
        <v>2</v>
      </c>
      <c r="E259" t="str">
        <f t="shared" si="59"/>
        <v>hero.thorn.dck</v>
      </c>
      <c r="F259">
        <v>5</v>
      </c>
      <c r="G259">
        <v>8</v>
      </c>
      <c r="H259">
        <v>4</v>
      </c>
      <c r="I259" t="s">
        <v>18</v>
      </c>
      <c r="J259">
        <v>1</v>
      </c>
      <c r="K259">
        <v>5</v>
      </c>
      <c r="L259">
        <v>3</v>
      </c>
      <c r="M259">
        <v>2</v>
      </c>
      <c r="N259" t="str">
        <f t="shared" si="60"/>
        <v>hero.thorn.dck.ability</v>
      </c>
      <c r="O259" t="str">
        <f t="shared" si="61"/>
        <v>hero.thorn.dck.feat</v>
      </c>
      <c r="P259" t="str">
        <f t="shared" si="62"/>
        <v>thorn.dck.jpg</v>
      </c>
      <c r="R259" t="s">
        <v>155</v>
      </c>
      <c r="T259" t="str">
        <f t="shared" ref="T259:T283" si="63">"insert into "&amp;A$193&amp;" ("&amp;B$193&amp;", "&amp;C$193&amp;", "&amp;D$193&amp;", "&amp;E$193&amp;", "&amp;F$193&amp;", "&amp;G$193&amp;", "&amp;H$193&amp;", "&amp;I$193&amp;", "&amp;J$193&amp;", "&amp;K$193&amp;", "&amp;L$193&amp;", "&amp;M$193&amp;", "&amp;N$193&amp;", "&amp;O$193&amp;", "&amp;P$193&amp;")
values ('"&amp;B259&amp;"', '"&amp;C259&amp;"', '"&amp;D259&amp;"', '"&amp;E259&amp;"', "&amp;F259&amp;", "&amp;G259&amp;", "&amp;H259&amp;", '"&amp;I259&amp;"', "&amp;J259&amp;", "&amp;K259&amp;", "&amp;L259&amp;", "&amp;M259&amp;", '"&amp;N259&amp;"', '"&amp;O259&amp;"', '"&amp;P259&amp;"');"</f>
        <v>insert into HERO (NAME, EXPANSION, ARCHETYPE, MESSAGE_CODE, SPEED, HEALTH, STAMINA, DEFENSE, MIGHT, KNOWLEDGE, WILLPOWER, AWARENESS, ABILITY_CODE, FEAT_CODE, IMAGE)
values ('Master Thorn', 'DCK', 'Mage', 'hero.thorn.dck', 5, 8, 4, 'Grey', 1, 5, 3, 2, 'hero.thorn.dck.ability', 'hero.thorn.dck.feat', 'thorn.dck.jpg');</v>
      </c>
    </row>
    <row r="260" spans="1:20" ht="15.75" x14ac:dyDescent="0.25">
      <c r="A260">
        <v>5</v>
      </c>
      <c r="B260" s="5" t="s">
        <v>349</v>
      </c>
      <c r="C260" t="s">
        <v>65</v>
      </c>
      <c r="D260" t="s">
        <v>0</v>
      </c>
      <c r="E260" t="str">
        <f t="shared" si="59"/>
        <v>hero.nanok.dck</v>
      </c>
      <c r="F260">
        <v>4</v>
      </c>
      <c r="G260">
        <v>12</v>
      </c>
      <c r="H260">
        <v>4</v>
      </c>
      <c r="I260" t="s">
        <v>19</v>
      </c>
      <c r="J260">
        <v>4</v>
      </c>
      <c r="K260">
        <v>2</v>
      </c>
      <c r="L260">
        <v>2</v>
      </c>
      <c r="M260">
        <v>3</v>
      </c>
      <c r="N260" t="str">
        <f t="shared" si="60"/>
        <v>hero.nanok.dck.ability</v>
      </c>
      <c r="O260" t="str">
        <f t="shared" si="61"/>
        <v>hero.nanok.dck.feat</v>
      </c>
      <c r="P260" t="str">
        <f t="shared" si="62"/>
        <v>nanok.dck.jpg</v>
      </c>
      <c r="R260" t="s">
        <v>366</v>
      </c>
      <c r="T260" t="str">
        <f t="shared" si="63"/>
        <v>insert into HERO (NAME, EXPANSION, ARCHETYPE, MESSAGE_CODE, SPEED, HEALTH, STAMINA, DEFENSE, MIGHT, KNOWLEDGE, WILLPOWER, AWARENESS, ABILITY_CODE, FEAT_CODE, IMAGE)
values ('Nanok of the Blade', 'DCK', 'Warrior', 'hero.nanok.dck', 4, 12, 4, 'Black', 4, 2, 2, 3, 'hero.nanok.dck.ability', 'hero.nanok.dck.feat', 'nanok.dck.jpg');</v>
      </c>
    </row>
    <row r="261" spans="1:20" ht="15.75" x14ac:dyDescent="0.25">
      <c r="A261">
        <v>6</v>
      </c>
      <c r="B261" s="5" t="s">
        <v>139</v>
      </c>
      <c r="C261" t="s">
        <v>65</v>
      </c>
      <c r="D261" t="s">
        <v>3</v>
      </c>
      <c r="E261" t="str">
        <f t="shared" si="59"/>
        <v>hero.thetherys.dck</v>
      </c>
      <c r="F261">
        <v>4</v>
      </c>
      <c r="G261">
        <v>10</v>
      </c>
      <c r="H261">
        <v>4</v>
      </c>
      <c r="I261" t="s">
        <v>18</v>
      </c>
      <c r="J261">
        <v>3</v>
      </c>
      <c r="K261">
        <v>2</v>
      </c>
      <c r="L261">
        <v>1</v>
      </c>
      <c r="M261">
        <v>5</v>
      </c>
      <c r="N261" t="str">
        <f t="shared" si="60"/>
        <v>hero.thetherys.dck.ability</v>
      </c>
      <c r="O261" t="str">
        <f t="shared" si="61"/>
        <v>hero.thetherys.dck.feat</v>
      </c>
      <c r="P261" t="str">
        <f t="shared" si="62"/>
        <v>thetherys.dck.jpg</v>
      </c>
      <c r="R261" s="5" t="s">
        <v>139</v>
      </c>
      <c r="T261" t="str">
        <f t="shared" si="63"/>
        <v>insert into HERO (NAME, EXPANSION, ARCHETYPE, MESSAGE_CODE, SPEED, HEALTH, STAMINA, DEFENSE, MIGHT, KNOWLEDGE, WILLPOWER, AWARENESS, ABILITY_CODE, FEAT_CODE, IMAGE)
values ('Thetherys', 'DCK', 'Scout', 'hero.thetherys.dck', 4, 10, 4, 'Grey', 3, 2, 1, 5, 'hero.thetherys.dck.ability', 'hero.thetherys.dck.feat', 'thetherys.dck.jpg');</v>
      </c>
    </row>
    <row r="262" spans="1:20" ht="15.75" x14ac:dyDescent="0.25">
      <c r="A262">
        <v>1</v>
      </c>
      <c r="B262" s="5" t="s">
        <v>350</v>
      </c>
      <c r="C262" t="s">
        <v>65</v>
      </c>
      <c r="D262" t="s">
        <v>1</v>
      </c>
      <c r="E262" t="str">
        <f t="shared" si="59"/>
        <v>hero.aurim.dck</v>
      </c>
      <c r="F262">
        <v>5</v>
      </c>
      <c r="G262">
        <v>8</v>
      </c>
      <c r="H262">
        <v>5</v>
      </c>
      <c r="I262" t="s">
        <v>18</v>
      </c>
      <c r="J262">
        <v>2</v>
      </c>
      <c r="K262">
        <v>4</v>
      </c>
      <c r="L262">
        <v>3</v>
      </c>
      <c r="M262">
        <v>2</v>
      </c>
      <c r="N262" t="str">
        <f t="shared" si="60"/>
        <v>hero.aurim.dck.ability</v>
      </c>
      <c r="O262" t="str">
        <f t="shared" si="61"/>
        <v>hero.aurim.dck.feat</v>
      </c>
      <c r="P262" t="str">
        <f t="shared" si="62"/>
        <v>aurim.dck.jpg</v>
      </c>
      <c r="R262" s="5" t="s">
        <v>350</v>
      </c>
      <c r="T262" t="str">
        <f t="shared" si="63"/>
        <v>insert into HERO (NAME, EXPANSION, ARCHETYPE, MESSAGE_CODE, SPEED, HEALTH, STAMINA, DEFENSE, MIGHT, KNOWLEDGE, WILLPOWER, AWARENESS, ABILITY_CODE, FEAT_CODE, IMAGE)
values ('Aurim', 'DCK', 'Healer', 'hero.aurim.dck', 5, 8, 5, 'Grey', 2, 4, 3, 2, 'hero.aurim.dck.ability', 'hero.aurim.dck.feat', 'aurim.dck.jpg');</v>
      </c>
    </row>
    <row r="263" spans="1:20" ht="15.75" x14ac:dyDescent="0.25">
      <c r="A263">
        <v>2</v>
      </c>
      <c r="B263" s="5" t="s">
        <v>132</v>
      </c>
      <c r="C263" t="s">
        <v>65</v>
      </c>
      <c r="D263" t="s">
        <v>0</v>
      </c>
      <c r="E263" t="str">
        <f t="shared" si="59"/>
        <v>hero.corbin.dck</v>
      </c>
      <c r="F263">
        <v>3</v>
      </c>
      <c r="G263">
        <v>12</v>
      </c>
      <c r="H263">
        <v>5</v>
      </c>
      <c r="I263" t="s">
        <v>18</v>
      </c>
      <c r="J263">
        <v>5</v>
      </c>
      <c r="K263">
        <v>2</v>
      </c>
      <c r="L263">
        <v>2</v>
      </c>
      <c r="M263">
        <v>2</v>
      </c>
      <c r="N263" t="str">
        <f t="shared" si="60"/>
        <v>hero.corbin.dck.ability</v>
      </c>
      <c r="O263" t="str">
        <f t="shared" si="61"/>
        <v>hero.corbin.dck.feat</v>
      </c>
      <c r="P263" t="str">
        <f t="shared" si="62"/>
        <v>corbin.dck.jpg</v>
      </c>
      <c r="R263" s="5" t="s">
        <v>132</v>
      </c>
      <c r="T263" t="str">
        <f t="shared" si="63"/>
        <v>insert into HERO (NAME, EXPANSION, ARCHETYPE, MESSAGE_CODE, SPEED, HEALTH, STAMINA, DEFENSE, MIGHT, KNOWLEDGE, WILLPOWER, AWARENESS, ABILITY_CODE, FEAT_CODE, IMAGE)
values ('Corbin', 'DCK', 'Warrior', 'hero.corbin.dck', 3, 12, 5, 'Grey', 5, 2, 2, 2, 'hero.corbin.dck.ability', 'hero.corbin.dck.feat', 'corbin.dck.jpg');</v>
      </c>
    </row>
    <row r="264" spans="1:20" ht="15.75" x14ac:dyDescent="0.25">
      <c r="A264">
        <v>3</v>
      </c>
      <c r="B264" s="5" t="s">
        <v>351</v>
      </c>
      <c r="C264" t="s">
        <v>65</v>
      </c>
      <c r="D264" t="s">
        <v>0</v>
      </c>
      <c r="E264" t="str">
        <f t="shared" si="59"/>
        <v>hero.eliam.dck</v>
      </c>
      <c r="F264">
        <v>5</v>
      </c>
      <c r="G264">
        <v>12</v>
      </c>
      <c r="H264">
        <v>5</v>
      </c>
      <c r="I264" t="s">
        <v>17</v>
      </c>
      <c r="J264">
        <v>3</v>
      </c>
      <c r="K264">
        <v>2</v>
      </c>
      <c r="L264">
        <v>3</v>
      </c>
      <c r="M264">
        <v>3</v>
      </c>
      <c r="N264" t="str">
        <f t="shared" si="60"/>
        <v>hero.eliam.dck.ability</v>
      </c>
      <c r="O264" t="str">
        <f t="shared" si="61"/>
        <v>hero.eliam.dck.feat</v>
      </c>
      <c r="P264" t="str">
        <f t="shared" si="62"/>
        <v>eliam.dck.jpg</v>
      </c>
      <c r="R264" s="5" t="s">
        <v>351</v>
      </c>
      <c r="T264" t="str">
        <f t="shared" si="63"/>
        <v>insert into HERO (NAME, EXPANSION, ARCHETYPE, MESSAGE_CODE, SPEED, HEALTH, STAMINA, DEFENSE, MIGHT, KNOWLEDGE, WILLPOWER, AWARENESS, ABILITY_CODE, FEAT_CODE, IMAGE)
values ('Eliam', 'DCK', 'Warrior', 'hero.eliam.dck', 5, 12, 5, 'Brown', 3, 2, 3, 3, 'hero.eliam.dck.ability', 'hero.eliam.dck.feat', 'eliam.dck.jpg');</v>
      </c>
    </row>
    <row r="265" spans="1:20" ht="15.75" x14ac:dyDescent="0.25">
      <c r="A265">
        <v>4</v>
      </c>
      <c r="B265" s="5" t="s">
        <v>364</v>
      </c>
      <c r="C265" t="s">
        <v>65</v>
      </c>
      <c r="D265" t="s">
        <v>3</v>
      </c>
      <c r="E265" t="str">
        <f t="shared" si="59"/>
        <v>hero.kirga.dck</v>
      </c>
      <c r="F265">
        <v>4</v>
      </c>
      <c r="G265">
        <v>12</v>
      </c>
      <c r="H265">
        <v>3</v>
      </c>
      <c r="I265" t="s">
        <v>18</v>
      </c>
      <c r="J265">
        <v>3</v>
      </c>
      <c r="K265">
        <v>2</v>
      </c>
      <c r="L265">
        <v>1</v>
      </c>
      <c r="M265">
        <v>5</v>
      </c>
      <c r="N265" t="str">
        <f t="shared" si="60"/>
        <v>hero.kirga.dck.ability</v>
      </c>
      <c r="O265" t="str">
        <f t="shared" si="61"/>
        <v>hero.kirga.dck.feat</v>
      </c>
      <c r="P265" t="str">
        <f t="shared" si="62"/>
        <v>kirga.dck.jpg</v>
      </c>
      <c r="R265" s="5" t="s">
        <v>364</v>
      </c>
      <c r="T265" t="str">
        <f t="shared" si="63"/>
        <v>insert into HERO (NAME, EXPANSION, ARCHETYPE, MESSAGE_CODE, SPEED, HEALTH, STAMINA, DEFENSE, MIGHT, KNOWLEDGE, WILLPOWER, AWARENESS, ABILITY_CODE, FEAT_CODE, IMAGE)
values ('Kirga', 'DCK', 'Scout', 'hero.kirga.dck', 4, 12, 3, 'Grey', 3, 2, 1, 5, 'hero.kirga.dck.ability', 'hero.kirga.dck.feat', 'kirga.dck.jpg');</v>
      </c>
    </row>
    <row r="266" spans="1:20" ht="15.75" x14ac:dyDescent="0.25">
      <c r="A266">
        <v>5</v>
      </c>
      <c r="B266" s="5" t="s">
        <v>142</v>
      </c>
      <c r="C266" t="s">
        <v>65</v>
      </c>
      <c r="D266" t="s">
        <v>1</v>
      </c>
      <c r="E266" t="str">
        <f t="shared" si="59"/>
        <v>hero.sahla.dck</v>
      </c>
      <c r="F266">
        <v>4</v>
      </c>
      <c r="G266">
        <v>10</v>
      </c>
      <c r="H266">
        <v>4</v>
      </c>
      <c r="I266" t="s">
        <v>18</v>
      </c>
      <c r="J266">
        <v>2</v>
      </c>
      <c r="K266">
        <v>3</v>
      </c>
      <c r="L266">
        <v>3</v>
      </c>
      <c r="M266">
        <v>3</v>
      </c>
      <c r="N266" t="str">
        <f t="shared" si="60"/>
        <v>hero.sahla.dck.ability</v>
      </c>
      <c r="O266" t="str">
        <f t="shared" si="61"/>
        <v>hero.sahla.dck.feat</v>
      </c>
      <c r="P266" t="str">
        <f t="shared" si="62"/>
        <v>sahla.dck.jpg</v>
      </c>
      <c r="R266" s="5" t="s">
        <v>142</v>
      </c>
      <c r="T266" t="str">
        <f t="shared" si="63"/>
        <v>insert into HERO (NAME, EXPANSION, ARCHETYPE, MESSAGE_CODE, SPEED, HEALTH, STAMINA, DEFENSE, MIGHT, KNOWLEDGE, WILLPOWER, AWARENESS, ABILITY_CODE, FEAT_CODE, IMAGE)
values ('Sahla', 'DCK', 'Healer', 'hero.sahla.dck', 4, 10, 4, 'Grey', 2, 3, 3, 3, 'hero.sahla.dck.ability', 'hero.sahla.dck.feat', 'sahla.dck.jpg');</v>
      </c>
    </row>
    <row r="267" spans="1:20" ht="15.75" x14ac:dyDescent="0.25">
      <c r="A267">
        <v>6</v>
      </c>
      <c r="B267" s="5" t="s">
        <v>138</v>
      </c>
      <c r="C267" t="s">
        <v>65</v>
      </c>
      <c r="D267" t="s">
        <v>0</v>
      </c>
      <c r="E267" t="str">
        <f t="shared" si="59"/>
        <v>hero.tahlia.dck</v>
      </c>
      <c r="F267">
        <v>3</v>
      </c>
      <c r="G267">
        <v>14</v>
      </c>
      <c r="H267">
        <v>3</v>
      </c>
      <c r="I267" t="s">
        <v>18</v>
      </c>
      <c r="J267">
        <v>3</v>
      </c>
      <c r="K267">
        <v>2</v>
      </c>
      <c r="L267">
        <v>3</v>
      </c>
      <c r="M267">
        <v>3</v>
      </c>
      <c r="N267" t="str">
        <f t="shared" si="60"/>
        <v>hero.tahlia.dck.ability</v>
      </c>
      <c r="O267" t="str">
        <f t="shared" si="61"/>
        <v>hero.tahlia.dck.feat</v>
      </c>
      <c r="P267" t="str">
        <f t="shared" si="62"/>
        <v>tahlia.dck.jpg</v>
      </c>
      <c r="R267" s="5" t="s">
        <v>138</v>
      </c>
      <c r="T267" t="str">
        <f t="shared" si="63"/>
        <v>insert into HERO (NAME, EXPANSION, ARCHETYPE, MESSAGE_CODE, SPEED, HEALTH, STAMINA, DEFENSE, MIGHT, KNOWLEDGE, WILLPOWER, AWARENESS, ABILITY_CODE, FEAT_CODE, IMAGE)
values ('Tahlia', 'DCK', 'Warrior', 'hero.tahlia.dck', 3, 14, 3, 'Grey', 3, 2, 3, 3, 'hero.tahlia.dck.ability', 'hero.tahlia.dck.feat', 'tahlia.dck.jpg');</v>
      </c>
    </row>
    <row r="268" spans="1:20" ht="15.75" x14ac:dyDescent="0.25">
      <c r="A268">
        <v>1</v>
      </c>
      <c r="B268" s="5" t="s">
        <v>352</v>
      </c>
      <c r="C268" t="s">
        <v>65</v>
      </c>
      <c r="D268" t="s">
        <v>3</v>
      </c>
      <c r="E268" t="str">
        <f t="shared" ref="E268:E291" si="64">LOWER(A$193)&amp;"."&amp;LOWER(R268)&amp;"."&amp;LOWER(C268)</f>
        <v>hero.arvel.dck</v>
      </c>
      <c r="F268">
        <v>4</v>
      </c>
      <c r="G268">
        <v>10</v>
      </c>
      <c r="H268">
        <v>4</v>
      </c>
      <c r="I268" t="s">
        <v>18</v>
      </c>
      <c r="J268">
        <v>3</v>
      </c>
      <c r="K268">
        <v>3</v>
      </c>
      <c r="L268">
        <v>3</v>
      </c>
      <c r="M268">
        <v>3</v>
      </c>
      <c r="N268" t="str">
        <f t="shared" ref="N268:N291" si="65">LOWER(A$193)&amp;"."&amp;LOWER(R268)&amp;"."&amp;LOWER(C268)&amp;".ability"</f>
        <v>hero.arvel.dck.ability</v>
      </c>
      <c r="O268" t="str">
        <f t="shared" ref="O268:O291" si="66">LOWER(A$193)&amp;"."&amp;LOWER(R268)&amp;"."&amp;LOWER(C268)&amp;".feat"</f>
        <v>hero.arvel.dck.feat</v>
      </c>
      <c r="P268" t="str">
        <f t="shared" ref="P268:P291" si="67">LOWER(R268)&amp;"."&amp;LOWER(C268)&amp;".jpg"</f>
        <v>arvel.dck.jpg</v>
      </c>
      <c r="R268" t="s">
        <v>367</v>
      </c>
      <c r="T268" t="str">
        <f t="shared" si="63"/>
        <v>insert into HERO (NAME, EXPANSION, ARCHETYPE, MESSAGE_CODE, SPEED, HEALTH, STAMINA, DEFENSE, MIGHT, KNOWLEDGE, WILLPOWER, AWARENESS, ABILITY_CODE, FEAT_CODE, IMAGE)
values ('Arvel Worldwalker', 'DCK', 'Scout', 'hero.arvel.dck', 4, 10, 4, 'Grey', 3, 3, 3, 3, 'hero.arvel.dck.ability', 'hero.arvel.dck.feat', 'arvel.dck.jpg');</v>
      </c>
    </row>
    <row r="269" spans="1:20" ht="15.75" x14ac:dyDescent="0.25">
      <c r="A269">
        <v>2</v>
      </c>
      <c r="B269" s="5" t="s">
        <v>353</v>
      </c>
      <c r="C269" t="s">
        <v>65</v>
      </c>
      <c r="D269" t="s">
        <v>0</v>
      </c>
      <c r="E269" t="str">
        <f t="shared" si="64"/>
        <v>hero.karnon .dck</v>
      </c>
      <c r="F269">
        <v>4</v>
      </c>
      <c r="G269">
        <v>14</v>
      </c>
      <c r="H269">
        <v>3</v>
      </c>
      <c r="I269" t="s">
        <v>18</v>
      </c>
      <c r="J269">
        <v>6</v>
      </c>
      <c r="K269">
        <v>1</v>
      </c>
      <c r="L269">
        <v>2</v>
      </c>
      <c r="M269">
        <v>2</v>
      </c>
      <c r="N269" t="str">
        <f t="shared" si="65"/>
        <v>hero.karnon .dck.ability</v>
      </c>
      <c r="O269" t="str">
        <f t="shared" si="66"/>
        <v>hero.karnon .dck.feat</v>
      </c>
      <c r="P269" t="str">
        <f t="shared" si="67"/>
        <v>karnon .dck.jpg</v>
      </c>
      <c r="R269" s="5" t="s">
        <v>353</v>
      </c>
      <c r="T269" t="str">
        <f t="shared" si="63"/>
        <v>insert into HERO (NAME, EXPANSION, ARCHETYPE, MESSAGE_CODE, SPEED, HEALTH, STAMINA, DEFENSE, MIGHT, KNOWLEDGE, WILLPOWER, AWARENESS, ABILITY_CODE, FEAT_CODE, IMAGE)
values ('Karnon ', 'DCK', 'Warrior', 'hero.karnon .dck', 4, 14, 3, 'Grey', 6, 1, 2, 2, 'hero.karnon .dck.ability', 'hero.karnon .dck.feat', 'karnon .dck.jpg');</v>
      </c>
    </row>
    <row r="270" spans="1:20" ht="15.75" x14ac:dyDescent="0.25">
      <c r="A270">
        <v>3</v>
      </c>
      <c r="B270" s="5" t="s">
        <v>354</v>
      </c>
      <c r="C270" t="s">
        <v>65</v>
      </c>
      <c r="D270" t="s">
        <v>0</v>
      </c>
      <c r="E270" t="str">
        <f t="shared" si="64"/>
        <v>hero.buldar.dck</v>
      </c>
      <c r="F270">
        <v>3</v>
      </c>
      <c r="G270">
        <v>14</v>
      </c>
      <c r="H270">
        <v>3</v>
      </c>
      <c r="I270" t="s">
        <v>18</v>
      </c>
      <c r="J270">
        <v>4</v>
      </c>
      <c r="K270">
        <v>2</v>
      </c>
      <c r="L270">
        <v>2</v>
      </c>
      <c r="M270">
        <v>3</v>
      </c>
      <c r="N270" t="str">
        <f t="shared" si="65"/>
        <v>hero.buldar.dck.ability</v>
      </c>
      <c r="O270" t="str">
        <f t="shared" si="66"/>
        <v>hero.buldar.dck.feat</v>
      </c>
      <c r="P270" t="str">
        <f t="shared" si="67"/>
        <v>buldar.dck.jpg</v>
      </c>
      <c r="R270" t="s">
        <v>368</v>
      </c>
      <c r="T270" t="str">
        <f t="shared" si="63"/>
        <v>insert into HERO (NAME, EXPANSION, ARCHETYPE, MESSAGE_CODE, SPEED, HEALTH, STAMINA, DEFENSE, MIGHT, KNOWLEDGE, WILLPOWER, AWARENESS, ABILITY_CODE, FEAT_CODE, IMAGE)
values ('Laughin Buldar', 'DCK', 'Warrior', 'hero.buldar.dck', 3, 14, 3, 'Grey', 4, 2, 2, 3, 'hero.buldar.dck.ability', 'hero.buldar.dck.feat', 'buldar.dck.jpg');</v>
      </c>
    </row>
    <row r="271" spans="1:20" ht="15.75" x14ac:dyDescent="0.25">
      <c r="A271">
        <v>4</v>
      </c>
      <c r="B271" s="5" t="s">
        <v>355</v>
      </c>
      <c r="C271" t="s">
        <v>65</v>
      </c>
      <c r="D271" t="s">
        <v>1</v>
      </c>
      <c r="E271" t="str">
        <f t="shared" si="64"/>
        <v>hero.okaluk.dck</v>
      </c>
      <c r="F271">
        <v>2</v>
      </c>
      <c r="G271">
        <v>8</v>
      </c>
      <c r="H271">
        <v>3</v>
      </c>
      <c r="I271" t="s">
        <v>18</v>
      </c>
      <c r="J271">
        <v>3</v>
      </c>
      <c r="K271">
        <v>2</v>
      </c>
      <c r="L271">
        <v>3</v>
      </c>
      <c r="M271">
        <v>3</v>
      </c>
      <c r="N271" t="str">
        <f t="shared" si="65"/>
        <v>hero.okaluk.dck.ability</v>
      </c>
      <c r="O271" t="str">
        <f t="shared" si="66"/>
        <v>hero.okaluk.dck.feat</v>
      </c>
      <c r="P271" t="str">
        <f t="shared" si="67"/>
        <v>okaluk.dck.jpg</v>
      </c>
      <c r="R271" t="s">
        <v>369</v>
      </c>
      <c r="T271" t="str">
        <f t="shared" si="63"/>
        <v>insert into HERO (NAME, EXPANSION, ARCHETYPE, MESSAGE_CODE, SPEED, HEALTH, STAMINA, DEFENSE, MIGHT, KNOWLEDGE, WILLPOWER, AWARENESS, ABILITY_CODE, FEAT_CODE, IMAGE)
values ('Okaluk and Rakash', 'DCK', 'Healer', 'hero.okaluk.dck', 2, 8, 3, 'Grey', 3, 2, 3, 3, 'hero.okaluk.dck.ability', 'hero.okaluk.dck.feat', 'okaluk.dck.jpg');</v>
      </c>
    </row>
    <row r="272" spans="1:20" ht="15.75" x14ac:dyDescent="0.25">
      <c r="A272">
        <v>5</v>
      </c>
      <c r="B272" s="5" t="s">
        <v>131</v>
      </c>
      <c r="C272" t="s">
        <v>65</v>
      </c>
      <c r="D272" t="s">
        <v>2</v>
      </c>
      <c r="E272" t="str">
        <f t="shared" si="64"/>
        <v>hero.shiver.dck</v>
      </c>
      <c r="F272">
        <v>4</v>
      </c>
      <c r="G272">
        <v>8</v>
      </c>
      <c r="H272">
        <v>4</v>
      </c>
      <c r="I272" t="s">
        <v>18</v>
      </c>
      <c r="J272">
        <v>2</v>
      </c>
      <c r="K272">
        <v>3</v>
      </c>
      <c r="L272">
        <v>3</v>
      </c>
      <c r="M272">
        <v>3</v>
      </c>
      <c r="N272" t="str">
        <f t="shared" si="65"/>
        <v>hero.shiver.dck.ability</v>
      </c>
      <c r="O272" t="str">
        <f t="shared" si="66"/>
        <v>hero.shiver.dck.feat</v>
      </c>
      <c r="P272" t="str">
        <f t="shared" si="67"/>
        <v>shiver.dck.jpg</v>
      </c>
      <c r="R272" s="5" t="s">
        <v>131</v>
      </c>
      <c r="T272" t="str">
        <f t="shared" si="63"/>
        <v>insert into HERO (NAME, EXPANSION, ARCHETYPE, MESSAGE_CODE, SPEED, HEALTH, STAMINA, DEFENSE, MIGHT, KNOWLEDGE, WILLPOWER, AWARENESS, ABILITY_CODE, FEAT_CODE, IMAGE)
values ('Shiver', 'DCK', 'Mage', 'hero.shiver.dck', 4, 8, 4, 'Grey', 2, 3, 3, 3, 'hero.shiver.dck.ability', 'hero.shiver.dck.feat', 'shiver.dck.jpg');</v>
      </c>
    </row>
    <row r="273" spans="1:20" ht="15.75" x14ac:dyDescent="0.25">
      <c r="A273">
        <v>6</v>
      </c>
      <c r="B273" s="5" t="s">
        <v>356</v>
      </c>
      <c r="C273" t="s">
        <v>65</v>
      </c>
      <c r="D273" t="s">
        <v>2</v>
      </c>
      <c r="E273" t="str">
        <f t="shared" si="64"/>
        <v>hero.zyla.dck</v>
      </c>
      <c r="F273">
        <v>4</v>
      </c>
      <c r="G273">
        <v>8</v>
      </c>
      <c r="H273">
        <v>5</v>
      </c>
      <c r="I273" t="s">
        <v>18</v>
      </c>
      <c r="J273">
        <v>1</v>
      </c>
      <c r="K273">
        <v>4</v>
      </c>
      <c r="L273">
        <v>3</v>
      </c>
      <c r="M273">
        <v>3</v>
      </c>
      <c r="N273" t="str">
        <f t="shared" si="65"/>
        <v>hero.zyla.dck.ability</v>
      </c>
      <c r="O273" t="str">
        <f t="shared" si="66"/>
        <v>hero.zyla.dck.feat</v>
      </c>
      <c r="P273" t="str">
        <f t="shared" si="67"/>
        <v>zyla.dck.jpg</v>
      </c>
      <c r="R273" s="5" t="s">
        <v>356</v>
      </c>
      <c r="T273" t="str">
        <f t="shared" si="63"/>
        <v>insert into HERO (NAME, EXPANSION, ARCHETYPE, MESSAGE_CODE, SPEED, HEALTH, STAMINA, DEFENSE, MIGHT, KNOWLEDGE, WILLPOWER, AWARENESS, ABILITY_CODE, FEAT_CODE, IMAGE)
values ('Zyla', 'DCK', 'Mage', 'hero.zyla.dck', 4, 8, 5, 'Grey', 1, 4, 3, 3, 'hero.zyla.dck.ability', 'hero.zyla.dck.feat', 'zyla.dck.jpg');</v>
      </c>
    </row>
    <row r="274" spans="1:20" ht="15.75" x14ac:dyDescent="0.25">
      <c r="A274">
        <v>1</v>
      </c>
      <c r="B274" s="5" t="s">
        <v>357</v>
      </c>
      <c r="C274" t="s">
        <v>65</v>
      </c>
      <c r="D274" t="s">
        <v>1</v>
      </c>
      <c r="E274" t="str">
        <f t="shared" si="64"/>
        <v>hero.jonas.dck</v>
      </c>
      <c r="F274">
        <v>4</v>
      </c>
      <c r="G274">
        <v>8</v>
      </c>
      <c r="H274">
        <v>4</v>
      </c>
      <c r="I274" t="s">
        <v>18</v>
      </c>
      <c r="J274">
        <v>2</v>
      </c>
      <c r="K274">
        <v>3</v>
      </c>
      <c r="L274">
        <v>4</v>
      </c>
      <c r="M274">
        <v>2</v>
      </c>
      <c r="N274" t="str">
        <f t="shared" si="65"/>
        <v>hero.jonas.dck.ability</v>
      </c>
      <c r="O274" t="str">
        <f t="shared" si="66"/>
        <v>hero.jonas.dck.feat</v>
      </c>
      <c r="P274" t="str">
        <f t="shared" si="67"/>
        <v>jonas.dck.jpg</v>
      </c>
      <c r="R274" t="s">
        <v>370</v>
      </c>
      <c r="T274" t="str">
        <f t="shared" si="63"/>
        <v>insert into HERO (NAME, EXPANSION, ARCHETYPE, MESSAGE_CODE, SPEED, HEALTH, STAMINA, DEFENSE, MIGHT, KNOWLEDGE, WILLPOWER, AWARENESS, ABILITY_CODE, FEAT_CODE, IMAGE)
values ('Jonas the Kind', 'DCK', 'Healer', 'hero.jonas.dck', 4, 8, 4, 'Grey', 2, 3, 4, 2, 'hero.jonas.dck.ability', 'hero.jonas.dck.feat', 'jonas.dck.jpg');</v>
      </c>
    </row>
    <row r="275" spans="1:20" ht="15.75" x14ac:dyDescent="0.25">
      <c r="A275">
        <v>2</v>
      </c>
      <c r="B275" s="5" t="s">
        <v>146</v>
      </c>
      <c r="C275" t="s">
        <v>65</v>
      </c>
      <c r="D275" t="s">
        <v>0</v>
      </c>
      <c r="E275" t="str">
        <f t="shared" si="64"/>
        <v>hero.nara.dck</v>
      </c>
      <c r="F275">
        <v>5</v>
      </c>
      <c r="G275">
        <v>10</v>
      </c>
      <c r="H275">
        <v>4</v>
      </c>
      <c r="I275" t="s">
        <v>18</v>
      </c>
      <c r="J275">
        <v>4</v>
      </c>
      <c r="K275">
        <v>1</v>
      </c>
      <c r="L275">
        <v>2</v>
      </c>
      <c r="M275">
        <v>4</v>
      </c>
      <c r="N275" t="str">
        <f t="shared" si="65"/>
        <v>hero.nara.dck.ability</v>
      </c>
      <c r="O275" t="str">
        <f t="shared" si="66"/>
        <v>hero.nara.dck.feat</v>
      </c>
      <c r="P275" t="str">
        <f t="shared" si="67"/>
        <v>nara.dck.jpg</v>
      </c>
      <c r="R275" t="s">
        <v>156</v>
      </c>
      <c r="T275" t="str">
        <f t="shared" si="63"/>
        <v>insert into HERO (NAME, EXPANSION, ARCHETYPE, MESSAGE_CODE, SPEED, HEALTH, STAMINA, DEFENSE, MIGHT, KNOWLEDGE, WILLPOWER, AWARENESS, ABILITY_CODE, FEAT_CODE, IMAGE)
values ('Nara the Fang', 'DCK', 'Warrior', 'hero.nara.dck', 5, 10, 4, 'Grey', 4, 1, 2, 4, 'hero.nara.dck.ability', 'hero.nara.dck.feat', 'nara.dck.jpg');</v>
      </c>
    </row>
    <row r="276" spans="1:20" ht="15.75" x14ac:dyDescent="0.25">
      <c r="A276">
        <v>3</v>
      </c>
      <c r="B276" s="5" t="s">
        <v>359</v>
      </c>
      <c r="C276" t="s">
        <v>65</v>
      </c>
      <c r="D276" t="s">
        <v>3</v>
      </c>
      <c r="E276" t="str">
        <f t="shared" si="64"/>
        <v>hero.tobin.dck</v>
      </c>
      <c r="F276">
        <v>4</v>
      </c>
      <c r="G276">
        <v>12</v>
      </c>
      <c r="H276">
        <v>3</v>
      </c>
      <c r="I276" t="s">
        <v>18</v>
      </c>
      <c r="J276">
        <v>3</v>
      </c>
      <c r="K276">
        <v>2</v>
      </c>
      <c r="L276">
        <v>2</v>
      </c>
      <c r="M276">
        <v>4</v>
      </c>
      <c r="N276" t="str">
        <f t="shared" si="65"/>
        <v>hero.tobin.dck.ability</v>
      </c>
      <c r="O276" t="str">
        <f t="shared" si="66"/>
        <v>hero.tobin.dck.feat</v>
      </c>
      <c r="P276" t="str">
        <f t="shared" si="67"/>
        <v>tobin.dck.jpg</v>
      </c>
      <c r="R276" t="s">
        <v>372</v>
      </c>
      <c r="T276" t="str">
        <f t="shared" si="63"/>
        <v>insert into HERO (NAME, EXPANSION, ARCHETYPE, MESSAGE_CODE, SPEED, HEALTH, STAMINA, DEFENSE, MIGHT, KNOWLEDGE, WILLPOWER, AWARENESS, ABILITY_CODE, FEAT_CODE, IMAGE)
values ('Tobin Farslayer', 'DCK', 'Scout', 'hero.tobin.dck', 4, 12, 3, 'Grey', 3, 2, 2, 4, 'hero.tobin.dck.ability', 'hero.tobin.dck.feat', 'tobin.dck.jpg');</v>
      </c>
    </row>
    <row r="277" spans="1:20" ht="15.75" x14ac:dyDescent="0.25">
      <c r="A277">
        <v>4</v>
      </c>
      <c r="B277" s="5" t="s">
        <v>358</v>
      </c>
      <c r="C277" t="s">
        <v>65</v>
      </c>
      <c r="D277" t="s">
        <v>2</v>
      </c>
      <c r="E277" t="str">
        <f t="shared" si="64"/>
        <v>hero.kel.dck</v>
      </c>
      <c r="F277">
        <v>4</v>
      </c>
      <c r="G277">
        <v>10</v>
      </c>
      <c r="H277">
        <v>4</v>
      </c>
      <c r="I277" t="s">
        <v>18</v>
      </c>
      <c r="J277">
        <v>1</v>
      </c>
      <c r="K277">
        <v>4</v>
      </c>
      <c r="L277">
        <v>2</v>
      </c>
      <c r="M277">
        <v>4</v>
      </c>
      <c r="N277" t="str">
        <f t="shared" si="65"/>
        <v>hero.kel.dck.ability</v>
      </c>
      <c r="O277" t="str">
        <f t="shared" si="66"/>
        <v>hero.kel.dck.feat</v>
      </c>
      <c r="P277" t="str">
        <f t="shared" si="67"/>
        <v>kel.dck.jpg</v>
      </c>
      <c r="R277" t="s">
        <v>371</v>
      </c>
      <c r="T277" t="str">
        <f t="shared" si="63"/>
        <v>insert into HERO (NAME, EXPANSION, ARCHETYPE, MESSAGE_CODE, SPEED, HEALTH, STAMINA, DEFENSE, MIGHT, KNOWLEDGE, WILLPOWER, AWARENESS, ABILITY_CODE, FEAT_CODE, IMAGE)
values ('Truthseer Kel', 'DCK', 'Mage', 'hero.kel.dck', 4, 10, 4, 'Grey', 1, 4, 2, 4, 'hero.kel.dck.ability', 'hero.kel.dck.feat', 'kel.dck.jpg');</v>
      </c>
    </row>
    <row r="278" spans="1:20" ht="15.75" x14ac:dyDescent="0.25">
      <c r="A278">
        <v>1</v>
      </c>
      <c r="B278" s="5" t="s">
        <v>135</v>
      </c>
      <c r="C278" t="s">
        <v>65</v>
      </c>
      <c r="D278" t="s">
        <v>1</v>
      </c>
      <c r="E278" t="str">
        <f t="shared" si="64"/>
        <v>hero.gherinn.dck</v>
      </c>
      <c r="F278">
        <v>3</v>
      </c>
      <c r="G278">
        <v>12</v>
      </c>
      <c r="H278">
        <v>3</v>
      </c>
      <c r="I278" t="s">
        <v>18</v>
      </c>
      <c r="J278">
        <v>1</v>
      </c>
      <c r="K278">
        <v>4</v>
      </c>
      <c r="L278">
        <v>4</v>
      </c>
      <c r="M278">
        <v>2</v>
      </c>
      <c r="N278" t="str">
        <f t="shared" si="65"/>
        <v>hero.gherinn.dck.ability</v>
      </c>
      <c r="O278" t="str">
        <f t="shared" si="66"/>
        <v>hero.gherinn.dck.feat</v>
      </c>
      <c r="P278" t="str">
        <f t="shared" si="67"/>
        <v>gherinn.dck.jpg</v>
      </c>
      <c r="R278" t="s">
        <v>152</v>
      </c>
      <c r="T278" t="str">
        <f t="shared" si="63"/>
        <v>insert into HERO (NAME, EXPANSION, ARCHETYPE, MESSAGE_CODE, SPEED, HEALTH, STAMINA, DEFENSE, MIGHT, KNOWLEDGE, WILLPOWER, AWARENESS, ABILITY_CODE, FEAT_CODE, IMAGE)
values ('Brother Gherinn', 'DCK', 'Healer', 'hero.gherinn.dck', 3, 12, 3, 'Grey', 1, 4, 4, 2, 'hero.gherinn.dck.ability', 'hero.gherinn.dck.feat', 'gherinn.dck.jpg');</v>
      </c>
    </row>
    <row r="279" spans="1:20" ht="15.75" x14ac:dyDescent="0.25">
      <c r="A279">
        <v>2</v>
      </c>
      <c r="B279" s="5" t="s">
        <v>360</v>
      </c>
      <c r="C279" t="s">
        <v>65</v>
      </c>
      <c r="D279" t="s">
        <v>2</v>
      </c>
      <c r="E279" t="str">
        <f t="shared" si="64"/>
        <v>hero.challara.dck</v>
      </c>
      <c r="F279">
        <v>3</v>
      </c>
      <c r="G279">
        <v>10</v>
      </c>
      <c r="H279">
        <v>5</v>
      </c>
      <c r="I279" t="s">
        <v>18</v>
      </c>
      <c r="J279">
        <v>3</v>
      </c>
      <c r="K279">
        <v>4</v>
      </c>
      <c r="L279">
        <v>3</v>
      </c>
      <c r="M279">
        <v>1</v>
      </c>
      <c r="N279" t="str">
        <f t="shared" si="65"/>
        <v>hero.challara.dck.ability</v>
      </c>
      <c r="O279" t="str">
        <f t="shared" si="66"/>
        <v>hero.challara.dck.feat</v>
      </c>
      <c r="P279" t="str">
        <f t="shared" si="67"/>
        <v>challara.dck.jpg</v>
      </c>
      <c r="R279" s="5" t="s">
        <v>360</v>
      </c>
      <c r="T279" t="str">
        <f t="shared" si="63"/>
        <v>insert into HERO (NAME, EXPANSION, ARCHETYPE, MESSAGE_CODE, SPEED, HEALTH, STAMINA, DEFENSE, MIGHT, KNOWLEDGE, WILLPOWER, AWARENESS, ABILITY_CODE, FEAT_CODE, IMAGE)
values ('Challara', 'DCK', 'Mage', 'hero.challara.dck', 3, 10, 5, 'Grey', 3, 4, 3, 1, 'hero.challara.dck.ability', 'hero.challara.dck.feat', 'challara.dck.jpg');</v>
      </c>
    </row>
    <row r="280" spans="1:20" ht="15.75" x14ac:dyDescent="0.25">
      <c r="A280">
        <v>3</v>
      </c>
      <c r="B280" s="5" t="s">
        <v>361</v>
      </c>
      <c r="C280" t="s">
        <v>65</v>
      </c>
      <c r="D280" t="s">
        <v>0</v>
      </c>
      <c r="E280" t="str">
        <f t="shared" si="64"/>
        <v>hero.hugo.dck</v>
      </c>
      <c r="F280">
        <v>3</v>
      </c>
      <c r="G280">
        <v>12</v>
      </c>
      <c r="H280">
        <v>3</v>
      </c>
      <c r="I280" t="s">
        <v>19</v>
      </c>
      <c r="J280">
        <v>4</v>
      </c>
      <c r="K280">
        <v>1</v>
      </c>
      <c r="L280">
        <v>4</v>
      </c>
      <c r="M280">
        <v>2</v>
      </c>
      <c r="N280" t="str">
        <f t="shared" si="65"/>
        <v>hero.hugo.dck.ability</v>
      </c>
      <c r="O280" t="str">
        <f t="shared" si="66"/>
        <v>hero.hugo.dck.feat</v>
      </c>
      <c r="P280" t="str">
        <f t="shared" si="67"/>
        <v>hugo.dck.jpg</v>
      </c>
      <c r="R280" t="s">
        <v>373</v>
      </c>
      <c r="T280" t="str">
        <f t="shared" si="63"/>
        <v>insert into HERO (NAME, EXPANSION, ARCHETYPE, MESSAGE_CODE, SPEED, HEALTH, STAMINA, DEFENSE, MIGHT, KNOWLEDGE, WILLPOWER, AWARENESS, ABILITY_CODE, FEAT_CODE, IMAGE)
values ('Hugo the Glorious', 'DCK', 'Warrior', 'hero.hugo.dck', 3, 12, 3, 'Black', 4, 1, 4, 2, 'hero.hugo.dck.ability', 'hero.hugo.dck.feat', 'hugo.dck.jpg');</v>
      </c>
    </row>
    <row r="281" spans="1:20" ht="15.75" x14ac:dyDescent="0.25">
      <c r="A281">
        <v>4</v>
      </c>
      <c r="B281" s="5" t="s">
        <v>362</v>
      </c>
      <c r="C281" t="s">
        <v>65</v>
      </c>
      <c r="D281" t="s">
        <v>0</v>
      </c>
      <c r="E281" t="str">
        <f t="shared" si="64"/>
        <v>hero.krutsbeck.dck</v>
      </c>
      <c r="F281">
        <v>3</v>
      </c>
      <c r="G281">
        <v>12</v>
      </c>
      <c r="H281">
        <v>3</v>
      </c>
      <c r="I281" t="s">
        <v>18</v>
      </c>
      <c r="J281">
        <v>4</v>
      </c>
      <c r="K281">
        <v>2</v>
      </c>
      <c r="L281">
        <v>3</v>
      </c>
      <c r="M281">
        <v>2</v>
      </c>
      <c r="N281" t="str">
        <f t="shared" si="65"/>
        <v>hero.krutsbeck.dck.ability</v>
      </c>
      <c r="O281" t="str">
        <f t="shared" si="66"/>
        <v>hero.krutsbeck.dck.feat</v>
      </c>
      <c r="P281" t="str">
        <f t="shared" si="67"/>
        <v>krutsbeck.dck.jpg</v>
      </c>
      <c r="R281" s="5" t="s">
        <v>362</v>
      </c>
      <c r="T281" t="str">
        <f t="shared" si="63"/>
        <v>insert into HERO (NAME, EXPANSION, ARCHETYPE, MESSAGE_CODE, SPEED, HEALTH, STAMINA, DEFENSE, MIGHT, KNOWLEDGE, WILLPOWER, AWARENESS, ABILITY_CODE, FEAT_CODE, IMAGE)
values ('Krutsbeck', 'DCK', 'Warrior', 'hero.krutsbeck.dck', 3, 12, 3, 'Grey', 4, 2, 3, 2, 'hero.krutsbeck.dck.ability', 'hero.krutsbeck.dck.feat', 'krutsbeck.dck.jpg');</v>
      </c>
    </row>
    <row r="282" spans="1:20" ht="15.75" x14ac:dyDescent="0.25">
      <c r="A282">
        <v>5</v>
      </c>
      <c r="B282" s="5" t="s">
        <v>133</v>
      </c>
      <c r="C282" t="s">
        <v>65</v>
      </c>
      <c r="D282" t="s">
        <v>3</v>
      </c>
      <c r="E282" t="str">
        <f t="shared" si="64"/>
        <v>hero.lindel.dck</v>
      </c>
      <c r="F282">
        <v>5</v>
      </c>
      <c r="G282">
        <v>10</v>
      </c>
      <c r="H282">
        <v>5</v>
      </c>
      <c r="I282" t="s">
        <v>18</v>
      </c>
      <c r="J282">
        <v>3</v>
      </c>
      <c r="K282">
        <v>3</v>
      </c>
      <c r="L282">
        <v>3</v>
      </c>
      <c r="M282">
        <v>3</v>
      </c>
      <c r="N282" t="str">
        <f t="shared" si="65"/>
        <v>hero.lindel.dck.ability</v>
      </c>
      <c r="O282" t="str">
        <f t="shared" si="66"/>
        <v>hero.lindel.dck.feat</v>
      </c>
      <c r="P282" t="str">
        <f t="shared" si="67"/>
        <v>lindel.dck.jpg</v>
      </c>
      <c r="R282" s="5" t="s">
        <v>133</v>
      </c>
      <c r="T282" t="str">
        <f t="shared" si="63"/>
        <v>insert into HERO (NAME, EXPANSION, ARCHETYPE, MESSAGE_CODE, SPEED, HEALTH, STAMINA, DEFENSE, MIGHT, KNOWLEDGE, WILLPOWER, AWARENESS, ABILITY_CODE, FEAT_CODE, IMAGE)
values ('Lindel', 'DCK', 'Scout', 'hero.lindel.dck', 5, 10, 5, 'Grey', 3, 3, 3, 3, 'hero.lindel.dck.ability', 'hero.lindel.dck.feat', 'lindel.dck.jpg');</v>
      </c>
    </row>
    <row r="283" spans="1:20" ht="15.75" x14ac:dyDescent="0.25">
      <c r="A283">
        <v>6</v>
      </c>
      <c r="B283" s="5" t="s">
        <v>363</v>
      </c>
      <c r="C283" t="s">
        <v>65</v>
      </c>
      <c r="D283" t="s">
        <v>3</v>
      </c>
      <c r="E283" t="str">
        <f t="shared" si="64"/>
        <v>hero.tatianna.dck</v>
      </c>
      <c r="F283">
        <v>5</v>
      </c>
      <c r="G283">
        <v>12</v>
      </c>
      <c r="H283">
        <v>4</v>
      </c>
      <c r="I283" t="s">
        <v>18</v>
      </c>
      <c r="J283">
        <v>2</v>
      </c>
      <c r="K283">
        <v>2</v>
      </c>
      <c r="L283">
        <v>2</v>
      </c>
      <c r="M283">
        <v>5</v>
      </c>
      <c r="N283" t="str">
        <f t="shared" si="65"/>
        <v>hero.tatianna.dck.ability</v>
      </c>
      <c r="O283" t="str">
        <f t="shared" si="66"/>
        <v>hero.tatianna.dck.feat</v>
      </c>
      <c r="P283" t="str">
        <f t="shared" si="67"/>
        <v>tatianna.dck.jpg</v>
      </c>
      <c r="R283" s="5" t="s">
        <v>363</v>
      </c>
      <c r="T283" t="str">
        <f t="shared" si="63"/>
        <v>insert into HERO (NAME, EXPANSION, ARCHETYPE, MESSAGE_CODE, SPEED, HEALTH, STAMINA, DEFENSE, MIGHT, KNOWLEDGE, WILLPOWER, AWARENESS, ABILITY_CODE, FEAT_CODE, IMAGE)
values ('Tatianna', 'DCK', 'Scout', 'hero.tatianna.dck', 5, 12, 4, 'Grey', 2, 2, 2, 5, 'hero.tatianna.dck.ability', 'hero.tatianna.dck.feat', 'tatianna.dck.jpg');</v>
      </c>
    </row>
    <row r="284" spans="1:20" ht="15.75" x14ac:dyDescent="0.25">
      <c r="A284" s="1">
        <v>1</v>
      </c>
      <c r="B284" s="5" t="s">
        <v>360</v>
      </c>
      <c r="C284" t="s">
        <v>75</v>
      </c>
      <c r="D284" t="s">
        <v>2</v>
      </c>
      <c r="E284" t="str">
        <f t="shared" si="64"/>
        <v>hero.challara.botw</v>
      </c>
      <c r="F284">
        <v>3</v>
      </c>
      <c r="G284">
        <v>10</v>
      </c>
      <c r="H284">
        <v>4</v>
      </c>
      <c r="I284" t="s">
        <v>18</v>
      </c>
      <c r="J284">
        <v>3</v>
      </c>
      <c r="K284">
        <v>4</v>
      </c>
      <c r="L284">
        <v>3</v>
      </c>
      <c r="M284">
        <v>1</v>
      </c>
      <c r="N284" t="str">
        <f t="shared" si="65"/>
        <v>hero.challara.botw.ability</v>
      </c>
      <c r="O284" t="str">
        <f t="shared" si="66"/>
        <v>hero.challara.botw.feat</v>
      </c>
      <c r="P284" t="str">
        <f t="shared" si="67"/>
        <v>challara.botw.jpg</v>
      </c>
      <c r="R284" s="5" t="s">
        <v>360</v>
      </c>
      <c r="T284" t="str">
        <f>"insert into "&amp;A$193&amp;" ("&amp;B$193&amp;", "&amp;C$193&amp;", "&amp;D$193&amp;", "&amp;E$193&amp;", "&amp;F$193&amp;", "&amp;G$193&amp;", "&amp;H$193&amp;", "&amp;I$193&amp;", "&amp;J$193&amp;", "&amp;K$193&amp;", "&amp;L$193&amp;", "&amp;M$193&amp;", "&amp;N$193&amp;", "&amp;O$193&amp;", "&amp;P$193&amp;")
values ('"&amp;B284&amp;"', '"&amp;C284&amp;"', '"&amp;D284&amp;"', '"&amp;E284&amp;"', "&amp;F284&amp;", "&amp;G284&amp;", "&amp;H284&amp;", '"&amp;I284&amp;"', "&amp;J284&amp;", "&amp;K284&amp;", "&amp;L284&amp;", "&amp;M284&amp;", '"&amp;N284&amp;"', '"&amp;O284&amp;"', '"&amp;P284&amp;"');"</f>
        <v>insert into HERO (NAME, EXPANSION, ARCHETYPE, MESSAGE_CODE, SPEED, HEALTH, STAMINA, DEFENSE, MIGHT, KNOWLEDGE, WILLPOWER, AWARENESS, ABILITY_CODE, FEAT_CODE, IMAGE)
values ('Challara', 'BotW', 'Mage', 'hero.challara.botw', 3, 10, 4, 'Grey', 3, 4, 3, 1, 'hero.challara.botw.ability', 'hero.challara.botw.feat', 'challara.botw.jpg');</v>
      </c>
    </row>
    <row r="285" spans="1:20" ht="15.75" x14ac:dyDescent="0.25">
      <c r="A285" s="1">
        <v>2</v>
      </c>
      <c r="B285" s="5" t="s">
        <v>329</v>
      </c>
      <c r="C285" t="s">
        <v>75</v>
      </c>
      <c r="D285" t="s">
        <v>2</v>
      </c>
      <c r="E285" t="str">
        <f t="shared" si="64"/>
        <v>hero.lyssa.botw</v>
      </c>
      <c r="F285">
        <v>5</v>
      </c>
      <c r="G285">
        <v>8</v>
      </c>
      <c r="H285">
        <v>5</v>
      </c>
      <c r="I285" t="s">
        <v>18</v>
      </c>
      <c r="J285">
        <v>2</v>
      </c>
      <c r="K285">
        <v>3</v>
      </c>
      <c r="L285">
        <v>2</v>
      </c>
      <c r="M285">
        <v>4</v>
      </c>
      <c r="N285" t="str">
        <f t="shared" si="65"/>
        <v>hero.lyssa.botw.ability</v>
      </c>
      <c r="O285" t="str">
        <f t="shared" si="66"/>
        <v>hero.lyssa.botw.feat</v>
      </c>
      <c r="P285" t="str">
        <f t="shared" si="67"/>
        <v>lyssa.botw.jpg</v>
      </c>
      <c r="R285" t="s">
        <v>329</v>
      </c>
      <c r="T285" t="str">
        <f>"insert into "&amp;A$193&amp;" ("&amp;B$193&amp;", "&amp;C$193&amp;", "&amp;D$193&amp;", "&amp;E$193&amp;", "&amp;F$193&amp;", "&amp;G$193&amp;", "&amp;H$193&amp;", "&amp;I$193&amp;", "&amp;J$193&amp;", "&amp;K$193&amp;", "&amp;L$193&amp;", "&amp;M$193&amp;", "&amp;N$193&amp;", "&amp;O$193&amp;", "&amp;P$193&amp;")
values ('"&amp;B285&amp;"', '"&amp;C285&amp;"', '"&amp;D285&amp;"', '"&amp;E285&amp;"', "&amp;F285&amp;", "&amp;G285&amp;", "&amp;H285&amp;", '"&amp;I285&amp;"', "&amp;J285&amp;", "&amp;K285&amp;", "&amp;L285&amp;", "&amp;M285&amp;", '"&amp;N285&amp;"', '"&amp;O285&amp;"', '"&amp;P285&amp;"');"</f>
        <v>insert into HERO (NAME, EXPANSION, ARCHETYPE, MESSAGE_CODE, SPEED, HEALTH, STAMINA, DEFENSE, MIGHT, KNOWLEDGE, WILLPOWER, AWARENESS, ABILITY_CODE, FEAT_CODE, IMAGE)
values ('Lyssa', 'BotW', 'Mage', 'hero.lyssa.botw', 5, 8, 5, 'Grey', 2, 3, 2, 4, 'hero.lyssa.botw.ability', 'hero.lyssa.botw.feat', 'lyssa.botw.jpg');</v>
      </c>
    </row>
    <row r="286" spans="1:20" ht="15.75" x14ac:dyDescent="0.25">
      <c r="A286" s="1">
        <v>3</v>
      </c>
      <c r="B286" s="5" t="s">
        <v>333</v>
      </c>
      <c r="C286" t="s">
        <v>75</v>
      </c>
      <c r="D286" t="s">
        <v>3</v>
      </c>
      <c r="E286" t="str">
        <f t="shared" si="64"/>
        <v>hero.ronan.botw</v>
      </c>
      <c r="F286">
        <v>4</v>
      </c>
      <c r="G286">
        <v>10</v>
      </c>
      <c r="H286">
        <v>5</v>
      </c>
      <c r="I286" t="s">
        <v>18</v>
      </c>
      <c r="J286">
        <v>3</v>
      </c>
      <c r="K286">
        <v>1</v>
      </c>
      <c r="L286">
        <v>4</v>
      </c>
      <c r="M286">
        <v>3</v>
      </c>
      <c r="N286" t="str">
        <f t="shared" si="65"/>
        <v>hero.ronan.botw.ability</v>
      </c>
      <c r="O286" t="str">
        <f t="shared" si="66"/>
        <v>hero.ronan.botw.feat</v>
      </c>
      <c r="P286" t="str">
        <f t="shared" si="67"/>
        <v>ronan.botw.jpg</v>
      </c>
      <c r="R286" t="s">
        <v>343</v>
      </c>
      <c r="T286" t="str">
        <f>"insert into "&amp;A$193&amp;" ("&amp;B$193&amp;", "&amp;C$193&amp;", "&amp;D$193&amp;", "&amp;E$193&amp;", "&amp;F$193&amp;", "&amp;G$193&amp;", "&amp;H$193&amp;", "&amp;I$193&amp;", "&amp;J$193&amp;", "&amp;K$193&amp;", "&amp;L$193&amp;", "&amp;M$193&amp;", "&amp;N$193&amp;", "&amp;O$193&amp;", "&amp;P$193&amp;")
values ('"&amp;B286&amp;"', '"&amp;C286&amp;"', '"&amp;D286&amp;"', '"&amp;E286&amp;"', "&amp;F286&amp;", "&amp;G286&amp;", "&amp;H286&amp;", '"&amp;I286&amp;"', "&amp;J286&amp;", "&amp;K286&amp;", "&amp;L286&amp;", "&amp;M286&amp;", '"&amp;N286&amp;"', '"&amp;O286&amp;"', '"&amp;P286&amp;"');"</f>
        <v>insert into HERO (NAME, EXPANSION, ARCHETYPE, MESSAGE_CODE, SPEED, HEALTH, STAMINA, DEFENSE, MIGHT, KNOWLEDGE, WILLPOWER, AWARENESS, ABILITY_CODE, FEAT_CODE, IMAGE)
values ('Ronan of the Wild', 'BotW', 'Scout', 'hero.ronan.botw', 4, 10, 5, 'Grey', 3, 1, 4, 3, 'hero.ronan.botw.ability', 'hero.ronan.botw.feat', 'ronan.botw.jpg');</v>
      </c>
    </row>
    <row r="287" spans="1:20" ht="15.75" x14ac:dyDescent="0.25">
      <c r="A287" s="1">
        <v>4</v>
      </c>
      <c r="B287" s="5" t="s">
        <v>336</v>
      </c>
      <c r="C287" t="s">
        <v>75</v>
      </c>
      <c r="D287" t="s">
        <v>3</v>
      </c>
      <c r="E287" t="str">
        <f t="shared" si="64"/>
        <v>hero.vyrah.botw</v>
      </c>
      <c r="F287">
        <v>4</v>
      </c>
      <c r="G287">
        <v>10</v>
      </c>
      <c r="H287">
        <v>4</v>
      </c>
      <c r="I287" t="s">
        <v>18</v>
      </c>
      <c r="J287">
        <v>3</v>
      </c>
      <c r="K287">
        <v>2</v>
      </c>
      <c r="L287">
        <v>2</v>
      </c>
      <c r="M287">
        <v>4</v>
      </c>
      <c r="N287" t="str">
        <f t="shared" si="65"/>
        <v>hero.vyrah.botw.ability</v>
      </c>
      <c r="O287" t="str">
        <f t="shared" si="66"/>
        <v>hero.vyrah.botw.feat</v>
      </c>
      <c r="P287" t="str">
        <f t="shared" si="67"/>
        <v>vyrah.botw.jpg</v>
      </c>
      <c r="R287" t="s">
        <v>345</v>
      </c>
      <c r="T287" t="str">
        <f>"insert into "&amp;A$193&amp;" ("&amp;B$193&amp;", "&amp;C$193&amp;", "&amp;D$193&amp;", "&amp;E$193&amp;", "&amp;F$193&amp;", "&amp;G$193&amp;", "&amp;H$193&amp;", "&amp;I$193&amp;", "&amp;J$193&amp;", "&amp;K$193&amp;", "&amp;L$193&amp;", "&amp;M$193&amp;", "&amp;N$193&amp;", "&amp;O$193&amp;", "&amp;P$193&amp;")
values ('"&amp;B287&amp;"', '"&amp;C287&amp;"', '"&amp;D287&amp;"', '"&amp;E287&amp;"', "&amp;F287&amp;", "&amp;G287&amp;", "&amp;H287&amp;", '"&amp;I287&amp;"', "&amp;J287&amp;", "&amp;K287&amp;", "&amp;L287&amp;", "&amp;M287&amp;", '"&amp;N287&amp;"', '"&amp;O287&amp;"', '"&amp;P287&amp;"');"</f>
        <v>insert into HERO (NAME, EXPANSION, ARCHETYPE, MESSAGE_CODE, SPEED, HEALTH, STAMINA, DEFENSE, MIGHT, KNOWLEDGE, WILLPOWER, AWARENESS, ABILITY_CODE, FEAT_CODE, IMAGE)
values ('Vyrah the Falconer', 'BotW', 'Scout', 'hero.vyrah.botw', 4, 10, 4, 'Grey', 3, 2, 2, 4, 'hero.vyrah.botw.ability', 'hero.vyrah.botw.feat', 'vyrah.botw.jpg');</v>
      </c>
    </row>
    <row r="288" spans="1:20" ht="15.75" x14ac:dyDescent="0.25">
      <c r="A288" s="1">
        <v>1</v>
      </c>
      <c r="B288" s="5" t="s">
        <v>327</v>
      </c>
      <c r="C288" t="s">
        <v>375</v>
      </c>
      <c r="D288" t="s">
        <v>3</v>
      </c>
      <c r="E288" t="str">
        <f t="shared" si="64"/>
        <v>hero.ker.toc</v>
      </c>
      <c r="F288">
        <v>4</v>
      </c>
      <c r="G288">
        <v>10</v>
      </c>
      <c r="H288">
        <v>5</v>
      </c>
      <c r="I288" t="s">
        <v>18</v>
      </c>
      <c r="J288">
        <v>2</v>
      </c>
      <c r="K288">
        <v>2</v>
      </c>
      <c r="L288">
        <v>3</v>
      </c>
      <c r="M288">
        <v>4</v>
      </c>
      <c r="N288" t="str">
        <f t="shared" si="65"/>
        <v>hero.ker.toc.ability</v>
      </c>
      <c r="O288" t="str">
        <f t="shared" si="66"/>
        <v>hero.ker.toc.feat</v>
      </c>
      <c r="P288" t="str">
        <f t="shared" si="67"/>
        <v>ker.toc.jpg</v>
      </c>
      <c r="R288" t="s">
        <v>338</v>
      </c>
      <c r="T288" t="str">
        <f t="shared" ref="T288:T291" si="68">"insert into "&amp;A$193&amp;" ("&amp;B$193&amp;", "&amp;C$193&amp;", "&amp;D$193&amp;", "&amp;E$193&amp;", "&amp;F$193&amp;", "&amp;G$193&amp;", "&amp;H$193&amp;", "&amp;I$193&amp;", "&amp;J$193&amp;", "&amp;K$193&amp;", "&amp;L$193&amp;", "&amp;M$193&amp;", "&amp;N$193&amp;", "&amp;O$193&amp;", "&amp;P$193&amp;")
values ('"&amp;B288&amp;"', '"&amp;C288&amp;"', '"&amp;D288&amp;"', '"&amp;E288&amp;"', "&amp;F288&amp;", "&amp;G288&amp;", "&amp;H288&amp;", '"&amp;I288&amp;"', "&amp;J288&amp;", "&amp;K288&amp;", "&amp;L288&amp;", "&amp;M288&amp;", '"&amp;N288&amp;"', '"&amp;O288&amp;"', '"&amp;P288&amp;"');"</f>
        <v>insert into HERO (NAME, EXPANSION, ARCHETYPE, MESSAGE_CODE, SPEED, HEALTH, STAMINA, DEFENSE, MIGHT, KNOWLEDGE, WILLPOWER, AWARENESS, ABILITY_CODE, FEAT_CODE, IMAGE)
values ('Grey Ker', 'ToC', 'Scout', 'hero.ker.toc', 4, 10, 5, 'Grey', 2, 2, 3, 4, 'hero.ker.toc.ability', 'hero.ker.toc.feat', 'ker.toc.jpg');</v>
      </c>
    </row>
    <row r="289" spans="1:20" ht="15.75" x14ac:dyDescent="0.25">
      <c r="A289" s="1">
        <v>2</v>
      </c>
      <c r="B289" s="5" t="s">
        <v>357</v>
      </c>
      <c r="C289" t="s">
        <v>375</v>
      </c>
      <c r="D289" t="s">
        <v>1</v>
      </c>
      <c r="E289" t="str">
        <f t="shared" si="64"/>
        <v>hero.jonas.toc</v>
      </c>
      <c r="F289">
        <v>4</v>
      </c>
      <c r="G289">
        <v>8</v>
      </c>
      <c r="H289">
        <v>4</v>
      </c>
      <c r="I289" t="s">
        <v>18</v>
      </c>
      <c r="J289">
        <v>2</v>
      </c>
      <c r="K289">
        <v>3</v>
      </c>
      <c r="L289">
        <v>4</v>
      </c>
      <c r="M289">
        <v>2</v>
      </c>
      <c r="N289" t="str">
        <f t="shared" si="65"/>
        <v>hero.jonas.toc.ability</v>
      </c>
      <c r="O289" t="str">
        <f t="shared" si="66"/>
        <v>hero.jonas.toc.feat</v>
      </c>
      <c r="P289" t="str">
        <f t="shared" si="67"/>
        <v>jonas.toc.jpg</v>
      </c>
      <c r="R289" t="s">
        <v>370</v>
      </c>
      <c r="T289" t="str">
        <f t="shared" si="68"/>
        <v>insert into HERO (NAME, EXPANSION, ARCHETYPE, MESSAGE_CODE, SPEED, HEALTH, STAMINA, DEFENSE, MIGHT, KNOWLEDGE, WILLPOWER, AWARENESS, ABILITY_CODE, FEAT_CODE, IMAGE)
values ('Jonas the Kind', 'ToC', 'Healer', 'hero.jonas.toc', 4, 8, 4, 'Grey', 2, 3, 4, 2, 'hero.jonas.toc.ability', 'hero.jonas.toc.feat', 'jonas.toc.jpg');</v>
      </c>
    </row>
    <row r="290" spans="1:20" ht="15.75" x14ac:dyDescent="0.25">
      <c r="A290" s="1">
        <v>3</v>
      </c>
      <c r="B290" s="5" t="s">
        <v>362</v>
      </c>
      <c r="C290" t="s">
        <v>375</v>
      </c>
      <c r="D290" t="s">
        <v>0</v>
      </c>
      <c r="E290" t="str">
        <f t="shared" si="64"/>
        <v>hero.krutsbeck.toc</v>
      </c>
      <c r="F290">
        <v>3</v>
      </c>
      <c r="G290">
        <v>12</v>
      </c>
      <c r="H290">
        <v>3</v>
      </c>
      <c r="I290" t="s">
        <v>18</v>
      </c>
      <c r="J290">
        <v>4</v>
      </c>
      <c r="K290">
        <v>2</v>
      </c>
      <c r="L290">
        <v>3</v>
      </c>
      <c r="M290">
        <v>2</v>
      </c>
      <c r="N290" t="str">
        <f t="shared" si="65"/>
        <v>hero.krutsbeck.toc.ability</v>
      </c>
      <c r="O290" t="str">
        <f t="shared" si="66"/>
        <v>hero.krutsbeck.toc.feat</v>
      </c>
      <c r="P290" t="str">
        <f t="shared" si="67"/>
        <v>krutsbeck.toc.jpg</v>
      </c>
      <c r="R290" s="5" t="s">
        <v>362</v>
      </c>
      <c r="T290" t="str">
        <f t="shared" si="68"/>
        <v>insert into HERO (NAME, EXPANSION, ARCHETYPE, MESSAGE_CODE, SPEED, HEALTH, STAMINA, DEFENSE, MIGHT, KNOWLEDGE, WILLPOWER, AWARENESS, ABILITY_CODE, FEAT_CODE, IMAGE)
values ('Krutsbeck', 'ToC', 'Warrior', 'hero.krutsbeck.toc', 3, 12, 3, 'Grey', 4, 2, 3, 2, 'hero.krutsbeck.toc.ability', 'hero.krutsbeck.toc.feat', 'krutsbeck.toc.jpg');</v>
      </c>
    </row>
    <row r="291" spans="1:20" ht="15.75" x14ac:dyDescent="0.25">
      <c r="A291" s="1">
        <v>4</v>
      </c>
      <c r="B291" s="5" t="s">
        <v>356</v>
      </c>
      <c r="C291" t="s">
        <v>375</v>
      </c>
      <c r="D291" t="s">
        <v>2</v>
      </c>
      <c r="E291" t="str">
        <f t="shared" si="64"/>
        <v>hero.zyla.toc</v>
      </c>
      <c r="F291">
        <v>4</v>
      </c>
      <c r="G291">
        <v>8</v>
      </c>
      <c r="H291">
        <v>5</v>
      </c>
      <c r="I291" t="s">
        <v>18</v>
      </c>
      <c r="J291">
        <v>1</v>
      </c>
      <c r="K291">
        <v>4</v>
      </c>
      <c r="L291">
        <v>3</v>
      </c>
      <c r="M291">
        <v>3</v>
      </c>
      <c r="N291" t="str">
        <f t="shared" si="65"/>
        <v>hero.zyla.toc.ability</v>
      </c>
      <c r="O291" t="str">
        <f t="shared" si="66"/>
        <v>hero.zyla.toc.feat</v>
      </c>
      <c r="P291" t="str">
        <f t="shared" si="67"/>
        <v>zyla.toc.jpg</v>
      </c>
      <c r="R291" s="5" t="s">
        <v>356</v>
      </c>
      <c r="T291" t="str">
        <f t="shared" si="68"/>
        <v>insert into HERO (NAME, EXPANSION, ARCHETYPE, MESSAGE_CODE, SPEED, HEALTH, STAMINA, DEFENSE, MIGHT, KNOWLEDGE, WILLPOWER, AWARENESS, ABILITY_CODE, FEAT_CODE, IMAGE)
values ('Zyla', 'ToC', 'Mage', 'hero.zyla.toc', 4, 8, 5, 'Grey', 1, 4, 3, 3, 'hero.zyla.toc.ability', 'hero.zyla.toc.feat', 'zyla.toc.jpg');</v>
      </c>
    </row>
    <row r="293" spans="1:20" x14ac:dyDescent="0.25">
      <c r="A293" t="s">
        <v>47</v>
      </c>
      <c r="B293" s="2" t="s">
        <v>5</v>
      </c>
      <c r="C293" s="1" t="s">
        <v>6</v>
      </c>
      <c r="D293" t="s">
        <v>4</v>
      </c>
      <c r="E293" t="s">
        <v>42</v>
      </c>
    </row>
    <row r="294" spans="1:20" x14ac:dyDescent="0.25">
      <c r="B294" t="s">
        <v>158</v>
      </c>
      <c r="C294" t="str">
        <f t="shared" ref="C294:C301" si="69">LOWER(A$293)&amp;"."&amp;LOWER(F294)</f>
        <v>class.berserker</v>
      </c>
      <c r="D294" t="s">
        <v>0</v>
      </c>
      <c r="E294" t="s">
        <v>63</v>
      </c>
      <c r="F294" t="s">
        <v>158</v>
      </c>
      <c r="K294" t="str">
        <f>"insert into "&amp;A$293&amp;" ("&amp;B$293&amp;", "&amp;C$293&amp;", "&amp;D$293&amp;", "&amp;E$293&amp;")
values ('"&amp;B294&amp;"', '"&amp;C294&amp;"', '"&amp;D294&amp;"', '"&amp;E294&amp;"');"</f>
        <v>insert into CLASS (NAME, MESSAGE_CODE, ARCHETYPE, EXPANSION)
values ('Berserker', 'class.berserker', 'Warrior', 'D2E');</v>
      </c>
    </row>
    <row r="295" spans="1:20" x14ac:dyDescent="0.25">
      <c r="B295" t="s">
        <v>164</v>
      </c>
      <c r="C295" t="str">
        <f t="shared" si="69"/>
        <v>class.disciple</v>
      </c>
      <c r="D295" t="s">
        <v>1</v>
      </c>
      <c r="E295" t="s">
        <v>63</v>
      </c>
      <c r="F295" t="s">
        <v>164</v>
      </c>
      <c r="K295" t="str">
        <f t="shared" ref="K295:K315" si="70">"insert into "&amp;A$293&amp;" ("&amp;B$293&amp;", "&amp;C$293&amp;", "&amp;D$293&amp;", "&amp;E$293&amp;")
values ('"&amp;B295&amp;"', '"&amp;C295&amp;"', '"&amp;D295&amp;"', '"&amp;E295&amp;"');"</f>
        <v>insert into CLASS (NAME, MESSAGE_CODE, ARCHETYPE, EXPANSION)
values ('Disciple', 'class.disciple', 'Healer', 'D2E');</v>
      </c>
    </row>
    <row r="296" spans="1:20" x14ac:dyDescent="0.25">
      <c r="B296" t="s">
        <v>159</v>
      </c>
      <c r="C296" t="str">
        <f t="shared" si="69"/>
        <v>class.knight</v>
      </c>
      <c r="D296" t="s">
        <v>0</v>
      </c>
      <c r="E296" t="s">
        <v>63</v>
      </c>
      <c r="F296" t="s">
        <v>159</v>
      </c>
      <c r="K296" t="str">
        <f t="shared" si="70"/>
        <v>insert into CLASS (NAME, MESSAGE_CODE, ARCHETYPE, EXPANSION)
values ('Knight', 'class.knight', 'Warrior', 'D2E');</v>
      </c>
    </row>
    <row r="297" spans="1:20" x14ac:dyDescent="0.25">
      <c r="B297" t="s">
        <v>163</v>
      </c>
      <c r="C297" t="str">
        <f t="shared" si="69"/>
        <v>class.necromancer</v>
      </c>
      <c r="D297" t="s">
        <v>2</v>
      </c>
      <c r="E297" t="s">
        <v>63</v>
      </c>
      <c r="F297" t="s">
        <v>163</v>
      </c>
      <c r="K297" t="str">
        <f t="shared" si="70"/>
        <v>insert into CLASS (NAME, MESSAGE_CODE, ARCHETYPE, EXPANSION)
values ('Necromancer', 'class.necromancer', 'Mage', 'D2E');</v>
      </c>
    </row>
    <row r="298" spans="1:20" x14ac:dyDescent="0.25">
      <c r="B298" t="s">
        <v>162</v>
      </c>
      <c r="C298" t="str">
        <f t="shared" si="69"/>
        <v>class.runemaster</v>
      </c>
      <c r="D298" t="s">
        <v>2</v>
      </c>
      <c r="E298" t="s">
        <v>63</v>
      </c>
      <c r="F298" t="s">
        <v>162</v>
      </c>
      <c r="K298" t="str">
        <f t="shared" si="70"/>
        <v>insert into CLASS (NAME, MESSAGE_CODE, ARCHETYPE, EXPANSION)
values ('Runemaster', 'class.runemaster', 'Mage', 'D2E');</v>
      </c>
    </row>
    <row r="299" spans="1:20" x14ac:dyDescent="0.25">
      <c r="B299" t="s">
        <v>165</v>
      </c>
      <c r="C299" t="str">
        <f t="shared" si="69"/>
        <v>class.spiritspeaker</v>
      </c>
      <c r="D299" t="s">
        <v>1</v>
      </c>
      <c r="E299" t="s">
        <v>63</v>
      </c>
      <c r="F299" t="s">
        <v>165</v>
      </c>
      <c r="K299" t="str">
        <f t="shared" si="70"/>
        <v>insert into CLASS (NAME, MESSAGE_CODE, ARCHETYPE, EXPANSION)
values ('Spiritspeaker', 'class.spiritspeaker', 'Healer', 'D2E');</v>
      </c>
    </row>
    <row r="300" spans="1:20" x14ac:dyDescent="0.25">
      <c r="B300" t="s">
        <v>160</v>
      </c>
      <c r="C300" t="str">
        <f t="shared" si="69"/>
        <v>class.thief</v>
      </c>
      <c r="D300" t="s">
        <v>3</v>
      </c>
      <c r="E300" t="s">
        <v>63</v>
      </c>
      <c r="F300" t="s">
        <v>160</v>
      </c>
      <c r="K300" t="str">
        <f t="shared" si="70"/>
        <v>insert into CLASS (NAME, MESSAGE_CODE, ARCHETYPE, EXPANSION)
values ('Thief', 'class.thief', 'Scout', 'D2E');</v>
      </c>
    </row>
    <row r="301" spans="1:20" x14ac:dyDescent="0.25">
      <c r="B301" t="s">
        <v>161</v>
      </c>
      <c r="C301" t="str">
        <f t="shared" si="69"/>
        <v>class.wildlander</v>
      </c>
      <c r="D301" t="s">
        <v>3</v>
      </c>
      <c r="E301" t="s">
        <v>63</v>
      </c>
      <c r="F301" t="s">
        <v>161</v>
      </c>
      <c r="K301" t="str">
        <f t="shared" si="70"/>
        <v>insert into CLASS (NAME, MESSAGE_CODE, ARCHETYPE, EXPANSION)
values ('Wildlander', 'class.wildlander', 'Scout', 'D2E');</v>
      </c>
    </row>
    <row r="302" spans="1:20" x14ac:dyDescent="0.25">
      <c r="B302" t="s">
        <v>166</v>
      </c>
      <c r="C302" t="str">
        <f t="shared" ref="C302:C303" si="71">LOWER(A$293)&amp;"."&amp;LOWER(F302)</f>
        <v>class.champion</v>
      </c>
      <c r="D302" t="s">
        <v>0</v>
      </c>
      <c r="E302" t="s">
        <v>71</v>
      </c>
      <c r="F302" t="s">
        <v>166</v>
      </c>
      <c r="K302" t="str">
        <f t="shared" si="70"/>
        <v>insert into CLASS (NAME, MESSAGE_CODE, ARCHETYPE, EXPANSION)
values ('Champion', 'class.champion', 'Warrior', 'LotW');</v>
      </c>
    </row>
    <row r="303" spans="1:20" x14ac:dyDescent="0.25">
      <c r="B303" t="s">
        <v>167</v>
      </c>
      <c r="C303" t="str">
        <f t="shared" si="71"/>
        <v>class.geomancer</v>
      </c>
      <c r="D303" t="s">
        <v>2</v>
      </c>
      <c r="E303" t="s">
        <v>71</v>
      </c>
      <c r="F303" t="s">
        <v>167</v>
      </c>
      <c r="K303" t="str">
        <f t="shared" si="70"/>
        <v>insert into CLASS (NAME, MESSAGE_CODE, ARCHETYPE, EXPANSION)
values ('Geomancer', 'class.geomancer', 'Mage', 'LotW');</v>
      </c>
    </row>
    <row r="304" spans="1:20" x14ac:dyDescent="0.25">
      <c r="B304" t="s">
        <v>171</v>
      </c>
      <c r="C304" t="str">
        <f t="shared" ref="C304:C315" si="72">LOWER(A$293)&amp;"."&amp;LOWER(F304)</f>
        <v>class.apothecary</v>
      </c>
      <c r="D304" t="s">
        <v>1</v>
      </c>
      <c r="E304" t="s">
        <v>64</v>
      </c>
      <c r="F304" t="s">
        <v>171</v>
      </c>
      <c r="K304" t="str">
        <f t="shared" si="70"/>
        <v>insert into CLASS (NAME, MESSAGE_CODE, ARCHETYPE, EXPANSION)
values ('Apothecary', 'class.apothecary', 'Healer', 'LoR');</v>
      </c>
    </row>
    <row r="305" spans="1:11" x14ac:dyDescent="0.25">
      <c r="B305" t="s">
        <v>168</v>
      </c>
      <c r="C305" t="str">
        <f t="shared" si="72"/>
        <v>class.beastmaster</v>
      </c>
      <c r="D305" t="s">
        <v>0</v>
      </c>
      <c r="E305" t="s">
        <v>64</v>
      </c>
      <c r="F305" t="s">
        <v>168</v>
      </c>
      <c r="K305" t="str">
        <f t="shared" si="70"/>
        <v>insert into CLASS (NAME, MESSAGE_CODE, ARCHETYPE, EXPANSION)
values ('Beastmaster', 'class.beastmaster', 'Warrior', 'LoR');</v>
      </c>
    </row>
    <row r="306" spans="1:11" x14ac:dyDescent="0.25">
      <c r="B306" t="s">
        <v>170</v>
      </c>
      <c r="C306" t="str">
        <f t="shared" si="72"/>
        <v>class.hexer</v>
      </c>
      <c r="D306" t="s">
        <v>2</v>
      </c>
      <c r="E306" t="s">
        <v>64</v>
      </c>
      <c r="F306" t="s">
        <v>170</v>
      </c>
      <c r="K306" t="str">
        <f t="shared" si="70"/>
        <v>insert into CLASS (NAME, MESSAGE_CODE, ARCHETYPE, EXPANSION)
values ('Hexer', 'class.hexer', 'Mage', 'LoR');</v>
      </c>
    </row>
    <row r="307" spans="1:11" x14ac:dyDescent="0.25">
      <c r="B307" t="s">
        <v>169</v>
      </c>
      <c r="C307" t="str">
        <f t="shared" si="72"/>
        <v>class.treasurehunter</v>
      </c>
      <c r="D307" t="s">
        <v>3</v>
      </c>
      <c r="E307" t="s">
        <v>64</v>
      </c>
      <c r="F307" t="s">
        <v>172</v>
      </c>
      <c r="K307" t="str">
        <f t="shared" si="70"/>
        <v>insert into CLASS (NAME, MESSAGE_CODE, ARCHETYPE, EXPANSION)
values ('Treasure Hunter', 'class.treasurehunter', 'Scout', 'LoR');</v>
      </c>
    </row>
    <row r="308" spans="1:11" x14ac:dyDescent="0.25">
      <c r="B308" t="s">
        <v>175</v>
      </c>
      <c r="C308" t="str">
        <f t="shared" si="72"/>
        <v>class.prophet</v>
      </c>
      <c r="D308" t="s">
        <v>1</v>
      </c>
      <c r="E308" t="s">
        <v>72</v>
      </c>
      <c r="F308" t="s">
        <v>175</v>
      </c>
      <c r="K308" t="str">
        <f t="shared" si="70"/>
        <v>insert into CLASS (NAME, MESSAGE_CODE, ARCHETYPE, EXPANSION)
values ('Prophet', 'class.prophet', 'Healer', 'TT');</v>
      </c>
    </row>
    <row r="309" spans="1:11" x14ac:dyDescent="0.25">
      <c r="B309" t="s">
        <v>174</v>
      </c>
      <c r="C309" t="str">
        <f t="shared" si="72"/>
        <v>class.stalker</v>
      </c>
      <c r="D309" t="s">
        <v>3</v>
      </c>
      <c r="E309" t="s">
        <v>72</v>
      </c>
      <c r="F309" t="s">
        <v>174</v>
      </c>
      <c r="K309" t="str">
        <f t="shared" si="70"/>
        <v>insert into CLASS (NAME, MESSAGE_CODE, ARCHETYPE, EXPANSION)
values ('Stalker', 'class.stalker', 'Scout', 'TT');</v>
      </c>
    </row>
    <row r="310" spans="1:11" x14ac:dyDescent="0.25">
      <c r="B310" t="s">
        <v>178</v>
      </c>
      <c r="C310" t="str">
        <f t="shared" si="72"/>
        <v>class.bard</v>
      </c>
      <c r="D310" t="s">
        <v>1</v>
      </c>
      <c r="E310" t="s">
        <v>66</v>
      </c>
      <c r="F310" t="s">
        <v>178</v>
      </c>
      <c r="K310" t="str">
        <f t="shared" si="70"/>
        <v>insert into CLASS (NAME, MESSAGE_CODE, ARCHETYPE, EXPANSION)
values ('Bard', 'class.bard', 'Healer', 'SoN');</v>
      </c>
    </row>
    <row r="311" spans="1:11" x14ac:dyDescent="0.25">
      <c r="B311" t="s">
        <v>177</v>
      </c>
      <c r="C311" t="str">
        <f t="shared" si="72"/>
        <v>class.conjurer</v>
      </c>
      <c r="D311" t="s">
        <v>2</v>
      </c>
      <c r="E311" t="s">
        <v>66</v>
      </c>
      <c r="F311" t="s">
        <v>177</v>
      </c>
      <c r="K311" t="str">
        <f t="shared" si="70"/>
        <v>insert into CLASS (NAME, MESSAGE_CODE, ARCHETYPE, EXPANSION)
values ('Conjurer', 'class.conjurer', 'Mage', 'SoN');</v>
      </c>
    </row>
    <row r="312" spans="1:11" x14ac:dyDescent="0.25">
      <c r="B312" t="s">
        <v>176</v>
      </c>
      <c r="C312" t="str">
        <f t="shared" si="72"/>
        <v>class.shadowwalker</v>
      </c>
      <c r="D312" t="s">
        <v>3</v>
      </c>
      <c r="E312" t="s">
        <v>66</v>
      </c>
      <c r="F312" t="s">
        <v>181</v>
      </c>
      <c r="K312" t="str">
        <f t="shared" si="70"/>
        <v>insert into CLASS (NAME, MESSAGE_CODE, ARCHETYPE, EXPANSION)
values ('Shadow Walker', 'class.shadowwalker', 'Scout', 'SoN');</v>
      </c>
    </row>
    <row r="313" spans="1:11" x14ac:dyDescent="0.25">
      <c r="B313" t="s">
        <v>173</v>
      </c>
      <c r="C313" t="str">
        <f t="shared" si="72"/>
        <v>class.skirmisher</v>
      </c>
      <c r="D313" t="s">
        <v>0</v>
      </c>
      <c r="E313" t="s">
        <v>66</v>
      </c>
      <c r="F313" t="s">
        <v>173</v>
      </c>
      <c r="K313" t="str">
        <f t="shared" si="70"/>
        <v>insert into CLASS (NAME, MESSAGE_CODE, ARCHETYPE, EXPANSION)
values ('Skirmisher', 'class.skirmisher', 'Warrior', 'SoN');</v>
      </c>
    </row>
    <row r="314" spans="1:11" x14ac:dyDescent="0.25">
      <c r="B314" t="s">
        <v>180</v>
      </c>
      <c r="C314" t="str">
        <f t="shared" si="72"/>
        <v>class.bountyhunter</v>
      </c>
      <c r="D314" t="s">
        <v>3</v>
      </c>
      <c r="E314" t="s">
        <v>67</v>
      </c>
      <c r="F314" t="s">
        <v>182</v>
      </c>
      <c r="K314" t="str">
        <f t="shared" si="70"/>
        <v>insert into CLASS (NAME, MESSAGE_CODE, ARCHETYPE, EXPANSION)
values ('Bounty Hunter', 'class.bountyhunter', 'Scout', 'MoR');</v>
      </c>
    </row>
    <row r="315" spans="1:11" x14ac:dyDescent="0.25">
      <c r="B315" t="s">
        <v>179</v>
      </c>
      <c r="C315" t="str">
        <f t="shared" si="72"/>
        <v>class.marshal</v>
      </c>
      <c r="D315" t="s">
        <v>0</v>
      </c>
      <c r="E315" t="s">
        <v>67</v>
      </c>
      <c r="F315" t="s">
        <v>179</v>
      </c>
      <c r="K315" t="str">
        <f t="shared" si="70"/>
        <v>insert into CLASS (NAME, MESSAGE_CODE, ARCHETYPE, EXPANSION)
values ('Marshal', 'class.marshal', 'Warrior', 'MoR');</v>
      </c>
    </row>
    <row r="318" spans="1:11" x14ac:dyDescent="0.25">
      <c r="A318" t="s">
        <v>46</v>
      </c>
      <c r="B318" s="2" t="s">
        <v>5</v>
      </c>
      <c r="C318" s="3" t="s">
        <v>47</v>
      </c>
      <c r="D318" s="1" t="s">
        <v>6</v>
      </c>
      <c r="E318" t="s">
        <v>44</v>
      </c>
      <c r="F318" t="s">
        <v>303</v>
      </c>
      <c r="G318" t="s">
        <v>45</v>
      </c>
    </row>
    <row r="319" spans="1:11" x14ac:dyDescent="0.25">
      <c r="B319" s="4" t="s">
        <v>183</v>
      </c>
      <c r="C319" t="s">
        <v>158</v>
      </c>
      <c r="D319" t="str">
        <f>LOWER(B$318)&amp;"."&amp;LOWER(I319)&amp;"."&amp;LOWER(H319)</f>
        <v>name.berserker.rage</v>
      </c>
      <c r="E319">
        <v>0</v>
      </c>
      <c r="F319" t="str">
        <f>LOWER(B$318)&amp;"."&amp;LOWER(I319)&amp;"."&amp;LOWER(H319)&amp;".rule"</f>
        <v>name.berserker.rage.rule</v>
      </c>
      <c r="G319">
        <v>1</v>
      </c>
      <c r="H319" s="4" t="s">
        <v>183</v>
      </c>
      <c r="I319" t="s">
        <v>158</v>
      </c>
      <c r="J319">
        <f>LEN(F319)</f>
        <v>24</v>
      </c>
      <c r="K319" t="str">
        <f>"insert into "&amp;A$318&amp;" ("&amp;B$318&amp;", "&amp;C$318&amp;", "&amp;D$318&amp;", "&amp;E$318&amp;", "&amp;F$318&amp;", "&amp;G$318&amp;")
values ('"&amp;B319&amp;"', '"&amp;C319&amp;"', '"&amp;D319&amp;"', "&amp;E319&amp;", '"&amp;F319&amp;"','"&amp;G319&amp;"');"</f>
        <v>insert into SKILL (NAME, CLASS, MESSAGE_CODE, EXPERIENCE, RULE_CODE, COST)
values ('Rage', 'Berserker', 'name.berserker.rage', 0, 'name.berserker.rage.rule','1');</v>
      </c>
    </row>
    <row r="320" spans="1:11" x14ac:dyDescent="0.25">
      <c r="B320" s="4" t="s">
        <v>185</v>
      </c>
      <c r="C320" t="s">
        <v>158</v>
      </c>
      <c r="D320" t="str">
        <f t="shared" ref="D320:D383" si="73">LOWER(B$318)&amp;"."&amp;LOWER(I320)&amp;"."&amp;LOWER(H320)</f>
        <v>name.berserker.brute</v>
      </c>
      <c r="E320">
        <v>1</v>
      </c>
      <c r="F320" t="str">
        <f t="shared" ref="F320:F383" si="74">LOWER(B$318)&amp;"."&amp;LOWER(I320)&amp;"."&amp;LOWER(H320)&amp;".rule"</f>
        <v>name.berserker.brute.rule</v>
      </c>
      <c r="G320">
        <v>0</v>
      </c>
      <c r="H320" s="4" t="s">
        <v>185</v>
      </c>
      <c r="I320" t="s">
        <v>158</v>
      </c>
      <c r="J320">
        <f t="shared" ref="J320:J363" si="75">LEN(F320)</f>
        <v>25</v>
      </c>
      <c r="K320" t="str">
        <f t="shared" ref="K320:K383" si="76">"insert into "&amp;A$318&amp;" ("&amp;B$318&amp;", "&amp;C$318&amp;", "&amp;D$318&amp;", "&amp;E$318&amp;", "&amp;F$318&amp;", "&amp;G$318&amp;")
values ('"&amp;B320&amp;"', '"&amp;C320&amp;"', '"&amp;D320&amp;"', "&amp;E320&amp;", '"&amp;F320&amp;"','"&amp;G320&amp;"');"</f>
        <v>insert into SKILL (NAME, CLASS, MESSAGE_CODE, EXPERIENCE, RULE_CODE, COST)
values ('Brute', 'Berserker', 'name.berserker.brute', 1, 'name.berserker.brute.rule','0');</v>
      </c>
    </row>
    <row r="321" spans="2:11" x14ac:dyDescent="0.25">
      <c r="B321" s="4" t="s">
        <v>186</v>
      </c>
      <c r="C321" t="s">
        <v>158</v>
      </c>
      <c r="D321" t="str">
        <f t="shared" si="73"/>
        <v>name.berserker.counterattack</v>
      </c>
      <c r="E321">
        <v>1</v>
      </c>
      <c r="F321" t="str">
        <f t="shared" si="74"/>
        <v>name.berserker.counterattack.rule</v>
      </c>
      <c r="G321">
        <v>1</v>
      </c>
      <c r="H321" s="4" t="s">
        <v>193</v>
      </c>
      <c r="I321" t="s">
        <v>158</v>
      </c>
      <c r="J321">
        <f t="shared" si="75"/>
        <v>33</v>
      </c>
      <c r="K321" t="str">
        <f t="shared" si="76"/>
        <v>insert into SKILL (NAME, CLASS, MESSAGE_CODE, EXPERIENCE, RULE_CODE, COST)
values ('Counter Attack', 'Berserker', 'name.berserker.counterattack', 1, 'name.berserker.counterattack.rule','1');</v>
      </c>
    </row>
    <row r="322" spans="2:11" x14ac:dyDescent="0.25">
      <c r="B322" s="4" t="s">
        <v>187</v>
      </c>
      <c r="C322" t="s">
        <v>158</v>
      </c>
      <c r="D322" t="str">
        <f t="shared" si="73"/>
        <v>name.berserker.cripple</v>
      </c>
      <c r="E322">
        <v>1</v>
      </c>
      <c r="F322" t="str">
        <f t="shared" si="74"/>
        <v>name.berserker.cripple.rule</v>
      </c>
      <c r="G322">
        <v>2</v>
      </c>
      <c r="H322" s="4" t="s">
        <v>187</v>
      </c>
      <c r="I322" t="s">
        <v>158</v>
      </c>
      <c r="J322">
        <f t="shared" si="75"/>
        <v>27</v>
      </c>
      <c r="K322" t="str">
        <f t="shared" si="76"/>
        <v>insert into SKILL (NAME, CLASS, MESSAGE_CODE, EXPERIENCE, RULE_CODE, COST)
values ('Cripple', 'Berserker', 'name.berserker.cripple', 1, 'name.berserker.cripple.rule','2');</v>
      </c>
    </row>
    <row r="323" spans="2:11" x14ac:dyDescent="0.25">
      <c r="B323" s="4" t="s">
        <v>188</v>
      </c>
      <c r="C323" t="s">
        <v>158</v>
      </c>
      <c r="D323" t="str">
        <f t="shared" si="73"/>
        <v>name.berserker.charge</v>
      </c>
      <c r="E323">
        <v>2</v>
      </c>
      <c r="F323" t="str">
        <f t="shared" si="74"/>
        <v>name.berserker.charge.rule</v>
      </c>
      <c r="G323">
        <v>2</v>
      </c>
      <c r="H323" s="4" t="s">
        <v>188</v>
      </c>
      <c r="I323" t="s">
        <v>158</v>
      </c>
      <c r="J323">
        <f t="shared" si="75"/>
        <v>26</v>
      </c>
      <c r="K323" t="str">
        <f t="shared" si="76"/>
        <v>insert into SKILL (NAME, CLASS, MESSAGE_CODE, EXPERIENCE, RULE_CODE, COST)
values ('Charge', 'Berserker', 'name.berserker.charge', 2, 'name.berserker.charge.rule','2');</v>
      </c>
    </row>
    <row r="324" spans="2:11" x14ac:dyDescent="0.25">
      <c r="B324" s="4" t="s">
        <v>189</v>
      </c>
      <c r="C324" t="s">
        <v>158</v>
      </c>
      <c r="D324" t="str">
        <f t="shared" si="73"/>
        <v>name.berserker.weaponmastery</v>
      </c>
      <c r="E324">
        <v>2</v>
      </c>
      <c r="F324" t="str">
        <f t="shared" si="74"/>
        <v>name.berserker.weaponmastery.rule</v>
      </c>
      <c r="G324">
        <v>0</v>
      </c>
      <c r="H324" s="4" t="s">
        <v>194</v>
      </c>
      <c r="I324" t="s">
        <v>158</v>
      </c>
      <c r="J324">
        <f t="shared" si="75"/>
        <v>33</v>
      </c>
      <c r="K324" t="str">
        <f t="shared" si="76"/>
        <v>insert into SKILL (NAME, CLASS, MESSAGE_CODE, EXPERIENCE, RULE_CODE, COST)
values ('Weapon Mastery', 'Berserker', 'name.berserker.weaponmastery', 2, 'name.berserker.weaponmastery.rule','0');</v>
      </c>
    </row>
    <row r="325" spans="2:11" x14ac:dyDescent="0.25">
      <c r="B325" s="4" t="s">
        <v>190</v>
      </c>
      <c r="C325" t="s">
        <v>158</v>
      </c>
      <c r="D325" t="str">
        <f t="shared" si="73"/>
        <v>name.berserker.whirlwind</v>
      </c>
      <c r="E325">
        <v>2</v>
      </c>
      <c r="F325" t="str">
        <f t="shared" si="74"/>
        <v>name.berserker.whirlwind.rule</v>
      </c>
      <c r="G325">
        <v>1</v>
      </c>
      <c r="H325" s="4" t="s">
        <v>190</v>
      </c>
      <c r="I325" t="s">
        <v>158</v>
      </c>
      <c r="J325">
        <f t="shared" si="75"/>
        <v>29</v>
      </c>
      <c r="K325" t="str">
        <f t="shared" si="76"/>
        <v>insert into SKILL (NAME, CLASS, MESSAGE_CODE, EXPERIENCE, RULE_CODE, COST)
values ('Whirlwind', 'Berserker', 'name.berserker.whirlwind', 2, 'name.berserker.whirlwind.rule','1');</v>
      </c>
    </row>
    <row r="326" spans="2:11" x14ac:dyDescent="0.25">
      <c r="B326" s="4" t="s">
        <v>191</v>
      </c>
      <c r="C326" t="s">
        <v>158</v>
      </c>
      <c r="D326" t="str">
        <f t="shared" si="73"/>
        <v>name.berserker.deathrage</v>
      </c>
      <c r="E326">
        <v>3</v>
      </c>
      <c r="F326" t="str">
        <f t="shared" si="74"/>
        <v>name.berserker.deathrage.rule</v>
      </c>
      <c r="G326">
        <v>2</v>
      </c>
      <c r="H326" s="4" t="s">
        <v>195</v>
      </c>
      <c r="I326" t="s">
        <v>158</v>
      </c>
      <c r="J326">
        <f t="shared" si="75"/>
        <v>29</v>
      </c>
      <c r="K326" t="str">
        <f t="shared" si="76"/>
        <v>insert into SKILL (NAME, CLASS, MESSAGE_CODE, EXPERIENCE, RULE_CODE, COST)
values ('Death Rage', 'Berserker', 'name.berserker.deathrage', 3, 'name.berserker.deathrage.rule','2');</v>
      </c>
    </row>
    <row r="327" spans="2:11" x14ac:dyDescent="0.25">
      <c r="B327" s="4" t="s">
        <v>192</v>
      </c>
      <c r="C327" t="s">
        <v>158</v>
      </c>
      <c r="D327" t="str">
        <f t="shared" si="73"/>
        <v>name.berserker.execute</v>
      </c>
      <c r="E327">
        <v>3</v>
      </c>
      <c r="F327" t="str">
        <f t="shared" si="74"/>
        <v>name.berserker.execute.rule</v>
      </c>
      <c r="G327" t="s">
        <v>184</v>
      </c>
      <c r="H327" s="4" t="s">
        <v>192</v>
      </c>
      <c r="I327" t="s">
        <v>158</v>
      </c>
      <c r="J327">
        <f t="shared" si="75"/>
        <v>27</v>
      </c>
      <c r="K327" t="str">
        <f t="shared" si="76"/>
        <v>insert into SKILL (NAME, CLASS, MESSAGE_CODE, EXPERIENCE, RULE_CODE, COST)
values ('Execute', 'Berserker', 'name.berserker.execute', 3, 'name.berserker.execute.rule','X');</v>
      </c>
    </row>
    <row r="328" spans="2:11" x14ac:dyDescent="0.25">
      <c r="B328" s="4" t="s">
        <v>196</v>
      </c>
      <c r="C328" t="s">
        <v>159</v>
      </c>
      <c r="D328" t="str">
        <f t="shared" si="73"/>
        <v>name.knight.oathofhonor</v>
      </c>
      <c r="E328">
        <v>0</v>
      </c>
      <c r="F328" t="str">
        <f t="shared" si="74"/>
        <v>name.knight.oathofhonor.rule</v>
      </c>
      <c r="G328">
        <v>1</v>
      </c>
      <c r="H328" s="4" t="s">
        <v>205</v>
      </c>
      <c r="I328" t="s">
        <v>159</v>
      </c>
      <c r="J328">
        <f t="shared" si="75"/>
        <v>28</v>
      </c>
      <c r="K328" t="str">
        <f t="shared" si="76"/>
        <v>insert into SKILL (NAME, CLASS, MESSAGE_CODE, EXPERIENCE, RULE_CODE, COST)
values ('Oath of Honor', 'Knight', 'name.knight.oathofhonor', 0, 'name.knight.oathofhonor.rule','1');</v>
      </c>
    </row>
    <row r="329" spans="2:11" x14ac:dyDescent="0.25">
      <c r="B329" s="4" t="s">
        <v>197</v>
      </c>
      <c r="C329" t="s">
        <v>159</v>
      </c>
      <c r="D329" t="str">
        <f t="shared" si="73"/>
        <v>name.knight.advance</v>
      </c>
      <c r="E329">
        <v>1</v>
      </c>
      <c r="F329" t="str">
        <f t="shared" si="74"/>
        <v>name.knight.advance.rule</v>
      </c>
      <c r="G329">
        <v>1</v>
      </c>
      <c r="H329" s="4" t="s">
        <v>197</v>
      </c>
      <c r="I329" t="s">
        <v>159</v>
      </c>
      <c r="J329">
        <f t="shared" si="75"/>
        <v>24</v>
      </c>
      <c r="K329" t="str">
        <f t="shared" si="76"/>
        <v>insert into SKILL (NAME, CLASS, MESSAGE_CODE, EXPERIENCE, RULE_CODE, COST)
values ('Advance', 'Knight', 'name.knight.advance', 1, 'name.knight.advance.rule','1');</v>
      </c>
    </row>
    <row r="330" spans="2:11" x14ac:dyDescent="0.25">
      <c r="B330" s="4" t="s">
        <v>198</v>
      </c>
      <c r="C330" t="s">
        <v>159</v>
      </c>
      <c r="D330" t="str">
        <f t="shared" si="73"/>
        <v>name.knight.challenge</v>
      </c>
      <c r="E330">
        <v>1</v>
      </c>
      <c r="F330" t="str">
        <f t="shared" si="74"/>
        <v>name.knight.challenge.rule</v>
      </c>
      <c r="G330">
        <v>0</v>
      </c>
      <c r="H330" s="4" t="s">
        <v>198</v>
      </c>
      <c r="I330" t="s">
        <v>159</v>
      </c>
      <c r="J330">
        <f t="shared" si="75"/>
        <v>26</v>
      </c>
      <c r="K330" t="str">
        <f t="shared" si="76"/>
        <v>insert into SKILL (NAME, CLASS, MESSAGE_CODE, EXPERIENCE, RULE_CODE, COST)
values ('Challenge', 'Knight', 'name.knight.challenge', 1, 'name.knight.challenge.rule','0');</v>
      </c>
    </row>
    <row r="331" spans="2:11" x14ac:dyDescent="0.25">
      <c r="B331" s="4" t="s">
        <v>199</v>
      </c>
      <c r="C331" t="s">
        <v>159</v>
      </c>
      <c r="D331" t="str">
        <f t="shared" si="73"/>
        <v>name.knight.defend</v>
      </c>
      <c r="E331">
        <v>1</v>
      </c>
      <c r="F331" t="str">
        <f t="shared" si="74"/>
        <v>name.knight.defend.rule</v>
      </c>
      <c r="G331">
        <v>1</v>
      </c>
      <c r="H331" s="4" t="s">
        <v>199</v>
      </c>
      <c r="I331" t="s">
        <v>159</v>
      </c>
      <c r="J331">
        <f t="shared" si="75"/>
        <v>23</v>
      </c>
      <c r="K331" t="str">
        <f t="shared" si="76"/>
        <v>insert into SKILL (NAME, CLASS, MESSAGE_CODE, EXPERIENCE, RULE_CODE, COST)
values ('Defend', 'Knight', 'name.knight.defend', 1, 'name.knight.defend.rule','1');</v>
      </c>
    </row>
    <row r="332" spans="2:11" x14ac:dyDescent="0.25">
      <c r="B332" s="4" t="s">
        <v>200</v>
      </c>
      <c r="C332" t="s">
        <v>159</v>
      </c>
      <c r="D332" t="str">
        <f t="shared" si="73"/>
        <v>name.knight.defensetraining</v>
      </c>
      <c r="E332">
        <v>2</v>
      </c>
      <c r="F332" t="str">
        <f t="shared" si="74"/>
        <v>name.knight.defensetraining.rule</v>
      </c>
      <c r="G332">
        <v>0</v>
      </c>
      <c r="H332" s="4" t="s">
        <v>206</v>
      </c>
      <c r="I332" t="s">
        <v>159</v>
      </c>
      <c r="J332">
        <f t="shared" si="75"/>
        <v>32</v>
      </c>
      <c r="K332" t="str">
        <f t="shared" si="76"/>
        <v>insert into SKILL (NAME, CLASS, MESSAGE_CODE, EXPERIENCE, RULE_CODE, COST)
values ('Defense Training', 'Knight', 'name.knight.defensetraining', 2, 'name.knight.defensetraining.rule','0');</v>
      </c>
    </row>
    <row r="333" spans="2:11" x14ac:dyDescent="0.25">
      <c r="B333" s="4" t="s">
        <v>201</v>
      </c>
      <c r="C333" t="s">
        <v>159</v>
      </c>
      <c r="D333" t="str">
        <f t="shared" si="73"/>
        <v>name.knight.guard</v>
      </c>
      <c r="E333">
        <v>2</v>
      </c>
      <c r="F333" t="str">
        <f t="shared" si="74"/>
        <v>name.knight.guard.rule</v>
      </c>
      <c r="G333">
        <v>2</v>
      </c>
      <c r="H333" s="4" t="s">
        <v>201</v>
      </c>
      <c r="I333" t="s">
        <v>159</v>
      </c>
      <c r="J333">
        <f t="shared" si="75"/>
        <v>22</v>
      </c>
      <c r="K333" t="str">
        <f t="shared" si="76"/>
        <v>insert into SKILL (NAME, CLASS, MESSAGE_CODE, EXPERIENCE, RULE_CODE, COST)
values ('Guard', 'Knight', 'name.knight.guard', 2, 'name.knight.guard.rule','2');</v>
      </c>
    </row>
    <row r="334" spans="2:11" x14ac:dyDescent="0.25">
      <c r="B334" s="4" t="s">
        <v>202</v>
      </c>
      <c r="C334" t="s">
        <v>159</v>
      </c>
      <c r="D334" t="str">
        <f t="shared" si="73"/>
        <v>name.knight.shieldslam</v>
      </c>
      <c r="E334">
        <v>2</v>
      </c>
      <c r="F334" t="str">
        <f t="shared" si="74"/>
        <v>name.knight.shieldslam.rule</v>
      </c>
      <c r="G334">
        <v>0</v>
      </c>
      <c r="H334" s="4" t="s">
        <v>207</v>
      </c>
      <c r="I334" t="s">
        <v>159</v>
      </c>
      <c r="J334">
        <f t="shared" si="75"/>
        <v>27</v>
      </c>
      <c r="K334" t="str">
        <f t="shared" si="76"/>
        <v>insert into SKILL (NAME, CLASS, MESSAGE_CODE, EXPERIENCE, RULE_CODE, COST)
values ('Shield Slam', 'Knight', 'name.knight.shieldslam', 2, 'name.knight.shieldslam.rule','0');</v>
      </c>
    </row>
    <row r="335" spans="2:11" x14ac:dyDescent="0.25">
      <c r="B335" s="4" t="s">
        <v>203</v>
      </c>
      <c r="C335" t="s">
        <v>159</v>
      </c>
      <c r="D335" t="str">
        <f t="shared" si="73"/>
        <v>name.knight.inspiration</v>
      </c>
      <c r="E335">
        <v>3</v>
      </c>
      <c r="F335" t="str">
        <f t="shared" si="74"/>
        <v>name.knight.inspiration.rule</v>
      </c>
      <c r="G335">
        <v>0</v>
      </c>
      <c r="H335" s="4" t="s">
        <v>203</v>
      </c>
      <c r="I335" t="s">
        <v>159</v>
      </c>
      <c r="J335">
        <f t="shared" si="75"/>
        <v>28</v>
      </c>
      <c r="K335" t="str">
        <f t="shared" si="76"/>
        <v>insert into SKILL (NAME, CLASS, MESSAGE_CODE, EXPERIENCE, RULE_CODE, COST)
values ('Inspiration', 'Knight', 'name.knight.inspiration', 3, 'name.knight.inspiration.rule','0');</v>
      </c>
    </row>
    <row r="336" spans="2:11" x14ac:dyDescent="0.25">
      <c r="B336" s="4" t="s">
        <v>204</v>
      </c>
      <c r="C336" t="s">
        <v>159</v>
      </c>
      <c r="D336" t="str">
        <f t="shared" si="73"/>
        <v>name.knight.stalwart</v>
      </c>
      <c r="E336">
        <v>3</v>
      </c>
      <c r="F336" t="str">
        <f t="shared" si="74"/>
        <v>name.knight.stalwart.rule</v>
      </c>
      <c r="G336">
        <v>0</v>
      </c>
      <c r="H336" s="4" t="s">
        <v>204</v>
      </c>
      <c r="I336" t="s">
        <v>159</v>
      </c>
      <c r="J336">
        <f t="shared" si="75"/>
        <v>25</v>
      </c>
      <c r="K336" t="str">
        <f t="shared" si="76"/>
        <v>insert into SKILL (NAME, CLASS, MESSAGE_CODE, EXPERIENCE, RULE_CODE, COST)
values ('Stalwart', 'Knight', 'name.knight.stalwart', 3, 'name.knight.stalwart.rule','0');</v>
      </c>
    </row>
    <row r="337" spans="2:11" x14ac:dyDescent="0.25">
      <c r="B337" s="4" t="s">
        <v>208</v>
      </c>
      <c r="C337" t="s">
        <v>160</v>
      </c>
      <c r="D337" t="str">
        <f t="shared" si="73"/>
        <v>name.thief.greedy</v>
      </c>
      <c r="E337">
        <v>0</v>
      </c>
      <c r="F337" t="str">
        <f t="shared" si="74"/>
        <v>name.thief.greedy.rule</v>
      </c>
      <c r="G337">
        <v>1</v>
      </c>
      <c r="H337" s="4" t="s">
        <v>208</v>
      </c>
      <c r="I337" t="s">
        <v>160</v>
      </c>
      <c r="J337">
        <f t="shared" si="75"/>
        <v>22</v>
      </c>
      <c r="K337" t="str">
        <f t="shared" si="76"/>
        <v>insert into SKILL (NAME, CLASS, MESSAGE_CODE, EXPERIENCE, RULE_CODE, COST)
values ('Greedy', 'Thief', 'name.thief.greedy', 0, 'name.thief.greedy.rule','1');</v>
      </c>
    </row>
    <row r="338" spans="2:11" x14ac:dyDescent="0.25">
      <c r="B338" s="4" t="s">
        <v>209</v>
      </c>
      <c r="C338" t="s">
        <v>160</v>
      </c>
      <c r="D338" t="str">
        <f t="shared" si="73"/>
        <v>name.thief.appraisal</v>
      </c>
      <c r="E338">
        <v>1</v>
      </c>
      <c r="F338" t="str">
        <f t="shared" si="74"/>
        <v>name.thief.appraisal.rule</v>
      </c>
      <c r="G338">
        <v>0</v>
      </c>
      <c r="H338" s="4" t="s">
        <v>209</v>
      </c>
      <c r="I338" t="s">
        <v>160</v>
      </c>
      <c r="J338">
        <f t="shared" si="75"/>
        <v>25</v>
      </c>
      <c r="K338" t="str">
        <f t="shared" si="76"/>
        <v>insert into SKILL (NAME, CLASS, MESSAGE_CODE, EXPERIENCE, RULE_CODE, COST)
values ('Appraisal', 'Thief', 'name.thief.appraisal', 1, 'name.thief.appraisal.rule','0');</v>
      </c>
    </row>
    <row r="339" spans="2:11" x14ac:dyDescent="0.25">
      <c r="B339" s="4" t="s">
        <v>210</v>
      </c>
      <c r="C339" t="s">
        <v>160</v>
      </c>
      <c r="D339" t="str">
        <f t="shared" si="73"/>
        <v>name.thief.dirtytricks</v>
      </c>
      <c r="E339">
        <v>1</v>
      </c>
      <c r="F339" t="str">
        <f t="shared" si="74"/>
        <v>name.thief.dirtytricks.rule</v>
      </c>
      <c r="G339">
        <v>1</v>
      </c>
      <c r="H339" s="4" t="s">
        <v>217</v>
      </c>
      <c r="I339" t="s">
        <v>160</v>
      </c>
      <c r="J339">
        <f t="shared" si="75"/>
        <v>27</v>
      </c>
      <c r="K339" t="str">
        <f t="shared" si="76"/>
        <v>insert into SKILL (NAME, CLASS, MESSAGE_CODE, EXPERIENCE, RULE_CODE, COST)
values ('Dirty Tricks', 'Thief', 'name.thief.dirtytricks', 1, 'name.thief.dirtytricks.rule','1');</v>
      </c>
    </row>
    <row r="340" spans="2:11" x14ac:dyDescent="0.25">
      <c r="B340" s="4" t="s">
        <v>211</v>
      </c>
      <c r="C340" t="s">
        <v>160</v>
      </c>
      <c r="D340" t="str">
        <f t="shared" si="73"/>
        <v>name.thief.sneakly</v>
      </c>
      <c r="E340">
        <v>1</v>
      </c>
      <c r="F340" t="str">
        <f t="shared" si="74"/>
        <v>name.thief.sneakly.rule</v>
      </c>
      <c r="G340">
        <v>0</v>
      </c>
      <c r="H340" s="4" t="s">
        <v>211</v>
      </c>
      <c r="I340" t="s">
        <v>160</v>
      </c>
      <c r="J340">
        <f t="shared" si="75"/>
        <v>23</v>
      </c>
      <c r="K340" t="str">
        <f t="shared" si="76"/>
        <v>insert into SKILL (NAME, CLASS, MESSAGE_CODE, EXPERIENCE, RULE_CODE, COST)
values ('Sneakly', 'Thief', 'name.thief.sneakly', 1, 'name.thief.sneakly.rule','0');</v>
      </c>
    </row>
    <row r="341" spans="2:11" x14ac:dyDescent="0.25">
      <c r="B341" s="4" t="s">
        <v>212</v>
      </c>
      <c r="C341" t="s">
        <v>160</v>
      </c>
      <c r="D341" t="str">
        <f t="shared" si="73"/>
        <v>name.thief.caltrops</v>
      </c>
      <c r="E341">
        <v>2</v>
      </c>
      <c r="F341" t="str">
        <f t="shared" si="74"/>
        <v>name.thief.caltrops.rule</v>
      </c>
      <c r="G341">
        <v>1</v>
      </c>
      <c r="H341" s="4" t="s">
        <v>212</v>
      </c>
      <c r="I341" t="s">
        <v>160</v>
      </c>
      <c r="J341">
        <f t="shared" si="75"/>
        <v>24</v>
      </c>
      <c r="K341" t="str">
        <f t="shared" si="76"/>
        <v>insert into SKILL (NAME, CLASS, MESSAGE_CODE, EXPERIENCE, RULE_CODE, COST)
values ('Caltrops', 'Thief', 'name.thief.caltrops', 2, 'name.thief.caltrops.rule','1');</v>
      </c>
    </row>
    <row r="342" spans="2:11" x14ac:dyDescent="0.25">
      <c r="B342" s="4" t="s">
        <v>213</v>
      </c>
      <c r="C342" t="s">
        <v>160</v>
      </c>
      <c r="D342" t="str">
        <f t="shared" si="73"/>
        <v>name.thief.tumble</v>
      </c>
      <c r="E342">
        <v>2</v>
      </c>
      <c r="F342" t="str">
        <f t="shared" si="74"/>
        <v>name.thief.tumble.rule</v>
      </c>
      <c r="G342">
        <v>1</v>
      </c>
      <c r="H342" s="4" t="s">
        <v>213</v>
      </c>
      <c r="I342" t="s">
        <v>160</v>
      </c>
      <c r="J342">
        <f t="shared" si="75"/>
        <v>22</v>
      </c>
      <c r="K342" t="str">
        <f t="shared" si="76"/>
        <v>insert into SKILL (NAME, CLASS, MESSAGE_CODE, EXPERIENCE, RULE_CODE, COST)
values ('Tumble', 'Thief', 'name.thief.tumble', 2, 'name.thief.tumble.rule','1');</v>
      </c>
    </row>
    <row r="343" spans="2:11" x14ac:dyDescent="0.25">
      <c r="B343" s="4" t="s">
        <v>214</v>
      </c>
      <c r="C343" t="s">
        <v>160</v>
      </c>
      <c r="D343" t="str">
        <f t="shared" si="73"/>
        <v>name.thief.unseen</v>
      </c>
      <c r="E343">
        <v>2</v>
      </c>
      <c r="F343" t="str">
        <f t="shared" si="74"/>
        <v>name.thief.unseen.rule</v>
      </c>
      <c r="G343">
        <v>2</v>
      </c>
      <c r="H343" s="4" t="s">
        <v>214</v>
      </c>
      <c r="I343" t="s">
        <v>160</v>
      </c>
      <c r="J343">
        <f t="shared" si="75"/>
        <v>22</v>
      </c>
      <c r="K343" t="str">
        <f t="shared" si="76"/>
        <v>insert into SKILL (NAME, CLASS, MESSAGE_CODE, EXPERIENCE, RULE_CODE, COST)
values ('Unseen', 'Thief', 'name.thief.unseen', 2, 'name.thief.unseen.rule','2');</v>
      </c>
    </row>
    <row r="344" spans="2:11" x14ac:dyDescent="0.25">
      <c r="B344" s="4" t="s">
        <v>215</v>
      </c>
      <c r="C344" t="s">
        <v>160</v>
      </c>
      <c r="D344" t="str">
        <f t="shared" si="73"/>
        <v>name.thief.bushwhack</v>
      </c>
      <c r="E344">
        <v>3</v>
      </c>
      <c r="F344" t="str">
        <f t="shared" si="74"/>
        <v>name.thief.bushwhack.rule</v>
      </c>
      <c r="G344">
        <v>1</v>
      </c>
      <c r="H344" s="4" t="s">
        <v>215</v>
      </c>
      <c r="I344" t="s">
        <v>160</v>
      </c>
      <c r="J344">
        <f t="shared" si="75"/>
        <v>25</v>
      </c>
      <c r="K344" t="str">
        <f t="shared" si="76"/>
        <v>insert into SKILL (NAME, CLASS, MESSAGE_CODE, EXPERIENCE, RULE_CODE, COST)
values ('Bushwhack', 'Thief', 'name.thief.bushwhack', 3, 'name.thief.bushwhack.rule','1');</v>
      </c>
    </row>
    <row r="345" spans="2:11" x14ac:dyDescent="0.25">
      <c r="B345" s="4" t="s">
        <v>216</v>
      </c>
      <c r="C345" t="s">
        <v>160</v>
      </c>
      <c r="D345" t="str">
        <f t="shared" si="73"/>
        <v>name.thief.lurk</v>
      </c>
      <c r="E345">
        <v>3</v>
      </c>
      <c r="F345" t="str">
        <f t="shared" si="74"/>
        <v>name.thief.lurk.rule</v>
      </c>
      <c r="G345">
        <v>1</v>
      </c>
      <c r="H345" s="4" t="s">
        <v>216</v>
      </c>
      <c r="I345" t="s">
        <v>160</v>
      </c>
      <c r="J345">
        <f t="shared" si="75"/>
        <v>20</v>
      </c>
      <c r="K345" t="str">
        <f t="shared" si="76"/>
        <v>insert into SKILL (NAME, CLASS, MESSAGE_CODE, EXPERIENCE, RULE_CODE, COST)
values ('Lurk', 'Thief', 'name.thief.lurk', 3, 'name.thief.lurk.rule','1');</v>
      </c>
    </row>
    <row r="346" spans="2:11" x14ac:dyDescent="0.25">
      <c r="B346" s="4" t="s">
        <v>218</v>
      </c>
      <c r="C346" t="s">
        <v>161</v>
      </c>
      <c r="D346" t="str">
        <f t="shared" si="73"/>
        <v>name.wildlander.nimble</v>
      </c>
      <c r="E346">
        <v>0</v>
      </c>
      <c r="F346" t="str">
        <f t="shared" si="74"/>
        <v>name.wildlander.nimble.rule</v>
      </c>
      <c r="G346">
        <v>1</v>
      </c>
      <c r="H346" s="4" t="s">
        <v>218</v>
      </c>
      <c r="I346" t="s">
        <v>161</v>
      </c>
      <c r="J346">
        <f t="shared" si="75"/>
        <v>27</v>
      </c>
      <c r="K346" t="str">
        <f t="shared" si="76"/>
        <v>insert into SKILL (NAME, CLASS, MESSAGE_CODE, EXPERIENCE, RULE_CODE, COST)
values ('Nimble', 'Wildlander', 'name.wildlander.nimble', 0, 'name.wildlander.nimble.rule','1');</v>
      </c>
    </row>
    <row r="347" spans="2:11" x14ac:dyDescent="0.25">
      <c r="B347" s="4" t="s">
        <v>219</v>
      </c>
      <c r="C347" t="s">
        <v>161</v>
      </c>
      <c r="D347" t="str">
        <f t="shared" si="73"/>
        <v>name.wildlander.accurate</v>
      </c>
      <c r="E347">
        <v>1</v>
      </c>
      <c r="F347" t="str">
        <f t="shared" si="74"/>
        <v>name.wildlander.accurate.rule</v>
      </c>
      <c r="G347">
        <v>0</v>
      </c>
      <c r="H347" s="4" t="s">
        <v>219</v>
      </c>
      <c r="I347" t="s">
        <v>161</v>
      </c>
      <c r="J347">
        <f t="shared" si="75"/>
        <v>29</v>
      </c>
      <c r="K347" t="str">
        <f t="shared" si="76"/>
        <v>insert into SKILL (NAME, CLASS, MESSAGE_CODE, EXPERIENCE, RULE_CODE, COST)
values ('Accurate', 'Wildlander', 'name.wildlander.accurate', 1, 'name.wildlander.accurate.rule','0');</v>
      </c>
    </row>
    <row r="348" spans="2:11" x14ac:dyDescent="0.25">
      <c r="B348" s="4" t="s">
        <v>220</v>
      </c>
      <c r="C348" t="s">
        <v>161</v>
      </c>
      <c r="D348" t="str">
        <f t="shared" si="73"/>
        <v>name.wildlander.dangersense</v>
      </c>
      <c r="E348">
        <v>1</v>
      </c>
      <c r="F348" t="str">
        <f t="shared" si="74"/>
        <v>name.wildlander.dangersense.rule</v>
      </c>
      <c r="G348">
        <v>2</v>
      </c>
      <c r="H348" s="4" t="s">
        <v>227</v>
      </c>
      <c r="I348" t="s">
        <v>161</v>
      </c>
      <c r="J348">
        <f t="shared" si="75"/>
        <v>32</v>
      </c>
      <c r="K348" t="str">
        <f t="shared" si="76"/>
        <v>insert into SKILL (NAME, CLASS, MESSAGE_CODE, EXPERIENCE, RULE_CODE, COST)
values ('Danger Sense', 'Wildlander', 'name.wildlander.dangersense', 1, 'name.wildlander.dangersense.rule','2');</v>
      </c>
    </row>
    <row r="349" spans="2:11" x14ac:dyDescent="0.25">
      <c r="B349" s="4" t="s">
        <v>221</v>
      </c>
      <c r="C349" t="s">
        <v>161</v>
      </c>
      <c r="D349" t="str">
        <f t="shared" si="73"/>
        <v>name.wildlander.eagleeyes</v>
      </c>
      <c r="E349">
        <v>1</v>
      </c>
      <c r="F349" t="str">
        <f t="shared" si="74"/>
        <v>name.wildlander.eagleeyes.rule</v>
      </c>
      <c r="G349">
        <v>0</v>
      </c>
      <c r="H349" s="4" t="s">
        <v>228</v>
      </c>
      <c r="I349" t="s">
        <v>161</v>
      </c>
      <c r="J349">
        <f t="shared" si="75"/>
        <v>30</v>
      </c>
      <c r="K349" t="str">
        <f t="shared" si="76"/>
        <v>insert into SKILL (NAME, CLASS, MESSAGE_CODE, EXPERIENCE, RULE_CODE, COST)
values ('Eagle Eyes', 'Wildlander', 'name.wildlander.eagleeyes', 1, 'name.wildlander.eagleeyes.rule','0');</v>
      </c>
    </row>
    <row r="350" spans="2:11" x14ac:dyDescent="0.25">
      <c r="B350" s="4" t="s">
        <v>222</v>
      </c>
      <c r="C350" t="s">
        <v>161</v>
      </c>
      <c r="D350" t="str">
        <f t="shared" si="73"/>
        <v>name.wildlander.bowmastery</v>
      </c>
      <c r="E350">
        <v>2</v>
      </c>
      <c r="F350" t="str">
        <f t="shared" si="74"/>
        <v>name.wildlander.bowmastery.rule</v>
      </c>
      <c r="G350">
        <v>0</v>
      </c>
      <c r="H350" s="4" t="s">
        <v>229</v>
      </c>
      <c r="I350" t="s">
        <v>161</v>
      </c>
      <c r="J350">
        <f t="shared" si="75"/>
        <v>31</v>
      </c>
      <c r="K350" t="str">
        <f t="shared" si="76"/>
        <v>insert into SKILL (NAME, CLASS, MESSAGE_CODE, EXPERIENCE, RULE_CODE, COST)
values ('Bow Mastery', 'Wildlander', 'name.wildlander.bowmastery', 2, 'name.wildlander.bowmastery.rule','0');</v>
      </c>
    </row>
    <row r="351" spans="2:11" x14ac:dyDescent="0.25">
      <c r="B351" s="4" t="s">
        <v>223</v>
      </c>
      <c r="C351" t="s">
        <v>161</v>
      </c>
      <c r="D351" t="str">
        <f t="shared" si="73"/>
        <v>name.wildlander.firststrike</v>
      </c>
      <c r="E351">
        <v>2</v>
      </c>
      <c r="F351" t="str">
        <f t="shared" si="74"/>
        <v>name.wildlander.firststrike.rule</v>
      </c>
      <c r="G351">
        <v>2</v>
      </c>
      <c r="H351" s="4" t="s">
        <v>230</v>
      </c>
      <c r="I351" t="s">
        <v>161</v>
      </c>
      <c r="J351">
        <f t="shared" si="75"/>
        <v>32</v>
      </c>
      <c r="K351" t="str">
        <f t="shared" si="76"/>
        <v>insert into SKILL (NAME, CLASS, MESSAGE_CODE, EXPERIENCE, RULE_CODE, COST)
values ('First Strike', 'Wildlander', 'name.wildlander.firststrike', 2, 'name.wildlander.firststrike.rule','2');</v>
      </c>
    </row>
    <row r="352" spans="2:11" x14ac:dyDescent="0.25">
      <c r="B352" s="4" t="s">
        <v>224</v>
      </c>
      <c r="C352" t="s">
        <v>161</v>
      </c>
      <c r="D352" t="str">
        <f t="shared" si="73"/>
        <v>name.wildlander.fleetoffoot</v>
      </c>
      <c r="E352">
        <v>2</v>
      </c>
      <c r="F352" t="str">
        <f t="shared" si="74"/>
        <v>name.wildlander.fleetoffoot.rule</v>
      </c>
      <c r="G352">
        <v>0</v>
      </c>
      <c r="H352" s="4" t="s">
        <v>231</v>
      </c>
      <c r="I352" t="s">
        <v>161</v>
      </c>
      <c r="J352">
        <f t="shared" si="75"/>
        <v>32</v>
      </c>
      <c r="K352" t="str">
        <f t="shared" si="76"/>
        <v>insert into SKILL (NAME, CLASS, MESSAGE_CODE, EXPERIENCE, RULE_CODE, COST)
values ('Fleet of Foot', 'Wildlander', 'name.wildlander.fleetoffoot', 2, 'name.wildlander.fleetoffoot.rule','0');</v>
      </c>
    </row>
    <row r="353" spans="2:11" x14ac:dyDescent="0.25">
      <c r="B353" s="4" t="s">
        <v>225</v>
      </c>
      <c r="C353" t="s">
        <v>161</v>
      </c>
      <c r="D353" t="str">
        <f t="shared" si="73"/>
        <v>name.wildlander.blackarrow</v>
      </c>
      <c r="E353">
        <v>3</v>
      </c>
      <c r="F353" t="str">
        <f t="shared" si="74"/>
        <v>name.wildlander.blackarrow.rule</v>
      </c>
      <c r="G353">
        <v>1</v>
      </c>
      <c r="H353" s="4" t="s">
        <v>232</v>
      </c>
      <c r="I353" t="s">
        <v>161</v>
      </c>
      <c r="J353">
        <f t="shared" si="75"/>
        <v>31</v>
      </c>
      <c r="K353" t="str">
        <f t="shared" si="76"/>
        <v>insert into SKILL (NAME, CLASS, MESSAGE_CODE, EXPERIENCE, RULE_CODE, COST)
values ('Black Arrow', 'Wildlander', 'name.wildlander.blackarrow', 3, 'name.wildlander.blackarrow.rule','1');</v>
      </c>
    </row>
    <row r="354" spans="2:11" x14ac:dyDescent="0.25">
      <c r="B354" s="4" t="s">
        <v>226</v>
      </c>
      <c r="C354" t="s">
        <v>161</v>
      </c>
      <c r="D354" t="str">
        <f t="shared" si="73"/>
        <v>name.wildlander.runningshot</v>
      </c>
      <c r="E354">
        <v>3</v>
      </c>
      <c r="F354" t="str">
        <f t="shared" si="74"/>
        <v>name.wildlander.runningshot.rule</v>
      </c>
      <c r="G354">
        <v>0</v>
      </c>
      <c r="H354" s="4" t="s">
        <v>233</v>
      </c>
      <c r="I354" t="s">
        <v>161</v>
      </c>
      <c r="J354">
        <f t="shared" si="75"/>
        <v>32</v>
      </c>
      <c r="K354" t="str">
        <f t="shared" si="76"/>
        <v>insert into SKILL (NAME, CLASS, MESSAGE_CODE, EXPERIENCE, RULE_CODE, COST)
values ('Running Shot', 'Wildlander', 'name.wildlander.runningshot', 3, 'name.wildlander.runningshot.rule','0');</v>
      </c>
    </row>
    <row r="355" spans="2:11" x14ac:dyDescent="0.25">
      <c r="B355" s="4" t="s">
        <v>234</v>
      </c>
      <c r="C355" t="s">
        <v>162</v>
      </c>
      <c r="D355" t="str">
        <f t="shared" si="73"/>
        <v>name.runemaster.runicknowledge</v>
      </c>
      <c r="E355">
        <v>0</v>
      </c>
      <c r="F355" t="str">
        <f t="shared" si="74"/>
        <v>name.runemaster.runicknowledge.rule</v>
      </c>
      <c r="G355">
        <v>0</v>
      </c>
      <c r="H355" s="4" t="s">
        <v>243</v>
      </c>
      <c r="I355" t="s">
        <v>162</v>
      </c>
      <c r="J355">
        <f t="shared" si="75"/>
        <v>35</v>
      </c>
      <c r="K355" t="str">
        <f t="shared" si="76"/>
        <v>insert into SKILL (NAME, CLASS, MESSAGE_CODE, EXPERIENCE, RULE_CODE, COST)
values ('Runic Knowledge', 'Runemaster', 'name.runemaster.runicknowledge', 0, 'name.runemaster.runicknowledge.rule','0');</v>
      </c>
    </row>
    <row r="356" spans="2:11" x14ac:dyDescent="0.25">
      <c r="B356" s="4" t="s">
        <v>235</v>
      </c>
      <c r="C356" t="s">
        <v>162</v>
      </c>
      <c r="D356" t="str">
        <f t="shared" si="73"/>
        <v>name.runemaster.explodingrune</v>
      </c>
      <c r="E356">
        <v>1</v>
      </c>
      <c r="F356" t="str">
        <f t="shared" si="74"/>
        <v>name.runemaster.explodingrune.rule</v>
      </c>
      <c r="G356">
        <v>1</v>
      </c>
      <c r="H356" s="4" t="s">
        <v>244</v>
      </c>
      <c r="I356" t="s">
        <v>162</v>
      </c>
      <c r="J356">
        <f t="shared" si="75"/>
        <v>34</v>
      </c>
      <c r="K356" t="str">
        <f t="shared" si="76"/>
        <v>insert into SKILL (NAME, CLASS, MESSAGE_CODE, EXPERIENCE, RULE_CODE, COST)
values ('Exploding Rune', 'Runemaster', 'name.runemaster.explodingrune', 1, 'name.runemaster.explodingrune.rule','1');</v>
      </c>
    </row>
    <row r="357" spans="2:11" x14ac:dyDescent="0.25">
      <c r="B357" s="4" t="s">
        <v>236</v>
      </c>
      <c r="C357" t="s">
        <v>162</v>
      </c>
      <c r="D357" t="str">
        <f t="shared" si="73"/>
        <v>name.runemaster.ghostarmor</v>
      </c>
      <c r="E357">
        <v>1</v>
      </c>
      <c r="F357" t="str">
        <f t="shared" si="74"/>
        <v>name.runemaster.ghostarmor.rule</v>
      </c>
      <c r="G357">
        <v>1</v>
      </c>
      <c r="H357" s="4" t="s">
        <v>245</v>
      </c>
      <c r="I357" t="s">
        <v>162</v>
      </c>
      <c r="J357">
        <f t="shared" si="75"/>
        <v>31</v>
      </c>
      <c r="K357" t="str">
        <f t="shared" si="76"/>
        <v>insert into SKILL (NAME, CLASS, MESSAGE_CODE, EXPERIENCE, RULE_CODE, COST)
values ('Ghost Armor', 'Runemaster', 'name.runemaster.ghostarmor', 1, 'name.runemaster.ghostarmor.rule','1');</v>
      </c>
    </row>
    <row r="358" spans="2:11" x14ac:dyDescent="0.25">
      <c r="B358" s="4" t="s">
        <v>237</v>
      </c>
      <c r="C358" t="s">
        <v>162</v>
      </c>
      <c r="D358" t="str">
        <f t="shared" si="73"/>
        <v>name.runemaster.inscriberune</v>
      </c>
      <c r="E358">
        <v>1</v>
      </c>
      <c r="F358" t="str">
        <f t="shared" si="74"/>
        <v>name.runemaster.inscriberune.rule</v>
      </c>
      <c r="G358">
        <v>0</v>
      </c>
      <c r="H358" s="4" t="s">
        <v>246</v>
      </c>
      <c r="I358" t="s">
        <v>162</v>
      </c>
      <c r="J358">
        <f t="shared" si="75"/>
        <v>33</v>
      </c>
      <c r="K358" t="str">
        <f t="shared" si="76"/>
        <v>insert into SKILL (NAME, CLASS, MESSAGE_CODE, EXPERIENCE, RULE_CODE, COST)
values ('Inscribe Rune', 'Runemaster', 'name.runemaster.inscriberune', 1, 'name.runemaster.inscriberune.rule','0');</v>
      </c>
    </row>
    <row r="359" spans="2:11" x14ac:dyDescent="0.25">
      <c r="B359" s="4" t="s">
        <v>238</v>
      </c>
      <c r="C359" t="s">
        <v>162</v>
      </c>
      <c r="D359" t="str">
        <f t="shared" si="73"/>
        <v>name.runemaster.ironwill</v>
      </c>
      <c r="E359">
        <v>2</v>
      </c>
      <c r="F359" t="str">
        <f t="shared" si="74"/>
        <v>name.runemaster.ironwill.rule</v>
      </c>
      <c r="G359">
        <v>0</v>
      </c>
      <c r="H359" s="4" t="s">
        <v>247</v>
      </c>
      <c r="I359" t="s">
        <v>162</v>
      </c>
      <c r="J359">
        <f t="shared" si="75"/>
        <v>29</v>
      </c>
      <c r="K359" t="str">
        <f t="shared" si="76"/>
        <v>insert into SKILL (NAME, CLASS, MESSAGE_CODE, EXPERIENCE, RULE_CODE, COST)
values ('Iron Will', 'Runemaster', 'name.runemaster.ironwill', 2, 'name.runemaster.ironwill.rule','0');</v>
      </c>
    </row>
    <row r="360" spans="2:11" x14ac:dyDescent="0.25">
      <c r="B360" s="4" t="s">
        <v>239</v>
      </c>
      <c r="C360" t="s">
        <v>162</v>
      </c>
      <c r="D360" t="str">
        <f t="shared" si="73"/>
        <v>name.runemaster.runemastery</v>
      </c>
      <c r="E360">
        <v>2</v>
      </c>
      <c r="F360" t="str">
        <f t="shared" si="74"/>
        <v>name.runemaster.runemastery.rule</v>
      </c>
      <c r="G360">
        <v>0</v>
      </c>
      <c r="H360" s="4" t="s">
        <v>248</v>
      </c>
      <c r="I360" t="s">
        <v>162</v>
      </c>
      <c r="J360">
        <f t="shared" si="75"/>
        <v>32</v>
      </c>
      <c r="K360" t="str">
        <f t="shared" si="76"/>
        <v>insert into SKILL (NAME, CLASS, MESSAGE_CODE, EXPERIENCE, RULE_CODE, COST)
values ('Rune Mastery', 'Runemaster', 'name.runemaster.runemastery', 2, 'name.runemaster.runemastery.rule','0');</v>
      </c>
    </row>
    <row r="361" spans="2:11" x14ac:dyDescent="0.25">
      <c r="B361" s="4" t="s">
        <v>240</v>
      </c>
      <c r="C361" t="s">
        <v>162</v>
      </c>
      <c r="D361" t="str">
        <f t="shared" si="73"/>
        <v>name.runemaster.runicsorcery</v>
      </c>
      <c r="E361">
        <v>2</v>
      </c>
      <c r="F361" t="str">
        <f t="shared" si="74"/>
        <v>name.runemaster.runicsorcery.rule</v>
      </c>
      <c r="G361">
        <v>1</v>
      </c>
      <c r="H361" s="4" t="s">
        <v>249</v>
      </c>
      <c r="I361" t="s">
        <v>162</v>
      </c>
      <c r="J361">
        <f t="shared" si="75"/>
        <v>33</v>
      </c>
      <c r="K361" t="str">
        <f t="shared" si="76"/>
        <v>insert into SKILL (NAME, CLASS, MESSAGE_CODE, EXPERIENCE, RULE_CODE, COST)
values ('Runic Sorcery', 'Runemaster', 'name.runemaster.runicsorcery', 2, 'name.runemaster.runicsorcery.rule','1');</v>
      </c>
    </row>
    <row r="362" spans="2:11" x14ac:dyDescent="0.25">
      <c r="B362" s="4" t="s">
        <v>241</v>
      </c>
      <c r="C362" t="s">
        <v>162</v>
      </c>
      <c r="D362" t="str">
        <f t="shared" si="73"/>
        <v>name.runemaster.breaktherune</v>
      </c>
      <c r="E362">
        <v>3</v>
      </c>
      <c r="F362" t="str">
        <f t="shared" si="74"/>
        <v>name.runemaster.breaktherune.rule</v>
      </c>
      <c r="G362">
        <v>4</v>
      </c>
      <c r="H362" s="4" t="s">
        <v>250</v>
      </c>
      <c r="I362" t="s">
        <v>162</v>
      </c>
      <c r="J362">
        <f t="shared" si="75"/>
        <v>33</v>
      </c>
      <c r="K362" t="str">
        <f t="shared" si="76"/>
        <v>insert into SKILL (NAME, CLASS, MESSAGE_CODE, EXPERIENCE, RULE_CODE, COST)
values ('Break the Rune', 'Runemaster', 'name.runemaster.breaktherune', 3, 'name.runemaster.breaktherune.rule','4');</v>
      </c>
    </row>
    <row r="363" spans="2:11" x14ac:dyDescent="0.25">
      <c r="B363" s="4" t="s">
        <v>242</v>
      </c>
      <c r="C363" t="s">
        <v>162</v>
      </c>
      <c r="D363" t="str">
        <f t="shared" si="73"/>
        <v>name.runemaster.quickcasting</v>
      </c>
      <c r="E363">
        <v>3</v>
      </c>
      <c r="F363" t="str">
        <f t="shared" si="74"/>
        <v>name.runemaster.quickcasting.rule</v>
      </c>
      <c r="G363">
        <v>2</v>
      </c>
      <c r="H363" s="4" t="s">
        <v>251</v>
      </c>
      <c r="I363" t="s">
        <v>162</v>
      </c>
      <c r="J363">
        <f t="shared" si="75"/>
        <v>33</v>
      </c>
      <c r="K363" t="str">
        <f t="shared" si="76"/>
        <v>insert into SKILL (NAME, CLASS, MESSAGE_CODE, EXPERIENCE, RULE_CODE, COST)
values ('Quick Casting', 'Runemaster', 'name.runemaster.quickcasting', 3, 'name.runemaster.quickcasting.rule','2');</v>
      </c>
    </row>
    <row r="364" spans="2:11" x14ac:dyDescent="0.25">
      <c r="B364" s="4" t="s">
        <v>252</v>
      </c>
      <c r="C364" t="s">
        <v>163</v>
      </c>
      <c r="D364" t="str">
        <f t="shared" si="73"/>
        <v>name.necromancer.raisedead</v>
      </c>
      <c r="E364">
        <v>0</v>
      </c>
      <c r="F364" t="str">
        <f t="shared" si="74"/>
        <v>name.necromancer.raisedead.rule</v>
      </c>
      <c r="G364">
        <v>1</v>
      </c>
      <c r="H364" s="4" t="s">
        <v>261</v>
      </c>
      <c r="I364" t="s">
        <v>163</v>
      </c>
      <c r="J364">
        <f t="shared" ref="J364:J372" si="77">LEN(F364)</f>
        <v>31</v>
      </c>
      <c r="K364" t="str">
        <f t="shared" si="76"/>
        <v>insert into SKILL (NAME, CLASS, MESSAGE_CODE, EXPERIENCE, RULE_CODE, COST)
values ('Raise Dead', 'Necromancer', 'name.necromancer.raisedead', 0, 'name.necromancer.raisedead.rule','1');</v>
      </c>
    </row>
    <row r="365" spans="2:11" x14ac:dyDescent="0.25">
      <c r="B365" s="4" t="s">
        <v>253</v>
      </c>
      <c r="C365" t="s">
        <v>163</v>
      </c>
      <c r="D365" t="str">
        <f t="shared" si="73"/>
        <v>name.necromancer.corpseblast</v>
      </c>
      <c r="E365">
        <v>1</v>
      </c>
      <c r="F365" t="str">
        <f t="shared" si="74"/>
        <v>name.necromancer.corpseblast.rule</v>
      </c>
      <c r="G365">
        <v>1</v>
      </c>
      <c r="H365" s="4" t="s">
        <v>262</v>
      </c>
      <c r="I365" t="s">
        <v>163</v>
      </c>
      <c r="J365">
        <f t="shared" si="77"/>
        <v>33</v>
      </c>
      <c r="K365" t="str">
        <f t="shared" si="76"/>
        <v>insert into SKILL (NAME, CLASS, MESSAGE_CODE, EXPERIENCE, RULE_CODE, COST)
values ('Corpse Blast', 'Necromancer', 'name.necromancer.corpseblast', 1, 'name.necromancer.corpseblast.rule','1');</v>
      </c>
    </row>
    <row r="366" spans="2:11" x14ac:dyDescent="0.25">
      <c r="B366" s="4" t="s">
        <v>254</v>
      </c>
      <c r="C366" t="s">
        <v>163</v>
      </c>
      <c r="D366" t="str">
        <f t="shared" si="73"/>
        <v>name.necromancer.deathlyhaste</v>
      </c>
      <c r="E366">
        <v>1</v>
      </c>
      <c r="F366" t="str">
        <f t="shared" si="74"/>
        <v>name.necromancer.deathlyhaste.rule</v>
      </c>
      <c r="G366">
        <v>0</v>
      </c>
      <c r="H366" s="4" t="s">
        <v>263</v>
      </c>
      <c r="I366" t="s">
        <v>163</v>
      </c>
      <c r="J366">
        <f t="shared" si="77"/>
        <v>34</v>
      </c>
      <c r="K366" t="str">
        <f t="shared" si="76"/>
        <v>insert into SKILL (NAME, CLASS, MESSAGE_CODE, EXPERIENCE, RULE_CODE, COST)
values ('Deathly Haste', 'Necromancer', 'name.necromancer.deathlyhaste', 1, 'name.necromancer.deathlyhaste.rule','0');</v>
      </c>
    </row>
    <row r="367" spans="2:11" x14ac:dyDescent="0.25">
      <c r="B367" s="4" t="s">
        <v>255</v>
      </c>
      <c r="C367" t="s">
        <v>163</v>
      </c>
      <c r="D367" t="str">
        <f t="shared" si="73"/>
        <v>name.necromancer.furyofundeath</v>
      </c>
      <c r="E367">
        <v>1</v>
      </c>
      <c r="F367" t="str">
        <f t="shared" si="74"/>
        <v>name.necromancer.furyofundeath.rule</v>
      </c>
      <c r="G367">
        <v>1</v>
      </c>
      <c r="H367" s="4" t="s">
        <v>264</v>
      </c>
      <c r="I367" t="s">
        <v>163</v>
      </c>
      <c r="J367">
        <f t="shared" si="77"/>
        <v>35</v>
      </c>
      <c r="K367" t="str">
        <f t="shared" si="76"/>
        <v>insert into SKILL (NAME, CLASS, MESSAGE_CODE, EXPERIENCE, RULE_CODE, COST)
values ('Fury of Undeath', 'Necromancer', 'name.necromancer.furyofundeath', 1, 'name.necromancer.furyofundeath.rule','1');</v>
      </c>
    </row>
    <row r="368" spans="2:11" x14ac:dyDescent="0.25">
      <c r="B368" s="4" t="s">
        <v>256</v>
      </c>
      <c r="C368" t="s">
        <v>163</v>
      </c>
      <c r="D368" t="str">
        <f t="shared" si="73"/>
        <v>name.necromancer.darkpact</v>
      </c>
      <c r="E368">
        <v>2</v>
      </c>
      <c r="F368" t="str">
        <f t="shared" si="74"/>
        <v>name.necromancer.darkpact.rule</v>
      </c>
      <c r="G368">
        <v>0</v>
      </c>
      <c r="H368" s="4" t="s">
        <v>265</v>
      </c>
      <c r="I368" t="s">
        <v>163</v>
      </c>
      <c r="J368">
        <f t="shared" si="77"/>
        <v>30</v>
      </c>
      <c r="K368" t="str">
        <f t="shared" si="76"/>
        <v>insert into SKILL (NAME, CLASS, MESSAGE_CODE, EXPERIENCE, RULE_CODE, COST)
values ('Dark Pact', 'Necromancer', 'name.necromancer.darkpact', 2, 'name.necromancer.darkpact.rule','0');</v>
      </c>
    </row>
    <row r="369" spans="2:11" x14ac:dyDescent="0.25">
      <c r="B369" s="4" t="s">
        <v>257</v>
      </c>
      <c r="C369" t="s">
        <v>163</v>
      </c>
      <c r="D369" t="str">
        <f t="shared" si="73"/>
        <v>name.necromancer.undeadmight</v>
      </c>
      <c r="E369">
        <v>2</v>
      </c>
      <c r="F369" t="str">
        <f t="shared" si="74"/>
        <v>name.necromancer.undeadmight.rule</v>
      </c>
      <c r="G369">
        <v>1</v>
      </c>
      <c r="H369" s="4" t="s">
        <v>266</v>
      </c>
      <c r="I369" t="s">
        <v>163</v>
      </c>
      <c r="J369">
        <f t="shared" si="77"/>
        <v>33</v>
      </c>
      <c r="K369" t="str">
        <f t="shared" si="76"/>
        <v>insert into SKILL (NAME, CLASS, MESSAGE_CODE, EXPERIENCE, RULE_CODE, COST)
values ('Undead Might', 'Necromancer', 'name.necromancer.undeadmight', 2, 'name.necromancer.undeadmight.rule','1');</v>
      </c>
    </row>
    <row r="370" spans="2:11" x14ac:dyDescent="0.25">
      <c r="B370" s="4" t="s">
        <v>258</v>
      </c>
      <c r="C370" t="s">
        <v>163</v>
      </c>
      <c r="D370" t="str">
        <f t="shared" si="73"/>
        <v>name.necromancer.vampiricblood</v>
      </c>
      <c r="E370">
        <v>2</v>
      </c>
      <c r="F370" t="str">
        <f t="shared" si="74"/>
        <v>name.necromancer.vampiricblood.rule</v>
      </c>
      <c r="G370">
        <v>0</v>
      </c>
      <c r="H370" s="4" t="s">
        <v>267</v>
      </c>
      <c r="I370" t="s">
        <v>163</v>
      </c>
      <c r="J370">
        <f t="shared" si="77"/>
        <v>35</v>
      </c>
      <c r="K370" t="str">
        <f t="shared" si="76"/>
        <v>insert into SKILL (NAME, CLASS, MESSAGE_CODE, EXPERIENCE, RULE_CODE, COST)
values ('Vampiric Blood', 'Necromancer', 'name.necromancer.vampiricblood', 2, 'name.necromancer.vampiricblood.rule','0');</v>
      </c>
    </row>
    <row r="371" spans="2:11" x14ac:dyDescent="0.25">
      <c r="B371" s="4" t="s">
        <v>259</v>
      </c>
      <c r="C371" t="s">
        <v>163</v>
      </c>
      <c r="D371" t="str">
        <f t="shared" si="73"/>
        <v>name.necromancer.armyofdeath</v>
      </c>
      <c r="E371">
        <v>3</v>
      </c>
      <c r="F371" t="str">
        <f t="shared" si="74"/>
        <v>name.necromancer.armyofdeath.rule</v>
      </c>
      <c r="G371">
        <v>2</v>
      </c>
      <c r="H371" s="4" t="s">
        <v>268</v>
      </c>
      <c r="I371" t="s">
        <v>163</v>
      </c>
      <c r="J371">
        <f t="shared" si="77"/>
        <v>33</v>
      </c>
      <c r="K371" t="str">
        <f t="shared" si="76"/>
        <v>insert into SKILL (NAME, CLASS, MESSAGE_CODE, EXPERIENCE, RULE_CODE, COST)
values ('Army of Death', 'Necromancer', 'name.necromancer.armyofdeath', 3, 'name.necromancer.armyofdeath.rule','2');</v>
      </c>
    </row>
    <row r="372" spans="2:11" x14ac:dyDescent="0.25">
      <c r="B372" s="4" t="s">
        <v>260</v>
      </c>
      <c r="C372" t="s">
        <v>163</v>
      </c>
      <c r="D372" t="str">
        <f t="shared" si="73"/>
        <v>name.necromancer.dyingcommand</v>
      </c>
      <c r="E372">
        <v>3</v>
      </c>
      <c r="F372" t="str">
        <f t="shared" si="74"/>
        <v>name.necromancer.dyingcommand.rule</v>
      </c>
      <c r="G372">
        <v>2</v>
      </c>
      <c r="H372" s="4" t="s">
        <v>269</v>
      </c>
      <c r="I372" t="s">
        <v>163</v>
      </c>
      <c r="J372">
        <f t="shared" si="77"/>
        <v>34</v>
      </c>
      <c r="K372" t="str">
        <f t="shared" si="76"/>
        <v>insert into SKILL (NAME, CLASS, MESSAGE_CODE, EXPERIENCE, RULE_CODE, COST)
values ('Dying Command', 'Necromancer', 'name.necromancer.dyingcommand', 3, 'name.necromancer.dyingcommand.rule','2');</v>
      </c>
    </row>
    <row r="373" spans="2:11" x14ac:dyDescent="0.25">
      <c r="B373" s="4" t="s">
        <v>270</v>
      </c>
      <c r="C373" t="s">
        <v>164</v>
      </c>
      <c r="D373" t="str">
        <f t="shared" si="73"/>
        <v>name.disciple.prayerofhealing</v>
      </c>
      <c r="E373">
        <v>0</v>
      </c>
      <c r="F373" t="str">
        <f t="shared" si="74"/>
        <v>name.disciple.prayerofhealing.rule</v>
      </c>
      <c r="G373">
        <v>1</v>
      </c>
      <c r="H373" s="4" t="s">
        <v>279</v>
      </c>
      <c r="I373" t="s">
        <v>164</v>
      </c>
      <c r="J373">
        <f t="shared" ref="J373:J381" si="78">LEN(F373)</f>
        <v>34</v>
      </c>
      <c r="K373" t="str">
        <f t="shared" si="76"/>
        <v>insert into SKILL (NAME, CLASS, MESSAGE_CODE, EXPERIENCE, RULE_CODE, COST)
values ('Prayer of Healing', 'Disciple', 'name.disciple.prayerofhealing', 0, 'name.disciple.prayerofhealing.rule','1');</v>
      </c>
    </row>
    <row r="374" spans="2:11" x14ac:dyDescent="0.25">
      <c r="B374" s="4" t="s">
        <v>271</v>
      </c>
      <c r="C374" t="s">
        <v>164</v>
      </c>
      <c r="D374" t="str">
        <f t="shared" si="73"/>
        <v>name.disciple.armoroffaith</v>
      </c>
      <c r="E374">
        <v>1</v>
      </c>
      <c r="F374" t="str">
        <f t="shared" si="74"/>
        <v>name.disciple.armoroffaith.rule</v>
      </c>
      <c r="G374">
        <v>0</v>
      </c>
      <c r="H374" s="4" t="s">
        <v>280</v>
      </c>
      <c r="I374" t="s">
        <v>164</v>
      </c>
      <c r="J374">
        <f t="shared" si="78"/>
        <v>31</v>
      </c>
      <c r="K374" t="str">
        <f t="shared" si="76"/>
        <v>insert into SKILL (NAME, CLASS, MESSAGE_CODE, EXPERIENCE, RULE_CODE, COST)
values ('Armor of Faith', 'Disciple', 'name.disciple.armoroffaith', 1, 'name.disciple.armoroffaith.rule','0');</v>
      </c>
    </row>
    <row r="375" spans="2:11" x14ac:dyDescent="0.25">
      <c r="B375" s="4" t="s">
        <v>272</v>
      </c>
      <c r="C375" t="s">
        <v>164</v>
      </c>
      <c r="D375" t="str">
        <f t="shared" si="73"/>
        <v>name.disciple.blessedstrike</v>
      </c>
      <c r="E375">
        <v>1</v>
      </c>
      <c r="F375" t="str">
        <f t="shared" si="74"/>
        <v>name.disciple.blessedstrike.rule</v>
      </c>
      <c r="G375">
        <v>1</v>
      </c>
      <c r="H375" s="4" t="s">
        <v>281</v>
      </c>
      <c r="I375" t="s">
        <v>164</v>
      </c>
      <c r="J375">
        <f t="shared" si="78"/>
        <v>32</v>
      </c>
      <c r="K375" t="str">
        <f t="shared" si="76"/>
        <v>insert into SKILL (NAME, CLASS, MESSAGE_CODE, EXPERIENCE, RULE_CODE, COST)
values ('Blessed Strike', 'Disciple', 'name.disciple.blessedstrike', 1, 'name.disciple.blessedstrike.rule','1');</v>
      </c>
    </row>
    <row r="376" spans="2:11" x14ac:dyDescent="0.25">
      <c r="B376" s="4" t="s">
        <v>273</v>
      </c>
      <c r="C376" t="s">
        <v>164</v>
      </c>
      <c r="D376" t="str">
        <f t="shared" si="73"/>
        <v>name.disciple.cleansingtouch</v>
      </c>
      <c r="E376">
        <v>1</v>
      </c>
      <c r="F376" t="str">
        <f t="shared" si="74"/>
        <v>name.disciple.cleansingtouch.rule</v>
      </c>
      <c r="G376">
        <v>0</v>
      </c>
      <c r="H376" s="4" t="s">
        <v>282</v>
      </c>
      <c r="I376" t="s">
        <v>164</v>
      </c>
      <c r="J376">
        <f t="shared" si="78"/>
        <v>33</v>
      </c>
      <c r="K376" t="str">
        <f t="shared" si="76"/>
        <v>insert into SKILL (NAME, CLASS, MESSAGE_CODE, EXPERIENCE, RULE_CODE, COST)
values ('Cleansing Touch', 'Disciple', 'name.disciple.cleansingtouch', 1, 'name.disciple.cleansingtouch.rule','0');</v>
      </c>
    </row>
    <row r="377" spans="2:11" x14ac:dyDescent="0.25">
      <c r="B377" s="4" t="s">
        <v>274</v>
      </c>
      <c r="C377" t="s">
        <v>164</v>
      </c>
      <c r="D377" t="str">
        <f t="shared" si="73"/>
        <v>name.disciple.divinefury</v>
      </c>
      <c r="E377">
        <v>2</v>
      </c>
      <c r="F377" t="str">
        <f t="shared" si="74"/>
        <v>name.disciple.divinefury.rule</v>
      </c>
      <c r="G377">
        <v>0</v>
      </c>
      <c r="H377" s="4" t="s">
        <v>283</v>
      </c>
      <c r="I377" t="s">
        <v>164</v>
      </c>
      <c r="J377">
        <f t="shared" si="78"/>
        <v>29</v>
      </c>
      <c r="K377" t="str">
        <f t="shared" si="76"/>
        <v>insert into SKILL (NAME, CLASS, MESSAGE_CODE, EXPERIENCE, RULE_CODE, COST)
values ('Divine Fury', 'Disciple', 'name.disciple.divinefury', 2, 'name.disciple.divinefury.rule','0');</v>
      </c>
    </row>
    <row r="378" spans="2:11" x14ac:dyDescent="0.25">
      <c r="B378" s="4" t="s">
        <v>275</v>
      </c>
      <c r="C378" t="s">
        <v>164</v>
      </c>
      <c r="D378" t="str">
        <f t="shared" si="73"/>
        <v>name.disciple.prayerofpeace</v>
      </c>
      <c r="E378">
        <v>2</v>
      </c>
      <c r="F378" t="str">
        <f t="shared" si="74"/>
        <v>name.disciple.prayerofpeace.rule</v>
      </c>
      <c r="G378">
        <v>2</v>
      </c>
      <c r="H378" s="4" t="s">
        <v>284</v>
      </c>
      <c r="I378" t="s">
        <v>164</v>
      </c>
      <c r="J378">
        <f t="shared" si="78"/>
        <v>32</v>
      </c>
      <c r="K378" t="str">
        <f t="shared" si="76"/>
        <v>insert into SKILL (NAME, CLASS, MESSAGE_CODE, EXPERIENCE, RULE_CODE, COST)
values ('Prayer of Peace', 'Disciple', 'name.disciple.prayerofpeace', 2, 'name.disciple.prayerofpeace.rule','2');</v>
      </c>
    </row>
    <row r="379" spans="2:11" x14ac:dyDescent="0.25">
      <c r="B379" s="4" t="s">
        <v>276</v>
      </c>
      <c r="C379" t="s">
        <v>164</v>
      </c>
      <c r="D379" t="str">
        <f t="shared" si="73"/>
        <v>name.disciple.timeofneed</v>
      </c>
      <c r="E379">
        <v>2</v>
      </c>
      <c r="F379" t="str">
        <f t="shared" si="74"/>
        <v>name.disciple.timeofneed.rule</v>
      </c>
      <c r="G379">
        <v>0</v>
      </c>
      <c r="H379" s="4" t="s">
        <v>285</v>
      </c>
      <c r="I379" t="s">
        <v>164</v>
      </c>
      <c r="J379">
        <f t="shared" si="78"/>
        <v>29</v>
      </c>
      <c r="K379" t="str">
        <f t="shared" si="76"/>
        <v>insert into SKILL (NAME, CLASS, MESSAGE_CODE, EXPERIENCE, RULE_CODE, COST)
values ('Time of Need', 'Disciple', 'name.disciple.timeofneed', 2, 'name.disciple.timeofneed.rule','0');</v>
      </c>
    </row>
    <row r="380" spans="2:11" x14ac:dyDescent="0.25">
      <c r="B380" s="4" t="s">
        <v>277</v>
      </c>
      <c r="C380" t="s">
        <v>164</v>
      </c>
      <c r="D380" t="str">
        <f t="shared" si="73"/>
        <v>name.disciple.holypower</v>
      </c>
      <c r="E380">
        <v>3</v>
      </c>
      <c r="F380" t="str">
        <f t="shared" si="74"/>
        <v>name.disciple.holypower.rule</v>
      </c>
      <c r="G380">
        <v>0</v>
      </c>
      <c r="H380" s="4" t="s">
        <v>286</v>
      </c>
      <c r="I380" t="s">
        <v>164</v>
      </c>
      <c r="J380">
        <f t="shared" si="78"/>
        <v>28</v>
      </c>
      <c r="K380" t="str">
        <f t="shared" si="76"/>
        <v>insert into SKILL (NAME, CLASS, MESSAGE_CODE, EXPERIENCE, RULE_CODE, COST)
values ('Holy Power', 'Disciple', 'name.disciple.holypower', 3, 'name.disciple.holypower.rule','0');</v>
      </c>
    </row>
    <row r="381" spans="2:11" x14ac:dyDescent="0.25">
      <c r="B381" s="4" t="s">
        <v>278</v>
      </c>
      <c r="C381" t="s">
        <v>164</v>
      </c>
      <c r="D381" t="str">
        <f t="shared" si="73"/>
        <v>name.disciple.radiantlight</v>
      </c>
      <c r="E381">
        <v>3</v>
      </c>
      <c r="F381" t="str">
        <f t="shared" si="74"/>
        <v>name.disciple.radiantlight.rule</v>
      </c>
      <c r="G381">
        <v>3</v>
      </c>
      <c r="H381" s="4" t="s">
        <v>287</v>
      </c>
      <c r="I381" t="s">
        <v>164</v>
      </c>
      <c r="J381">
        <f t="shared" si="78"/>
        <v>31</v>
      </c>
      <c r="K381" t="str">
        <f t="shared" si="76"/>
        <v>insert into SKILL (NAME, CLASS, MESSAGE_CODE, EXPERIENCE, RULE_CODE, COST)
values ('Radiant Light', 'Disciple', 'name.disciple.radiantlight', 3, 'name.disciple.radiantlight.rule','3');</v>
      </c>
    </row>
    <row r="382" spans="2:11" x14ac:dyDescent="0.25">
      <c r="B382" s="4" t="s">
        <v>288</v>
      </c>
      <c r="C382" t="s">
        <v>165</v>
      </c>
      <c r="D382" t="str">
        <f t="shared" si="73"/>
        <v>name.spiritspeaker.stoneskin</v>
      </c>
      <c r="E382">
        <v>0</v>
      </c>
      <c r="F382" t="str">
        <f t="shared" si="74"/>
        <v>name.spiritspeaker.stoneskin.rule</v>
      </c>
      <c r="G382">
        <v>1</v>
      </c>
      <c r="H382" s="4" t="s">
        <v>288</v>
      </c>
      <c r="I382" t="s">
        <v>165</v>
      </c>
      <c r="J382">
        <f t="shared" ref="J382:J390" si="79">LEN(F382)</f>
        <v>33</v>
      </c>
      <c r="K382" t="str">
        <f t="shared" si="76"/>
        <v>insert into SKILL (NAME, CLASS, MESSAGE_CODE, EXPERIENCE, RULE_CODE, COST)
values ('Stoneskin', 'Spiritspeaker', 'name.spiritspeaker.stoneskin', 0, 'name.spiritspeaker.stoneskin.rule','1');</v>
      </c>
    </row>
    <row r="383" spans="2:11" x14ac:dyDescent="0.25">
      <c r="B383" s="4" t="s">
        <v>289</v>
      </c>
      <c r="C383" t="s">
        <v>165</v>
      </c>
      <c r="D383" t="str">
        <f t="shared" si="73"/>
        <v>name.spiritspeaker.drainspirit</v>
      </c>
      <c r="E383">
        <v>1</v>
      </c>
      <c r="F383" t="str">
        <f t="shared" si="74"/>
        <v>name.spiritspeaker.drainspirit.rule</v>
      </c>
      <c r="G383">
        <v>1</v>
      </c>
      <c r="H383" s="4" t="s">
        <v>297</v>
      </c>
      <c r="I383" t="s">
        <v>165</v>
      </c>
      <c r="J383">
        <f t="shared" si="79"/>
        <v>35</v>
      </c>
      <c r="K383" t="str">
        <f t="shared" si="76"/>
        <v>insert into SKILL (NAME, CLASS, MESSAGE_CODE, EXPERIENCE, RULE_CODE, COST)
values ('Drain Spirit', 'Spiritspeaker', 'name.spiritspeaker.drainspirit', 1, 'name.spiritspeaker.drainspirit.rule','1');</v>
      </c>
    </row>
    <row r="384" spans="2:11" x14ac:dyDescent="0.25">
      <c r="B384" s="4" t="s">
        <v>290</v>
      </c>
      <c r="C384" t="s">
        <v>165</v>
      </c>
      <c r="D384" t="str">
        <f t="shared" ref="D384:D390" si="80">LOWER(B$318)&amp;"."&amp;LOWER(I384)&amp;"."&amp;LOWER(H384)</f>
        <v>name.spiritspeaker.healingrain</v>
      </c>
      <c r="E384">
        <v>1</v>
      </c>
      <c r="F384" t="str">
        <f t="shared" ref="F384:F390" si="81">LOWER(B$318)&amp;"."&amp;LOWER(I384)&amp;"."&amp;LOWER(H384)&amp;".rule"</f>
        <v>name.spiritspeaker.healingrain.rule</v>
      </c>
      <c r="G384">
        <v>2</v>
      </c>
      <c r="H384" s="4" t="s">
        <v>298</v>
      </c>
      <c r="I384" t="s">
        <v>165</v>
      </c>
      <c r="J384">
        <f t="shared" si="79"/>
        <v>35</v>
      </c>
      <c r="K384" t="str">
        <f t="shared" ref="K384:K390" si="82">"insert into "&amp;A$318&amp;" ("&amp;B$318&amp;", "&amp;C$318&amp;", "&amp;D$318&amp;", "&amp;E$318&amp;", "&amp;F$318&amp;", "&amp;G$318&amp;")
values ('"&amp;B384&amp;"', '"&amp;C384&amp;"', '"&amp;D384&amp;"', "&amp;E384&amp;", '"&amp;F384&amp;"','"&amp;G384&amp;"');"</f>
        <v>insert into SKILL (NAME, CLASS, MESSAGE_CODE, EXPERIENCE, RULE_CODE, COST)
values ('Healing Rain', 'Spiritspeaker', 'name.spiritspeaker.healingrain', 1, 'name.spiritspeaker.healingrain.rule','2');</v>
      </c>
    </row>
    <row r="385" spans="1:11" x14ac:dyDescent="0.25">
      <c r="B385" s="4" t="s">
        <v>291</v>
      </c>
      <c r="C385" t="s">
        <v>165</v>
      </c>
      <c r="D385" t="str">
        <f t="shared" si="80"/>
        <v>name.spiritspeaker.sharedpain</v>
      </c>
      <c r="E385">
        <v>1</v>
      </c>
      <c r="F385" t="str">
        <f t="shared" si="81"/>
        <v>name.spiritspeaker.sharedpain.rule</v>
      </c>
      <c r="G385">
        <v>1</v>
      </c>
      <c r="H385" s="4" t="s">
        <v>299</v>
      </c>
      <c r="I385" t="s">
        <v>165</v>
      </c>
      <c r="J385">
        <f t="shared" si="79"/>
        <v>34</v>
      </c>
      <c r="K385" t="str">
        <f t="shared" si="82"/>
        <v>insert into SKILL (NAME, CLASS, MESSAGE_CODE, EXPERIENCE, RULE_CODE, COST)
values ('Shared Pain', 'Spiritspeaker', 'name.spiritspeaker.sharedpain', 1, 'name.spiritspeaker.sharedpain.rule','1');</v>
      </c>
    </row>
    <row r="386" spans="1:11" x14ac:dyDescent="0.25">
      <c r="B386" s="4" t="s">
        <v>292</v>
      </c>
      <c r="C386" t="s">
        <v>165</v>
      </c>
      <c r="D386" t="str">
        <f t="shared" si="80"/>
        <v>name.spiritspeaker.cloudofmist</v>
      </c>
      <c r="E386">
        <v>2</v>
      </c>
      <c r="F386" t="str">
        <f t="shared" si="81"/>
        <v>name.spiritspeaker.cloudofmist.rule</v>
      </c>
      <c r="G386">
        <v>1</v>
      </c>
      <c r="H386" s="4" t="s">
        <v>300</v>
      </c>
      <c r="I386" t="s">
        <v>165</v>
      </c>
      <c r="J386">
        <f t="shared" si="79"/>
        <v>35</v>
      </c>
      <c r="K386" t="str">
        <f t="shared" si="82"/>
        <v>insert into SKILL (NAME, CLASS, MESSAGE_CODE, EXPERIENCE, RULE_CODE, COST)
values ('Cloud of Mist', 'Spiritspeaker', 'name.spiritspeaker.cloudofmist', 2, 'name.spiritspeaker.cloudofmist.rule','1');</v>
      </c>
    </row>
    <row r="387" spans="1:11" x14ac:dyDescent="0.25">
      <c r="B387" s="4" t="s">
        <v>293</v>
      </c>
      <c r="C387" t="s">
        <v>165</v>
      </c>
      <c r="D387" t="str">
        <f t="shared" si="80"/>
        <v>name.spiritspeaker.naturesbounty</v>
      </c>
      <c r="E387">
        <v>2</v>
      </c>
      <c r="F387" t="str">
        <f t="shared" si="81"/>
        <v>name.spiritspeaker.naturesbounty.rule</v>
      </c>
      <c r="G387">
        <v>0</v>
      </c>
      <c r="H387" s="4" t="s">
        <v>301</v>
      </c>
      <c r="I387" t="s">
        <v>165</v>
      </c>
      <c r="J387">
        <f t="shared" si="79"/>
        <v>37</v>
      </c>
      <c r="K387" t="str">
        <f t="shared" si="82"/>
        <v>insert into SKILL (NAME, CLASS, MESSAGE_CODE, EXPERIENCE, RULE_CODE, COST)
values ('Nature's Bounty', 'Spiritspeaker', 'name.spiritspeaker.naturesbounty', 2, 'name.spiritspeaker.naturesbounty.rule','0');</v>
      </c>
    </row>
    <row r="388" spans="1:11" x14ac:dyDescent="0.25">
      <c r="B388" s="4" t="s">
        <v>294</v>
      </c>
      <c r="C388" t="s">
        <v>165</v>
      </c>
      <c r="D388" t="str">
        <f t="shared" si="80"/>
        <v>name.spiritspeaker.tempest</v>
      </c>
      <c r="E388">
        <v>2</v>
      </c>
      <c r="F388" t="str">
        <f t="shared" si="81"/>
        <v>name.spiritspeaker.tempest.rule</v>
      </c>
      <c r="G388">
        <v>2</v>
      </c>
      <c r="H388" s="4" t="s">
        <v>294</v>
      </c>
      <c r="I388" t="s">
        <v>165</v>
      </c>
      <c r="J388">
        <f t="shared" si="79"/>
        <v>31</v>
      </c>
      <c r="K388" t="str">
        <f t="shared" si="82"/>
        <v>insert into SKILL (NAME, CLASS, MESSAGE_CODE, EXPERIENCE, RULE_CODE, COST)
values ('Tempest', 'Spiritspeaker', 'name.spiritspeaker.tempest', 2, 'name.spiritspeaker.tempest.rule','2');</v>
      </c>
    </row>
    <row r="389" spans="1:11" x14ac:dyDescent="0.25">
      <c r="B389" s="4" t="s">
        <v>295</v>
      </c>
      <c r="C389" t="s">
        <v>165</v>
      </c>
      <c r="D389" t="str">
        <f t="shared" si="80"/>
        <v>name.spiritspeaker.ancestorspirits</v>
      </c>
      <c r="E389">
        <v>3</v>
      </c>
      <c r="F389" t="str">
        <f t="shared" si="81"/>
        <v>name.spiritspeaker.ancestorspirits.rule</v>
      </c>
      <c r="G389">
        <v>1</v>
      </c>
      <c r="H389" s="4" t="s">
        <v>302</v>
      </c>
      <c r="I389" t="s">
        <v>165</v>
      </c>
      <c r="J389">
        <f t="shared" si="79"/>
        <v>39</v>
      </c>
      <c r="K389" t="str">
        <f t="shared" si="82"/>
        <v>insert into SKILL (NAME, CLASS, MESSAGE_CODE, EXPERIENCE, RULE_CODE, COST)
values ('Ancestor Spirits', 'Spiritspeaker', 'name.spiritspeaker.ancestorspirits', 3, 'name.spiritspeaker.ancestorspirits.rule','1');</v>
      </c>
    </row>
    <row r="390" spans="1:11" x14ac:dyDescent="0.25">
      <c r="B390" s="4" t="s">
        <v>296</v>
      </c>
      <c r="C390" t="s">
        <v>165</v>
      </c>
      <c r="D390" t="str">
        <f t="shared" si="80"/>
        <v>name.spiritspeaker.vigor</v>
      </c>
      <c r="E390">
        <v>3</v>
      </c>
      <c r="F390" t="str">
        <f t="shared" si="81"/>
        <v>name.spiritspeaker.vigor.rule</v>
      </c>
      <c r="G390">
        <v>0</v>
      </c>
      <c r="H390" s="4" t="s">
        <v>296</v>
      </c>
      <c r="I390" t="s">
        <v>165</v>
      </c>
      <c r="J390">
        <f t="shared" si="79"/>
        <v>29</v>
      </c>
      <c r="K390" t="str">
        <f t="shared" si="82"/>
        <v>insert into SKILL (NAME, CLASS, MESSAGE_CODE, EXPERIENCE, RULE_CODE, COST)
values ('Vigor', 'Spiritspeaker', 'name.spiritspeaker.vigor', 3, 'name.spiritspeaker.vigor.rule','0');</v>
      </c>
    </row>
    <row r="391" spans="1:11" x14ac:dyDescent="0.25">
      <c r="B391" s="4"/>
      <c r="C391" s="4"/>
    </row>
    <row r="392" spans="1:11" x14ac:dyDescent="0.25">
      <c r="A392" t="s">
        <v>48</v>
      </c>
      <c r="B392" s="2" t="s">
        <v>5</v>
      </c>
      <c r="C392" s="1" t="s">
        <v>6</v>
      </c>
    </row>
    <row r="393" spans="1:11" x14ac:dyDescent="0.25">
      <c r="B393" t="s">
        <v>51</v>
      </c>
      <c r="C393" t="str">
        <f>LOWER(REPLACE(A$392,SEARCH("_",A$392),1,""))&amp;"."&amp;LOWER(B393)</f>
        <v>itemtype.act1</v>
      </c>
      <c r="K393" t="str">
        <f>"insert into "&amp;A$392&amp;" ("&amp;B$392&amp;", "&amp;C$392&amp;")
values ('"&amp;B393&amp;"', '"&amp;C393&amp;"');"</f>
        <v>insert into ITEM_TYPE (NAME, MESSAGE_CODE)
values ('Act1', 'itemtype.act1');</v>
      </c>
    </row>
    <row r="394" spans="1:11" x14ac:dyDescent="0.25">
      <c r="B394" t="s">
        <v>52</v>
      </c>
      <c r="C394" t="str">
        <f t="shared" ref="C394:C396" si="83">LOWER(REPLACE(A$392,SEARCH("_",A$392),1,""))&amp;"."&amp;LOWER(B394)</f>
        <v>itemtype.act2</v>
      </c>
      <c r="K394" t="str">
        <f t="shared" ref="K394:K396" si="84">"insert into "&amp;A$392&amp;" ("&amp;B$392&amp;", "&amp;C$392&amp;")
values ('"&amp;B394&amp;"', '"&amp;C394&amp;"');"</f>
        <v>insert into ITEM_TYPE (NAME, MESSAGE_CODE)
values ('Act2', 'itemtype.act2');</v>
      </c>
    </row>
    <row r="395" spans="1:11" x14ac:dyDescent="0.25">
      <c r="B395" t="s">
        <v>49</v>
      </c>
      <c r="C395" t="str">
        <f t="shared" si="83"/>
        <v>itemtype.class</v>
      </c>
      <c r="K395" t="str">
        <f t="shared" si="84"/>
        <v>insert into ITEM_TYPE (NAME, MESSAGE_CODE)
values ('Class', 'itemtype.class');</v>
      </c>
    </row>
    <row r="396" spans="1:11" x14ac:dyDescent="0.25">
      <c r="B396" t="s">
        <v>50</v>
      </c>
      <c r="C396" t="str">
        <f t="shared" si="83"/>
        <v>itemtype.relic</v>
      </c>
      <c r="K396" t="str">
        <f t="shared" si="84"/>
        <v>insert into ITEM_TYPE (NAME, MESSAGE_CODE)
values ('Relic', 'itemtype.relic');</v>
      </c>
    </row>
    <row r="398" spans="1:11" x14ac:dyDescent="0.25">
      <c r="A398" t="s">
        <v>55</v>
      </c>
      <c r="B398" s="2" t="s">
        <v>5</v>
      </c>
      <c r="C398" s="1" t="s">
        <v>6</v>
      </c>
    </row>
    <row r="399" spans="1:11" x14ac:dyDescent="0.25">
      <c r="B399" t="s">
        <v>307</v>
      </c>
      <c r="C399" t="str">
        <f>LOWER(A$398)&amp;"."&amp;LOWER(F399)</f>
        <v>trait.axe</v>
      </c>
      <c r="F399" t="s">
        <v>307</v>
      </c>
      <c r="K399" t="str">
        <f>"insert into "&amp;A$398&amp;" ("&amp;B$398&amp;", "&amp;C$398&amp;")
values ('"&amp;B399&amp;"', '"&amp;C399&amp;"');"</f>
        <v>insert into TRAIT (NAME, MESSAGE_CODE)
values ('Axe', 'trait.axe');</v>
      </c>
    </row>
    <row r="400" spans="1:11" x14ac:dyDescent="0.25">
      <c r="B400" t="s">
        <v>310</v>
      </c>
      <c r="C400" t="str">
        <f t="shared" ref="C400:C418" si="85">LOWER(A$398)&amp;"."&amp;LOWER(F400)</f>
        <v>trait.blade</v>
      </c>
      <c r="F400" t="s">
        <v>310</v>
      </c>
      <c r="K400" t="str">
        <f t="shared" ref="K400:K418" si="86">"insert into "&amp;A$398&amp;" ("&amp;B$398&amp;", "&amp;C$398&amp;")
values ('"&amp;B400&amp;"', '"&amp;C400&amp;"');"</f>
        <v>insert into TRAIT (NAME, MESSAGE_CODE)
values ('Blade', 'trait.blade');</v>
      </c>
    </row>
    <row r="401" spans="2:11" x14ac:dyDescent="0.25">
      <c r="B401" t="s">
        <v>322</v>
      </c>
      <c r="C401" t="str">
        <f t="shared" si="85"/>
        <v>trait.boots</v>
      </c>
      <c r="F401" t="s">
        <v>322</v>
      </c>
      <c r="K401" t="str">
        <f t="shared" si="86"/>
        <v>insert into TRAIT (NAME, MESSAGE_CODE)
values ('Boots', 'trait.boots');</v>
      </c>
    </row>
    <row r="402" spans="2:11" x14ac:dyDescent="0.25">
      <c r="B402" t="s">
        <v>309</v>
      </c>
      <c r="C402" t="str">
        <f t="shared" si="85"/>
        <v>trait.bow</v>
      </c>
      <c r="F402" t="s">
        <v>309</v>
      </c>
      <c r="K402" t="str">
        <f t="shared" si="86"/>
        <v>insert into TRAIT (NAME, MESSAGE_CODE)
values ('Bow', 'trait.bow');</v>
      </c>
    </row>
    <row r="403" spans="2:11" x14ac:dyDescent="0.25">
      <c r="B403" t="s">
        <v>318</v>
      </c>
      <c r="C403" t="str">
        <f t="shared" si="85"/>
        <v>trait.cloak</v>
      </c>
      <c r="F403" t="s">
        <v>318</v>
      </c>
      <c r="K403" t="str">
        <f t="shared" si="86"/>
        <v>insert into TRAIT (NAME, MESSAGE_CODE)
values ('Cloak', 'trait.cloak');</v>
      </c>
    </row>
    <row r="404" spans="2:11" x14ac:dyDescent="0.25">
      <c r="B404" t="s">
        <v>311</v>
      </c>
      <c r="C404" t="str">
        <f t="shared" si="85"/>
        <v>trait.exotic</v>
      </c>
      <c r="F404" t="s">
        <v>311</v>
      </c>
      <c r="K404" t="str">
        <f t="shared" si="86"/>
        <v>insert into TRAIT (NAME, MESSAGE_CODE)
values ('Exotic', 'trait.exotic');</v>
      </c>
    </row>
    <row r="405" spans="2:11" x14ac:dyDescent="0.25">
      <c r="B405" t="s">
        <v>308</v>
      </c>
      <c r="C405" t="str">
        <f t="shared" si="85"/>
        <v>trait.hammer</v>
      </c>
      <c r="F405" t="s">
        <v>308</v>
      </c>
      <c r="K405" t="str">
        <f t="shared" si="86"/>
        <v>insert into TRAIT (NAME, MESSAGE_CODE)
values ('Hammer', 'trait.hammer');</v>
      </c>
    </row>
    <row r="406" spans="2:11" x14ac:dyDescent="0.25">
      <c r="B406" t="s">
        <v>317</v>
      </c>
      <c r="C406" t="str">
        <f t="shared" si="85"/>
        <v>trait.heavyarmor</v>
      </c>
      <c r="F406" t="s">
        <v>324</v>
      </c>
      <c r="K406" t="str">
        <f t="shared" si="86"/>
        <v>insert into TRAIT (NAME, MESSAGE_CODE)
values ('Heavy Armor', 'trait.heavyarmor');</v>
      </c>
    </row>
    <row r="407" spans="2:11" x14ac:dyDescent="0.25">
      <c r="B407" t="s">
        <v>312</v>
      </c>
      <c r="C407" t="str">
        <f t="shared" si="85"/>
        <v>trait.helmet</v>
      </c>
      <c r="F407" t="s">
        <v>312</v>
      </c>
      <c r="K407" t="str">
        <f t="shared" si="86"/>
        <v>insert into TRAIT (NAME, MESSAGE_CODE)
values ('Helmet', 'trait.helmet');</v>
      </c>
    </row>
    <row r="408" spans="2:11" x14ac:dyDescent="0.25">
      <c r="B408" t="s">
        <v>315</v>
      </c>
      <c r="C408" t="str">
        <f t="shared" si="85"/>
        <v>trait.lightarmor</v>
      </c>
      <c r="F408" t="s">
        <v>325</v>
      </c>
      <c r="K408" t="str">
        <f t="shared" si="86"/>
        <v>insert into TRAIT (NAME, MESSAGE_CODE)
values ('Light Armor', 'trait.lightarmor');</v>
      </c>
    </row>
    <row r="409" spans="2:11" x14ac:dyDescent="0.25">
      <c r="B409" t="s">
        <v>305</v>
      </c>
      <c r="C409" t="str">
        <f t="shared" si="85"/>
        <v>trait.magic</v>
      </c>
      <c r="F409" t="s">
        <v>305</v>
      </c>
      <c r="K409" t="str">
        <f t="shared" si="86"/>
        <v>insert into TRAIT (NAME, MESSAGE_CODE)
values ('Magic', 'trait.magic');</v>
      </c>
    </row>
    <row r="410" spans="2:11" x14ac:dyDescent="0.25">
      <c r="B410" t="s">
        <v>313</v>
      </c>
      <c r="C410" t="str">
        <f t="shared" si="85"/>
        <v>trait.ring</v>
      </c>
      <c r="F410" t="s">
        <v>313</v>
      </c>
      <c r="K410" t="str">
        <f t="shared" si="86"/>
        <v>insert into TRAIT (NAME, MESSAGE_CODE)
values ('Ring', 'trait.ring');</v>
      </c>
    </row>
    <row r="411" spans="2:11" x14ac:dyDescent="0.25">
      <c r="B411" t="s">
        <v>304</v>
      </c>
      <c r="C411" t="str">
        <f t="shared" si="85"/>
        <v>trait.rune</v>
      </c>
      <c r="F411" t="s">
        <v>304</v>
      </c>
      <c r="K411" t="str">
        <f t="shared" si="86"/>
        <v>insert into TRAIT (NAME, MESSAGE_CODE)
values ('Rune', 'trait.rune');</v>
      </c>
    </row>
    <row r="412" spans="2:11" x14ac:dyDescent="0.25">
      <c r="B412" t="s">
        <v>316</v>
      </c>
      <c r="C412" t="str">
        <f t="shared" si="85"/>
        <v>trait.shield</v>
      </c>
      <c r="F412" t="s">
        <v>316</v>
      </c>
      <c r="K412" t="str">
        <f t="shared" si="86"/>
        <v>insert into TRAIT (NAME, MESSAGE_CODE)
values ('Shield', 'trait.shield');</v>
      </c>
    </row>
    <row r="413" spans="2:11" x14ac:dyDescent="0.25">
      <c r="B413" t="s">
        <v>306</v>
      </c>
      <c r="C413" t="str">
        <f t="shared" si="85"/>
        <v>trait.staff</v>
      </c>
      <c r="F413" t="s">
        <v>306</v>
      </c>
      <c r="K413" t="str">
        <f t="shared" si="86"/>
        <v>insert into TRAIT (NAME, MESSAGE_CODE)
values ('Staff', 'trait.staff');</v>
      </c>
    </row>
    <row r="414" spans="2:11" x14ac:dyDescent="0.25">
      <c r="B414" t="s">
        <v>314</v>
      </c>
      <c r="C414" t="str">
        <f t="shared" si="85"/>
        <v>trait.trinket</v>
      </c>
      <c r="F414" t="s">
        <v>314</v>
      </c>
      <c r="K414" t="str">
        <f t="shared" si="86"/>
        <v>insert into TRAIT (NAME, MESSAGE_CODE)
values ('Trinket', 'trait.trinket');</v>
      </c>
    </row>
    <row r="415" spans="2:11" x14ac:dyDescent="0.25">
      <c r="B415" t="s">
        <v>323</v>
      </c>
      <c r="C415" t="str">
        <f t="shared" si="85"/>
        <v>trait.book</v>
      </c>
      <c r="F415" t="s">
        <v>323</v>
      </c>
      <c r="K415" t="str">
        <f t="shared" si="86"/>
        <v>insert into TRAIT (NAME, MESSAGE_CODE)
values ('Book', 'trait.book');</v>
      </c>
    </row>
    <row r="416" spans="2:11" x14ac:dyDescent="0.25">
      <c r="B416" t="s">
        <v>319</v>
      </c>
      <c r="C416" t="str">
        <f t="shared" si="85"/>
        <v>trait.item</v>
      </c>
      <c r="F416" t="s">
        <v>319</v>
      </c>
      <c r="K416" t="str">
        <f t="shared" si="86"/>
        <v>insert into TRAIT (NAME, MESSAGE_CODE)
values ('Item', 'trait.item');</v>
      </c>
    </row>
    <row r="417" spans="1:11" x14ac:dyDescent="0.25">
      <c r="B417" t="s">
        <v>320</v>
      </c>
      <c r="C417" t="str">
        <f t="shared" si="85"/>
        <v>trait.potion</v>
      </c>
      <c r="F417" t="s">
        <v>320</v>
      </c>
      <c r="K417" t="str">
        <f t="shared" si="86"/>
        <v>insert into TRAIT (NAME, MESSAGE_CODE)
values ('Potion', 'trait.potion');</v>
      </c>
    </row>
    <row r="418" spans="1:11" x14ac:dyDescent="0.25">
      <c r="B418" t="s">
        <v>321</v>
      </c>
      <c r="C418" t="str">
        <f t="shared" si="85"/>
        <v>trait.special</v>
      </c>
      <c r="F418" t="s">
        <v>321</v>
      </c>
      <c r="K418" t="str">
        <f t="shared" si="86"/>
        <v>insert into TRAIT (NAME, MESSAGE_CODE)
values ('Special', 'trait.special');</v>
      </c>
    </row>
    <row r="419" spans="1:11" x14ac:dyDescent="0.25">
      <c r="B419" s="2"/>
      <c r="C419" s="1"/>
    </row>
    <row r="420" spans="1:11" x14ac:dyDescent="0.25">
      <c r="A420" t="s">
        <v>57</v>
      </c>
      <c r="B420" s="2" t="s">
        <v>5</v>
      </c>
      <c r="C420" s="1" t="s">
        <v>6</v>
      </c>
      <c r="D420" t="s">
        <v>7</v>
      </c>
    </row>
    <row r="421" spans="1:11" x14ac:dyDescent="0.25">
      <c r="B421" s="4" t="s">
        <v>399</v>
      </c>
      <c r="C421" t="str">
        <f>LOWER(REPLACE(A$420,SEARCH("_",A$420),1,""))&amp;"."&amp;LOWER(B421)</f>
        <v>attacktype.melee</v>
      </c>
      <c r="D421" t="str">
        <f>LOWER(B421)&amp;".png"</f>
        <v>melee.png</v>
      </c>
      <c r="K421" t="str">
        <f>"insert into "&amp;A$420&amp;" ("&amp;B$420&amp;", "&amp;C$420&amp;", "&amp;D$420&amp;")
values ('"&amp;B421&amp;"', '"&amp;C421&amp;"',"&amp;IF(D421="","null","'"&amp;D421&amp;"'")&amp;");"</f>
        <v>insert into ATTACK_TYPE (NAME, MESSAGE_CODE, ICON)
values ('Melee', 'attacktype.melee','melee.png');</v>
      </c>
    </row>
    <row r="422" spans="1:11" x14ac:dyDescent="0.25">
      <c r="B422" s="4" t="s">
        <v>400</v>
      </c>
      <c r="C422" t="str">
        <f>LOWER(REPLACE(A$420,SEARCH("_",A$420),1,""))&amp;"."&amp;LOWER(B422)</f>
        <v>attacktype.ranged</v>
      </c>
      <c r="D422" t="str">
        <f t="shared" ref="D422" si="87">LOWER(B422)&amp;".png"</f>
        <v>ranged.png</v>
      </c>
      <c r="K422" t="str">
        <f>"insert into "&amp;A$420&amp;" ("&amp;B$420&amp;", "&amp;C$420&amp;", "&amp;D$420&amp;")
values ('"&amp;B422&amp;"', '"&amp;C422&amp;"',"&amp;IF(D422="","null","'"&amp;D422&amp;"'")&amp;");"</f>
        <v>insert into ATTACK_TYPE (NAME, MESSAGE_CODE, ICON)
values ('Ranged', 'attacktype.ranged','ranged.png');</v>
      </c>
    </row>
    <row r="424" spans="1:11" x14ac:dyDescent="0.25">
      <c r="A424" t="s">
        <v>382</v>
      </c>
      <c r="B424" s="2" t="s">
        <v>5</v>
      </c>
      <c r="C424" s="1" t="s">
        <v>6</v>
      </c>
      <c r="D424" t="s">
        <v>7</v>
      </c>
    </row>
    <row r="425" spans="1:11" x14ac:dyDescent="0.25">
      <c r="B425" s="4" t="s">
        <v>376</v>
      </c>
      <c r="C425" t="str">
        <f>LOWER(A$424)&amp;"."&amp;LOWER(F425)</f>
        <v>equipment.onehand</v>
      </c>
      <c r="D425" t="str">
        <f>LOWER(F425)&amp;".png"</f>
        <v>onehand.png</v>
      </c>
      <c r="F425" s="4" t="s">
        <v>380</v>
      </c>
      <c r="K425" t="str">
        <f>"insert into "&amp;A$424&amp;" ("&amp;B$424&amp;", "&amp;C$424&amp;", "&amp;D$424&amp;")
values ('"&amp;B425&amp;"', '"&amp;C425&amp;"','"&amp;D425&amp;"');"</f>
        <v>insert into EQUIPMENT (NAME, MESSAGE_CODE, ICON)
values ('One Hand', 'equipment.onehand','onehand.png');</v>
      </c>
    </row>
    <row r="426" spans="1:11" x14ac:dyDescent="0.25">
      <c r="B426" s="4" t="s">
        <v>377</v>
      </c>
      <c r="C426" t="str">
        <f>LOWER(A$424)&amp;"."&amp;LOWER(F426)</f>
        <v>equipment.twohands</v>
      </c>
      <c r="D426" t="str">
        <f>LOWER(F426)&amp;".png"</f>
        <v>twohands.png</v>
      </c>
      <c r="F426" s="4" t="s">
        <v>381</v>
      </c>
      <c r="K426" t="str">
        <f>"insert into "&amp;A$424&amp;" ("&amp;B$424&amp;", "&amp;C$424&amp;", "&amp;D$424&amp;")
values ('"&amp;B426&amp;"', '"&amp;C426&amp;"','"&amp;D426&amp;"');"</f>
        <v>insert into EQUIPMENT (NAME, MESSAGE_CODE, ICON)
values ('Two Hands', 'equipment.twohands','twohands.png');</v>
      </c>
    </row>
    <row r="427" spans="1:11" x14ac:dyDescent="0.25">
      <c r="B427" s="4" t="s">
        <v>378</v>
      </c>
      <c r="C427" t="str">
        <f>LOWER(A$424)&amp;"."&amp;LOWER(F427)</f>
        <v>equipment.armor</v>
      </c>
      <c r="D427" t="str">
        <f>LOWER(F427)&amp;".png"</f>
        <v>armor.png</v>
      </c>
      <c r="F427" s="4" t="s">
        <v>378</v>
      </c>
      <c r="K427" t="str">
        <f>"insert into "&amp;A$424&amp;" ("&amp;B$424&amp;", "&amp;C$424&amp;", "&amp;D$424&amp;")
values ('"&amp;B427&amp;"', '"&amp;C427&amp;"','"&amp;D427&amp;"');"</f>
        <v>insert into EQUIPMENT (NAME, MESSAGE_CODE, ICON)
values ('Armor', 'equipment.armor','armor.png');</v>
      </c>
    </row>
    <row r="428" spans="1:11" x14ac:dyDescent="0.25">
      <c r="B428" s="4" t="s">
        <v>379</v>
      </c>
      <c r="C428" t="str">
        <f>LOWER(A$424)&amp;"."&amp;LOWER(F428)</f>
        <v>equipment.other</v>
      </c>
      <c r="D428" t="str">
        <f>LOWER(F428)&amp;".png"</f>
        <v>other.png</v>
      </c>
      <c r="F428" s="4" t="s">
        <v>379</v>
      </c>
      <c r="K428" t="str">
        <f>"insert into "&amp;A$424&amp;" ("&amp;B$424&amp;", "&amp;C$424&amp;", "&amp;D$424&amp;")
values ('"&amp;B428&amp;"', '"&amp;C428&amp;"','"&amp;D428&amp;"');"</f>
        <v>insert into EQUIPMENT (NAME, MESSAGE_CODE, ICON)
values ('Other', 'equipment.other','other.png');</v>
      </c>
    </row>
    <row r="429" spans="1:11" x14ac:dyDescent="0.25">
      <c r="B429" s="4"/>
      <c r="F429" s="4"/>
    </row>
    <row r="430" spans="1:11" x14ac:dyDescent="0.25">
      <c r="B430" s="4"/>
      <c r="F430" s="4"/>
    </row>
    <row r="431" spans="1:11" x14ac:dyDescent="0.25">
      <c r="A431" t="s">
        <v>23</v>
      </c>
      <c r="B431" s="4" t="s">
        <v>1397</v>
      </c>
      <c r="C431" t="s">
        <v>61</v>
      </c>
      <c r="F431" s="4"/>
    </row>
    <row r="433" spans="1:16" x14ac:dyDescent="0.25">
      <c r="A433" t="s">
        <v>53</v>
      </c>
      <c r="B433" s="2" t="s">
        <v>5</v>
      </c>
      <c r="C433" s="1" t="s">
        <v>6</v>
      </c>
      <c r="D433" t="s">
        <v>42</v>
      </c>
      <c r="E433" t="s">
        <v>48</v>
      </c>
      <c r="F433" t="s">
        <v>57</v>
      </c>
      <c r="G433" t="s">
        <v>382</v>
      </c>
      <c r="H433" t="s">
        <v>45</v>
      </c>
      <c r="I433" t="s">
        <v>303</v>
      </c>
      <c r="J433" t="s">
        <v>61</v>
      </c>
      <c r="K433" t="s">
        <v>47</v>
      </c>
      <c r="L433" t="s">
        <v>43</v>
      </c>
    </row>
    <row r="434" spans="1:16" x14ac:dyDescent="0.25">
      <c r="B434" s="4" t="s">
        <v>383</v>
      </c>
      <c r="C434" t="str">
        <f>LOWER(A$433)&amp;"."&amp;LOWER(M434)</f>
        <v>item.ironlongsword</v>
      </c>
      <c r="D434" t="s">
        <v>63</v>
      </c>
      <c r="E434" t="s">
        <v>49</v>
      </c>
      <c r="F434" s="4" t="s">
        <v>399</v>
      </c>
      <c r="G434" s="4" t="s">
        <v>376</v>
      </c>
      <c r="I434" t="str">
        <f>LOWER(A$433)&amp;"."&amp;LOWER(M434)&amp;".rule"</f>
        <v>item.ironlongsword.rule</v>
      </c>
      <c r="J434">
        <v>1</v>
      </c>
      <c r="K434" t="s">
        <v>159</v>
      </c>
      <c r="L434" t="str">
        <f>LOWER(M434)&amp;".jpg"</f>
        <v>ironlongsword.jpg</v>
      </c>
      <c r="M434" s="4" t="s">
        <v>403</v>
      </c>
      <c r="N434">
        <f>LEN(C434)</f>
        <v>18</v>
      </c>
      <c r="O434">
        <f>LEN(I434)</f>
        <v>23</v>
      </c>
      <c r="P434" t="str">
        <f>"insert into "&amp;A$433&amp;" ("&amp;B$433&amp;", "&amp;C$433&amp;", "&amp;D$433&amp;", "&amp;E$433&amp;", "&amp;F$433&amp;", "&amp;G$433&amp;", "&amp;H$433&amp;", "&amp;I$433&amp;", "&amp;J$433&amp;", "&amp;K$433&amp;", "&amp;L$433&amp;")
values ('"&amp;B434&amp;"', '"&amp;C434&amp;"', '"&amp;D434&amp;"', '"&amp;E434&amp;"', "&amp;IF(F434="","null","'"&amp;F434&amp;"'")&amp;", '"&amp;G434&amp;"', "&amp;IF(H434="","null",H434)&amp;", '"&amp;I434&amp;"', "&amp;J434&amp;", "&amp;IF(K434="","null","'"&amp;K434&amp;"'")&amp;", '"&amp;L434&amp;"');"</f>
        <v>insert into ITEM (NAME, MESSAGE_CODE, EXPANSION, ITEM_TYPE, ATTACK_TYPE, EQUIPMENT, COST, RULE_CODE, COUNT, CLASS, IMAGE)
values ('Iron Longsword', 'item.ironlongsword', 'D2E', 'Class', 'Melee', 'One Hand', null, 'item.ironlongsword.rule', 1, 'Knight', 'ironlongsword.jpg');</v>
      </c>
    </row>
    <row r="435" spans="1:16" x14ac:dyDescent="0.25">
      <c r="B435" s="4" t="s">
        <v>401</v>
      </c>
      <c r="C435" t="str">
        <f t="shared" ref="C435:C498" si="88">LOWER(A$433)&amp;"."&amp;LOWER(M435)</f>
        <v>item.knightwoodenshield</v>
      </c>
      <c r="D435" t="s">
        <v>63</v>
      </c>
      <c r="E435" t="s">
        <v>49</v>
      </c>
      <c r="G435" s="4" t="s">
        <v>376</v>
      </c>
      <c r="I435" t="str">
        <f t="shared" ref="I435:I498" si="89">LOWER(A$433)&amp;"."&amp;LOWER(M435)&amp;".rule"</f>
        <v>item.knightwoodenshield.rule</v>
      </c>
      <c r="J435">
        <v>1</v>
      </c>
      <c r="K435" t="s">
        <v>159</v>
      </c>
      <c r="L435" t="str">
        <f t="shared" ref="L435:L498" si="90">LOWER(M435)&amp;".jpg"</f>
        <v>knightwoodenshield.jpg</v>
      </c>
      <c r="M435" s="4" t="s">
        <v>404</v>
      </c>
      <c r="N435">
        <f t="shared" ref="N435:N453" si="91">LEN(C435)</f>
        <v>23</v>
      </c>
      <c r="O435">
        <f t="shared" ref="O435:O453" si="92">LEN(I435)</f>
        <v>28</v>
      </c>
      <c r="P435" t="str">
        <f t="shared" ref="P435:P498" si="93">"insert into "&amp;A$433&amp;" ("&amp;B$433&amp;", "&amp;C$433&amp;", "&amp;D$433&amp;", "&amp;E$433&amp;", "&amp;F$433&amp;", "&amp;G$433&amp;", "&amp;H$433&amp;", "&amp;I$433&amp;", "&amp;J$433&amp;", "&amp;K$433&amp;", "&amp;L$433&amp;")
values ('"&amp;B435&amp;"', '"&amp;C435&amp;"', '"&amp;D435&amp;"', '"&amp;E435&amp;"', "&amp;IF(F435="","null","'"&amp;F435&amp;"'")&amp;", '"&amp;G435&amp;"', "&amp;IF(H435="","null",H435)&amp;", '"&amp;I435&amp;"', "&amp;J435&amp;", "&amp;IF(K435="","null","'"&amp;K435&amp;"'")&amp;", '"&amp;L435&amp;"');"</f>
        <v>insert into ITEM (NAME, MESSAGE_CODE, EXPANSION, ITEM_TYPE, ATTACK_TYPE, EQUIPMENT, COST, RULE_CODE, COUNT, CLASS, IMAGE)
values ('Knight Wooden Shield', 'item.knightwoodenshield', 'D2E', 'Class', null, 'One Hand', null, 'item.knightwoodenshield.rule', 1, 'Knight', 'knightwoodenshield.jpg');</v>
      </c>
    </row>
    <row r="436" spans="1:16" x14ac:dyDescent="0.25">
      <c r="B436" s="4" t="s">
        <v>384</v>
      </c>
      <c r="C436" t="str">
        <f t="shared" si="88"/>
        <v>item.chippedgreataxe</v>
      </c>
      <c r="D436" t="s">
        <v>63</v>
      </c>
      <c r="E436" t="s">
        <v>49</v>
      </c>
      <c r="F436" s="4" t="s">
        <v>399</v>
      </c>
      <c r="G436" s="4" t="s">
        <v>377</v>
      </c>
      <c r="I436" t="str">
        <f t="shared" si="89"/>
        <v>item.chippedgreataxe.rule</v>
      </c>
      <c r="J436">
        <v>1</v>
      </c>
      <c r="K436" t="s">
        <v>158</v>
      </c>
      <c r="L436" t="str">
        <f t="shared" si="90"/>
        <v>chippedgreataxe.jpg</v>
      </c>
      <c r="M436" s="4" t="s">
        <v>405</v>
      </c>
      <c r="N436">
        <f t="shared" si="91"/>
        <v>20</v>
      </c>
      <c r="O436">
        <f t="shared" si="92"/>
        <v>25</v>
      </c>
      <c r="P436" t="str">
        <f t="shared" si="93"/>
        <v>insert into ITEM (NAME, MESSAGE_CODE, EXPANSION, ITEM_TYPE, ATTACK_TYPE, EQUIPMENT, COST, RULE_CODE, COUNT, CLASS, IMAGE)
values ('Chipped Greataxe', 'item.chippedgreataxe', 'D2E', 'Class', 'Melee', 'Two Hands', null, 'item.chippedgreataxe.rule', 1, 'Berserker', 'chippedgreataxe.jpg');</v>
      </c>
    </row>
    <row r="437" spans="1:16" x14ac:dyDescent="0.25">
      <c r="B437" s="4" t="s">
        <v>385</v>
      </c>
      <c r="C437" t="str">
        <f t="shared" si="88"/>
        <v>item.ironmace</v>
      </c>
      <c r="D437" t="s">
        <v>63</v>
      </c>
      <c r="E437" t="s">
        <v>49</v>
      </c>
      <c r="F437" s="4" t="s">
        <v>399</v>
      </c>
      <c r="G437" s="4" t="s">
        <v>376</v>
      </c>
      <c r="I437" t="str">
        <f t="shared" si="89"/>
        <v>item.ironmace.rule</v>
      </c>
      <c r="J437">
        <v>1</v>
      </c>
      <c r="K437" t="s">
        <v>164</v>
      </c>
      <c r="L437" t="str">
        <f t="shared" si="90"/>
        <v>ironmace.jpg</v>
      </c>
      <c r="M437" s="4" t="s">
        <v>406</v>
      </c>
      <c r="N437">
        <f t="shared" si="91"/>
        <v>13</v>
      </c>
      <c r="O437">
        <f t="shared" si="92"/>
        <v>18</v>
      </c>
      <c r="P437" t="str">
        <f t="shared" si="93"/>
        <v>insert into ITEM (NAME, MESSAGE_CODE, EXPANSION, ITEM_TYPE, ATTACK_TYPE, EQUIPMENT, COST, RULE_CODE, COUNT, CLASS, IMAGE)
values ('Iron Mace', 'item.ironmace', 'D2E', 'Class', 'Melee', 'One Hand', null, 'item.ironmace.rule', 1, 'Disciple', 'ironmace.jpg');</v>
      </c>
    </row>
    <row r="438" spans="1:16" x14ac:dyDescent="0.25">
      <c r="B438" s="4" t="s">
        <v>402</v>
      </c>
      <c r="C438" t="str">
        <f t="shared" si="88"/>
        <v>item.disciplewoodenshield</v>
      </c>
      <c r="D438" t="s">
        <v>63</v>
      </c>
      <c r="E438" t="s">
        <v>49</v>
      </c>
      <c r="G438" s="4" t="s">
        <v>376</v>
      </c>
      <c r="I438" t="str">
        <f t="shared" si="89"/>
        <v>item.disciplewoodenshield.rule</v>
      </c>
      <c r="J438">
        <v>1</v>
      </c>
      <c r="K438" t="s">
        <v>164</v>
      </c>
      <c r="L438" t="str">
        <f t="shared" si="90"/>
        <v>disciplewoodenshield.jpg</v>
      </c>
      <c r="M438" s="4" t="s">
        <v>407</v>
      </c>
      <c r="N438">
        <f t="shared" si="91"/>
        <v>25</v>
      </c>
      <c r="O438">
        <f t="shared" si="92"/>
        <v>30</v>
      </c>
      <c r="P438" t="str">
        <f t="shared" si="93"/>
        <v>insert into ITEM (NAME, MESSAGE_CODE, EXPANSION, ITEM_TYPE, ATTACK_TYPE, EQUIPMENT, COST, RULE_CODE, COUNT, CLASS, IMAGE)
values ('Disciple Wooden Shield', 'item.disciplewoodenshield', 'D2E', 'Class', null, 'One Hand', null, 'item.disciplewoodenshield.rule', 1, 'Disciple', 'disciplewoodenshield.jpg');</v>
      </c>
    </row>
    <row r="439" spans="1:16" x14ac:dyDescent="0.25">
      <c r="B439" s="4" t="s">
        <v>386</v>
      </c>
      <c r="C439" t="str">
        <f t="shared" si="88"/>
        <v>item.oakstaff</v>
      </c>
      <c r="D439" t="s">
        <v>63</v>
      </c>
      <c r="E439" t="s">
        <v>49</v>
      </c>
      <c r="F439" s="4" t="s">
        <v>399</v>
      </c>
      <c r="G439" s="4" t="s">
        <v>377</v>
      </c>
      <c r="I439" t="str">
        <f t="shared" si="89"/>
        <v>item.oakstaff.rule</v>
      </c>
      <c r="J439">
        <v>1</v>
      </c>
      <c r="K439" t="s">
        <v>165</v>
      </c>
      <c r="L439" t="str">
        <f t="shared" si="90"/>
        <v>oakstaff.jpg</v>
      </c>
      <c r="M439" s="4" t="s">
        <v>408</v>
      </c>
      <c r="N439">
        <f t="shared" si="91"/>
        <v>13</v>
      </c>
      <c r="O439">
        <f t="shared" si="92"/>
        <v>18</v>
      </c>
      <c r="P439" t="str">
        <f t="shared" si="93"/>
        <v>insert into ITEM (NAME, MESSAGE_CODE, EXPANSION, ITEM_TYPE, ATTACK_TYPE, EQUIPMENT, COST, RULE_CODE, COUNT, CLASS, IMAGE)
values ('Oak Staff', 'item.oakstaff', 'D2E', 'Class', 'Melee', 'Two Hands', null, 'item.oakstaff.rule', 1, 'Spiritspeaker', 'oakstaff.jpg');</v>
      </c>
    </row>
    <row r="440" spans="1:16" x14ac:dyDescent="0.25">
      <c r="B440" s="4" t="s">
        <v>387</v>
      </c>
      <c r="C440" t="str">
        <f t="shared" si="88"/>
        <v>item.arcanebolt</v>
      </c>
      <c r="D440" t="s">
        <v>63</v>
      </c>
      <c r="E440" t="s">
        <v>49</v>
      </c>
      <c r="F440" s="4" t="s">
        <v>400</v>
      </c>
      <c r="G440" s="4" t="s">
        <v>377</v>
      </c>
      <c r="I440" t="str">
        <f t="shared" si="89"/>
        <v>item.arcanebolt.rule</v>
      </c>
      <c r="J440">
        <v>1</v>
      </c>
      <c r="K440" t="s">
        <v>162</v>
      </c>
      <c r="L440" t="str">
        <f t="shared" si="90"/>
        <v>arcanebolt.jpg</v>
      </c>
      <c r="M440" s="4" t="s">
        <v>409</v>
      </c>
      <c r="N440">
        <f t="shared" si="91"/>
        <v>15</v>
      </c>
      <c r="O440">
        <f t="shared" si="92"/>
        <v>20</v>
      </c>
      <c r="P440" t="str">
        <f t="shared" si="93"/>
        <v>insert into ITEM (NAME, MESSAGE_CODE, EXPANSION, ITEM_TYPE, ATTACK_TYPE, EQUIPMENT, COST, RULE_CODE, COUNT, CLASS, IMAGE)
values ('Arcane Bolt', 'item.arcanebolt', 'D2E', 'Class', 'Ranged', 'Two Hands', null, 'item.arcanebolt.rule', 1, 'Runemaster', 'arcanebolt.jpg');</v>
      </c>
    </row>
    <row r="441" spans="1:16" x14ac:dyDescent="0.25">
      <c r="B441" s="4" t="s">
        <v>423</v>
      </c>
      <c r="C441" t="str">
        <f t="shared" si="88"/>
        <v>item.reapersscythe</v>
      </c>
      <c r="D441" t="s">
        <v>63</v>
      </c>
      <c r="E441" t="s">
        <v>49</v>
      </c>
      <c r="F441" s="4" t="s">
        <v>400</v>
      </c>
      <c r="G441" s="4" t="s">
        <v>377</v>
      </c>
      <c r="I441" t="str">
        <f t="shared" si="89"/>
        <v>item.reapersscythe.rule</v>
      </c>
      <c r="J441">
        <v>1</v>
      </c>
      <c r="K441" t="s">
        <v>163</v>
      </c>
      <c r="L441" t="str">
        <f t="shared" si="90"/>
        <v>reapersscythe.jpg</v>
      </c>
      <c r="M441" s="4" t="s">
        <v>410</v>
      </c>
      <c r="N441">
        <f t="shared" si="91"/>
        <v>18</v>
      </c>
      <c r="O441">
        <f t="shared" si="92"/>
        <v>23</v>
      </c>
      <c r="P441" t="str">
        <f t="shared" si="93"/>
        <v>insert into ITEM (NAME, MESSAGE_CODE, EXPANSION, ITEM_TYPE, ATTACK_TYPE, EQUIPMENT, COST, RULE_CODE, COUNT, CLASS, IMAGE)
values ('Reaper''s Scythe', 'item.reapersscythe', 'D2E', 'Class', 'Ranged', 'Two Hands', null, 'item.reapersscythe.rule', 1, 'Necromancer', 'reapersscythe.jpg');</v>
      </c>
    </row>
    <row r="442" spans="1:16" x14ac:dyDescent="0.25">
      <c r="B442" s="4" t="s">
        <v>388</v>
      </c>
      <c r="C442" t="str">
        <f t="shared" si="88"/>
        <v>item.yewshortbow</v>
      </c>
      <c r="D442" t="s">
        <v>63</v>
      </c>
      <c r="E442" t="s">
        <v>49</v>
      </c>
      <c r="F442" s="4" t="s">
        <v>400</v>
      </c>
      <c r="G442" s="4" t="s">
        <v>377</v>
      </c>
      <c r="I442" t="str">
        <f t="shared" si="89"/>
        <v>item.yewshortbow.rule</v>
      </c>
      <c r="J442">
        <v>1</v>
      </c>
      <c r="K442" t="s">
        <v>161</v>
      </c>
      <c r="L442" t="str">
        <f t="shared" si="90"/>
        <v>yewshortbow.jpg</v>
      </c>
      <c r="M442" s="4" t="s">
        <v>411</v>
      </c>
      <c r="N442">
        <f t="shared" si="91"/>
        <v>16</v>
      </c>
      <c r="O442">
        <f t="shared" si="92"/>
        <v>21</v>
      </c>
      <c r="P442" t="str">
        <f t="shared" si="93"/>
        <v>insert into ITEM (NAME, MESSAGE_CODE, EXPANSION, ITEM_TYPE, ATTACK_TYPE, EQUIPMENT, COST, RULE_CODE, COUNT, CLASS, IMAGE)
values ('Yew Shortbow', 'item.yewshortbow', 'D2E', 'Class', 'Ranged', 'Two Hands', null, 'item.yewshortbow.rule', 1, 'Wildlander', 'yewshortbow.jpg');</v>
      </c>
    </row>
    <row r="443" spans="1:16" x14ac:dyDescent="0.25">
      <c r="B443" s="4" t="s">
        <v>389</v>
      </c>
      <c r="C443" t="str">
        <f t="shared" si="88"/>
        <v>item.throwingknives</v>
      </c>
      <c r="D443" t="s">
        <v>63</v>
      </c>
      <c r="E443" t="s">
        <v>49</v>
      </c>
      <c r="F443" s="4" t="s">
        <v>400</v>
      </c>
      <c r="G443" s="4" t="s">
        <v>376</v>
      </c>
      <c r="I443" t="str">
        <f t="shared" si="89"/>
        <v>item.throwingknives.rule</v>
      </c>
      <c r="J443">
        <v>1</v>
      </c>
      <c r="K443" t="s">
        <v>160</v>
      </c>
      <c r="L443" t="str">
        <f t="shared" si="90"/>
        <v>throwingknives.jpg</v>
      </c>
      <c r="M443" s="4" t="s">
        <v>412</v>
      </c>
      <c r="N443">
        <f t="shared" si="91"/>
        <v>19</v>
      </c>
      <c r="O443">
        <f t="shared" si="92"/>
        <v>24</v>
      </c>
      <c r="P443" t="str">
        <f t="shared" si="93"/>
        <v>insert into ITEM (NAME, MESSAGE_CODE, EXPANSION, ITEM_TYPE, ATTACK_TYPE, EQUIPMENT, COST, RULE_CODE, COUNT, CLASS, IMAGE)
values ('Throwing Knives', 'item.throwingknives', 'D2E', 'Class', 'Ranged', 'One Hand', null, 'item.throwingknives.rule', 1, 'Thief', 'throwingknives.jpg');</v>
      </c>
    </row>
    <row r="444" spans="1:16" x14ac:dyDescent="0.25">
      <c r="B444" s="4" t="s">
        <v>558</v>
      </c>
      <c r="C444" t="str">
        <f t="shared" si="88"/>
        <v>item.thiefluckycharm</v>
      </c>
      <c r="D444" t="s">
        <v>63</v>
      </c>
      <c r="E444" t="s">
        <v>49</v>
      </c>
      <c r="G444" s="4" t="s">
        <v>379</v>
      </c>
      <c r="I444" t="str">
        <f t="shared" si="89"/>
        <v>item.thiefluckycharm.rule</v>
      </c>
      <c r="J444">
        <v>1</v>
      </c>
      <c r="K444" t="s">
        <v>160</v>
      </c>
      <c r="L444" t="str">
        <f t="shared" si="90"/>
        <v>thiefluckycharm.jpg</v>
      </c>
      <c r="M444" s="4" t="s">
        <v>559</v>
      </c>
      <c r="N444">
        <f t="shared" si="91"/>
        <v>20</v>
      </c>
      <c r="O444">
        <f t="shared" si="92"/>
        <v>25</v>
      </c>
      <c r="P444" t="str">
        <f t="shared" si="93"/>
        <v>insert into ITEM (NAME, MESSAGE_CODE, EXPANSION, ITEM_TYPE, ATTACK_TYPE, EQUIPMENT, COST, RULE_CODE, COUNT, CLASS, IMAGE)
values ('Thief Lucky Charm', 'item.thiefluckycharm', 'D2E', 'Class', null, 'Other', null, 'item.thiefluckycharm.rule', 1, 'Thief', 'thiefluckycharm.jpg');</v>
      </c>
    </row>
    <row r="445" spans="1:16" x14ac:dyDescent="0.25">
      <c r="B445" s="4" t="s">
        <v>391</v>
      </c>
      <c r="C445" t="str">
        <f t="shared" si="88"/>
        <v>item.worngreatsword</v>
      </c>
      <c r="D445" t="s">
        <v>71</v>
      </c>
      <c r="E445" t="s">
        <v>49</v>
      </c>
      <c r="F445" s="4" t="s">
        <v>399</v>
      </c>
      <c r="G445" s="4" t="s">
        <v>377</v>
      </c>
      <c r="I445" t="str">
        <f t="shared" si="89"/>
        <v>item.worngreatsword.rule</v>
      </c>
      <c r="J445">
        <v>1</v>
      </c>
      <c r="K445" t="s">
        <v>166</v>
      </c>
      <c r="L445" t="str">
        <f t="shared" si="90"/>
        <v>worngreatsword.jpg</v>
      </c>
      <c r="M445" s="4" t="s">
        <v>414</v>
      </c>
      <c r="N445">
        <f t="shared" si="91"/>
        <v>19</v>
      </c>
      <c r="O445">
        <f t="shared" si="92"/>
        <v>24</v>
      </c>
      <c r="P445" t="str">
        <f t="shared" si="93"/>
        <v>insert into ITEM (NAME, MESSAGE_CODE, EXPANSION, ITEM_TYPE, ATTACK_TYPE, EQUIPMENT, COST, RULE_CODE, COUNT, CLASS, IMAGE)
values ('Worn Greatsword', 'item.worngreatsword', 'LotW', 'Class', 'Melee', 'Two Hands', null, 'item.worngreatsword.rule', 1, 'Champion', 'worngreatsword.jpg');</v>
      </c>
    </row>
    <row r="446" spans="1:16" x14ac:dyDescent="0.25">
      <c r="B446" s="4" t="s">
        <v>392</v>
      </c>
      <c r="C446" t="str">
        <f t="shared" si="88"/>
        <v>item.hornofcourage</v>
      </c>
      <c r="D446" t="s">
        <v>71</v>
      </c>
      <c r="E446" t="s">
        <v>49</v>
      </c>
      <c r="G446" s="4" t="s">
        <v>379</v>
      </c>
      <c r="I446" t="str">
        <f t="shared" si="89"/>
        <v>item.hornofcourage.rule</v>
      </c>
      <c r="J446">
        <v>1</v>
      </c>
      <c r="K446" t="s">
        <v>166</v>
      </c>
      <c r="L446" t="str">
        <f t="shared" si="90"/>
        <v>hornofcourage.jpg</v>
      </c>
      <c r="M446" s="4" t="s">
        <v>415</v>
      </c>
      <c r="N446">
        <f t="shared" si="91"/>
        <v>18</v>
      </c>
      <c r="O446">
        <f t="shared" si="92"/>
        <v>23</v>
      </c>
      <c r="P446" t="str">
        <f t="shared" si="93"/>
        <v>insert into ITEM (NAME, MESSAGE_CODE, EXPANSION, ITEM_TYPE, ATTACK_TYPE, EQUIPMENT, COST, RULE_CODE, COUNT, CLASS, IMAGE)
values ('Horn of Courage', 'item.hornofcourage', 'LotW', 'Class', null, 'Other', null, 'item.hornofcourage.rule', 1, 'Champion', 'hornofcourage.jpg');</v>
      </c>
    </row>
    <row r="447" spans="1:16" x14ac:dyDescent="0.25">
      <c r="B447" s="4" t="s">
        <v>393</v>
      </c>
      <c r="C447" t="str">
        <f t="shared" si="88"/>
        <v>item.stasisrune</v>
      </c>
      <c r="D447" t="s">
        <v>71</v>
      </c>
      <c r="E447" t="s">
        <v>49</v>
      </c>
      <c r="F447" s="4" t="s">
        <v>400</v>
      </c>
      <c r="G447" s="4" t="s">
        <v>377</v>
      </c>
      <c r="I447" t="str">
        <f t="shared" si="89"/>
        <v>item.stasisrune.rule</v>
      </c>
      <c r="J447">
        <v>1</v>
      </c>
      <c r="K447" t="s">
        <v>167</v>
      </c>
      <c r="L447" t="str">
        <f t="shared" si="90"/>
        <v>stasisrune.jpg</v>
      </c>
      <c r="M447" s="4" t="s">
        <v>416</v>
      </c>
      <c r="N447">
        <f t="shared" si="91"/>
        <v>15</v>
      </c>
      <c r="O447">
        <f t="shared" si="92"/>
        <v>20</v>
      </c>
      <c r="P447" t="str">
        <f t="shared" si="93"/>
        <v>insert into ITEM (NAME, MESSAGE_CODE, EXPANSION, ITEM_TYPE, ATTACK_TYPE, EQUIPMENT, COST, RULE_CODE, COUNT, CLASS, IMAGE)
values ('Stasis Rune', 'item.stasisrune', 'LotW', 'Class', 'Ranged', 'Two Hands', null, 'item.stasisrune.rule', 1, 'Geomancer', 'stasisrune.jpg');</v>
      </c>
    </row>
    <row r="448" spans="1:16" x14ac:dyDescent="0.25">
      <c r="B448" s="4" t="s">
        <v>424</v>
      </c>
      <c r="C448" t="str">
        <f t="shared" si="88"/>
        <v>item.thedeadmanscompass</v>
      </c>
      <c r="D448" t="s">
        <v>64</v>
      </c>
      <c r="E448" t="s">
        <v>49</v>
      </c>
      <c r="G448" s="4" t="s">
        <v>379</v>
      </c>
      <c r="I448" t="str">
        <f t="shared" si="89"/>
        <v>item.thedeadmanscompass.rule</v>
      </c>
      <c r="J448">
        <v>1</v>
      </c>
      <c r="K448" t="s">
        <v>169</v>
      </c>
      <c r="L448" t="str">
        <f t="shared" si="90"/>
        <v>thedeadmanscompass.jpg</v>
      </c>
      <c r="M448" s="4" t="s">
        <v>417</v>
      </c>
      <c r="N448">
        <f t="shared" si="91"/>
        <v>23</v>
      </c>
      <c r="O448">
        <f t="shared" si="92"/>
        <v>28</v>
      </c>
      <c r="P448" t="str">
        <f t="shared" si="93"/>
        <v>insert into ITEM (NAME, MESSAGE_CODE, EXPANSION, ITEM_TYPE, ATTACK_TYPE, EQUIPMENT, COST, RULE_CODE, COUNT, CLASS, IMAGE)
values ('The Dead Man''s Compass', 'item.thedeadmanscompass', 'LoR', 'Class', null, 'Other', null, 'item.thedeadmanscompass.rule', 1, 'Treasure Hunter', 'thedeadmanscompass.jpg');</v>
      </c>
    </row>
    <row r="449" spans="2:16" x14ac:dyDescent="0.25">
      <c r="B449" s="4" t="s">
        <v>394</v>
      </c>
      <c r="C449" t="str">
        <f t="shared" si="88"/>
        <v>item.leatherwhip</v>
      </c>
      <c r="D449" t="s">
        <v>64</v>
      </c>
      <c r="E449" t="s">
        <v>49</v>
      </c>
      <c r="F449" s="4" t="s">
        <v>399</v>
      </c>
      <c r="G449" s="4" t="s">
        <v>376</v>
      </c>
      <c r="I449" t="str">
        <f t="shared" si="89"/>
        <v>item.leatherwhip.rule</v>
      </c>
      <c r="J449">
        <v>1</v>
      </c>
      <c r="K449" t="s">
        <v>169</v>
      </c>
      <c r="L449" t="str">
        <f t="shared" si="90"/>
        <v>leatherwhip.jpg</v>
      </c>
      <c r="M449" s="4" t="s">
        <v>418</v>
      </c>
      <c r="N449">
        <f t="shared" si="91"/>
        <v>16</v>
      </c>
      <c r="O449">
        <f t="shared" si="92"/>
        <v>21</v>
      </c>
      <c r="P449" t="str">
        <f t="shared" si="93"/>
        <v>insert into ITEM (NAME, MESSAGE_CODE, EXPANSION, ITEM_TYPE, ATTACK_TYPE, EQUIPMENT, COST, RULE_CODE, COUNT, CLASS, IMAGE)
values ('Leather Whip', 'item.leatherwhip', 'LoR', 'Class', 'Melee', 'One Hand', null, 'item.leatherwhip.rule', 1, 'Treasure Hunter', 'leatherwhip.jpg');</v>
      </c>
    </row>
    <row r="450" spans="2:16" x14ac:dyDescent="0.25">
      <c r="B450" s="4" t="s">
        <v>395</v>
      </c>
      <c r="C450" t="str">
        <f t="shared" si="88"/>
        <v>item.smokingvials</v>
      </c>
      <c r="D450" t="s">
        <v>64</v>
      </c>
      <c r="E450" t="s">
        <v>49</v>
      </c>
      <c r="F450" s="4" t="s">
        <v>400</v>
      </c>
      <c r="G450" s="4" t="s">
        <v>376</v>
      </c>
      <c r="I450" t="str">
        <f t="shared" si="89"/>
        <v>item.smokingvials.rule</v>
      </c>
      <c r="J450">
        <v>1</v>
      </c>
      <c r="K450" t="s">
        <v>171</v>
      </c>
      <c r="L450" t="str">
        <f t="shared" si="90"/>
        <v>smokingvials.jpg</v>
      </c>
      <c r="M450" s="4" t="s">
        <v>419</v>
      </c>
      <c r="N450">
        <f t="shared" si="91"/>
        <v>17</v>
      </c>
      <c r="O450">
        <f t="shared" si="92"/>
        <v>22</v>
      </c>
      <c r="P450" t="str">
        <f t="shared" si="93"/>
        <v>insert into ITEM (NAME, MESSAGE_CODE, EXPANSION, ITEM_TYPE, ATTACK_TYPE, EQUIPMENT, COST, RULE_CODE, COUNT, CLASS, IMAGE)
values ('Smoking Vials', 'item.smokingvials', 'LoR', 'Class', 'Ranged', 'One Hand', null, 'item.smokingvials.rule', 1, 'Apothecary', 'smokingvials.jpg');</v>
      </c>
    </row>
    <row r="451" spans="2:16" x14ac:dyDescent="0.25">
      <c r="B451" s="4" t="s">
        <v>396</v>
      </c>
      <c r="C451" t="str">
        <f t="shared" si="88"/>
        <v>item.huntingspear</v>
      </c>
      <c r="D451" t="s">
        <v>64</v>
      </c>
      <c r="E451" t="s">
        <v>49</v>
      </c>
      <c r="F451" s="4" t="s">
        <v>399</v>
      </c>
      <c r="G451" s="4" t="s">
        <v>376</v>
      </c>
      <c r="I451" t="str">
        <f t="shared" si="89"/>
        <v>item.huntingspear.rule</v>
      </c>
      <c r="J451">
        <v>1</v>
      </c>
      <c r="K451" t="s">
        <v>168</v>
      </c>
      <c r="L451" t="str">
        <f t="shared" si="90"/>
        <v>huntingspear.jpg</v>
      </c>
      <c r="M451" s="4" t="s">
        <v>420</v>
      </c>
      <c r="N451">
        <f t="shared" si="91"/>
        <v>17</v>
      </c>
      <c r="O451">
        <f t="shared" si="92"/>
        <v>22</v>
      </c>
      <c r="P451" t="str">
        <f t="shared" si="93"/>
        <v>insert into ITEM (NAME, MESSAGE_CODE, EXPANSION, ITEM_TYPE, ATTACK_TYPE, EQUIPMENT, COST, RULE_CODE, COUNT, CLASS, IMAGE)
values ('Hunting Spear', 'item.huntingspear', 'LoR', 'Class', 'Melee', 'One Hand', null, 'item.huntingspear.rule', 1, 'Beastmaster', 'huntingspear.jpg');</v>
      </c>
    </row>
    <row r="452" spans="2:16" x14ac:dyDescent="0.25">
      <c r="B452" s="4" t="s">
        <v>397</v>
      </c>
      <c r="C452" t="str">
        <f t="shared" si="88"/>
        <v>item.skinningknife</v>
      </c>
      <c r="D452" t="s">
        <v>64</v>
      </c>
      <c r="E452" t="s">
        <v>49</v>
      </c>
      <c r="F452" s="4" t="s">
        <v>399</v>
      </c>
      <c r="G452" s="4" t="s">
        <v>376</v>
      </c>
      <c r="I452" t="str">
        <f t="shared" si="89"/>
        <v>item.skinningknife.rule</v>
      </c>
      <c r="J452">
        <v>1</v>
      </c>
      <c r="K452" t="s">
        <v>168</v>
      </c>
      <c r="L452" t="str">
        <f t="shared" si="90"/>
        <v>skinningknife.jpg</v>
      </c>
      <c r="M452" s="4" t="s">
        <v>421</v>
      </c>
      <c r="N452">
        <f t="shared" si="91"/>
        <v>18</v>
      </c>
      <c r="O452">
        <f t="shared" si="92"/>
        <v>23</v>
      </c>
      <c r="P452" t="str">
        <f t="shared" si="93"/>
        <v>insert into ITEM (NAME, MESSAGE_CODE, EXPANSION, ITEM_TYPE, ATTACK_TYPE, EQUIPMENT, COST, RULE_CODE, COUNT, CLASS, IMAGE)
values ('Skinning Knife', 'item.skinningknife', 'LoR', 'Class', 'Melee', 'One Hand', null, 'item.skinningknife.rule', 1, 'Beastmaster', 'skinningknife.jpg');</v>
      </c>
    </row>
    <row r="453" spans="2:16" x14ac:dyDescent="0.25">
      <c r="B453" s="4" t="s">
        <v>398</v>
      </c>
      <c r="C453" t="str">
        <f t="shared" si="88"/>
        <v>item.staffofthegrave</v>
      </c>
      <c r="D453" t="s">
        <v>64</v>
      </c>
      <c r="E453" t="s">
        <v>49</v>
      </c>
      <c r="F453" s="4" t="s">
        <v>400</v>
      </c>
      <c r="G453" s="4" t="s">
        <v>377</v>
      </c>
      <c r="I453" t="str">
        <f t="shared" si="89"/>
        <v>item.staffofthegrave.rule</v>
      </c>
      <c r="J453">
        <v>1</v>
      </c>
      <c r="K453" t="s">
        <v>170</v>
      </c>
      <c r="L453" t="str">
        <f t="shared" si="90"/>
        <v>staffofthegrave.jpg</v>
      </c>
      <c r="M453" s="4" t="s">
        <v>422</v>
      </c>
      <c r="N453">
        <f t="shared" si="91"/>
        <v>20</v>
      </c>
      <c r="O453">
        <f t="shared" si="92"/>
        <v>25</v>
      </c>
      <c r="P453" t="str">
        <f t="shared" si="93"/>
        <v>insert into ITEM (NAME, MESSAGE_CODE, EXPANSION, ITEM_TYPE, ATTACK_TYPE, EQUIPMENT, COST, RULE_CODE, COUNT, CLASS, IMAGE)
values ('Staff of the Grave', 'item.staffofthegrave', 'LoR', 'Class', 'Ranged', 'Two Hands', null, 'item.staffofthegrave.rule', 1, 'Hexer', 'staffofthegrave.jpg');</v>
      </c>
    </row>
    <row r="454" spans="2:16" x14ac:dyDescent="0.25">
      <c r="B454" s="4" t="s">
        <v>425</v>
      </c>
      <c r="C454" t="str">
        <f t="shared" si="88"/>
        <v>item.ironbattleaxe</v>
      </c>
      <c r="D454" t="s">
        <v>63</v>
      </c>
      <c r="E454" t="s">
        <v>51</v>
      </c>
      <c r="F454" s="4" t="s">
        <v>399</v>
      </c>
      <c r="G454" s="4" t="s">
        <v>377</v>
      </c>
      <c r="H454">
        <v>100</v>
      </c>
      <c r="I454" t="str">
        <f t="shared" si="89"/>
        <v>item.ironbattleaxe.rule</v>
      </c>
      <c r="J454">
        <v>1</v>
      </c>
      <c r="L454" t="str">
        <f t="shared" si="90"/>
        <v>ironbattleaxe.jpg</v>
      </c>
      <c r="M454" s="4" t="s">
        <v>457</v>
      </c>
      <c r="N454">
        <f t="shared" ref="N454:N486" si="94">LEN(C454)</f>
        <v>18</v>
      </c>
      <c r="O454">
        <f t="shared" ref="O454:O486" si="95">LEN(I454)</f>
        <v>23</v>
      </c>
      <c r="P454" t="str">
        <f t="shared" si="93"/>
        <v>insert into ITEM (NAME, MESSAGE_CODE, EXPANSION, ITEM_TYPE, ATTACK_TYPE, EQUIPMENT, COST, RULE_CODE, COUNT, CLASS, IMAGE)
values ('Iron Battleaxe', 'item.ironbattleaxe', 'D2E', 'Act1', 'Melee', 'Two Hands', 100, 'item.ironbattleaxe.rule', 1, null, 'ironbattleaxe.jpg');</v>
      </c>
    </row>
    <row r="455" spans="2:16" x14ac:dyDescent="0.25">
      <c r="B455" s="4" t="s">
        <v>426</v>
      </c>
      <c r="C455" t="str">
        <f t="shared" si="88"/>
        <v>item.steelbroadsword</v>
      </c>
      <c r="D455" t="s">
        <v>63</v>
      </c>
      <c r="E455" t="s">
        <v>51</v>
      </c>
      <c r="F455" s="4" t="s">
        <v>399</v>
      </c>
      <c r="G455" s="4" t="s">
        <v>376</v>
      </c>
      <c r="H455">
        <v>100</v>
      </c>
      <c r="I455" t="str">
        <f t="shared" si="89"/>
        <v>item.steelbroadsword.rule</v>
      </c>
      <c r="J455">
        <v>1</v>
      </c>
      <c r="L455" t="str">
        <f t="shared" si="90"/>
        <v>steelbroadsword.jpg</v>
      </c>
      <c r="M455" s="4" t="s">
        <v>458</v>
      </c>
      <c r="N455">
        <f t="shared" si="94"/>
        <v>20</v>
      </c>
      <c r="O455">
        <f t="shared" si="95"/>
        <v>25</v>
      </c>
      <c r="P455" t="str">
        <f t="shared" si="93"/>
        <v>insert into ITEM (NAME, MESSAGE_CODE, EXPANSION, ITEM_TYPE, ATTACK_TYPE, EQUIPMENT, COST, RULE_CODE, COUNT, CLASS, IMAGE)
values ('Steel Broadsword', 'item.steelbroadsword', 'D2E', 'Act1', 'Melee', 'One Hand', 100, 'item.steelbroadsword.rule', 1, null, 'steelbroadsword.jpg');</v>
      </c>
    </row>
    <row r="456" spans="2:16" x14ac:dyDescent="0.25">
      <c r="B456" s="4" t="s">
        <v>427</v>
      </c>
      <c r="C456" t="str">
        <f t="shared" si="88"/>
        <v>item.lighthammer</v>
      </c>
      <c r="D456" t="s">
        <v>63</v>
      </c>
      <c r="E456" t="s">
        <v>51</v>
      </c>
      <c r="F456" s="4" t="s">
        <v>399</v>
      </c>
      <c r="G456" s="4" t="s">
        <v>376</v>
      </c>
      <c r="H456">
        <v>75</v>
      </c>
      <c r="I456" t="str">
        <f t="shared" si="89"/>
        <v>item.lighthammer.rule</v>
      </c>
      <c r="J456">
        <v>1</v>
      </c>
      <c r="L456" t="str">
        <f t="shared" si="90"/>
        <v>lighthammer.jpg</v>
      </c>
      <c r="M456" s="4" t="s">
        <v>459</v>
      </c>
      <c r="N456">
        <f t="shared" si="94"/>
        <v>16</v>
      </c>
      <c r="O456">
        <f t="shared" si="95"/>
        <v>21</v>
      </c>
      <c r="P456" t="str">
        <f t="shared" si="93"/>
        <v>insert into ITEM (NAME, MESSAGE_CODE, EXPANSION, ITEM_TYPE, ATTACK_TYPE, EQUIPMENT, COST, RULE_CODE, COUNT, CLASS, IMAGE)
values ('Light Hammer', 'item.lighthammer', 'D2E', 'Act1', 'Melee', 'One Hand', 75, 'item.lighthammer.rule', 1, null, 'lighthammer.jpg');</v>
      </c>
    </row>
    <row r="457" spans="2:16" x14ac:dyDescent="0.25">
      <c r="B457" s="4" t="s">
        <v>428</v>
      </c>
      <c r="C457" t="str">
        <f t="shared" si="88"/>
        <v>item.ironspear</v>
      </c>
      <c r="D457" t="s">
        <v>63</v>
      </c>
      <c r="E457" t="s">
        <v>51</v>
      </c>
      <c r="F457" s="4" t="s">
        <v>399</v>
      </c>
      <c r="G457" s="4" t="s">
        <v>376</v>
      </c>
      <c r="H457">
        <v>75</v>
      </c>
      <c r="I457" t="str">
        <f t="shared" si="89"/>
        <v>item.ironspear.rule</v>
      </c>
      <c r="J457">
        <v>1</v>
      </c>
      <c r="L457" t="str">
        <f t="shared" si="90"/>
        <v>ironspear.jpg</v>
      </c>
      <c r="M457" s="4" t="s">
        <v>460</v>
      </c>
      <c r="N457">
        <f t="shared" si="94"/>
        <v>14</v>
      </c>
      <c r="O457">
        <f t="shared" si="95"/>
        <v>19</v>
      </c>
      <c r="P457" t="str">
        <f t="shared" si="93"/>
        <v>insert into ITEM (NAME, MESSAGE_CODE, EXPANSION, ITEM_TYPE, ATTACK_TYPE, EQUIPMENT, COST, RULE_CODE, COUNT, CLASS, IMAGE)
values ('Iron Spear', 'item.ironspear', 'D2E', 'Act1', 'Melee', 'One Hand', 75, 'item.ironspear.rule', 1, null, 'ironspear.jpg');</v>
      </c>
    </row>
    <row r="458" spans="2:16" x14ac:dyDescent="0.25">
      <c r="B458" s="4" t="s">
        <v>429</v>
      </c>
      <c r="C458" t="str">
        <f t="shared" si="88"/>
        <v>item.magicstaff</v>
      </c>
      <c r="D458" t="s">
        <v>63</v>
      </c>
      <c r="E458" t="s">
        <v>51</v>
      </c>
      <c r="F458" s="4" t="s">
        <v>400</v>
      </c>
      <c r="G458" s="4" t="s">
        <v>377</v>
      </c>
      <c r="H458">
        <v>150</v>
      </c>
      <c r="I458" t="str">
        <f t="shared" si="89"/>
        <v>item.magicstaff.rule</v>
      </c>
      <c r="J458">
        <v>1</v>
      </c>
      <c r="L458" t="str">
        <f t="shared" si="90"/>
        <v>magicstaff.jpg</v>
      </c>
      <c r="M458" s="4" t="s">
        <v>461</v>
      </c>
      <c r="N458">
        <f t="shared" si="94"/>
        <v>15</v>
      </c>
      <c r="O458">
        <f t="shared" si="95"/>
        <v>20</v>
      </c>
      <c r="P458" t="str">
        <f t="shared" si="93"/>
        <v>insert into ITEM (NAME, MESSAGE_CODE, EXPANSION, ITEM_TYPE, ATTACK_TYPE, EQUIPMENT, COST, RULE_CODE, COUNT, CLASS, IMAGE)
values ('Magic Staff', 'item.magicstaff', 'D2E', 'Act1', 'Ranged', 'Two Hands', 150, 'item.magicstaff.rule', 1, null, 'magicstaff.jpg');</v>
      </c>
    </row>
    <row r="459" spans="2:16" x14ac:dyDescent="0.25">
      <c r="B459" s="4" t="s">
        <v>430</v>
      </c>
      <c r="C459" t="str">
        <f t="shared" si="88"/>
        <v>item.immolation</v>
      </c>
      <c r="D459" t="s">
        <v>63</v>
      </c>
      <c r="E459" t="s">
        <v>51</v>
      </c>
      <c r="F459" s="4" t="s">
        <v>400</v>
      </c>
      <c r="G459" s="4" t="s">
        <v>377</v>
      </c>
      <c r="H459">
        <v>150</v>
      </c>
      <c r="I459" t="str">
        <f t="shared" si="89"/>
        <v>item.immolation.rule</v>
      </c>
      <c r="J459">
        <v>1</v>
      </c>
      <c r="L459" t="str">
        <f t="shared" si="90"/>
        <v>immolation.jpg</v>
      </c>
      <c r="M459" s="4" t="s">
        <v>430</v>
      </c>
      <c r="N459">
        <f t="shared" si="94"/>
        <v>15</v>
      </c>
      <c r="O459">
        <f t="shared" si="95"/>
        <v>20</v>
      </c>
      <c r="P459" t="str">
        <f t="shared" si="93"/>
        <v>insert into ITEM (NAME, MESSAGE_CODE, EXPANSION, ITEM_TYPE, ATTACK_TYPE, EQUIPMENT, COST, RULE_CODE, COUNT, CLASS, IMAGE)
values ('Immolation', 'item.immolation', 'D2E', 'Act1', 'Ranged', 'Two Hands', 150, 'item.immolation.rule', 1, null, 'immolation.jpg');</v>
      </c>
    </row>
    <row r="460" spans="2:16" x14ac:dyDescent="0.25">
      <c r="B460" s="4" t="s">
        <v>431</v>
      </c>
      <c r="C460" t="str">
        <f t="shared" si="88"/>
        <v>item.sunburst</v>
      </c>
      <c r="D460" t="s">
        <v>63</v>
      </c>
      <c r="E460" t="s">
        <v>51</v>
      </c>
      <c r="F460" s="4" t="s">
        <v>400</v>
      </c>
      <c r="G460" s="4" t="s">
        <v>377</v>
      </c>
      <c r="H460">
        <v>125</v>
      </c>
      <c r="I460" t="str">
        <f t="shared" si="89"/>
        <v>item.sunburst.rule</v>
      </c>
      <c r="J460">
        <v>1</v>
      </c>
      <c r="L460" t="str">
        <f t="shared" si="90"/>
        <v>sunburst.jpg</v>
      </c>
      <c r="M460" s="4" t="s">
        <v>431</v>
      </c>
      <c r="N460">
        <f t="shared" si="94"/>
        <v>13</v>
      </c>
      <c r="O460">
        <f t="shared" si="95"/>
        <v>18</v>
      </c>
      <c r="P460" t="str">
        <f t="shared" si="93"/>
        <v>insert into ITEM (NAME, MESSAGE_CODE, EXPANSION, ITEM_TYPE, ATTACK_TYPE, EQUIPMENT, COST, RULE_CODE, COUNT, CLASS, IMAGE)
values ('Sunburst', 'item.sunburst', 'D2E', 'Act1', 'Ranged', 'Two Hands', 125, 'item.sunburst.rule', 1, null, 'sunburst.jpg');</v>
      </c>
    </row>
    <row r="461" spans="2:16" x14ac:dyDescent="0.25">
      <c r="B461" s="4" t="s">
        <v>432</v>
      </c>
      <c r="C461" t="str">
        <f t="shared" si="88"/>
        <v>item.elmgreatbow</v>
      </c>
      <c r="D461" t="s">
        <v>63</v>
      </c>
      <c r="E461" t="s">
        <v>51</v>
      </c>
      <c r="F461" s="4" t="s">
        <v>400</v>
      </c>
      <c r="G461" s="4" t="s">
        <v>377</v>
      </c>
      <c r="H461">
        <v>100</v>
      </c>
      <c r="I461" t="str">
        <f t="shared" si="89"/>
        <v>item.elmgreatbow.rule</v>
      </c>
      <c r="J461">
        <v>1</v>
      </c>
      <c r="L461" t="str">
        <f t="shared" si="90"/>
        <v>elmgreatbow.jpg</v>
      </c>
      <c r="M461" s="4" t="s">
        <v>462</v>
      </c>
      <c r="N461">
        <f t="shared" si="94"/>
        <v>16</v>
      </c>
      <c r="O461">
        <f t="shared" si="95"/>
        <v>21</v>
      </c>
      <c r="P461" t="str">
        <f t="shared" si="93"/>
        <v>insert into ITEM (NAME, MESSAGE_CODE, EXPANSION, ITEM_TYPE, ATTACK_TYPE, EQUIPMENT, COST, RULE_CODE, COUNT, CLASS, IMAGE)
values ('Elm Greatbow', 'item.elmgreatbow', 'D2E', 'Act1', 'Ranged', 'Two Hands', 100, 'item.elmgreatbow.rule', 1, null, 'elmgreatbow.jpg');</v>
      </c>
    </row>
    <row r="462" spans="2:16" x14ac:dyDescent="0.25">
      <c r="B462" s="4" t="s">
        <v>433</v>
      </c>
      <c r="C462" t="str">
        <f t="shared" si="88"/>
        <v>item.crossbow</v>
      </c>
      <c r="D462" t="s">
        <v>63</v>
      </c>
      <c r="E462" t="s">
        <v>51</v>
      </c>
      <c r="F462" s="4" t="s">
        <v>400</v>
      </c>
      <c r="G462" s="4" t="s">
        <v>376</v>
      </c>
      <c r="H462">
        <v>175</v>
      </c>
      <c r="I462" t="str">
        <f t="shared" si="89"/>
        <v>item.crossbow.rule</v>
      </c>
      <c r="J462">
        <v>1</v>
      </c>
      <c r="L462" t="str">
        <f t="shared" si="90"/>
        <v>crossbow.jpg</v>
      </c>
      <c r="M462" s="4" t="s">
        <v>433</v>
      </c>
      <c r="N462">
        <f t="shared" si="94"/>
        <v>13</v>
      </c>
      <c r="O462">
        <f t="shared" si="95"/>
        <v>18</v>
      </c>
      <c r="P462" t="str">
        <f t="shared" si="93"/>
        <v>insert into ITEM (NAME, MESSAGE_CODE, EXPANSION, ITEM_TYPE, ATTACK_TYPE, EQUIPMENT, COST, RULE_CODE, COUNT, CLASS, IMAGE)
values ('Crossbow', 'item.crossbow', 'D2E', 'Act1', 'Ranged', 'One Hand', 175, 'item.crossbow.rule', 1, null, 'crossbow.jpg');</v>
      </c>
    </row>
    <row r="463" spans="2:16" x14ac:dyDescent="0.25">
      <c r="B463" s="4" t="s">
        <v>434</v>
      </c>
      <c r="C463" t="str">
        <f t="shared" si="88"/>
        <v>item.sling</v>
      </c>
      <c r="D463" t="s">
        <v>63</v>
      </c>
      <c r="E463" t="s">
        <v>51</v>
      </c>
      <c r="F463" s="4" t="s">
        <v>400</v>
      </c>
      <c r="G463" s="4" t="s">
        <v>376</v>
      </c>
      <c r="H463">
        <v>75</v>
      </c>
      <c r="I463" t="str">
        <f t="shared" si="89"/>
        <v>item.sling.rule</v>
      </c>
      <c r="J463">
        <v>1</v>
      </c>
      <c r="L463" t="str">
        <f t="shared" si="90"/>
        <v>sling.jpg</v>
      </c>
      <c r="M463" s="4" t="s">
        <v>434</v>
      </c>
      <c r="N463">
        <f t="shared" si="94"/>
        <v>10</v>
      </c>
      <c r="O463">
        <f t="shared" si="95"/>
        <v>15</v>
      </c>
      <c r="P463" t="str">
        <f t="shared" si="93"/>
        <v>insert into ITEM (NAME, MESSAGE_CODE, EXPANSION, ITEM_TYPE, ATTACK_TYPE, EQUIPMENT, COST, RULE_CODE, COUNT, CLASS, IMAGE)
values ('Sling', 'item.sling', 'D2E', 'Act1', 'Ranged', 'One Hand', 75, 'item.sling.rule', 1, null, 'sling.jpg');</v>
      </c>
    </row>
    <row r="464" spans="2:16" x14ac:dyDescent="0.25">
      <c r="B464" s="4" t="s">
        <v>435</v>
      </c>
      <c r="C464" t="str">
        <f t="shared" si="88"/>
        <v>item.ironshield</v>
      </c>
      <c r="D464" t="s">
        <v>63</v>
      </c>
      <c r="E464" t="s">
        <v>51</v>
      </c>
      <c r="G464" s="4" t="s">
        <v>376</v>
      </c>
      <c r="H464">
        <v>50</v>
      </c>
      <c r="I464" t="str">
        <f t="shared" si="89"/>
        <v>item.ironshield.rule</v>
      </c>
      <c r="J464">
        <v>2</v>
      </c>
      <c r="L464" t="str">
        <f t="shared" si="90"/>
        <v>ironshield.jpg</v>
      </c>
      <c r="M464" s="4" t="s">
        <v>463</v>
      </c>
      <c r="N464">
        <f t="shared" si="94"/>
        <v>15</v>
      </c>
      <c r="O464">
        <f t="shared" si="95"/>
        <v>20</v>
      </c>
      <c r="P464" t="str">
        <f t="shared" si="93"/>
        <v>insert into ITEM (NAME, MESSAGE_CODE, EXPANSION, ITEM_TYPE, ATTACK_TYPE, EQUIPMENT, COST, RULE_CODE, COUNT, CLASS, IMAGE)
values ('Iron Shield', 'item.ironshield', 'D2E', 'Act1', null, 'One Hand', 50, 'item.ironshield.rule', 2, null, 'ironshield.jpg');</v>
      </c>
    </row>
    <row r="465" spans="2:16" x14ac:dyDescent="0.25">
      <c r="B465" s="4" t="s">
        <v>436</v>
      </c>
      <c r="C465" t="str">
        <f t="shared" si="88"/>
        <v>item.heavycloak</v>
      </c>
      <c r="D465" t="s">
        <v>63</v>
      </c>
      <c r="E465" t="s">
        <v>51</v>
      </c>
      <c r="G465" s="4" t="s">
        <v>378</v>
      </c>
      <c r="H465">
        <v>75</v>
      </c>
      <c r="I465" t="str">
        <f t="shared" si="89"/>
        <v>item.heavycloak.rule</v>
      </c>
      <c r="J465">
        <v>1</v>
      </c>
      <c r="L465" t="str">
        <f t="shared" si="90"/>
        <v>heavycloak.jpg</v>
      </c>
      <c r="M465" s="4" t="s">
        <v>464</v>
      </c>
      <c r="N465">
        <f t="shared" si="94"/>
        <v>15</v>
      </c>
      <c r="O465">
        <f t="shared" si="95"/>
        <v>20</v>
      </c>
      <c r="P465" t="str">
        <f t="shared" si="93"/>
        <v>insert into ITEM (NAME, MESSAGE_CODE, EXPANSION, ITEM_TYPE, ATTACK_TYPE, EQUIPMENT, COST, RULE_CODE, COUNT, CLASS, IMAGE)
values ('Heavy Cloak', 'item.heavycloak', 'D2E', 'Act1', null, 'Armor', 75, 'item.heavycloak.rule', 1, null, 'heavycloak.jpg');</v>
      </c>
    </row>
    <row r="466" spans="2:16" x14ac:dyDescent="0.25">
      <c r="B466" s="4" t="s">
        <v>437</v>
      </c>
      <c r="C466" t="str">
        <f t="shared" si="88"/>
        <v>item.leatherarmor</v>
      </c>
      <c r="D466" t="s">
        <v>63</v>
      </c>
      <c r="E466" t="s">
        <v>51</v>
      </c>
      <c r="G466" s="4" t="s">
        <v>378</v>
      </c>
      <c r="H466">
        <v>75</v>
      </c>
      <c r="I466" t="str">
        <f t="shared" si="89"/>
        <v>item.leatherarmor.rule</v>
      </c>
      <c r="J466">
        <v>2</v>
      </c>
      <c r="L466" t="str">
        <f t="shared" si="90"/>
        <v>leatherarmor.jpg</v>
      </c>
      <c r="M466" s="4" t="s">
        <v>465</v>
      </c>
      <c r="N466">
        <f t="shared" si="94"/>
        <v>17</v>
      </c>
      <c r="O466">
        <f t="shared" si="95"/>
        <v>22</v>
      </c>
      <c r="P466" t="str">
        <f t="shared" si="93"/>
        <v>insert into ITEM (NAME, MESSAGE_CODE, EXPANSION, ITEM_TYPE, ATTACK_TYPE, EQUIPMENT, COST, RULE_CODE, COUNT, CLASS, IMAGE)
values ('Leather Armor', 'item.leatherarmor', 'D2E', 'Act1', null, 'Armor', 75, 'item.leatherarmor.rule', 2, null, 'leatherarmor.jpg');</v>
      </c>
    </row>
    <row r="467" spans="2:16" x14ac:dyDescent="0.25">
      <c r="B467" s="4" t="s">
        <v>438</v>
      </c>
      <c r="C467" t="str">
        <f t="shared" si="88"/>
        <v>item.chainmail</v>
      </c>
      <c r="D467" t="s">
        <v>63</v>
      </c>
      <c r="E467" t="s">
        <v>51</v>
      </c>
      <c r="G467" s="4" t="s">
        <v>378</v>
      </c>
      <c r="H467">
        <v>150</v>
      </c>
      <c r="I467" t="str">
        <f t="shared" si="89"/>
        <v>item.chainmail.rule</v>
      </c>
      <c r="J467">
        <v>1</v>
      </c>
      <c r="L467" t="str">
        <f t="shared" si="90"/>
        <v>chainmail.jpg</v>
      </c>
      <c r="M467" s="4" t="s">
        <v>438</v>
      </c>
      <c r="N467">
        <f t="shared" si="94"/>
        <v>14</v>
      </c>
      <c r="O467">
        <f t="shared" si="95"/>
        <v>19</v>
      </c>
      <c r="P467" t="str">
        <f t="shared" si="93"/>
        <v>insert into ITEM (NAME, MESSAGE_CODE, EXPANSION, ITEM_TYPE, ATTACK_TYPE, EQUIPMENT, COST, RULE_CODE, COUNT, CLASS, IMAGE)
values ('Chainmail', 'item.chainmail', 'D2E', 'Act1', null, 'Armor', 150, 'item.chainmail.rule', 1, null, 'chainmail.jpg');</v>
      </c>
    </row>
    <row r="468" spans="2:16" x14ac:dyDescent="0.25">
      <c r="B468" s="4" t="s">
        <v>439</v>
      </c>
      <c r="C468" t="str">
        <f t="shared" si="88"/>
        <v>item.scorpionhelm</v>
      </c>
      <c r="D468" t="s">
        <v>63</v>
      </c>
      <c r="E468" t="s">
        <v>51</v>
      </c>
      <c r="G468" s="4" t="s">
        <v>379</v>
      </c>
      <c r="H468">
        <v>75</v>
      </c>
      <c r="I468" t="str">
        <f t="shared" si="89"/>
        <v>item.scorpionhelm.rule</v>
      </c>
      <c r="J468">
        <v>1</v>
      </c>
      <c r="L468" t="str">
        <f t="shared" si="90"/>
        <v>scorpionhelm.jpg</v>
      </c>
      <c r="M468" s="4" t="s">
        <v>466</v>
      </c>
      <c r="N468">
        <f t="shared" si="94"/>
        <v>17</v>
      </c>
      <c r="O468">
        <f t="shared" si="95"/>
        <v>22</v>
      </c>
      <c r="P468" t="str">
        <f t="shared" si="93"/>
        <v>insert into ITEM (NAME, MESSAGE_CODE, EXPANSION, ITEM_TYPE, ATTACK_TYPE, EQUIPMENT, COST, RULE_CODE, COUNT, CLASS, IMAGE)
values ('Scorpion Helm', 'item.scorpionhelm', 'D2E', 'Act1', null, 'Other', 75, 'item.scorpionhelm.rule', 1, null, 'scorpionhelm.jpg');</v>
      </c>
    </row>
    <row r="469" spans="2:16" x14ac:dyDescent="0.25">
      <c r="B469" s="4" t="s">
        <v>390</v>
      </c>
      <c r="C469" t="str">
        <f t="shared" si="88"/>
        <v>item.luckycharm</v>
      </c>
      <c r="D469" t="s">
        <v>63</v>
      </c>
      <c r="E469" t="s">
        <v>51</v>
      </c>
      <c r="G469" s="4" t="s">
        <v>379</v>
      </c>
      <c r="H469">
        <v>100</v>
      </c>
      <c r="I469" t="str">
        <f t="shared" si="89"/>
        <v>item.luckycharm.rule</v>
      </c>
      <c r="J469">
        <v>1</v>
      </c>
      <c r="L469" t="str">
        <f t="shared" si="90"/>
        <v>luckycharm.jpg</v>
      </c>
      <c r="M469" s="4" t="s">
        <v>413</v>
      </c>
      <c r="N469">
        <f t="shared" si="94"/>
        <v>15</v>
      </c>
      <c r="O469">
        <f t="shared" si="95"/>
        <v>20</v>
      </c>
      <c r="P469" t="str">
        <f t="shared" si="93"/>
        <v>insert into ITEM (NAME, MESSAGE_CODE, EXPANSION, ITEM_TYPE, ATTACK_TYPE, EQUIPMENT, COST, RULE_CODE, COUNT, CLASS, IMAGE)
values ('Lucky Charm', 'item.luckycharm', 'D2E', 'Act1', null, 'Other', 100, 'item.luckycharm.rule', 1, null, 'luckycharm.jpg');</v>
      </c>
    </row>
    <row r="470" spans="2:16" x14ac:dyDescent="0.25">
      <c r="B470" s="4" t="s">
        <v>440</v>
      </c>
      <c r="C470" t="str">
        <f t="shared" si="88"/>
        <v>item.manaweave</v>
      </c>
      <c r="D470" t="s">
        <v>63</v>
      </c>
      <c r="E470" t="s">
        <v>51</v>
      </c>
      <c r="G470" s="4" t="s">
        <v>379</v>
      </c>
      <c r="H470">
        <v>125</v>
      </c>
      <c r="I470" t="str">
        <f t="shared" si="89"/>
        <v>item.manaweave.rule</v>
      </c>
      <c r="J470">
        <v>1</v>
      </c>
      <c r="L470" t="str">
        <f t="shared" si="90"/>
        <v>manaweave.jpg</v>
      </c>
      <c r="M470" s="4" t="s">
        <v>467</v>
      </c>
      <c r="N470">
        <f t="shared" si="94"/>
        <v>14</v>
      </c>
      <c r="O470">
        <f t="shared" si="95"/>
        <v>19</v>
      </c>
      <c r="P470" t="str">
        <f t="shared" si="93"/>
        <v>insert into ITEM (NAME, MESSAGE_CODE, EXPANSION, ITEM_TYPE, ATTACK_TYPE, EQUIPMENT, COST, RULE_CODE, COUNT, CLASS, IMAGE)
values ('Mana Weave', 'item.manaweave', 'D2E', 'Act1', null, 'Other', 125, 'item.manaweave.rule', 1, null, 'manaweave.jpg');</v>
      </c>
    </row>
    <row r="471" spans="2:16" x14ac:dyDescent="0.25">
      <c r="B471" s="4" t="s">
        <v>441</v>
      </c>
      <c r="C471" t="str">
        <f t="shared" si="88"/>
        <v>item.ringofpower</v>
      </c>
      <c r="D471" t="s">
        <v>63</v>
      </c>
      <c r="E471" t="s">
        <v>51</v>
      </c>
      <c r="G471" s="4" t="s">
        <v>379</v>
      </c>
      <c r="H471">
        <v>100</v>
      </c>
      <c r="I471" t="str">
        <f t="shared" si="89"/>
        <v>item.ringofpower.rule</v>
      </c>
      <c r="J471">
        <v>1</v>
      </c>
      <c r="L471" t="str">
        <f t="shared" si="90"/>
        <v>ringofpower.jpg</v>
      </c>
      <c r="M471" s="4" t="s">
        <v>468</v>
      </c>
      <c r="N471">
        <f t="shared" si="94"/>
        <v>16</v>
      </c>
      <c r="O471">
        <f t="shared" si="95"/>
        <v>21</v>
      </c>
      <c r="P471" t="str">
        <f t="shared" si="93"/>
        <v>insert into ITEM (NAME, MESSAGE_CODE, EXPANSION, ITEM_TYPE, ATTACK_TYPE, EQUIPMENT, COST, RULE_CODE, COUNT, CLASS, IMAGE)
values ('Ring of Power', 'item.ringofpower', 'D2E', 'Act1', null, 'Other', 100, 'item.ringofpower.rule', 1, null, 'ringofpower.jpg');</v>
      </c>
    </row>
    <row r="472" spans="2:16" x14ac:dyDescent="0.25">
      <c r="B472" s="4" t="s">
        <v>453</v>
      </c>
      <c r="C472" t="str">
        <f t="shared" si="88"/>
        <v>item.halberd</v>
      </c>
      <c r="D472" t="s">
        <v>71</v>
      </c>
      <c r="E472" t="s">
        <v>51</v>
      </c>
      <c r="F472" s="4" t="s">
        <v>399</v>
      </c>
      <c r="G472" s="4" t="s">
        <v>377</v>
      </c>
      <c r="H472">
        <v>125</v>
      </c>
      <c r="I472" t="str">
        <f t="shared" si="89"/>
        <v>item.halberd.rule</v>
      </c>
      <c r="J472">
        <v>1</v>
      </c>
      <c r="L472" t="str">
        <f t="shared" si="90"/>
        <v>halberd.jpg</v>
      </c>
      <c r="M472" s="4" t="s">
        <v>453</v>
      </c>
      <c r="N472">
        <f t="shared" si="94"/>
        <v>12</v>
      </c>
      <c r="O472">
        <f t="shared" si="95"/>
        <v>17</v>
      </c>
      <c r="P472" t="str">
        <f t="shared" si="93"/>
        <v>insert into ITEM (NAME, MESSAGE_CODE, EXPANSION, ITEM_TYPE, ATTACK_TYPE, EQUIPMENT, COST, RULE_CODE, COUNT, CLASS, IMAGE)
values ('Halberd', 'item.halberd', 'LotW', 'Act1', 'Melee', 'Two Hands', 125, 'item.halberd.rule', 1, null, 'halberd.jpg');</v>
      </c>
    </row>
    <row r="473" spans="2:16" x14ac:dyDescent="0.25">
      <c r="B473" s="4" t="s">
        <v>442</v>
      </c>
      <c r="C473" t="str">
        <f t="shared" si="88"/>
        <v>item.magmawave</v>
      </c>
      <c r="D473" t="s">
        <v>71</v>
      </c>
      <c r="E473" t="s">
        <v>51</v>
      </c>
      <c r="F473" s="4" t="s">
        <v>400</v>
      </c>
      <c r="G473" s="4" t="s">
        <v>377</v>
      </c>
      <c r="H473">
        <v>150</v>
      </c>
      <c r="I473" t="str">
        <f t="shared" si="89"/>
        <v>item.magmawave.rule</v>
      </c>
      <c r="J473">
        <v>1</v>
      </c>
      <c r="L473" t="str">
        <f t="shared" si="90"/>
        <v>magmawave.jpg</v>
      </c>
      <c r="M473" s="4" t="s">
        <v>469</v>
      </c>
      <c r="N473">
        <f t="shared" si="94"/>
        <v>14</v>
      </c>
      <c r="O473">
        <f t="shared" si="95"/>
        <v>19</v>
      </c>
      <c r="P473" t="str">
        <f t="shared" si="93"/>
        <v>insert into ITEM (NAME, MESSAGE_CODE, EXPANSION, ITEM_TYPE, ATTACK_TYPE, EQUIPMENT, COST, RULE_CODE, COUNT, CLASS, IMAGE)
values ('Magma Wave', 'item.magmawave', 'LotW', 'Act1', 'Ranged', 'Two Hands', 150, 'item.magmawave.rule', 1, null, 'magmawave.jpg');</v>
      </c>
    </row>
    <row r="474" spans="2:16" x14ac:dyDescent="0.25">
      <c r="B474" s="4" t="s">
        <v>443</v>
      </c>
      <c r="C474" t="str">
        <f t="shared" si="88"/>
        <v>item.handbow</v>
      </c>
      <c r="D474" t="s">
        <v>71</v>
      </c>
      <c r="E474" t="s">
        <v>51</v>
      </c>
      <c r="F474" s="4" t="s">
        <v>400</v>
      </c>
      <c r="G474" s="4" t="s">
        <v>379</v>
      </c>
      <c r="H474">
        <v>150</v>
      </c>
      <c r="I474" t="str">
        <f t="shared" si="89"/>
        <v>item.handbow.rule</v>
      </c>
      <c r="J474">
        <v>1</v>
      </c>
      <c r="L474" t="str">
        <f t="shared" si="90"/>
        <v>handbow.jpg</v>
      </c>
      <c r="M474" s="4" t="s">
        <v>443</v>
      </c>
      <c r="N474">
        <f t="shared" si="94"/>
        <v>12</v>
      </c>
      <c r="O474">
        <f t="shared" si="95"/>
        <v>17</v>
      </c>
      <c r="P474" t="str">
        <f t="shared" si="93"/>
        <v>insert into ITEM (NAME, MESSAGE_CODE, EXPANSION, ITEM_TYPE, ATTACK_TYPE, EQUIPMENT, COST, RULE_CODE, COUNT, CLASS, IMAGE)
values ('Handbow', 'item.handbow', 'LotW', 'Act1', 'Ranged', 'Other', 150, 'item.handbow.rule', 1, null, 'handbow.jpg');</v>
      </c>
    </row>
    <row r="475" spans="2:16" x14ac:dyDescent="0.25">
      <c r="B475" s="4" t="s">
        <v>454</v>
      </c>
      <c r="C475" t="str">
        <f t="shared" si="88"/>
        <v>item.flashpowder</v>
      </c>
      <c r="D475" t="s">
        <v>71</v>
      </c>
      <c r="E475" t="s">
        <v>51</v>
      </c>
      <c r="F475" s="4"/>
      <c r="G475" s="4" t="s">
        <v>379</v>
      </c>
      <c r="H475">
        <v>100</v>
      </c>
      <c r="I475" t="str">
        <f t="shared" si="89"/>
        <v>item.flashpowder.rule</v>
      </c>
      <c r="J475">
        <v>1</v>
      </c>
      <c r="L475" t="str">
        <f t="shared" si="90"/>
        <v>flashpowder.jpg</v>
      </c>
      <c r="M475" s="4" t="s">
        <v>470</v>
      </c>
      <c r="N475">
        <f t="shared" si="94"/>
        <v>16</v>
      </c>
      <c r="O475">
        <f t="shared" si="95"/>
        <v>21</v>
      </c>
      <c r="P475" t="str">
        <f t="shared" si="93"/>
        <v>insert into ITEM (NAME, MESSAGE_CODE, EXPANSION, ITEM_TYPE, ATTACK_TYPE, EQUIPMENT, COST, RULE_CODE, COUNT, CLASS, IMAGE)
values ('Flash Powder', 'item.flashpowder', 'LotW', 'Act1', null, 'Other', 100, 'item.flashpowder.rule', 1, null, 'flashpowder.jpg');</v>
      </c>
    </row>
    <row r="476" spans="2:16" x14ac:dyDescent="0.25">
      <c r="B476" s="4" t="s">
        <v>444</v>
      </c>
      <c r="C476" t="str">
        <f t="shared" si="88"/>
        <v>item.beardedaxe</v>
      </c>
      <c r="D476" t="s">
        <v>64</v>
      </c>
      <c r="E476" t="s">
        <v>51</v>
      </c>
      <c r="F476" s="4" t="s">
        <v>399</v>
      </c>
      <c r="G476" s="4" t="s">
        <v>377</v>
      </c>
      <c r="H476">
        <v>175</v>
      </c>
      <c r="I476" t="str">
        <f t="shared" si="89"/>
        <v>item.beardedaxe.rule</v>
      </c>
      <c r="J476">
        <v>1</v>
      </c>
      <c r="L476" t="str">
        <f t="shared" si="90"/>
        <v>beardedaxe.jpg</v>
      </c>
      <c r="M476" s="4" t="s">
        <v>471</v>
      </c>
      <c r="N476">
        <f t="shared" si="94"/>
        <v>15</v>
      </c>
      <c r="O476">
        <f t="shared" si="95"/>
        <v>20</v>
      </c>
      <c r="P476" t="str">
        <f t="shared" si="93"/>
        <v>insert into ITEM (NAME, MESSAGE_CODE, EXPANSION, ITEM_TYPE, ATTACK_TYPE, EQUIPMENT, COST, RULE_CODE, COUNT, CLASS, IMAGE)
values ('Bearded Axe', 'item.beardedaxe', 'LoR', 'Act1', 'Melee', 'Two Hands', 175, 'item.beardedaxe.rule', 1, null, 'beardedaxe.jpg');</v>
      </c>
    </row>
    <row r="477" spans="2:16" x14ac:dyDescent="0.25">
      <c r="B477" s="4" t="s">
        <v>445</v>
      </c>
      <c r="C477" t="str">
        <f t="shared" si="88"/>
        <v>item.maceofaver</v>
      </c>
      <c r="D477" t="s">
        <v>64</v>
      </c>
      <c r="E477" t="s">
        <v>51</v>
      </c>
      <c r="F477" s="4" t="s">
        <v>399</v>
      </c>
      <c r="G477" s="4" t="s">
        <v>377</v>
      </c>
      <c r="H477">
        <v>150</v>
      </c>
      <c r="I477" t="str">
        <f t="shared" si="89"/>
        <v>item.maceofaver.rule</v>
      </c>
      <c r="J477">
        <v>1</v>
      </c>
      <c r="L477" t="str">
        <f t="shared" si="90"/>
        <v>maceofaver.jpg</v>
      </c>
      <c r="M477" s="4" t="s">
        <v>472</v>
      </c>
      <c r="N477">
        <f t="shared" si="94"/>
        <v>15</v>
      </c>
      <c r="O477">
        <f t="shared" si="95"/>
        <v>20</v>
      </c>
      <c r="P477" t="str">
        <f t="shared" si="93"/>
        <v>insert into ITEM (NAME, MESSAGE_CODE, EXPANSION, ITEM_TYPE, ATTACK_TYPE, EQUIPMENT, COST, RULE_CODE, COUNT, CLASS, IMAGE)
values ('Mace of Aver', 'item.maceofaver', 'LoR', 'Act1', 'Melee', 'Two Hands', 150, 'item.maceofaver.rule', 1, null, 'maceofaver.jpg');</v>
      </c>
    </row>
    <row r="478" spans="2:16" x14ac:dyDescent="0.25">
      <c r="B478" s="4" t="s">
        <v>446</v>
      </c>
      <c r="C478" t="str">
        <f t="shared" si="88"/>
        <v>item.serpetdagger</v>
      </c>
      <c r="D478" t="s">
        <v>64</v>
      </c>
      <c r="E478" t="s">
        <v>51</v>
      </c>
      <c r="F478" s="4" t="s">
        <v>399</v>
      </c>
      <c r="G478" s="4" t="s">
        <v>376</v>
      </c>
      <c r="H478">
        <v>125</v>
      </c>
      <c r="I478" t="str">
        <f t="shared" si="89"/>
        <v>item.serpetdagger.rule</v>
      </c>
      <c r="J478">
        <v>1</v>
      </c>
      <c r="L478" t="str">
        <f t="shared" si="90"/>
        <v>serpetdagger.jpg</v>
      </c>
      <c r="M478" s="4" t="s">
        <v>473</v>
      </c>
      <c r="N478">
        <f t="shared" si="94"/>
        <v>17</v>
      </c>
      <c r="O478">
        <f t="shared" si="95"/>
        <v>22</v>
      </c>
      <c r="P478" t="str">
        <f t="shared" si="93"/>
        <v>insert into ITEM (NAME, MESSAGE_CODE, EXPANSION, ITEM_TYPE, ATTACK_TYPE, EQUIPMENT, COST, RULE_CODE, COUNT, CLASS, IMAGE)
values ('Serpet Dagger', 'item.serpetdagger', 'LoR', 'Act1', 'Melee', 'One Hand', 125, 'item.serpetdagger.rule', 1, null, 'serpetdagger.jpg');</v>
      </c>
    </row>
    <row r="479" spans="2:16" x14ac:dyDescent="0.25">
      <c r="B479" s="4" t="s">
        <v>447</v>
      </c>
      <c r="C479" t="str">
        <f t="shared" si="88"/>
        <v>item.bowofbone</v>
      </c>
      <c r="D479" t="s">
        <v>64</v>
      </c>
      <c r="E479" t="s">
        <v>51</v>
      </c>
      <c r="F479" s="4" t="s">
        <v>400</v>
      </c>
      <c r="G479" s="4" t="s">
        <v>377</v>
      </c>
      <c r="H479">
        <v>125</v>
      </c>
      <c r="I479" t="str">
        <f t="shared" si="89"/>
        <v>item.bowofbone.rule</v>
      </c>
      <c r="J479">
        <v>1</v>
      </c>
      <c r="L479" t="str">
        <f t="shared" si="90"/>
        <v>bowofbone.jpg</v>
      </c>
      <c r="M479" s="4" t="s">
        <v>474</v>
      </c>
      <c r="N479">
        <f t="shared" si="94"/>
        <v>14</v>
      </c>
      <c r="O479">
        <f t="shared" si="95"/>
        <v>19</v>
      </c>
      <c r="P479" t="str">
        <f t="shared" si="93"/>
        <v>insert into ITEM (NAME, MESSAGE_CODE, EXPANSION, ITEM_TYPE, ATTACK_TYPE, EQUIPMENT, COST, RULE_CODE, COUNT, CLASS, IMAGE)
values ('Bow of Bone', 'item.bowofbone', 'LoR', 'Act1', 'Ranged', 'Two Hands', 125, 'item.bowofbone.rule', 1, null, 'bowofbone.jpg');</v>
      </c>
    </row>
    <row r="480" spans="2:16" x14ac:dyDescent="0.25">
      <c r="B480" s="4" t="s">
        <v>448</v>
      </c>
      <c r="C480" t="str">
        <f t="shared" si="88"/>
        <v>item.teleportationrune</v>
      </c>
      <c r="D480" t="s">
        <v>64</v>
      </c>
      <c r="E480" t="s">
        <v>51</v>
      </c>
      <c r="F480" s="4" t="s">
        <v>400</v>
      </c>
      <c r="G480" s="4" t="s">
        <v>377</v>
      </c>
      <c r="H480">
        <v>125</v>
      </c>
      <c r="I480" t="str">
        <f t="shared" si="89"/>
        <v>item.teleportationrune.rule</v>
      </c>
      <c r="J480">
        <v>1</v>
      </c>
      <c r="L480" t="str">
        <f t="shared" si="90"/>
        <v>teleportationrune.jpg</v>
      </c>
      <c r="M480" s="4" t="s">
        <v>475</v>
      </c>
      <c r="N480">
        <f t="shared" si="94"/>
        <v>22</v>
      </c>
      <c r="O480">
        <f t="shared" si="95"/>
        <v>27</v>
      </c>
      <c r="P480" t="str">
        <f t="shared" si="93"/>
        <v>insert into ITEM (NAME, MESSAGE_CODE, EXPANSION, ITEM_TYPE, ATTACK_TYPE, EQUIPMENT, COST, RULE_CODE, COUNT, CLASS, IMAGE)
values ('Teleportation Rune', 'item.teleportationrune', 'LoR', 'Act1', 'Ranged', 'Two Hands', 125, 'item.teleportationrune.rule', 1, null, 'teleportationrune.jpg');</v>
      </c>
    </row>
    <row r="481" spans="2:16" x14ac:dyDescent="0.25">
      <c r="B481" s="4" t="s">
        <v>449</v>
      </c>
      <c r="C481" t="str">
        <f t="shared" si="88"/>
        <v>item.poisonedblowgun</v>
      </c>
      <c r="D481" t="s">
        <v>64</v>
      </c>
      <c r="E481" t="s">
        <v>51</v>
      </c>
      <c r="F481" s="4" t="s">
        <v>400</v>
      </c>
      <c r="G481" s="4" t="s">
        <v>376</v>
      </c>
      <c r="H481">
        <v>100</v>
      </c>
      <c r="I481" t="str">
        <f t="shared" si="89"/>
        <v>item.poisonedblowgun.rule</v>
      </c>
      <c r="J481">
        <v>1</v>
      </c>
      <c r="L481" t="str">
        <f t="shared" si="90"/>
        <v>poisonedblowgun.jpg</v>
      </c>
      <c r="M481" s="4" t="s">
        <v>476</v>
      </c>
      <c r="N481">
        <f t="shared" si="94"/>
        <v>20</v>
      </c>
      <c r="O481">
        <f t="shared" si="95"/>
        <v>25</v>
      </c>
      <c r="P481" t="str">
        <f t="shared" si="93"/>
        <v>insert into ITEM (NAME, MESSAGE_CODE, EXPANSION, ITEM_TYPE, ATTACK_TYPE, EQUIPMENT, COST, RULE_CODE, COUNT, CLASS, IMAGE)
values ('Poisoned Blowgun', 'item.poisonedblowgun', 'LoR', 'Act1', 'Ranged', 'One Hand', 100, 'item.poisonedblowgun.rule', 1, null, 'poisonedblowgun.jpg');</v>
      </c>
    </row>
    <row r="482" spans="2:16" x14ac:dyDescent="0.25">
      <c r="B482" s="4" t="s">
        <v>450</v>
      </c>
      <c r="C482" t="str">
        <f t="shared" si="88"/>
        <v>item.shieldoflight</v>
      </c>
      <c r="D482" t="s">
        <v>64</v>
      </c>
      <c r="E482" t="s">
        <v>51</v>
      </c>
      <c r="G482" s="4" t="s">
        <v>376</v>
      </c>
      <c r="H482">
        <v>75</v>
      </c>
      <c r="I482" t="str">
        <f t="shared" si="89"/>
        <v>item.shieldoflight.rule</v>
      </c>
      <c r="J482">
        <v>1</v>
      </c>
      <c r="L482" t="str">
        <f t="shared" si="90"/>
        <v>shieldoflight.jpg</v>
      </c>
      <c r="M482" s="4" t="s">
        <v>477</v>
      </c>
      <c r="N482">
        <f t="shared" si="94"/>
        <v>18</v>
      </c>
      <c r="O482">
        <f t="shared" si="95"/>
        <v>23</v>
      </c>
      <c r="P482" t="str">
        <f t="shared" si="93"/>
        <v>insert into ITEM (NAME, MESSAGE_CODE, EXPANSION, ITEM_TYPE, ATTACK_TYPE, EQUIPMENT, COST, RULE_CODE, COUNT, CLASS, IMAGE)
values ('Shield of Light', 'item.shieldoflight', 'LoR', 'Act1', null, 'One Hand', 75, 'item.shieldoflight.rule', 1, null, 'shieldoflight.jpg');</v>
      </c>
    </row>
    <row r="483" spans="2:16" x14ac:dyDescent="0.25">
      <c r="B483" s="4" t="s">
        <v>455</v>
      </c>
      <c r="C483" t="str">
        <f t="shared" si="88"/>
        <v>item.thiefsvest</v>
      </c>
      <c r="D483" t="s">
        <v>64</v>
      </c>
      <c r="E483" t="s">
        <v>51</v>
      </c>
      <c r="G483" s="4" t="s">
        <v>378</v>
      </c>
      <c r="H483">
        <v>100</v>
      </c>
      <c r="I483" t="str">
        <f t="shared" si="89"/>
        <v>item.thiefsvest.rule</v>
      </c>
      <c r="J483">
        <v>1</v>
      </c>
      <c r="L483" t="str">
        <f t="shared" si="90"/>
        <v>thiefsvest.jpg</v>
      </c>
      <c r="M483" s="4" t="s">
        <v>478</v>
      </c>
      <c r="N483">
        <f t="shared" si="94"/>
        <v>15</v>
      </c>
      <c r="O483">
        <f t="shared" si="95"/>
        <v>20</v>
      </c>
      <c r="P483" t="str">
        <f t="shared" si="93"/>
        <v>insert into ITEM (NAME, MESSAGE_CODE, EXPANSION, ITEM_TYPE, ATTACK_TYPE, EQUIPMENT, COST, RULE_CODE, COUNT, CLASS, IMAGE)
values ('Thief''s Vest', 'item.thiefsvest', 'LoR', 'Act1', null, 'Armor', 100, 'item.thiefsvest.rule', 1, null, 'thiefsvest.jpg');</v>
      </c>
    </row>
    <row r="484" spans="2:16" x14ac:dyDescent="0.25">
      <c r="B484" s="4" t="s">
        <v>451</v>
      </c>
      <c r="C484" t="str">
        <f t="shared" si="88"/>
        <v>item.runeplate</v>
      </c>
      <c r="D484" t="s">
        <v>64</v>
      </c>
      <c r="E484" t="s">
        <v>51</v>
      </c>
      <c r="G484" s="4" t="s">
        <v>378</v>
      </c>
      <c r="H484">
        <v>175</v>
      </c>
      <c r="I484" t="str">
        <f t="shared" si="89"/>
        <v>item.runeplate.rule</v>
      </c>
      <c r="J484">
        <v>1</v>
      </c>
      <c r="L484" t="str">
        <f t="shared" si="90"/>
        <v>runeplate.jpg</v>
      </c>
      <c r="M484" s="4" t="s">
        <v>479</v>
      </c>
      <c r="N484">
        <f t="shared" si="94"/>
        <v>14</v>
      </c>
      <c r="O484">
        <f t="shared" si="95"/>
        <v>19</v>
      </c>
      <c r="P484" t="str">
        <f t="shared" si="93"/>
        <v>insert into ITEM (NAME, MESSAGE_CODE, EXPANSION, ITEM_TYPE, ATTACK_TYPE, EQUIPMENT, COST, RULE_CODE, COUNT, CLASS, IMAGE)
values ('Rune Plate', 'item.runeplate', 'LoR', 'Act1', null, 'Armor', 175, 'item.runeplate.rule', 1, null, 'runeplate.jpg');</v>
      </c>
    </row>
    <row r="485" spans="2:16" x14ac:dyDescent="0.25">
      <c r="B485" s="4" t="s">
        <v>452</v>
      </c>
      <c r="C485" t="str">
        <f t="shared" si="88"/>
        <v>item.elvenboots</v>
      </c>
      <c r="D485" t="s">
        <v>64</v>
      </c>
      <c r="E485" t="s">
        <v>51</v>
      </c>
      <c r="G485" s="4" t="s">
        <v>379</v>
      </c>
      <c r="H485">
        <v>50</v>
      </c>
      <c r="I485" t="str">
        <f t="shared" si="89"/>
        <v>item.elvenboots.rule</v>
      </c>
      <c r="J485">
        <v>1</v>
      </c>
      <c r="L485" t="str">
        <f t="shared" si="90"/>
        <v>elvenboots.jpg</v>
      </c>
      <c r="M485" s="4" t="s">
        <v>480</v>
      </c>
      <c r="N485">
        <f t="shared" si="94"/>
        <v>15</v>
      </c>
      <c r="O485">
        <f t="shared" si="95"/>
        <v>20</v>
      </c>
      <c r="P485" t="str">
        <f t="shared" si="93"/>
        <v>insert into ITEM (NAME, MESSAGE_CODE, EXPANSION, ITEM_TYPE, ATTACK_TYPE, EQUIPMENT, COST, RULE_CODE, COUNT, CLASS, IMAGE)
values ('Elven Boots', 'item.elvenboots', 'LoR', 'Act1', null, 'Other', 50, 'item.elvenboots.rule', 1, null, 'elvenboots.jpg');</v>
      </c>
    </row>
    <row r="486" spans="2:16" x14ac:dyDescent="0.25">
      <c r="B486" s="4" t="s">
        <v>456</v>
      </c>
      <c r="C486" t="str">
        <f t="shared" si="88"/>
        <v>item.jinnslamp</v>
      </c>
      <c r="D486" t="s">
        <v>64</v>
      </c>
      <c r="E486" t="s">
        <v>51</v>
      </c>
      <c r="G486" s="4" t="s">
        <v>379</v>
      </c>
      <c r="H486">
        <v>100</v>
      </c>
      <c r="I486" t="str">
        <f t="shared" si="89"/>
        <v>item.jinnslamp.rule</v>
      </c>
      <c r="J486">
        <v>1</v>
      </c>
      <c r="L486" t="str">
        <f t="shared" si="90"/>
        <v>jinnslamp.jpg</v>
      </c>
      <c r="M486" s="4" t="s">
        <v>481</v>
      </c>
      <c r="N486">
        <f t="shared" si="94"/>
        <v>14</v>
      </c>
      <c r="O486">
        <f t="shared" si="95"/>
        <v>19</v>
      </c>
      <c r="P486" t="str">
        <f t="shared" si="93"/>
        <v>insert into ITEM (NAME, MESSAGE_CODE, EXPANSION, ITEM_TYPE, ATTACK_TYPE, EQUIPMENT, COST, RULE_CODE, COUNT, CLASS, IMAGE)
values ('Jinn''s Lamp', 'item.jinnslamp', 'LoR', 'Act1', null, 'Other', 100, 'item.jinnslamp.rule', 1, null, 'jinnslamp.jpg');</v>
      </c>
    </row>
    <row r="487" spans="2:16" x14ac:dyDescent="0.25">
      <c r="B487" s="4" t="s">
        <v>484</v>
      </c>
      <c r="C487" t="str">
        <f t="shared" si="88"/>
        <v>item.steelgreatsword</v>
      </c>
      <c r="D487" t="s">
        <v>63</v>
      </c>
      <c r="E487" t="s">
        <v>52</v>
      </c>
      <c r="F487" s="4" t="s">
        <v>399</v>
      </c>
      <c r="G487" s="4" t="s">
        <v>377</v>
      </c>
      <c r="H487">
        <v>200</v>
      </c>
      <c r="I487" t="str">
        <f t="shared" si="89"/>
        <v>item.steelgreatsword.rule</v>
      </c>
      <c r="J487">
        <v>1</v>
      </c>
      <c r="L487" t="str">
        <f t="shared" si="90"/>
        <v>steelgreatsword.jpg</v>
      </c>
      <c r="M487" s="4" t="s">
        <v>512</v>
      </c>
      <c r="N487">
        <f t="shared" ref="N487:N515" si="96">LEN(C487)</f>
        <v>20</v>
      </c>
      <c r="O487">
        <f t="shared" ref="O487:O515" si="97">LEN(I487)</f>
        <v>25</v>
      </c>
      <c r="P487" t="str">
        <f t="shared" si="93"/>
        <v>insert into ITEM (NAME, MESSAGE_CODE, EXPANSION, ITEM_TYPE, ATTACK_TYPE, EQUIPMENT, COST, RULE_CODE, COUNT, CLASS, IMAGE)
values ('Steel Greatsword', 'item.steelgreatsword', 'D2E', 'Act2', 'Melee', 'Two Hands', 200, 'item.steelgreatsword.rule', 1, null, 'steelgreatsword.jpg');</v>
      </c>
    </row>
    <row r="488" spans="2:16" x14ac:dyDescent="0.25">
      <c r="B488" s="4" t="s">
        <v>485</v>
      </c>
      <c r="C488" t="str">
        <f t="shared" si="88"/>
        <v>item.grindingaxe</v>
      </c>
      <c r="D488" t="s">
        <v>63</v>
      </c>
      <c r="E488" t="s">
        <v>52</v>
      </c>
      <c r="F488" s="4" t="s">
        <v>399</v>
      </c>
      <c r="G488" s="4" t="s">
        <v>377</v>
      </c>
      <c r="H488">
        <v>175</v>
      </c>
      <c r="I488" t="str">
        <f t="shared" si="89"/>
        <v>item.grindingaxe.rule</v>
      </c>
      <c r="J488">
        <v>1</v>
      </c>
      <c r="L488" t="str">
        <f t="shared" si="90"/>
        <v>grindingaxe.jpg</v>
      </c>
      <c r="M488" s="4" t="s">
        <v>513</v>
      </c>
      <c r="N488">
        <f t="shared" si="96"/>
        <v>16</v>
      </c>
      <c r="O488">
        <f t="shared" si="97"/>
        <v>21</v>
      </c>
      <c r="P488" t="str">
        <f t="shared" si="93"/>
        <v>insert into ITEM (NAME, MESSAGE_CODE, EXPANSION, ITEM_TYPE, ATTACK_TYPE, EQUIPMENT, COST, RULE_CODE, COUNT, CLASS, IMAGE)
values ('Grinding Axe', 'item.grindingaxe', 'D2E', 'Act2', 'Melee', 'Two Hands', 175, 'item.grindingaxe.rule', 1, null, 'grindingaxe.jpg');</v>
      </c>
    </row>
    <row r="489" spans="2:16" x14ac:dyDescent="0.25">
      <c r="B489" s="4" t="s">
        <v>486</v>
      </c>
      <c r="C489" t="str">
        <f t="shared" si="88"/>
        <v>item.maceofkellos</v>
      </c>
      <c r="D489" t="s">
        <v>63</v>
      </c>
      <c r="E489" t="s">
        <v>52</v>
      </c>
      <c r="F489" s="4" t="s">
        <v>399</v>
      </c>
      <c r="G489" s="4" t="s">
        <v>376</v>
      </c>
      <c r="H489">
        <v>175</v>
      </c>
      <c r="I489" t="str">
        <f t="shared" si="89"/>
        <v>item.maceofkellos.rule</v>
      </c>
      <c r="J489">
        <v>1</v>
      </c>
      <c r="L489" t="str">
        <f t="shared" si="90"/>
        <v>maceofkellos.jpg</v>
      </c>
      <c r="M489" s="4" t="s">
        <v>514</v>
      </c>
      <c r="N489">
        <f t="shared" si="96"/>
        <v>17</v>
      </c>
      <c r="O489">
        <f t="shared" si="97"/>
        <v>22</v>
      </c>
      <c r="P489" t="str">
        <f t="shared" si="93"/>
        <v>insert into ITEM (NAME, MESSAGE_CODE, EXPANSION, ITEM_TYPE, ATTACK_TYPE, EQUIPMENT, COST, RULE_CODE, COUNT, CLASS, IMAGE)
values ('Mace of Kellos', 'item.maceofkellos', 'D2E', 'Act2', 'Melee', 'One Hand', 175, 'item.maceofkellos.rule', 1, null, 'maceofkellos.jpg');</v>
      </c>
    </row>
    <row r="490" spans="2:16" x14ac:dyDescent="0.25">
      <c r="B490" s="4" t="s">
        <v>487</v>
      </c>
      <c r="C490" t="str">
        <f t="shared" si="88"/>
        <v>item.dragontoothhammer</v>
      </c>
      <c r="D490" t="s">
        <v>63</v>
      </c>
      <c r="E490" t="s">
        <v>52</v>
      </c>
      <c r="F490" s="4" t="s">
        <v>399</v>
      </c>
      <c r="G490" s="4" t="s">
        <v>376</v>
      </c>
      <c r="H490">
        <v>250</v>
      </c>
      <c r="I490" t="str">
        <f t="shared" si="89"/>
        <v>item.dragontoothhammer.rule</v>
      </c>
      <c r="J490">
        <v>1</v>
      </c>
      <c r="L490" t="str">
        <f t="shared" si="90"/>
        <v>dragontoothhammer.jpg</v>
      </c>
      <c r="M490" s="4" t="s">
        <v>515</v>
      </c>
      <c r="N490">
        <f t="shared" si="96"/>
        <v>22</v>
      </c>
      <c r="O490">
        <f t="shared" si="97"/>
        <v>27</v>
      </c>
      <c r="P490" t="str">
        <f t="shared" si="93"/>
        <v>insert into ITEM (NAME, MESSAGE_CODE, EXPANSION, ITEM_TYPE, ATTACK_TYPE, EQUIPMENT, COST, RULE_CODE, COUNT, CLASS, IMAGE)
values ('Dragontooth Hammer', 'item.dragontoothhammer', 'D2E', 'Act2', 'Melee', 'One Hand', 250, 'item.dragontoothhammer.rule', 1, null, 'dragontoothhammer.jpg');</v>
      </c>
    </row>
    <row r="491" spans="2:16" x14ac:dyDescent="0.25">
      <c r="B491" s="4" t="s">
        <v>488</v>
      </c>
      <c r="C491" t="str">
        <f t="shared" si="88"/>
        <v>item.latarilongbow</v>
      </c>
      <c r="D491" t="s">
        <v>63</v>
      </c>
      <c r="E491" t="s">
        <v>52</v>
      </c>
      <c r="F491" s="4" t="s">
        <v>400</v>
      </c>
      <c r="G491" s="4" t="s">
        <v>377</v>
      </c>
      <c r="H491">
        <v>200</v>
      </c>
      <c r="I491" t="str">
        <f t="shared" si="89"/>
        <v>item.latarilongbow.rule</v>
      </c>
      <c r="J491">
        <v>1</v>
      </c>
      <c r="L491" t="str">
        <f t="shared" si="90"/>
        <v>latarilongbow.jpg</v>
      </c>
      <c r="M491" s="4" t="s">
        <v>516</v>
      </c>
      <c r="N491">
        <f t="shared" si="96"/>
        <v>18</v>
      </c>
      <c r="O491">
        <f t="shared" si="97"/>
        <v>23</v>
      </c>
      <c r="P491" t="str">
        <f t="shared" si="93"/>
        <v>insert into ITEM (NAME, MESSAGE_CODE, EXPANSION, ITEM_TYPE, ATTACK_TYPE, EQUIPMENT, COST, RULE_CODE, COUNT, CLASS, IMAGE)
values ('Latari Longbow', 'item.latarilongbow', 'D2E', 'Act2', 'Ranged', 'Two Hands', 200, 'item.latarilongbow.rule', 1, null, 'latarilongbow.jpg');</v>
      </c>
    </row>
    <row r="492" spans="2:16" x14ac:dyDescent="0.25">
      <c r="B492" s="4" t="s">
        <v>489</v>
      </c>
      <c r="C492" t="str">
        <f t="shared" si="88"/>
        <v>item.lightningstrike</v>
      </c>
      <c r="D492" t="s">
        <v>63</v>
      </c>
      <c r="E492" t="s">
        <v>52</v>
      </c>
      <c r="F492" s="4" t="s">
        <v>400</v>
      </c>
      <c r="G492" s="4" t="s">
        <v>377</v>
      </c>
      <c r="H492">
        <v>200</v>
      </c>
      <c r="I492" t="str">
        <f t="shared" si="89"/>
        <v>item.lightningstrike.rule</v>
      </c>
      <c r="J492">
        <v>1</v>
      </c>
      <c r="L492" t="str">
        <f t="shared" si="90"/>
        <v>lightningstrike.jpg</v>
      </c>
      <c r="M492" s="4" t="s">
        <v>517</v>
      </c>
      <c r="N492">
        <f t="shared" si="96"/>
        <v>20</v>
      </c>
      <c r="O492">
        <f t="shared" si="97"/>
        <v>25</v>
      </c>
      <c r="P492" t="str">
        <f t="shared" si="93"/>
        <v>insert into ITEM (NAME, MESSAGE_CODE, EXPANSION, ITEM_TYPE, ATTACK_TYPE, EQUIPMENT, COST, RULE_CODE, COUNT, CLASS, IMAGE)
values ('Lightning Strike', 'item.lightningstrike', 'D2E', 'Act2', 'Ranged', 'Two Hands', 200, 'item.lightningstrike.rule', 1, null, 'lightningstrike.jpg');</v>
      </c>
    </row>
    <row r="493" spans="2:16" x14ac:dyDescent="0.25">
      <c r="B493" s="4" t="s">
        <v>490</v>
      </c>
      <c r="C493" t="str">
        <f t="shared" si="88"/>
        <v>item.icestorm</v>
      </c>
      <c r="D493" t="s">
        <v>63</v>
      </c>
      <c r="E493" t="s">
        <v>52</v>
      </c>
      <c r="F493" s="4" t="s">
        <v>400</v>
      </c>
      <c r="G493" s="4" t="s">
        <v>377</v>
      </c>
      <c r="H493">
        <v>150</v>
      </c>
      <c r="I493" t="str">
        <f t="shared" si="89"/>
        <v>item.icestorm.rule</v>
      </c>
      <c r="J493">
        <v>1</v>
      </c>
      <c r="L493" t="str">
        <f t="shared" si="90"/>
        <v>icestorm.jpg</v>
      </c>
      <c r="M493" s="4" t="s">
        <v>518</v>
      </c>
      <c r="N493">
        <f t="shared" si="96"/>
        <v>13</v>
      </c>
      <c r="O493">
        <f t="shared" si="97"/>
        <v>18</v>
      </c>
      <c r="P493" t="str">
        <f t="shared" si="93"/>
        <v>insert into ITEM (NAME, MESSAGE_CODE, EXPANSION, ITEM_TYPE, ATTACK_TYPE, EQUIPMENT, COST, RULE_CODE, COUNT, CLASS, IMAGE)
values ('Ice Storm', 'item.icestorm', 'D2E', 'Act2', 'Ranged', 'Two Hands', 150, 'item.icestorm.rule', 1, null, 'icestorm.jpg');</v>
      </c>
    </row>
    <row r="494" spans="2:16" x14ac:dyDescent="0.25">
      <c r="B494" s="4" t="s">
        <v>482</v>
      </c>
      <c r="C494" t="str">
        <f t="shared" si="88"/>
        <v>item.dwarvenfirebomb</v>
      </c>
      <c r="D494" t="s">
        <v>63</v>
      </c>
      <c r="E494" t="s">
        <v>52</v>
      </c>
      <c r="F494" s="4" t="s">
        <v>400</v>
      </c>
      <c r="G494" s="4" t="s">
        <v>376</v>
      </c>
      <c r="H494">
        <v>175</v>
      </c>
      <c r="I494" t="str">
        <f t="shared" si="89"/>
        <v>item.dwarvenfirebomb.rule</v>
      </c>
      <c r="J494">
        <v>1</v>
      </c>
      <c r="L494" t="str">
        <f t="shared" si="90"/>
        <v>dwarvenfirebomb.jpg</v>
      </c>
      <c r="M494" s="4" t="s">
        <v>483</v>
      </c>
      <c r="N494">
        <f t="shared" si="96"/>
        <v>20</v>
      </c>
      <c r="O494">
        <f t="shared" si="97"/>
        <v>25</v>
      </c>
      <c r="P494" t="str">
        <f t="shared" si="93"/>
        <v>insert into ITEM (NAME, MESSAGE_CODE, EXPANSION, ITEM_TYPE, ATTACK_TYPE, EQUIPMENT, COST, RULE_CODE, COUNT, CLASS, IMAGE)
values ('Dwarven Firebomb', 'item.dwarvenfirebomb', 'D2E', 'Act2', 'Ranged', 'One Hand', 175, 'item.dwarvenfirebomb.rule', 1, null, 'dwarvenfirebomb.jpg');</v>
      </c>
    </row>
    <row r="495" spans="2:16" x14ac:dyDescent="0.25">
      <c r="B495" s="4" t="s">
        <v>491</v>
      </c>
      <c r="C495" t="str">
        <f t="shared" si="88"/>
        <v>item.heavysteelshield</v>
      </c>
      <c r="D495" t="s">
        <v>63</v>
      </c>
      <c r="E495" t="s">
        <v>52</v>
      </c>
      <c r="G495" s="4" t="s">
        <v>376</v>
      </c>
      <c r="H495">
        <v>100</v>
      </c>
      <c r="I495" t="str">
        <f t="shared" si="89"/>
        <v>item.heavysteelshield.rule</v>
      </c>
      <c r="J495">
        <v>1</v>
      </c>
      <c r="L495" t="str">
        <f t="shared" si="90"/>
        <v>heavysteelshield.jpg</v>
      </c>
      <c r="M495" s="4" t="s">
        <v>519</v>
      </c>
      <c r="N495">
        <f t="shared" si="96"/>
        <v>21</v>
      </c>
      <c r="O495">
        <f t="shared" si="97"/>
        <v>26</v>
      </c>
      <c r="P495" t="str">
        <f t="shared" si="93"/>
        <v>insert into ITEM (NAME, MESSAGE_CODE, EXPANSION, ITEM_TYPE, ATTACK_TYPE, EQUIPMENT, COST, RULE_CODE, COUNT, CLASS, IMAGE)
values ('Heavy Steel Shield', 'item.heavysteelshield', 'D2E', 'Act2', null, 'One Hand', 100, 'item.heavysteelshield.rule', 1, null, 'heavysteelshield.jpg');</v>
      </c>
    </row>
    <row r="496" spans="2:16" x14ac:dyDescent="0.25">
      <c r="B496" s="4" t="s">
        <v>492</v>
      </c>
      <c r="C496" t="str">
        <f t="shared" si="88"/>
        <v>item.elvencloack</v>
      </c>
      <c r="D496" t="s">
        <v>63</v>
      </c>
      <c r="E496" t="s">
        <v>52</v>
      </c>
      <c r="G496" s="4" t="s">
        <v>378</v>
      </c>
      <c r="H496">
        <v>225</v>
      </c>
      <c r="I496" t="str">
        <f t="shared" si="89"/>
        <v>item.elvencloack.rule</v>
      </c>
      <c r="J496">
        <v>1</v>
      </c>
      <c r="L496" t="str">
        <f t="shared" si="90"/>
        <v>elvencloack.jpg</v>
      </c>
      <c r="M496" s="4" t="s">
        <v>520</v>
      </c>
      <c r="N496">
        <f t="shared" si="96"/>
        <v>16</v>
      </c>
      <c r="O496">
        <f t="shared" si="97"/>
        <v>21</v>
      </c>
      <c r="P496" t="str">
        <f t="shared" si="93"/>
        <v>insert into ITEM (NAME, MESSAGE_CODE, EXPANSION, ITEM_TYPE, ATTACK_TYPE, EQUIPMENT, COST, RULE_CODE, COUNT, CLASS, IMAGE)
values ('Elven Cloack', 'item.elvencloack', 'D2E', 'Act2', null, 'Armor', 225, 'item.elvencloack.rule', 1, null, 'elvencloack.jpg');</v>
      </c>
    </row>
    <row r="497" spans="2:16" x14ac:dyDescent="0.25">
      <c r="B497" s="4" t="s">
        <v>493</v>
      </c>
      <c r="C497" t="str">
        <f t="shared" si="88"/>
        <v>item.demonhideleather</v>
      </c>
      <c r="D497" t="s">
        <v>63</v>
      </c>
      <c r="E497" t="s">
        <v>52</v>
      </c>
      <c r="G497" s="4" t="s">
        <v>378</v>
      </c>
      <c r="H497">
        <v>200</v>
      </c>
      <c r="I497" t="str">
        <f t="shared" si="89"/>
        <v>item.demonhideleather.rule</v>
      </c>
      <c r="J497">
        <v>1</v>
      </c>
      <c r="L497" t="str">
        <f t="shared" si="90"/>
        <v>demonhideleather.jpg</v>
      </c>
      <c r="M497" s="4" t="s">
        <v>521</v>
      </c>
      <c r="N497">
        <f t="shared" si="96"/>
        <v>21</v>
      </c>
      <c r="O497">
        <f t="shared" si="97"/>
        <v>26</v>
      </c>
      <c r="P497" t="str">
        <f t="shared" si="93"/>
        <v>insert into ITEM (NAME, MESSAGE_CODE, EXPANSION, ITEM_TYPE, ATTACK_TYPE, EQUIPMENT, COST, RULE_CODE, COUNT, CLASS, IMAGE)
values ('Demonhide Leather', 'item.demonhideleather', 'D2E', 'Act2', null, 'Armor', 200, 'item.demonhideleather.rule', 1, null, 'demonhideleather.jpg');</v>
      </c>
    </row>
    <row r="498" spans="2:16" x14ac:dyDescent="0.25">
      <c r="B498" s="4" t="s">
        <v>494</v>
      </c>
      <c r="C498" t="str">
        <f t="shared" si="88"/>
        <v>item.platemail</v>
      </c>
      <c r="D498" t="s">
        <v>63</v>
      </c>
      <c r="E498" t="s">
        <v>52</v>
      </c>
      <c r="G498" s="4" t="s">
        <v>378</v>
      </c>
      <c r="H498">
        <v>250</v>
      </c>
      <c r="I498" t="str">
        <f t="shared" si="89"/>
        <v>item.platemail.rule</v>
      </c>
      <c r="J498">
        <v>1</v>
      </c>
      <c r="L498" t="str">
        <f t="shared" si="90"/>
        <v>platemail.jpg</v>
      </c>
      <c r="M498" s="4" t="s">
        <v>494</v>
      </c>
      <c r="N498">
        <f t="shared" si="96"/>
        <v>14</v>
      </c>
      <c r="O498">
        <f t="shared" si="97"/>
        <v>19</v>
      </c>
      <c r="P498" t="str">
        <f t="shared" si="93"/>
        <v>insert into ITEM (NAME, MESSAGE_CODE, EXPANSION, ITEM_TYPE, ATTACK_TYPE, EQUIPMENT, COST, RULE_CODE, COUNT, CLASS, IMAGE)
values ('Platemail', 'item.platemail', 'D2E', 'Act2', null, 'Armor', 250, 'item.platemail.rule', 1, null, 'platemail.jpg');</v>
      </c>
    </row>
    <row r="499" spans="2:16" x14ac:dyDescent="0.25">
      <c r="B499" s="4" t="s">
        <v>495</v>
      </c>
      <c r="C499" t="str">
        <f t="shared" ref="C499:C526" si="98">LOWER(A$433)&amp;"."&amp;LOWER(M499)</f>
        <v>item.ironboundring</v>
      </c>
      <c r="D499" t="s">
        <v>63</v>
      </c>
      <c r="E499" t="s">
        <v>52</v>
      </c>
      <c r="G499" s="4" t="s">
        <v>379</v>
      </c>
      <c r="H499">
        <v>150</v>
      </c>
      <c r="I499" t="str">
        <f t="shared" ref="I499:I526" si="99">LOWER(A$433)&amp;"."&amp;LOWER(M499)&amp;".rule"</f>
        <v>item.ironboundring.rule</v>
      </c>
      <c r="J499">
        <v>1</v>
      </c>
      <c r="L499" t="str">
        <f t="shared" ref="L499:L526" si="100">LOWER(M499)&amp;".jpg"</f>
        <v>ironboundring.jpg</v>
      </c>
      <c r="M499" s="4" t="s">
        <v>522</v>
      </c>
      <c r="N499">
        <f t="shared" si="96"/>
        <v>18</v>
      </c>
      <c r="O499">
        <f t="shared" si="97"/>
        <v>23</v>
      </c>
      <c r="P499" t="str">
        <f t="shared" ref="P499:P526" si="101">"insert into "&amp;A$433&amp;" ("&amp;B$433&amp;", "&amp;C$433&amp;", "&amp;D$433&amp;", "&amp;E$433&amp;", "&amp;F$433&amp;", "&amp;G$433&amp;", "&amp;H$433&amp;", "&amp;I$433&amp;", "&amp;J$433&amp;", "&amp;K$433&amp;", "&amp;L$433&amp;")
values ('"&amp;B499&amp;"', '"&amp;C499&amp;"', '"&amp;D499&amp;"', '"&amp;E499&amp;"', "&amp;IF(F499="","null","'"&amp;F499&amp;"'")&amp;", '"&amp;G499&amp;"', "&amp;IF(H499="","null",H499)&amp;", '"&amp;I499&amp;"', "&amp;J499&amp;", "&amp;IF(K499="","null","'"&amp;K499&amp;"'")&amp;", '"&amp;L499&amp;"');"</f>
        <v>insert into ITEM (NAME, MESSAGE_CODE, EXPANSION, ITEM_TYPE, ATTACK_TYPE, EQUIPMENT, COST, RULE_CODE, COUNT, CLASS, IMAGE)
values ('Iron-Bound Ring', 'item.ironboundring', 'D2E', 'Act2', null, 'Other', 150, 'item.ironboundring.rule', 1, null, 'ironboundring.jpg');</v>
      </c>
    </row>
    <row r="500" spans="2:16" x14ac:dyDescent="0.25">
      <c r="B500" s="4" t="s">
        <v>496</v>
      </c>
      <c r="C500" t="str">
        <f t="shared" si="98"/>
        <v>item.tivalcrystal</v>
      </c>
      <c r="D500" t="s">
        <v>63</v>
      </c>
      <c r="E500" t="s">
        <v>52</v>
      </c>
      <c r="G500" s="4" t="s">
        <v>379</v>
      </c>
      <c r="H500">
        <v>175</v>
      </c>
      <c r="I500" t="str">
        <f t="shared" si="99"/>
        <v>item.tivalcrystal.rule</v>
      </c>
      <c r="J500">
        <v>1</v>
      </c>
      <c r="L500" t="str">
        <f t="shared" si="100"/>
        <v>tivalcrystal.jpg</v>
      </c>
      <c r="M500" s="4" t="s">
        <v>523</v>
      </c>
      <c r="N500">
        <f t="shared" si="96"/>
        <v>17</v>
      </c>
      <c r="O500">
        <f t="shared" si="97"/>
        <v>22</v>
      </c>
      <c r="P500" t="str">
        <f t="shared" si="101"/>
        <v>insert into ITEM (NAME, MESSAGE_CODE, EXPANSION, ITEM_TYPE, ATTACK_TYPE, EQUIPMENT, COST, RULE_CODE, COUNT, CLASS, IMAGE)
values ('Tival Crystal', 'item.tivalcrystal', 'D2E', 'Act2', null, 'Other', 175, 'item.tivalcrystal.rule', 1, null, 'tivalcrystal.jpg');</v>
      </c>
    </row>
    <row r="501" spans="2:16" x14ac:dyDescent="0.25">
      <c r="B501" s="4" t="s">
        <v>497</v>
      </c>
      <c r="C501" t="str">
        <f t="shared" si="98"/>
        <v>item.scalemail</v>
      </c>
      <c r="D501" t="s">
        <v>71</v>
      </c>
      <c r="E501" t="s">
        <v>52</v>
      </c>
      <c r="G501" s="4" t="s">
        <v>378</v>
      </c>
      <c r="H501">
        <v>225</v>
      </c>
      <c r="I501" t="str">
        <f t="shared" si="99"/>
        <v>item.scalemail.rule</v>
      </c>
      <c r="J501">
        <v>1</v>
      </c>
      <c r="L501" t="str">
        <f t="shared" si="100"/>
        <v>scalemail.jpg</v>
      </c>
      <c r="M501" s="4" t="s">
        <v>497</v>
      </c>
      <c r="N501">
        <f t="shared" si="96"/>
        <v>14</v>
      </c>
      <c r="O501">
        <f t="shared" si="97"/>
        <v>19</v>
      </c>
      <c r="P501" t="str">
        <f t="shared" si="101"/>
        <v>insert into ITEM (NAME, MESSAGE_CODE, EXPANSION, ITEM_TYPE, ATTACK_TYPE, EQUIPMENT, COST, RULE_CODE, COUNT, CLASS, IMAGE)
values ('Scalemail', 'item.scalemail', 'LotW', 'Act2', null, 'Armor', 225, 'item.scalemail.rule', 1, null, 'scalemail.jpg');</v>
      </c>
    </row>
    <row r="502" spans="2:16" x14ac:dyDescent="0.25">
      <c r="B502" s="4" t="s">
        <v>498</v>
      </c>
      <c r="C502" t="str">
        <f t="shared" si="98"/>
        <v>item.bowofthesky</v>
      </c>
      <c r="D502" t="s">
        <v>71</v>
      </c>
      <c r="E502" t="s">
        <v>52</v>
      </c>
      <c r="F502" s="4" t="s">
        <v>400</v>
      </c>
      <c r="G502" s="4" t="s">
        <v>377</v>
      </c>
      <c r="H502">
        <v>225</v>
      </c>
      <c r="I502" t="str">
        <f t="shared" si="99"/>
        <v>item.bowofthesky.rule</v>
      </c>
      <c r="J502">
        <v>1</v>
      </c>
      <c r="L502" t="str">
        <f t="shared" si="100"/>
        <v>bowofthesky.jpg</v>
      </c>
      <c r="M502" s="4" t="s">
        <v>524</v>
      </c>
      <c r="N502">
        <f t="shared" si="96"/>
        <v>16</v>
      </c>
      <c r="O502">
        <f t="shared" si="97"/>
        <v>21</v>
      </c>
      <c r="P502" t="str">
        <f t="shared" si="101"/>
        <v>insert into ITEM (NAME, MESSAGE_CODE, EXPANSION, ITEM_TYPE, ATTACK_TYPE, EQUIPMENT, COST, RULE_CODE, COUNT, CLASS, IMAGE)
values ('Bow of the Sky', 'item.bowofthesky', 'LotW', 'Act2', 'Ranged', 'Two Hands', 225, 'item.bowofthesky.rule', 1, null, 'bowofthesky.jpg');</v>
      </c>
    </row>
    <row r="503" spans="2:16" x14ac:dyDescent="0.25">
      <c r="B503" s="4" t="s">
        <v>499</v>
      </c>
      <c r="C503" t="str">
        <f t="shared" si="98"/>
        <v>item.mercifulboots</v>
      </c>
      <c r="D503" t="s">
        <v>71</v>
      </c>
      <c r="E503" t="s">
        <v>52</v>
      </c>
      <c r="G503" s="4" t="s">
        <v>379</v>
      </c>
      <c r="H503">
        <v>100</v>
      </c>
      <c r="I503" t="str">
        <f t="shared" si="99"/>
        <v>item.mercifulboots.rule</v>
      </c>
      <c r="J503">
        <v>1</v>
      </c>
      <c r="L503" t="str">
        <f t="shared" si="100"/>
        <v>mercifulboots.jpg</v>
      </c>
      <c r="M503" s="4" t="s">
        <v>525</v>
      </c>
      <c r="N503">
        <f t="shared" si="96"/>
        <v>18</v>
      </c>
      <c r="O503">
        <f t="shared" si="97"/>
        <v>23</v>
      </c>
      <c r="P503" t="str">
        <f t="shared" si="101"/>
        <v>insert into ITEM (NAME, MESSAGE_CODE, EXPANSION, ITEM_TYPE, ATTACK_TYPE, EQUIPMENT, COST, RULE_CODE, COUNT, CLASS, IMAGE)
values ('Merciful Boots', 'item.mercifulboots', 'LotW', 'Act2', null, 'Other', 100, 'item.mercifulboots.rule', 1, null, 'mercifulboots.jpg');</v>
      </c>
    </row>
    <row r="504" spans="2:16" x14ac:dyDescent="0.25">
      <c r="B504" s="4" t="s">
        <v>500</v>
      </c>
      <c r="C504" t="str">
        <f t="shared" si="98"/>
        <v>item.inscribedrobes</v>
      </c>
      <c r="D504" t="s">
        <v>71</v>
      </c>
      <c r="E504" t="s">
        <v>52</v>
      </c>
      <c r="G504" s="4" t="s">
        <v>378</v>
      </c>
      <c r="H504">
        <v>225</v>
      </c>
      <c r="I504" t="str">
        <f t="shared" si="99"/>
        <v>item.inscribedrobes.rule</v>
      </c>
      <c r="J504">
        <v>1</v>
      </c>
      <c r="L504" t="str">
        <f t="shared" si="100"/>
        <v>inscribedrobes.jpg</v>
      </c>
      <c r="M504" s="4" t="s">
        <v>526</v>
      </c>
      <c r="N504">
        <f t="shared" si="96"/>
        <v>19</v>
      </c>
      <c r="O504">
        <f t="shared" si="97"/>
        <v>24</v>
      </c>
      <c r="P504" t="str">
        <f t="shared" si="101"/>
        <v>insert into ITEM (NAME, MESSAGE_CODE, EXPANSION, ITEM_TYPE, ATTACK_TYPE, EQUIPMENT, COST, RULE_CODE, COUNT, CLASS, IMAGE)
values ('Inscribed Robes', 'item.inscribedrobes', 'LotW', 'Act2', null, 'Armor', 225, 'item.inscribedrobes.rule', 1, null, 'inscribedrobes.jpg');</v>
      </c>
    </row>
    <row r="505" spans="2:16" x14ac:dyDescent="0.25">
      <c r="B505" s="4" t="s">
        <v>501</v>
      </c>
      <c r="C505" t="str">
        <f t="shared" si="98"/>
        <v>item.staffofkellos</v>
      </c>
      <c r="D505" t="s">
        <v>71</v>
      </c>
      <c r="E505" t="s">
        <v>52</v>
      </c>
      <c r="F505" s="4" t="s">
        <v>400</v>
      </c>
      <c r="G505" s="4" t="s">
        <v>377</v>
      </c>
      <c r="H505">
        <v>175</v>
      </c>
      <c r="I505" t="str">
        <f t="shared" si="99"/>
        <v>item.staffofkellos.rule</v>
      </c>
      <c r="J505">
        <v>1</v>
      </c>
      <c r="L505" t="str">
        <f t="shared" si="100"/>
        <v>staffofkellos.jpg</v>
      </c>
      <c r="M505" s="4" t="s">
        <v>527</v>
      </c>
      <c r="N505">
        <f t="shared" si="96"/>
        <v>18</v>
      </c>
      <c r="O505">
        <f t="shared" si="97"/>
        <v>23</v>
      </c>
      <c r="P505" t="str">
        <f t="shared" si="101"/>
        <v>insert into ITEM (NAME, MESSAGE_CODE, EXPANSION, ITEM_TYPE, ATTACK_TYPE, EQUIPMENT, COST, RULE_CODE, COUNT, CLASS, IMAGE)
values ('Staff of Kellos', 'item.staffofkellos', 'LotW', 'Act2', 'Ranged', 'Two Hands', 175, 'item.staffofkellos.rule', 1, null, 'staffofkellos.jpg');</v>
      </c>
    </row>
    <row r="506" spans="2:16" x14ac:dyDescent="0.25">
      <c r="B506" s="4" t="s">
        <v>502</v>
      </c>
      <c r="C506" t="str">
        <f t="shared" si="98"/>
        <v>item.blackironhelm</v>
      </c>
      <c r="D506" t="s">
        <v>64</v>
      </c>
      <c r="E506" t="s">
        <v>52</v>
      </c>
      <c r="G506" s="4" t="s">
        <v>379</v>
      </c>
      <c r="H506">
        <v>150</v>
      </c>
      <c r="I506" t="str">
        <f t="shared" si="99"/>
        <v>item.blackironhelm.rule</v>
      </c>
      <c r="J506">
        <v>1</v>
      </c>
      <c r="L506" t="str">
        <f t="shared" si="100"/>
        <v>blackironhelm.jpg</v>
      </c>
      <c r="M506" s="4" t="s">
        <v>528</v>
      </c>
      <c r="N506">
        <f t="shared" si="96"/>
        <v>18</v>
      </c>
      <c r="O506">
        <f t="shared" si="97"/>
        <v>23</v>
      </c>
      <c r="P506" t="str">
        <f t="shared" si="101"/>
        <v>insert into ITEM (NAME, MESSAGE_CODE, EXPANSION, ITEM_TYPE, ATTACK_TYPE, EQUIPMENT, COST, RULE_CODE, COUNT, CLASS, IMAGE)
values ('Black Iron Helm', 'item.blackironhelm', 'LoR', 'Act2', null, 'Other', 150, 'item.blackironhelm.rule', 1, null, 'blackironhelm.jpg');</v>
      </c>
    </row>
    <row r="507" spans="2:16" x14ac:dyDescent="0.25">
      <c r="B507" s="4" t="s">
        <v>503</v>
      </c>
      <c r="C507" t="str">
        <f t="shared" si="98"/>
        <v>item.bowoftheeclipse</v>
      </c>
      <c r="D507" t="s">
        <v>64</v>
      </c>
      <c r="E507" t="s">
        <v>52</v>
      </c>
      <c r="F507" s="4" t="s">
        <v>400</v>
      </c>
      <c r="G507" s="4" t="s">
        <v>377</v>
      </c>
      <c r="H507">
        <v>250</v>
      </c>
      <c r="I507" t="str">
        <f t="shared" si="99"/>
        <v>item.bowoftheeclipse.rule</v>
      </c>
      <c r="J507">
        <v>1</v>
      </c>
      <c r="L507" t="str">
        <f t="shared" si="100"/>
        <v>bowoftheeclipse.jpg</v>
      </c>
      <c r="M507" s="4" t="s">
        <v>529</v>
      </c>
      <c r="N507">
        <f t="shared" si="96"/>
        <v>20</v>
      </c>
      <c r="O507">
        <f t="shared" si="97"/>
        <v>25</v>
      </c>
      <c r="P507" t="str">
        <f t="shared" si="101"/>
        <v>insert into ITEM (NAME, MESSAGE_CODE, EXPANSION, ITEM_TYPE, ATTACK_TYPE, EQUIPMENT, COST, RULE_CODE, COUNT, CLASS, IMAGE)
values ('Bow of the Eclipse', 'item.bowoftheeclipse', 'LoR', 'Act2', 'Ranged', 'Two Hands', 250, 'item.bowoftheeclipse.rule', 1, null, 'bowoftheeclipse.jpg');</v>
      </c>
    </row>
    <row r="508" spans="2:16" x14ac:dyDescent="0.25">
      <c r="B508" s="4" t="s">
        <v>504</v>
      </c>
      <c r="C508" t="str">
        <f t="shared" si="98"/>
        <v>item.cloakofdeception</v>
      </c>
      <c r="D508" t="s">
        <v>64</v>
      </c>
      <c r="E508" t="s">
        <v>52</v>
      </c>
      <c r="G508" s="4" t="s">
        <v>378</v>
      </c>
      <c r="H508">
        <v>200</v>
      </c>
      <c r="I508" t="str">
        <f t="shared" si="99"/>
        <v>item.cloakofdeception.rule</v>
      </c>
      <c r="J508">
        <v>1</v>
      </c>
      <c r="L508" t="str">
        <f t="shared" si="100"/>
        <v>cloakofdeception.jpg</v>
      </c>
      <c r="M508" s="4" t="s">
        <v>530</v>
      </c>
      <c r="N508">
        <f t="shared" si="96"/>
        <v>21</v>
      </c>
      <c r="O508">
        <f t="shared" si="97"/>
        <v>26</v>
      </c>
      <c r="P508" t="str">
        <f t="shared" si="101"/>
        <v>insert into ITEM (NAME, MESSAGE_CODE, EXPANSION, ITEM_TYPE, ATTACK_TYPE, EQUIPMENT, COST, RULE_CODE, COUNT, CLASS, IMAGE)
values ('Cloak of Deception', 'item.cloakofdeception', 'LoR', 'Act2', null, 'Armor', 200, 'item.cloakofdeception.rule', 1, null, 'cloakofdeception.jpg');</v>
      </c>
    </row>
    <row r="509" spans="2:16" x14ac:dyDescent="0.25">
      <c r="B509" s="4" t="s">
        <v>505</v>
      </c>
      <c r="C509" t="str">
        <f t="shared" si="98"/>
        <v>item.ironclaws</v>
      </c>
      <c r="D509" t="s">
        <v>64</v>
      </c>
      <c r="E509" t="s">
        <v>52</v>
      </c>
      <c r="F509" s="4" t="s">
        <v>399</v>
      </c>
      <c r="G509" s="4" t="s">
        <v>376</v>
      </c>
      <c r="H509">
        <v>175</v>
      </c>
      <c r="I509" t="str">
        <f t="shared" si="99"/>
        <v>item.ironclaws.rule</v>
      </c>
      <c r="J509">
        <v>1</v>
      </c>
      <c r="L509" t="str">
        <f t="shared" si="100"/>
        <v>ironclaws.jpg</v>
      </c>
      <c r="M509" s="4" t="s">
        <v>531</v>
      </c>
      <c r="N509">
        <f t="shared" si="96"/>
        <v>14</v>
      </c>
      <c r="O509">
        <f t="shared" si="97"/>
        <v>19</v>
      </c>
      <c r="P509" t="str">
        <f t="shared" si="101"/>
        <v>insert into ITEM (NAME, MESSAGE_CODE, EXPANSION, ITEM_TYPE, ATTACK_TYPE, EQUIPMENT, COST, RULE_CODE, COUNT, CLASS, IMAGE)
values ('Iron Claws', 'item.ironclaws', 'LoR', 'Act2', 'Melee', 'One Hand', 175, 'item.ironclaws.rule', 1, null, 'ironclaws.jpg');</v>
      </c>
    </row>
    <row r="510" spans="2:16" x14ac:dyDescent="0.25">
      <c r="B510" s="4" t="s">
        <v>506</v>
      </c>
      <c r="C510" t="str">
        <f t="shared" si="98"/>
        <v>item.obsidiangreataxe</v>
      </c>
      <c r="D510" t="s">
        <v>64</v>
      </c>
      <c r="E510" t="s">
        <v>52</v>
      </c>
      <c r="F510" s="4" t="s">
        <v>399</v>
      </c>
      <c r="G510" s="4" t="s">
        <v>377</v>
      </c>
      <c r="H510">
        <v>225</v>
      </c>
      <c r="I510" t="str">
        <f t="shared" si="99"/>
        <v>item.obsidiangreataxe.rule</v>
      </c>
      <c r="J510">
        <v>1</v>
      </c>
      <c r="L510" t="str">
        <f t="shared" si="100"/>
        <v>obsidiangreataxe.jpg</v>
      </c>
      <c r="M510" s="4" t="s">
        <v>532</v>
      </c>
      <c r="N510">
        <f t="shared" si="96"/>
        <v>21</v>
      </c>
      <c r="O510">
        <f t="shared" si="97"/>
        <v>26</v>
      </c>
      <c r="P510" t="str">
        <f t="shared" si="101"/>
        <v>insert into ITEM (NAME, MESSAGE_CODE, EXPANSION, ITEM_TYPE, ATTACK_TYPE, EQUIPMENT, COST, RULE_CODE, COUNT, CLASS, IMAGE)
values ('Obsidian Greataxe', 'item.obsidiangreataxe', 'LoR', 'Act2', 'Melee', 'Two Hands', 225, 'item.obsidiangreataxe.rule', 1, null, 'obsidiangreataxe.jpg');</v>
      </c>
    </row>
    <row r="511" spans="2:16" x14ac:dyDescent="0.25">
      <c r="B511" s="4" t="s">
        <v>507</v>
      </c>
      <c r="C511" t="str">
        <f t="shared" si="98"/>
        <v>item.obsidianscalemail</v>
      </c>
      <c r="D511" t="s">
        <v>64</v>
      </c>
      <c r="E511" t="s">
        <v>52</v>
      </c>
      <c r="G511" s="4" t="s">
        <v>378</v>
      </c>
      <c r="H511">
        <v>275</v>
      </c>
      <c r="I511" t="str">
        <f t="shared" si="99"/>
        <v>item.obsidianscalemail.rule</v>
      </c>
      <c r="J511">
        <v>1</v>
      </c>
      <c r="L511" t="str">
        <f t="shared" si="100"/>
        <v>obsidianscalemail.jpg</v>
      </c>
      <c r="M511" s="4" t="s">
        <v>533</v>
      </c>
      <c r="N511">
        <f t="shared" si="96"/>
        <v>22</v>
      </c>
      <c r="O511">
        <f t="shared" si="97"/>
        <v>27</v>
      </c>
      <c r="P511" t="str">
        <f t="shared" si="101"/>
        <v>insert into ITEM (NAME, MESSAGE_CODE, EXPANSION, ITEM_TYPE, ATTACK_TYPE, EQUIPMENT, COST, RULE_CODE, COUNT, CLASS, IMAGE)
values ('Obsidian Scalemail', 'item.obsidianscalemail', 'LoR', 'Act2', null, 'Armor', 275, 'item.obsidianscalemail.rule', 1, null, 'obsidianscalemail.jpg');</v>
      </c>
    </row>
    <row r="512" spans="2:16" x14ac:dyDescent="0.25">
      <c r="B512" s="4" t="s">
        <v>508</v>
      </c>
      <c r="C512" t="str">
        <f t="shared" si="98"/>
        <v>item.rageblade</v>
      </c>
      <c r="D512" t="s">
        <v>64</v>
      </c>
      <c r="E512" t="s">
        <v>52</v>
      </c>
      <c r="F512" s="4" t="s">
        <v>399</v>
      </c>
      <c r="G512" s="4" t="s">
        <v>376</v>
      </c>
      <c r="H512">
        <v>200</v>
      </c>
      <c r="I512" t="str">
        <f t="shared" si="99"/>
        <v>item.rageblade.rule</v>
      </c>
      <c r="J512">
        <v>1</v>
      </c>
      <c r="L512" t="str">
        <f t="shared" si="100"/>
        <v>rageblade.jpg</v>
      </c>
      <c r="M512" s="4" t="s">
        <v>534</v>
      </c>
      <c r="N512">
        <f t="shared" si="96"/>
        <v>14</v>
      </c>
      <c r="O512">
        <f t="shared" si="97"/>
        <v>19</v>
      </c>
      <c r="P512" t="str">
        <f t="shared" si="101"/>
        <v>insert into ITEM (NAME, MESSAGE_CODE, EXPANSION, ITEM_TYPE, ATTACK_TYPE, EQUIPMENT, COST, RULE_CODE, COUNT, CLASS, IMAGE)
values ('Rage Blade', 'item.rageblade', 'LoR', 'Act2', 'Melee', 'One Hand', 200, 'item.rageblade.rule', 1, null, 'rageblade.jpg');</v>
      </c>
    </row>
    <row r="513" spans="1:16" x14ac:dyDescent="0.25">
      <c r="B513" s="4" t="s">
        <v>509</v>
      </c>
      <c r="C513" t="str">
        <f t="shared" si="98"/>
        <v>item.runeofmisery</v>
      </c>
      <c r="D513" t="s">
        <v>64</v>
      </c>
      <c r="E513" t="s">
        <v>52</v>
      </c>
      <c r="F513" s="4" t="s">
        <v>400</v>
      </c>
      <c r="G513" s="4" t="s">
        <v>377</v>
      </c>
      <c r="H513">
        <v>250</v>
      </c>
      <c r="I513" t="str">
        <f t="shared" si="99"/>
        <v>item.runeofmisery.rule</v>
      </c>
      <c r="J513">
        <v>1</v>
      </c>
      <c r="L513" t="str">
        <f t="shared" si="100"/>
        <v>runeofmisery.jpg</v>
      </c>
      <c r="M513" s="4" t="s">
        <v>535</v>
      </c>
      <c r="N513">
        <f t="shared" si="96"/>
        <v>17</v>
      </c>
      <c r="O513">
        <f t="shared" si="97"/>
        <v>22</v>
      </c>
      <c r="P513" t="str">
        <f t="shared" si="101"/>
        <v>insert into ITEM (NAME, MESSAGE_CODE, EXPANSION, ITEM_TYPE, ATTACK_TYPE, EQUIPMENT, COST, RULE_CODE, COUNT, CLASS, IMAGE)
values ('Rune of Misery', 'item.runeofmisery', 'LoR', 'Act2', 'Ranged', 'Two Hands', 250, 'item.runeofmisery.rule', 1, null, 'runeofmisery.jpg');</v>
      </c>
    </row>
    <row r="514" spans="1:16" x14ac:dyDescent="0.25">
      <c r="B514" s="4" t="s">
        <v>510</v>
      </c>
      <c r="C514" t="str">
        <f t="shared" si="98"/>
        <v>item.shroudofdusk</v>
      </c>
      <c r="D514" t="s">
        <v>64</v>
      </c>
      <c r="E514" t="s">
        <v>52</v>
      </c>
      <c r="G514" s="4" t="s">
        <v>379</v>
      </c>
      <c r="H514">
        <v>150</v>
      </c>
      <c r="I514" t="str">
        <f t="shared" si="99"/>
        <v>item.shroudofdusk.rule</v>
      </c>
      <c r="J514">
        <v>1</v>
      </c>
      <c r="L514" t="str">
        <f t="shared" si="100"/>
        <v>shroudofdusk.jpg</v>
      </c>
      <c r="M514" s="4" t="s">
        <v>536</v>
      </c>
      <c r="N514">
        <f t="shared" si="96"/>
        <v>17</v>
      </c>
      <c r="O514">
        <f t="shared" si="97"/>
        <v>22</v>
      </c>
      <c r="P514" t="str">
        <f t="shared" si="101"/>
        <v>insert into ITEM (NAME, MESSAGE_CODE, EXPANSION, ITEM_TYPE, ATTACK_TYPE, EQUIPMENT, COST, RULE_CODE, COUNT, CLASS, IMAGE)
values ('Shroud of Dusk', 'item.shroudofdusk', 'LoR', 'Act2', null, 'Other', 150, 'item.shroudofdusk.rule', 1, null, 'shroudofdusk.jpg');</v>
      </c>
    </row>
    <row r="515" spans="1:16" x14ac:dyDescent="0.25">
      <c r="B515" s="4" t="s">
        <v>511</v>
      </c>
      <c r="C515" t="str">
        <f t="shared" si="98"/>
        <v>item.staffofthewild</v>
      </c>
      <c r="D515" t="s">
        <v>64</v>
      </c>
      <c r="E515" t="s">
        <v>52</v>
      </c>
      <c r="F515" s="4" t="s">
        <v>400</v>
      </c>
      <c r="G515" s="4" t="s">
        <v>377</v>
      </c>
      <c r="H515">
        <v>175</v>
      </c>
      <c r="I515" t="str">
        <f t="shared" si="99"/>
        <v>item.staffofthewild.rule</v>
      </c>
      <c r="J515">
        <v>1</v>
      </c>
      <c r="L515" t="str">
        <f t="shared" si="100"/>
        <v>staffofthewild.jpg</v>
      </c>
      <c r="M515" s="4" t="s">
        <v>537</v>
      </c>
      <c r="N515">
        <f t="shared" si="96"/>
        <v>19</v>
      </c>
      <c r="O515">
        <f t="shared" si="97"/>
        <v>24</v>
      </c>
      <c r="P515" t="str">
        <f t="shared" si="101"/>
        <v>insert into ITEM (NAME, MESSAGE_CODE, EXPANSION, ITEM_TYPE, ATTACK_TYPE, EQUIPMENT, COST, RULE_CODE, COUNT, CLASS, IMAGE)
values ('Staff of the Wild', 'item.staffofthewild', 'LoR', 'Act2', 'Ranged', 'Two Hands', 175, 'item.staffofthewild.rule', 1, null, 'staffofthewild.jpg');</v>
      </c>
    </row>
    <row r="516" spans="1:16" x14ac:dyDescent="0.25">
      <c r="B516" s="4" t="s">
        <v>538</v>
      </c>
      <c r="C516" t="str">
        <f t="shared" si="98"/>
        <v>item.shieldofthedarkgod</v>
      </c>
      <c r="D516" t="s">
        <v>63</v>
      </c>
      <c r="E516" t="s">
        <v>50</v>
      </c>
      <c r="F516" s="4"/>
      <c r="G516" s="4" t="s">
        <v>376</v>
      </c>
      <c r="I516" t="str">
        <f t="shared" si="99"/>
        <v>item.shieldofthedarkgod.rule</v>
      </c>
      <c r="J516">
        <v>1</v>
      </c>
      <c r="L516" t="str">
        <f t="shared" si="100"/>
        <v>shieldofthedarkgod.jpg</v>
      </c>
      <c r="M516" s="4" t="s">
        <v>547</v>
      </c>
      <c r="N516">
        <f t="shared" ref="N516:N526" si="102">LEN(C516)</f>
        <v>23</v>
      </c>
      <c r="O516">
        <f t="shared" ref="O516:O526" si="103">LEN(I516)</f>
        <v>28</v>
      </c>
      <c r="P516" t="str">
        <f t="shared" si="101"/>
        <v>insert into ITEM (NAME, MESSAGE_CODE, EXPANSION, ITEM_TYPE, ATTACK_TYPE, EQUIPMENT, COST, RULE_CODE, COUNT, CLASS, IMAGE)
values ('Shield of the Dark God', 'item.shieldofthedarkgod', 'D2E', 'Relic', null, 'One Hand', null, 'item.shieldofthedarkgod.rule', 1, null, 'shieldofthedarkgod.jpg');</v>
      </c>
    </row>
    <row r="517" spans="1:16" x14ac:dyDescent="0.25">
      <c r="B517" s="4" t="s">
        <v>539</v>
      </c>
      <c r="C517" t="str">
        <f t="shared" si="98"/>
        <v>item.trueshot</v>
      </c>
      <c r="D517" t="s">
        <v>63</v>
      </c>
      <c r="E517" t="s">
        <v>50</v>
      </c>
      <c r="F517" s="4" t="s">
        <v>400</v>
      </c>
      <c r="G517" s="4" t="s">
        <v>377</v>
      </c>
      <c r="I517" t="str">
        <f t="shared" si="99"/>
        <v>item.trueshot.rule</v>
      </c>
      <c r="J517">
        <v>1</v>
      </c>
      <c r="L517" t="str">
        <f t="shared" si="100"/>
        <v>trueshot.jpg</v>
      </c>
      <c r="M517" s="4" t="s">
        <v>539</v>
      </c>
      <c r="N517">
        <f t="shared" si="102"/>
        <v>13</v>
      </c>
      <c r="O517">
        <f t="shared" si="103"/>
        <v>18</v>
      </c>
      <c r="P517" t="str">
        <f t="shared" si="101"/>
        <v>insert into ITEM (NAME, MESSAGE_CODE, EXPANSION, ITEM_TYPE, ATTACK_TYPE, EQUIPMENT, COST, RULE_CODE, COUNT, CLASS, IMAGE)
values ('Trueshot', 'item.trueshot', 'D2E', 'Relic', 'Ranged', 'Two Hands', null, 'item.trueshot.rule', 1, null, 'trueshot.jpg');</v>
      </c>
    </row>
    <row r="518" spans="1:16" x14ac:dyDescent="0.25">
      <c r="B518" s="4" t="s">
        <v>556</v>
      </c>
      <c r="C518" t="str">
        <f t="shared" si="98"/>
        <v>item.fortunasdice</v>
      </c>
      <c r="D518" t="s">
        <v>63</v>
      </c>
      <c r="E518" t="s">
        <v>50</v>
      </c>
      <c r="F518" s="4"/>
      <c r="G518" s="4" t="s">
        <v>379</v>
      </c>
      <c r="I518" t="str">
        <f t="shared" si="99"/>
        <v>item.fortunasdice.rule</v>
      </c>
      <c r="J518">
        <v>1</v>
      </c>
      <c r="L518" t="str">
        <f t="shared" si="100"/>
        <v>fortunasdice.jpg</v>
      </c>
      <c r="M518" s="4" t="s">
        <v>548</v>
      </c>
      <c r="N518">
        <f t="shared" si="102"/>
        <v>17</v>
      </c>
      <c r="O518">
        <f t="shared" si="103"/>
        <v>22</v>
      </c>
      <c r="P518" t="str">
        <f t="shared" si="101"/>
        <v>insert into ITEM (NAME, MESSAGE_CODE, EXPANSION, ITEM_TYPE, ATTACK_TYPE, EQUIPMENT, COST, RULE_CODE, COUNT, CLASS, IMAGE)
values ('Fortuna''s Dice', 'item.fortunasdice', 'D2E', 'Relic', null, 'Other', null, 'item.fortunasdice.rule', 1, null, 'fortunasdice.jpg');</v>
      </c>
    </row>
    <row r="519" spans="1:16" x14ac:dyDescent="0.25">
      <c r="B519" s="4" t="s">
        <v>540</v>
      </c>
      <c r="C519" t="str">
        <f t="shared" si="98"/>
        <v>item.staffoflight</v>
      </c>
      <c r="D519" t="s">
        <v>63</v>
      </c>
      <c r="E519" t="s">
        <v>50</v>
      </c>
      <c r="F519" s="4" t="s">
        <v>400</v>
      </c>
      <c r="G519" s="4" t="s">
        <v>377</v>
      </c>
      <c r="I519" t="str">
        <f t="shared" si="99"/>
        <v>item.staffoflight.rule</v>
      </c>
      <c r="J519">
        <v>1</v>
      </c>
      <c r="L519" t="str">
        <f t="shared" si="100"/>
        <v>staffoflight.jpg</v>
      </c>
      <c r="M519" s="4" t="s">
        <v>549</v>
      </c>
      <c r="N519">
        <f t="shared" si="102"/>
        <v>17</v>
      </c>
      <c r="O519">
        <f t="shared" si="103"/>
        <v>22</v>
      </c>
      <c r="P519" t="str">
        <f t="shared" si="101"/>
        <v>insert into ITEM (NAME, MESSAGE_CODE, EXPANSION, ITEM_TYPE, ATTACK_TYPE, EQUIPMENT, COST, RULE_CODE, COUNT, CLASS, IMAGE)
values ('Staff of Light', 'item.staffoflight', 'D2E', 'Relic', 'Ranged', 'Two Hands', null, 'item.staffoflight.rule', 1, null, 'staffoflight.jpg');</v>
      </c>
    </row>
    <row r="520" spans="1:16" x14ac:dyDescent="0.25">
      <c r="B520" s="4" t="s">
        <v>541</v>
      </c>
      <c r="C520" t="str">
        <f t="shared" si="98"/>
        <v>item.theshadowrune</v>
      </c>
      <c r="D520" t="s">
        <v>63</v>
      </c>
      <c r="E520" t="s">
        <v>50</v>
      </c>
      <c r="F520" s="4" t="s">
        <v>400</v>
      </c>
      <c r="G520" s="4" t="s">
        <v>377</v>
      </c>
      <c r="I520" t="str">
        <f t="shared" si="99"/>
        <v>item.theshadowrune.rule</v>
      </c>
      <c r="J520">
        <v>1</v>
      </c>
      <c r="L520" t="str">
        <f t="shared" si="100"/>
        <v>theshadowrune.jpg</v>
      </c>
      <c r="M520" s="4" t="s">
        <v>550</v>
      </c>
      <c r="N520">
        <f t="shared" si="102"/>
        <v>18</v>
      </c>
      <c r="O520">
        <f t="shared" si="103"/>
        <v>23</v>
      </c>
      <c r="P520" t="str">
        <f t="shared" si="101"/>
        <v>insert into ITEM (NAME, MESSAGE_CODE, EXPANSION, ITEM_TYPE, ATTACK_TYPE, EQUIPMENT, COST, RULE_CODE, COUNT, CLASS, IMAGE)
values ('The Shadow Rune', 'item.theshadowrune', 'D2E', 'Relic', 'Ranged', 'Two Hands', null, 'item.theshadowrune.rule', 1, null, 'theshadowrune.jpg');</v>
      </c>
    </row>
    <row r="521" spans="1:16" x14ac:dyDescent="0.25">
      <c r="B521" s="4" t="s">
        <v>542</v>
      </c>
      <c r="C521" t="str">
        <f t="shared" si="98"/>
        <v>item.dawnblade</v>
      </c>
      <c r="D521" t="s">
        <v>63</v>
      </c>
      <c r="E521" t="s">
        <v>50</v>
      </c>
      <c r="F521" s="4" t="s">
        <v>399</v>
      </c>
      <c r="G521" s="4" t="s">
        <v>376</v>
      </c>
      <c r="I521" t="str">
        <f t="shared" si="99"/>
        <v>item.dawnblade.rule</v>
      </c>
      <c r="J521">
        <v>1</v>
      </c>
      <c r="L521" t="str">
        <f t="shared" si="100"/>
        <v>dawnblade.jpg</v>
      </c>
      <c r="M521" s="4" t="s">
        <v>542</v>
      </c>
      <c r="N521">
        <f t="shared" si="102"/>
        <v>14</v>
      </c>
      <c r="O521">
        <f t="shared" si="103"/>
        <v>19</v>
      </c>
      <c r="P521" t="str">
        <f t="shared" si="101"/>
        <v>insert into ITEM (NAME, MESSAGE_CODE, EXPANSION, ITEM_TYPE, ATTACK_TYPE, EQUIPMENT, COST, RULE_CODE, COUNT, CLASS, IMAGE)
values ('Dawnblade', 'item.dawnblade', 'D2E', 'Relic', 'Melee', 'One Hand', null, 'item.dawnblade.rule', 1, null, 'dawnblade.jpg');</v>
      </c>
    </row>
    <row r="522" spans="1:16" x14ac:dyDescent="0.25">
      <c r="B522" s="4" t="s">
        <v>557</v>
      </c>
      <c r="C522" t="str">
        <f t="shared" si="98"/>
        <v>item.valyndrasbane</v>
      </c>
      <c r="D522" t="s">
        <v>71</v>
      </c>
      <c r="E522" t="s">
        <v>50</v>
      </c>
      <c r="F522" s="4" t="s">
        <v>399</v>
      </c>
      <c r="G522" s="4" t="s">
        <v>377</v>
      </c>
      <c r="I522" t="str">
        <f t="shared" si="99"/>
        <v>item.valyndrasbane.rule</v>
      </c>
      <c r="J522">
        <v>1</v>
      </c>
      <c r="L522" t="str">
        <f t="shared" si="100"/>
        <v>valyndrasbane.jpg</v>
      </c>
      <c r="M522" s="4" t="s">
        <v>551</v>
      </c>
      <c r="N522">
        <f t="shared" si="102"/>
        <v>18</v>
      </c>
      <c r="O522">
        <f t="shared" si="103"/>
        <v>23</v>
      </c>
      <c r="P522" t="str">
        <f t="shared" si="101"/>
        <v>insert into ITEM (NAME, MESSAGE_CODE, EXPANSION, ITEM_TYPE, ATTACK_TYPE, EQUIPMENT, COST, RULE_CODE, COUNT, CLASS, IMAGE)
values ('Valyndra''s Bane', 'item.valyndrasbane', 'LotW', 'Relic', 'Melee', 'Two Hands', null, 'item.valyndrasbane.rule', 1, null, 'valyndrasbane.jpg');</v>
      </c>
    </row>
    <row r="523" spans="1:16" x14ac:dyDescent="0.25">
      <c r="B523" s="4" t="s">
        <v>543</v>
      </c>
      <c r="C523" t="str">
        <f t="shared" si="98"/>
        <v>item.auriummail</v>
      </c>
      <c r="D523" t="s">
        <v>71</v>
      </c>
      <c r="E523" t="s">
        <v>50</v>
      </c>
      <c r="F523" s="4"/>
      <c r="G523" s="4" t="s">
        <v>378</v>
      </c>
      <c r="I523" t="str">
        <f t="shared" si="99"/>
        <v>item.auriummail.rule</v>
      </c>
      <c r="J523">
        <v>1</v>
      </c>
      <c r="L523" t="str">
        <f t="shared" si="100"/>
        <v>auriummail.jpg</v>
      </c>
      <c r="M523" s="4" t="s">
        <v>552</v>
      </c>
      <c r="N523">
        <f t="shared" si="102"/>
        <v>15</v>
      </c>
      <c r="O523">
        <f t="shared" si="103"/>
        <v>20</v>
      </c>
      <c r="P523" t="str">
        <f t="shared" si="101"/>
        <v>insert into ITEM (NAME, MESSAGE_CODE, EXPANSION, ITEM_TYPE, ATTACK_TYPE, EQUIPMENT, COST, RULE_CODE, COUNT, CLASS, IMAGE)
values ('Aurium Mail', 'item.auriummail', 'LotW', 'Relic', null, 'Armor', null, 'item.auriummail.rule', 1, null, 'auriummail.jpg');</v>
      </c>
    </row>
    <row r="524" spans="1:16" x14ac:dyDescent="0.25">
      <c r="B524" s="4" t="s">
        <v>544</v>
      </c>
      <c r="C524" t="str">
        <f t="shared" si="98"/>
        <v>item.sunstone</v>
      </c>
      <c r="D524" t="s">
        <v>64</v>
      </c>
      <c r="E524" t="s">
        <v>50</v>
      </c>
      <c r="F524" s="4"/>
      <c r="G524" s="4" t="s">
        <v>379</v>
      </c>
      <c r="I524" t="str">
        <f t="shared" si="99"/>
        <v>item.sunstone.rule</v>
      </c>
      <c r="J524">
        <v>1</v>
      </c>
      <c r="L524" t="str">
        <f t="shared" si="100"/>
        <v>sunstone.jpg</v>
      </c>
      <c r="M524" s="4" t="s">
        <v>553</v>
      </c>
      <c r="N524">
        <f t="shared" si="102"/>
        <v>13</v>
      </c>
      <c r="O524">
        <f t="shared" si="103"/>
        <v>18</v>
      </c>
      <c r="P524" t="str">
        <f t="shared" si="101"/>
        <v>insert into ITEM (NAME, MESSAGE_CODE, EXPANSION, ITEM_TYPE, ATTACK_TYPE, EQUIPMENT, COST, RULE_CODE, COUNT, CLASS, IMAGE)
values ('Sun Stone', 'item.sunstone', 'LoR', 'Relic', null, 'Other', null, 'item.sunstone.rule', 1, null, 'sunstone.jpg');</v>
      </c>
    </row>
    <row r="525" spans="1:16" x14ac:dyDescent="0.25">
      <c r="B525" s="4" t="s">
        <v>545</v>
      </c>
      <c r="C525" t="str">
        <f t="shared" si="98"/>
        <v>item.livingheart</v>
      </c>
      <c r="D525" t="s">
        <v>64</v>
      </c>
      <c r="E525" t="s">
        <v>50</v>
      </c>
      <c r="F525" s="4"/>
      <c r="G525" s="4" t="s">
        <v>379</v>
      </c>
      <c r="I525" t="str">
        <f t="shared" si="99"/>
        <v>item.livingheart.rule</v>
      </c>
      <c r="J525">
        <v>1</v>
      </c>
      <c r="L525" t="str">
        <f t="shared" si="100"/>
        <v>livingheart.jpg</v>
      </c>
      <c r="M525" s="4" t="s">
        <v>554</v>
      </c>
      <c r="N525">
        <f t="shared" si="102"/>
        <v>16</v>
      </c>
      <c r="O525">
        <f t="shared" si="103"/>
        <v>21</v>
      </c>
      <c r="P525" t="str">
        <f t="shared" si="101"/>
        <v>insert into ITEM (NAME, MESSAGE_CODE, EXPANSION, ITEM_TYPE, ATTACK_TYPE, EQUIPMENT, COST, RULE_CODE, COUNT, CLASS, IMAGE)
values ('Living Heart', 'item.livingheart', 'LoR', 'Relic', null, 'Other', null, 'item.livingheart.rule', 1, null, 'livingheart.jpg');</v>
      </c>
    </row>
    <row r="526" spans="1:16" x14ac:dyDescent="0.25">
      <c r="B526" s="4" t="s">
        <v>546</v>
      </c>
      <c r="C526" t="str">
        <f t="shared" si="98"/>
        <v>item.gauntletsofpower</v>
      </c>
      <c r="D526" t="s">
        <v>64</v>
      </c>
      <c r="E526" t="s">
        <v>50</v>
      </c>
      <c r="G526" s="4" t="s">
        <v>379</v>
      </c>
      <c r="I526" t="str">
        <f t="shared" si="99"/>
        <v>item.gauntletsofpower.rule</v>
      </c>
      <c r="J526">
        <v>1</v>
      </c>
      <c r="L526" t="str">
        <f t="shared" si="100"/>
        <v>gauntletsofpower.jpg</v>
      </c>
      <c r="M526" s="4" t="s">
        <v>555</v>
      </c>
      <c r="N526">
        <f t="shared" si="102"/>
        <v>21</v>
      </c>
      <c r="O526">
        <f t="shared" si="103"/>
        <v>26</v>
      </c>
      <c r="P526" t="str">
        <f t="shared" si="101"/>
        <v>insert into ITEM (NAME, MESSAGE_CODE, EXPANSION, ITEM_TYPE, ATTACK_TYPE, EQUIPMENT, COST, RULE_CODE, COUNT, CLASS, IMAGE)
values ('Gauntlets of Power', 'item.gauntletsofpower', 'LoR', 'Relic', null, 'Other', null, 'item.gauntletsofpower.rule', 1, null, 'gauntletsofpower.jpg');</v>
      </c>
    </row>
    <row r="527" spans="1:16" x14ac:dyDescent="0.25">
      <c r="B527" s="4"/>
      <c r="C527" s="4"/>
    </row>
    <row r="528" spans="1:16" x14ac:dyDescent="0.25">
      <c r="A528" t="s">
        <v>59</v>
      </c>
      <c r="B528" s="3" t="s">
        <v>53</v>
      </c>
      <c r="C528" s="3" t="s">
        <v>55</v>
      </c>
    </row>
    <row r="529" spans="2:12" x14ac:dyDescent="0.25">
      <c r="B529" s="4" t="s">
        <v>383</v>
      </c>
      <c r="C529" s="4" t="s">
        <v>310</v>
      </c>
      <c r="K529" t="str">
        <f>"insert into "&amp;A$528&amp;" ("&amp;B$528&amp;", "&amp;C$528&amp;")
values ('"&amp;B529&amp;"', '"&amp;C529&amp;"');"</f>
        <v>insert into ITEM_TRAIT (ITEM, TRAIT)
values ('Iron Longsword', 'Blade');</v>
      </c>
      <c r="L529" t="str">
        <f>IF(D529="","","insert into "&amp;A$528&amp;" ("&amp;B$528&amp;", "&amp;C$528&amp;")
values ('"&amp;B529&amp;"', '"&amp;D529&amp;"');")</f>
        <v/>
      </c>
    </row>
    <row r="530" spans="2:12" x14ac:dyDescent="0.25">
      <c r="B530" s="4" t="s">
        <v>401</v>
      </c>
      <c r="C530" s="4" t="s">
        <v>316</v>
      </c>
      <c r="K530" t="str">
        <f t="shared" ref="K530:K593" si="104">"insert into "&amp;A$528&amp;" ("&amp;B$528&amp;", "&amp;C$528&amp;")
values ('"&amp;B530&amp;"', '"&amp;C530&amp;"');"</f>
        <v>insert into ITEM_TRAIT (ITEM, TRAIT)
values ('Knight Wooden Shield', 'Shield');</v>
      </c>
      <c r="L530" t="str">
        <f t="shared" ref="L530:L593" si="105">IF(D530="","","insert into "&amp;A$528&amp;" ("&amp;B$528&amp;", "&amp;C$528&amp;")
values ('"&amp;B530&amp;"', '"&amp;D530&amp;"');")</f>
        <v/>
      </c>
    </row>
    <row r="531" spans="2:12" x14ac:dyDescent="0.25">
      <c r="B531" s="4" t="s">
        <v>384</v>
      </c>
      <c r="C531" s="4" t="s">
        <v>307</v>
      </c>
      <c r="K531" t="str">
        <f t="shared" si="104"/>
        <v>insert into ITEM_TRAIT (ITEM, TRAIT)
values ('Chipped Greataxe', 'Axe');</v>
      </c>
      <c r="L531" t="str">
        <f t="shared" si="105"/>
        <v/>
      </c>
    </row>
    <row r="532" spans="2:12" x14ac:dyDescent="0.25">
      <c r="B532" s="4" t="s">
        <v>385</v>
      </c>
      <c r="C532" s="4" t="s">
        <v>308</v>
      </c>
      <c r="K532" t="str">
        <f t="shared" si="104"/>
        <v>insert into ITEM_TRAIT (ITEM, TRAIT)
values ('Iron Mace', 'Hammer');</v>
      </c>
      <c r="L532" t="str">
        <f t="shared" si="105"/>
        <v/>
      </c>
    </row>
    <row r="533" spans="2:12" x14ac:dyDescent="0.25">
      <c r="B533" s="4" t="s">
        <v>402</v>
      </c>
      <c r="C533" s="4" t="s">
        <v>316</v>
      </c>
      <c r="K533" t="str">
        <f t="shared" si="104"/>
        <v>insert into ITEM_TRAIT (ITEM, TRAIT)
values ('Disciple Wooden Shield', 'Shield');</v>
      </c>
      <c r="L533" t="str">
        <f t="shared" si="105"/>
        <v/>
      </c>
    </row>
    <row r="534" spans="2:12" x14ac:dyDescent="0.25">
      <c r="B534" s="4" t="s">
        <v>386</v>
      </c>
      <c r="C534" s="4" t="s">
        <v>306</v>
      </c>
      <c r="K534" t="str">
        <f t="shared" si="104"/>
        <v>insert into ITEM_TRAIT (ITEM, TRAIT)
values ('Oak Staff', 'Staff');</v>
      </c>
      <c r="L534" t="str">
        <f t="shared" si="105"/>
        <v/>
      </c>
    </row>
    <row r="535" spans="2:12" x14ac:dyDescent="0.25">
      <c r="B535" s="4" t="s">
        <v>387</v>
      </c>
      <c r="C535" s="4" t="s">
        <v>305</v>
      </c>
      <c r="D535" t="s">
        <v>304</v>
      </c>
      <c r="K535" t="str">
        <f t="shared" si="104"/>
        <v>insert into ITEM_TRAIT (ITEM, TRAIT)
values ('Arcane Bolt', 'Magic');</v>
      </c>
      <c r="L535" t="str">
        <f t="shared" si="105"/>
        <v>insert into ITEM_TRAIT (ITEM, TRAIT)
values ('Arcane Bolt', 'Rune');</v>
      </c>
    </row>
    <row r="536" spans="2:12" x14ac:dyDescent="0.25">
      <c r="B536" s="4" t="s">
        <v>423</v>
      </c>
      <c r="C536" s="4" t="s">
        <v>305</v>
      </c>
      <c r="D536" t="s">
        <v>306</v>
      </c>
      <c r="K536" t="str">
        <f t="shared" si="104"/>
        <v>insert into ITEM_TRAIT (ITEM, TRAIT)
values ('Reaper''s Scythe', 'Magic');</v>
      </c>
      <c r="L536" t="str">
        <f t="shared" si="105"/>
        <v>insert into ITEM_TRAIT (ITEM, TRAIT)
values ('Reaper''s Scythe', 'Staff');</v>
      </c>
    </row>
    <row r="537" spans="2:12" x14ac:dyDescent="0.25">
      <c r="B537" s="4" t="s">
        <v>388</v>
      </c>
      <c r="C537" s="4" t="s">
        <v>309</v>
      </c>
      <c r="K537" t="str">
        <f t="shared" si="104"/>
        <v>insert into ITEM_TRAIT (ITEM, TRAIT)
values ('Yew Shortbow', 'Bow');</v>
      </c>
      <c r="L537" t="str">
        <f t="shared" si="105"/>
        <v/>
      </c>
    </row>
    <row r="538" spans="2:12" x14ac:dyDescent="0.25">
      <c r="B538" s="4" t="s">
        <v>389</v>
      </c>
      <c r="C538" s="4" t="s">
        <v>310</v>
      </c>
      <c r="K538" t="str">
        <f t="shared" si="104"/>
        <v>insert into ITEM_TRAIT (ITEM, TRAIT)
values ('Throwing Knives', 'Blade');</v>
      </c>
      <c r="L538" t="str">
        <f t="shared" si="105"/>
        <v/>
      </c>
    </row>
    <row r="539" spans="2:12" x14ac:dyDescent="0.25">
      <c r="B539" s="4" t="s">
        <v>558</v>
      </c>
      <c r="C539" s="4" t="s">
        <v>314</v>
      </c>
      <c r="K539" t="str">
        <f t="shared" si="104"/>
        <v>insert into ITEM_TRAIT (ITEM, TRAIT)
values ('Thief Lucky Charm', 'Trinket');</v>
      </c>
      <c r="L539" t="str">
        <f t="shared" si="105"/>
        <v/>
      </c>
    </row>
    <row r="540" spans="2:12" x14ac:dyDescent="0.25">
      <c r="B540" s="4" t="s">
        <v>391</v>
      </c>
      <c r="C540" s="4" t="s">
        <v>310</v>
      </c>
      <c r="K540" t="str">
        <f t="shared" si="104"/>
        <v>insert into ITEM_TRAIT (ITEM, TRAIT)
values ('Worn Greatsword', 'Blade');</v>
      </c>
      <c r="L540" t="str">
        <f t="shared" si="105"/>
        <v/>
      </c>
    </row>
    <row r="541" spans="2:12" x14ac:dyDescent="0.25">
      <c r="B541" s="4" t="s">
        <v>392</v>
      </c>
      <c r="C541" s="4" t="s">
        <v>314</v>
      </c>
      <c r="K541" t="str">
        <f t="shared" si="104"/>
        <v>insert into ITEM_TRAIT (ITEM, TRAIT)
values ('Horn of Courage', 'Trinket');</v>
      </c>
      <c r="L541" t="str">
        <f t="shared" si="105"/>
        <v/>
      </c>
    </row>
    <row r="542" spans="2:12" x14ac:dyDescent="0.25">
      <c r="B542" s="4" t="s">
        <v>393</v>
      </c>
      <c r="C542" s="4" t="s">
        <v>305</v>
      </c>
      <c r="D542" t="s">
        <v>304</v>
      </c>
      <c r="K542" t="str">
        <f t="shared" si="104"/>
        <v>insert into ITEM_TRAIT (ITEM, TRAIT)
values ('Stasis Rune', 'Magic');</v>
      </c>
      <c r="L542" t="str">
        <f t="shared" si="105"/>
        <v>insert into ITEM_TRAIT (ITEM, TRAIT)
values ('Stasis Rune', 'Rune');</v>
      </c>
    </row>
    <row r="543" spans="2:12" x14ac:dyDescent="0.25">
      <c r="B543" s="4" t="s">
        <v>424</v>
      </c>
      <c r="C543" s="4" t="s">
        <v>314</v>
      </c>
      <c r="K543" t="str">
        <f t="shared" si="104"/>
        <v>insert into ITEM_TRAIT (ITEM, TRAIT)
values ('The Dead Man''s Compass', 'Trinket');</v>
      </c>
      <c r="L543" t="str">
        <f t="shared" si="105"/>
        <v/>
      </c>
    </row>
    <row r="544" spans="2:12" x14ac:dyDescent="0.25">
      <c r="B544" s="4" t="s">
        <v>394</v>
      </c>
      <c r="C544" s="4" t="s">
        <v>311</v>
      </c>
      <c r="K544" t="str">
        <f t="shared" si="104"/>
        <v>insert into ITEM_TRAIT (ITEM, TRAIT)
values ('Leather Whip', 'Exotic');</v>
      </c>
      <c r="L544" t="str">
        <f t="shared" si="105"/>
        <v/>
      </c>
    </row>
    <row r="545" spans="2:12" x14ac:dyDescent="0.25">
      <c r="B545" s="4" t="s">
        <v>395</v>
      </c>
      <c r="C545" s="4" t="s">
        <v>311</v>
      </c>
      <c r="K545" t="str">
        <f t="shared" si="104"/>
        <v>insert into ITEM_TRAIT (ITEM, TRAIT)
values ('Smoking Vials', 'Exotic');</v>
      </c>
      <c r="L545" t="str">
        <f t="shared" si="105"/>
        <v/>
      </c>
    </row>
    <row r="546" spans="2:12" x14ac:dyDescent="0.25">
      <c r="B546" s="4" t="s">
        <v>396</v>
      </c>
      <c r="C546" s="4" t="s">
        <v>311</v>
      </c>
      <c r="K546" t="str">
        <f t="shared" si="104"/>
        <v>insert into ITEM_TRAIT (ITEM, TRAIT)
values ('Hunting Spear', 'Exotic');</v>
      </c>
      <c r="L546" t="str">
        <f t="shared" si="105"/>
        <v/>
      </c>
    </row>
    <row r="547" spans="2:12" x14ac:dyDescent="0.25">
      <c r="B547" s="4" t="s">
        <v>397</v>
      </c>
      <c r="C547" s="4" t="s">
        <v>310</v>
      </c>
      <c r="K547" t="str">
        <f t="shared" si="104"/>
        <v>insert into ITEM_TRAIT (ITEM, TRAIT)
values ('Skinning Knife', 'Blade');</v>
      </c>
      <c r="L547" t="str">
        <f t="shared" si="105"/>
        <v/>
      </c>
    </row>
    <row r="548" spans="2:12" x14ac:dyDescent="0.25">
      <c r="B548" s="4" t="s">
        <v>398</v>
      </c>
      <c r="C548" s="4" t="s">
        <v>305</v>
      </c>
      <c r="D548" t="s">
        <v>306</v>
      </c>
      <c r="K548" t="str">
        <f t="shared" si="104"/>
        <v>insert into ITEM_TRAIT (ITEM, TRAIT)
values ('Staff of the Grave', 'Magic');</v>
      </c>
      <c r="L548" t="str">
        <f t="shared" si="105"/>
        <v>insert into ITEM_TRAIT (ITEM, TRAIT)
values ('Staff of the Grave', 'Staff');</v>
      </c>
    </row>
    <row r="549" spans="2:12" x14ac:dyDescent="0.25">
      <c r="B549" s="4" t="s">
        <v>425</v>
      </c>
      <c r="C549" s="4" t="s">
        <v>307</v>
      </c>
      <c r="K549" t="str">
        <f t="shared" si="104"/>
        <v>insert into ITEM_TRAIT (ITEM, TRAIT)
values ('Iron Battleaxe', 'Axe');</v>
      </c>
      <c r="L549" t="str">
        <f t="shared" si="105"/>
        <v/>
      </c>
    </row>
    <row r="550" spans="2:12" x14ac:dyDescent="0.25">
      <c r="B550" s="4" t="s">
        <v>426</v>
      </c>
      <c r="C550" s="4" t="s">
        <v>310</v>
      </c>
      <c r="K550" t="str">
        <f t="shared" si="104"/>
        <v>insert into ITEM_TRAIT (ITEM, TRAIT)
values ('Steel Broadsword', 'Blade');</v>
      </c>
      <c r="L550" t="str">
        <f t="shared" si="105"/>
        <v/>
      </c>
    </row>
    <row r="551" spans="2:12" x14ac:dyDescent="0.25">
      <c r="B551" s="4" t="s">
        <v>427</v>
      </c>
      <c r="C551" s="4" t="s">
        <v>308</v>
      </c>
      <c r="K551" t="str">
        <f t="shared" si="104"/>
        <v>insert into ITEM_TRAIT (ITEM, TRAIT)
values ('Light Hammer', 'Hammer');</v>
      </c>
      <c r="L551" t="str">
        <f t="shared" si="105"/>
        <v/>
      </c>
    </row>
    <row r="552" spans="2:12" x14ac:dyDescent="0.25">
      <c r="B552" s="4" t="s">
        <v>428</v>
      </c>
      <c r="C552" s="4" t="s">
        <v>311</v>
      </c>
      <c r="K552" t="str">
        <f t="shared" si="104"/>
        <v>insert into ITEM_TRAIT (ITEM, TRAIT)
values ('Iron Spear', 'Exotic');</v>
      </c>
      <c r="L552" t="str">
        <f t="shared" si="105"/>
        <v/>
      </c>
    </row>
    <row r="553" spans="2:12" x14ac:dyDescent="0.25">
      <c r="B553" s="4" t="s">
        <v>429</v>
      </c>
      <c r="C553" s="4" t="s">
        <v>305</v>
      </c>
      <c r="D553" t="s">
        <v>306</v>
      </c>
      <c r="K553" t="str">
        <f t="shared" si="104"/>
        <v>insert into ITEM_TRAIT (ITEM, TRAIT)
values ('Magic Staff', 'Magic');</v>
      </c>
      <c r="L553" t="str">
        <f t="shared" si="105"/>
        <v>insert into ITEM_TRAIT (ITEM, TRAIT)
values ('Magic Staff', 'Staff');</v>
      </c>
    </row>
    <row r="554" spans="2:12" x14ac:dyDescent="0.25">
      <c r="B554" s="4" t="s">
        <v>430</v>
      </c>
      <c r="C554" s="4" t="s">
        <v>305</v>
      </c>
      <c r="D554" t="s">
        <v>304</v>
      </c>
      <c r="K554" t="str">
        <f t="shared" si="104"/>
        <v>insert into ITEM_TRAIT (ITEM, TRAIT)
values ('Immolation', 'Magic');</v>
      </c>
      <c r="L554" t="str">
        <f t="shared" si="105"/>
        <v>insert into ITEM_TRAIT (ITEM, TRAIT)
values ('Immolation', 'Rune');</v>
      </c>
    </row>
    <row r="555" spans="2:12" x14ac:dyDescent="0.25">
      <c r="B555" s="4" t="s">
        <v>431</v>
      </c>
      <c r="C555" s="4" t="s">
        <v>305</v>
      </c>
      <c r="D555" t="s">
        <v>304</v>
      </c>
      <c r="K555" t="str">
        <f t="shared" si="104"/>
        <v>insert into ITEM_TRAIT (ITEM, TRAIT)
values ('Sunburst', 'Magic');</v>
      </c>
      <c r="L555" t="str">
        <f t="shared" si="105"/>
        <v>insert into ITEM_TRAIT (ITEM, TRAIT)
values ('Sunburst', 'Rune');</v>
      </c>
    </row>
    <row r="556" spans="2:12" x14ac:dyDescent="0.25">
      <c r="B556" s="4" t="s">
        <v>432</v>
      </c>
      <c r="C556" s="4" t="s">
        <v>309</v>
      </c>
      <c r="K556" t="str">
        <f t="shared" si="104"/>
        <v>insert into ITEM_TRAIT (ITEM, TRAIT)
values ('Elm Greatbow', 'Bow');</v>
      </c>
      <c r="L556" t="str">
        <f t="shared" si="105"/>
        <v/>
      </c>
    </row>
    <row r="557" spans="2:12" x14ac:dyDescent="0.25">
      <c r="B557" s="4" t="s">
        <v>433</v>
      </c>
      <c r="C557" s="4" t="s">
        <v>309</v>
      </c>
      <c r="D557" t="s">
        <v>311</v>
      </c>
      <c r="K557" t="str">
        <f t="shared" si="104"/>
        <v>insert into ITEM_TRAIT (ITEM, TRAIT)
values ('Crossbow', 'Bow');</v>
      </c>
      <c r="L557" t="str">
        <f t="shared" si="105"/>
        <v>insert into ITEM_TRAIT (ITEM, TRAIT)
values ('Crossbow', 'Exotic');</v>
      </c>
    </row>
    <row r="558" spans="2:12" x14ac:dyDescent="0.25">
      <c r="B558" s="4" t="s">
        <v>434</v>
      </c>
      <c r="C558" s="4" t="s">
        <v>311</v>
      </c>
      <c r="K558" t="str">
        <f t="shared" si="104"/>
        <v>insert into ITEM_TRAIT (ITEM, TRAIT)
values ('Sling', 'Exotic');</v>
      </c>
      <c r="L558" t="str">
        <f t="shared" si="105"/>
        <v/>
      </c>
    </row>
    <row r="559" spans="2:12" x14ac:dyDescent="0.25">
      <c r="B559" s="4" t="s">
        <v>435</v>
      </c>
      <c r="C559" s="4" t="s">
        <v>316</v>
      </c>
      <c r="K559" t="str">
        <f t="shared" si="104"/>
        <v>insert into ITEM_TRAIT (ITEM, TRAIT)
values ('Iron Shield', 'Shield');</v>
      </c>
      <c r="L559" t="str">
        <f t="shared" si="105"/>
        <v/>
      </c>
    </row>
    <row r="560" spans="2:12" x14ac:dyDescent="0.25">
      <c r="B560" s="4" t="s">
        <v>436</v>
      </c>
      <c r="C560" s="4" t="s">
        <v>318</v>
      </c>
      <c r="K560" t="str">
        <f t="shared" si="104"/>
        <v>insert into ITEM_TRAIT (ITEM, TRAIT)
values ('Heavy Cloak', 'Cloak');</v>
      </c>
      <c r="L560" t="str">
        <f t="shared" si="105"/>
        <v/>
      </c>
    </row>
    <row r="561" spans="2:12" x14ac:dyDescent="0.25">
      <c r="B561" s="4" t="s">
        <v>437</v>
      </c>
      <c r="C561" s="4" t="s">
        <v>315</v>
      </c>
      <c r="K561" t="str">
        <f t="shared" si="104"/>
        <v>insert into ITEM_TRAIT (ITEM, TRAIT)
values ('Leather Armor', 'Light Armor');</v>
      </c>
      <c r="L561" t="str">
        <f t="shared" si="105"/>
        <v/>
      </c>
    </row>
    <row r="562" spans="2:12" x14ac:dyDescent="0.25">
      <c r="B562" s="4" t="s">
        <v>438</v>
      </c>
      <c r="C562" s="4" t="s">
        <v>317</v>
      </c>
      <c r="K562" t="str">
        <f t="shared" si="104"/>
        <v>insert into ITEM_TRAIT (ITEM, TRAIT)
values ('Chainmail', 'Heavy Armor');</v>
      </c>
      <c r="L562" t="str">
        <f t="shared" si="105"/>
        <v/>
      </c>
    </row>
    <row r="563" spans="2:12" x14ac:dyDescent="0.25">
      <c r="B563" s="4" t="s">
        <v>439</v>
      </c>
      <c r="C563" s="4" t="s">
        <v>312</v>
      </c>
      <c r="K563" t="str">
        <f t="shared" si="104"/>
        <v>insert into ITEM_TRAIT (ITEM, TRAIT)
values ('Scorpion Helm', 'Helmet');</v>
      </c>
      <c r="L563" t="str">
        <f t="shared" si="105"/>
        <v/>
      </c>
    </row>
    <row r="564" spans="2:12" x14ac:dyDescent="0.25">
      <c r="B564" s="4" t="s">
        <v>390</v>
      </c>
      <c r="C564" s="4" t="s">
        <v>314</v>
      </c>
      <c r="K564" t="str">
        <f t="shared" si="104"/>
        <v>insert into ITEM_TRAIT (ITEM, TRAIT)
values ('Lucky Charm', 'Trinket');</v>
      </c>
      <c r="L564" t="str">
        <f t="shared" si="105"/>
        <v/>
      </c>
    </row>
    <row r="565" spans="2:12" x14ac:dyDescent="0.25">
      <c r="B565" s="4" t="s">
        <v>440</v>
      </c>
      <c r="C565" s="4" t="s">
        <v>304</v>
      </c>
      <c r="K565" t="str">
        <f t="shared" si="104"/>
        <v>insert into ITEM_TRAIT (ITEM, TRAIT)
values ('Mana Weave', 'Rune');</v>
      </c>
      <c r="L565" t="str">
        <f t="shared" si="105"/>
        <v/>
      </c>
    </row>
    <row r="566" spans="2:12" x14ac:dyDescent="0.25">
      <c r="B566" s="4" t="s">
        <v>441</v>
      </c>
      <c r="C566" s="4" t="s">
        <v>313</v>
      </c>
      <c r="K566" t="str">
        <f t="shared" si="104"/>
        <v>insert into ITEM_TRAIT (ITEM, TRAIT)
values ('Ring of Power', 'Ring');</v>
      </c>
      <c r="L566" t="str">
        <f t="shared" si="105"/>
        <v/>
      </c>
    </row>
    <row r="567" spans="2:12" x14ac:dyDescent="0.25">
      <c r="B567" s="4" t="s">
        <v>453</v>
      </c>
      <c r="C567" s="4" t="s">
        <v>310</v>
      </c>
      <c r="D567" t="s">
        <v>306</v>
      </c>
      <c r="K567" t="str">
        <f t="shared" si="104"/>
        <v>insert into ITEM_TRAIT (ITEM, TRAIT)
values ('Halberd', 'Blade');</v>
      </c>
      <c r="L567" t="str">
        <f t="shared" si="105"/>
        <v>insert into ITEM_TRAIT (ITEM, TRAIT)
values ('Halberd', 'Staff');</v>
      </c>
    </row>
    <row r="568" spans="2:12" x14ac:dyDescent="0.25">
      <c r="B568" s="4" t="s">
        <v>442</v>
      </c>
      <c r="C568" s="4" t="s">
        <v>305</v>
      </c>
      <c r="D568" t="s">
        <v>304</v>
      </c>
      <c r="K568" t="str">
        <f t="shared" si="104"/>
        <v>insert into ITEM_TRAIT (ITEM, TRAIT)
values ('Magma Wave', 'Magic');</v>
      </c>
      <c r="L568" t="str">
        <f t="shared" si="105"/>
        <v>insert into ITEM_TRAIT (ITEM, TRAIT)
values ('Magma Wave', 'Rune');</v>
      </c>
    </row>
    <row r="569" spans="2:12" x14ac:dyDescent="0.25">
      <c r="B569" s="4" t="s">
        <v>443</v>
      </c>
      <c r="C569" s="4" t="s">
        <v>309</v>
      </c>
      <c r="D569" t="s">
        <v>311</v>
      </c>
      <c r="K569" t="str">
        <f t="shared" si="104"/>
        <v>insert into ITEM_TRAIT (ITEM, TRAIT)
values ('Handbow', 'Bow');</v>
      </c>
      <c r="L569" t="str">
        <f t="shared" si="105"/>
        <v>insert into ITEM_TRAIT (ITEM, TRAIT)
values ('Handbow', 'Exotic');</v>
      </c>
    </row>
    <row r="570" spans="2:12" x14ac:dyDescent="0.25">
      <c r="B570" s="4" t="s">
        <v>454</v>
      </c>
      <c r="C570" s="4" t="s">
        <v>314</v>
      </c>
      <c r="K570" t="str">
        <f t="shared" si="104"/>
        <v>insert into ITEM_TRAIT (ITEM, TRAIT)
values ('Flash Powder', 'Trinket');</v>
      </c>
      <c r="L570" t="str">
        <f t="shared" si="105"/>
        <v/>
      </c>
    </row>
    <row r="571" spans="2:12" x14ac:dyDescent="0.25">
      <c r="B571" s="4" t="s">
        <v>444</v>
      </c>
      <c r="C571" s="4" t="s">
        <v>307</v>
      </c>
      <c r="K571" t="str">
        <f t="shared" si="104"/>
        <v>insert into ITEM_TRAIT (ITEM, TRAIT)
values ('Bearded Axe', 'Axe');</v>
      </c>
      <c r="L571" t="str">
        <f t="shared" si="105"/>
        <v/>
      </c>
    </row>
    <row r="572" spans="2:12" x14ac:dyDescent="0.25">
      <c r="B572" s="4" t="s">
        <v>445</v>
      </c>
      <c r="C572" s="4" t="s">
        <v>308</v>
      </c>
      <c r="K572" t="str">
        <f t="shared" si="104"/>
        <v>insert into ITEM_TRAIT (ITEM, TRAIT)
values ('Mace of Aver', 'Hammer');</v>
      </c>
      <c r="L572" t="str">
        <f t="shared" si="105"/>
        <v/>
      </c>
    </row>
    <row r="573" spans="2:12" x14ac:dyDescent="0.25">
      <c r="B573" s="4" t="s">
        <v>446</v>
      </c>
      <c r="C573" s="4" t="s">
        <v>310</v>
      </c>
      <c r="K573" t="str">
        <f t="shared" si="104"/>
        <v>insert into ITEM_TRAIT (ITEM, TRAIT)
values ('Serpet Dagger', 'Blade');</v>
      </c>
      <c r="L573" t="str">
        <f t="shared" si="105"/>
        <v/>
      </c>
    </row>
    <row r="574" spans="2:12" x14ac:dyDescent="0.25">
      <c r="B574" s="4" t="s">
        <v>447</v>
      </c>
      <c r="C574" s="4" t="s">
        <v>309</v>
      </c>
      <c r="K574" t="str">
        <f t="shared" si="104"/>
        <v>insert into ITEM_TRAIT (ITEM, TRAIT)
values ('Bow of Bone', 'Bow');</v>
      </c>
      <c r="L574" t="str">
        <f t="shared" si="105"/>
        <v/>
      </c>
    </row>
    <row r="575" spans="2:12" x14ac:dyDescent="0.25">
      <c r="B575" s="4" t="s">
        <v>448</v>
      </c>
      <c r="C575" s="4" t="s">
        <v>305</v>
      </c>
      <c r="D575" t="s">
        <v>304</v>
      </c>
      <c r="K575" t="str">
        <f t="shared" si="104"/>
        <v>insert into ITEM_TRAIT (ITEM, TRAIT)
values ('Teleportation Rune', 'Magic');</v>
      </c>
      <c r="L575" t="str">
        <f t="shared" si="105"/>
        <v>insert into ITEM_TRAIT (ITEM, TRAIT)
values ('Teleportation Rune', 'Rune');</v>
      </c>
    </row>
    <row r="576" spans="2:12" x14ac:dyDescent="0.25">
      <c r="B576" s="4" t="s">
        <v>449</v>
      </c>
      <c r="C576" s="4" t="s">
        <v>311</v>
      </c>
      <c r="K576" t="str">
        <f t="shared" si="104"/>
        <v>insert into ITEM_TRAIT (ITEM, TRAIT)
values ('Poisoned Blowgun', 'Exotic');</v>
      </c>
      <c r="L576" t="str">
        <f t="shared" si="105"/>
        <v/>
      </c>
    </row>
    <row r="577" spans="2:12" x14ac:dyDescent="0.25">
      <c r="B577" s="4" t="s">
        <v>450</v>
      </c>
      <c r="C577" s="4" t="s">
        <v>316</v>
      </c>
      <c r="K577" t="str">
        <f t="shared" si="104"/>
        <v>insert into ITEM_TRAIT (ITEM, TRAIT)
values ('Shield of Light', 'Shield');</v>
      </c>
      <c r="L577" t="str">
        <f t="shared" si="105"/>
        <v/>
      </c>
    </row>
    <row r="578" spans="2:12" x14ac:dyDescent="0.25">
      <c r="B578" s="4" t="s">
        <v>455</v>
      </c>
      <c r="C578" s="4" t="s">
        <v>315</v>
      </c>
      <c r="K578" t="str">
        <f t="shared" si="104"/>
        <v>insert into ITEM_TRAIT (ITEM, TRAIT)
values ('Thief''s Vest', 'Light Armor');</v>
      </c>
      <c r="L578" t="str">
        <f t="shared" si="105"/>
        <v/>
      </c>
    </row>
    <row r="579" spans="2:12" x14ac:dyDescent="0.25">
      <c r="B579" s="4" t="s">
        <v>451</v>
      </c>
      <c r="C579" s="4" t="s">
        <v>317</v>
      </c>
      <c r="K579" t="str">
        <f t="shared" si="104"/>
        <v>insert into ITEM_TRAIT (ITEM, TRAIT)
values ('Rune Plate', 'Heavy Armor');</v>
      </c>
      <c r="L579" t="str">
        <f t="shared" si="105"/>
        <v/>
      </c>
    </row>
    <row r="580" spans="2:12" x14ac:dyDescent="0.25">
      <c r="B580" s="4" t="s">
        <v>452</v>
      </c>
      <c r="C580" s="4" t="s">
        <v>322</v>
      </c>
      <c r="K580" t="str">
        <f t="shared" si="104"/>
        <v>insert into ITEM_TRAIT (ITEM, TRAIT)
values ('Elven Boots', 'Boots');</v>
      </c>
      <c r="L580" t="str">
        <f t="shared" si="105"/>
        <v/>
      </c>
    </row>
    <row r="581" spans="2:12" x14ac:dyDescent="0.25">
      <c r="B581" s="4" t="s">
        <v>456</v>
      </c>
      <c r="C581" s="4" t="s">
        <v>314</v>
      </c>
      <c r="K581" t="str">
        <f t="shared" si="104"/>
        <v>insert into ITEM_TRAIT (ITEM, TRAIT)
values ('Jinn''s Lamp', 'Trinket');</v>
      </c>
      <c r="L581" t="str">
        <f t="shared" si="105"/>
        <v/>
      </c>
    </row>
    <row r="582" spans="2:12" x14ac:dyDescent="0.25">
      <c r="B582" s="4" t="s">
        <v>484</v>
      </c>
      <c r="C582" s="4" t="s">
        <v>310</v>
      </c>
      <c r="K582" t="str">
        <f t="shared" si="104"/>
        <v>insert into ITEM_TRAIT (ITEM, TRAIT)
values ('Steel Greatsword', 'Blade');</v>
      </c>
      <c r="L582" t="str">
        <f t="shared" si="105"/>
        <v/>
      </c>
    </row>
    <row r="583" spans="2:12" x14ac:dyDescent="0.25">
      <c r="B583" s="4" t="s">
        <v>485</v>
      </c>
      <c r="C583" s="4" t="s">
        <v>307</v>
      </c>
      <c r="K583" t="str">
        <f t="shared" si="104"/>
        <v>insert into ITEM_TRAIT (ITEM, TRAIT)
values ('Grinding Axe', 'Axe');</v>
      </c>
      <c r="L583" t="str">
        <f t="shared" si="105"/>
        <v/>
      </c>
    </row>
    <row r="584" spans="2:12" x14ac:dyDescent="0.25">
      <c r="B584" s="4" t="s">
        <v>486</v>
      </c>
      <c r="C584" s="4" t="s">
        <v>308</v>
      </c>
      <c r="K584" t="str">
        <f t="shared" si="104"/>
        <v>insert into ITEM_TRAIT (ITEM, TRAIT)
values ('Mace of Kellos', 'Hammer');</v>
      </c>
      <c r="L584" t="str">
        <f t="shared" si="105"/>
        <v/>
      </c>
    </row>
    <row r="585" spans="2:12" x14ac:dyDescent="0.25">
      <c r="B585" s="4" t="s">
        <v>487</v>
      </c>
      <c r="C585" s="4" t="s">
        <v>308</v>
      </c>
      <c r="K585" t="str">
        <f t="shared" si="104"/>
        <v>insert into ITEM_TRAIT (ITEM, TRAIT)
values ('Dragontooth Hammer', 'Hammer');</v>
      </c>
      <c r="L585" t="str">
        <f t="shared" si="105"/>
        <v/>
      </c>
    </row>
    <row r="586" spans="2:12" x14ac:dyDescent="0.25">
      <c r="B586" s="4" t="s">
        <v>488</v>
      </c>
      <c r="C586" s="4" t="s">
        <v>309</v>
      </c>
      <c r="K586" t="str">
        <f t="shared" si="104"/>
        <v>insert into ITEM_TRAIT (ITEM, TRAIT)
values ('Latari Longbow', 'Bow');</v>
      </c>
      <c r="L586" t="str">
        <f t="shared" si="105"/>
        <v/>
      </c>
    </row>
    <row r="587" spans="2:12" x14ac:dyDescent="0.25">
      <c r="B587" s="4" t="s">
        <v>489</v>
      </c>
      <c r="C587" s="4" t="s">
        <v>305</v>
      </c>
      <c r="D587" t="s">
        <v>304</v>
      </c>
      <c r="K587" t="str">
        <f t="shared" si="104"/>
        <v>insert into ITEM_TRAIT (ITEM, TRAIT)
values ('Lightning Strike', 'Magic');</v>
      </c>
      <c r="L587" t="str">
        <f t="shared" si="105"/>
        <v>insert into ITEM_TRAIT (ITEM, TRAIT)
values ('Lightning Strike', 'Rune');</v>
      </c>
    </row>
    <row r="588" spans="2:12" x14ac:dyDescent="0.25">
      <c r="B588" s="4" t="s">
        <v>490</v>
      </c>
      <c r="C588" s="4" t="s">
        <v>305</v>
      </c>
      <c r="D588" t="s">
        <v>304</v>
      </c>
      <c r="K588" t="str">
        <f t="shared" si="104"/>
        <v>insert into ITEM_TRAIT (ITEM, TRAIT)
values ('Ice Storm', 'Magic');</v>
      </c>
      <c r="L588" t="str">
        <f t="shared" si="105"/>
        <v>insert into ITEM_TRAIT (ITEM, TRAIT)
values ('Ice Storm', 'Rune');</v>
      </c>
    </row>
    <row r="589" spans="2:12" x14ac:dyDescent="0.25">
      <c r="B589" s="4" t="s">
        <v>482</v>
      </c>
      <c r="C589" s="4" t="s">
        <v>311</v>
      </c>
      <c r="K589" t="str">
        <f t="shared" si="104"/>
        <v>insert into ITEM_TRAIT (ITEM, TRAIT)
values ('Dwarven Firebomb', 'Exotic');</v>
      </c>
      <c r="L589" t="str">
        <f t="shared" si="105"/>
        <v/>
      </c>
    </row>
    <row r="590" spans="2:12" x14ac:dyDescent="0.25">
      <c r="B590" s="4" t="s">
        <v>491</v>
      </c>
      <c r="C590" s="4" t="s">
        <v>316</v>
      </c>
      <c r="K590" t="str">
        <f t="shared" si="104"/>
        <v>insert into ITEM_TRAIT (ITEM, TRAIT)
values ('Heavy Steel Shield', 'Shield');</v>
      </c>
      <c r="L590" t="str">
        <f t="shared" si="105"/>
        <v/>
      </c>
    </row>
    <row r="591" spans="2:12" x14ac:dyDescent="0.25">
      <c r="B591" s="4" t="s">
        <v>492</v>
      </c>
      <c r="C591" s="4" t="s">
        <v>318</v>
      </c>
      <c r="K591" t="str">
        <f t="shared" si="104"/>
        <v>insert into ITEM_TRAIT (ITEM, TRAIT)
values ('Elven Cloack', 'Cloak');</v>
      </c>
      <c r="L591" t="str">
        <f t="shared" si="105"/>
        <v/>
      </c>
    </row>
    <row r="592" spans="2:12" x14ac:dyDescent="0.25">
      <c r="B592" s="4" t="s">
        <v>493</v>
      </c>
      <c r="C592" s="4" t="s">
        <v>315</v>
      </c>
      <c r="K592" t="str">
        <f t="shared" si="104"/>
        <v>insert into ITEM_TRAIT (ITEM, TRAIT)
values ('Demonhide Leather', 'Light Armor');</v>
      </c>
      <c r="L592" t="str">
        <f t="shared" si="105"/>
        <v/>
      </c>
    </row>
    <row r="593" spans="2:12" x14ac:dyDescent="0.25">
      <c r="B593" s="4" t="s">
        <v>494</v>
      </c>
      <c r="C593" s="4" t="s">
        <v>317</v>
      </c>
      <c r="K593" t="str">
        <f t="shared" si="104"/>
        <v>insert into ITEM_TRAIT (ITEM, TRAIT)
values ('Platemail', 'Heavy Armor');</v>
      </c>
      <c r="L593" t="str">
        <f t="shared" si="105"/>
        <v/>
      </c>
    </row>
    <row r="594" spans="2:12" x14ac:dyDescent="0.25">
      <c r="B594" s="4" t="s">
        <v>495</v>
      </c>
      <c r="C594" s="4" t="s">
        <v>313</v>
      </c>
      <c r="K594" t="str">
        <f t="shared" ref="K594:K621" si="106">"insert into "&amp;A$528&amp;" ("&amp;B$528&amp;", "&amp;C$528&amp;")
values ('"&amp;B594&amp;"', '"&amp;C594&amp;"');"</f>
        <v>insert into ITEM_TRAIT (ITEM, TRAIT)
values ('Iron-Bound Ring', 'Ring');</v>
      </c>
      <c r="L594" t="str">
        <f t="shared" ref="L594:L621" si="107">IF(D594="","","insert into "&amp;A$528&amp;" ("&amp;B$528&amp;", "&amp;C$528&amp;")
values ('"&amp;B594&amp;"', '"&amp;D594&amp;"');")</f>
        <v/>
      </c>
    </row>
    <row r="595" spans="2:12" x14ac:dyDescent="0.25">
      <c r="B595" s="4" t="s">
        <v>496</v>
      </c>
      <c r="C595" s="4" t="s">
        <v>314</v>
      </c>
      <c r="K595" t="str">
        <f t="shared" si="106"/>
        <v>insert into ITEM_TRAIT (ITEM, TRAIT)
values ('Tival Crystal', 'Trinket');</v>
      </c>
      <c r="L595" t="str">
        <f t="shared" si="107"/>
        <v/>
      </c>
    </row>
    <row r="596" spans="2:12" x14ac:dyDescent="0.25">
      <c r="B596" s="4" t="s">
        <v>497</v>
      </c>
      <c r="C596" s="4" t="s">
        <v>317</v>
      </c>
      <c r="K596" t="str">
        <f t="shared" si="106"/>
        <v>insert into ITEM_TRAIT (ITEM, TRAIT)
values ('Scalemail', 'Heavy Armor');</v>
      </c>
      <c r="L596" t="str">
        <f t="shared" si="107"/>
        <v/>
      </c>
    </row>
    <row r="597" spans="2:12" x14ac:dyDescent="0.25">
      <c r="B597" s="4" t="s">
        <v>498</v>
      </c>
      <c r="C597" s="4" t="s">
        <v>309</v>
      </c>
      <c r="K597" t="str">
        <f t="shared" si="106"/>
        <v>insert into ITEM_TRAIT (ITEM, TRAIT)
values ('Bow of the Sky', 'Bow');</v>
      </c>
      <c r="L597" t="str">
        <f t="shared" si="107"/>
        <v/>
      </c>
    </row>
    <row r="598" spans="2:12" x14ac:dyDescent="0.25">
      <c r="B598" s="4" t="s">
        <v>499</v>
      </c>
      <c r="C598" s="4" t="s">
        <v>322</v>
      </c>
      <c r="K598" t="str">
        <f t="shared" si="106"/>
        <v>insert into ITEM_TRAIT (ITEM, TRAIT)
values ('Merciful Boots', 'Boots');</v>
      </c>
      <c r="L598" t="str">
        <f t="shared" si="107"/>
        <v/>
      </c>
    </row>
    <row r="599" spans="2:12" x14ac:dyDescent="0.25">
      <c r="B599" s="4" t="s">
        <v>500</v>
      </c>
      <c r="C599" s="4" t="s">
        <v>318</v>
      </c>
      <c r="K599" t="str">
        <f t="shared" si="106"/>
        <v>insert into ITEM_TRAIT (ITEM, TRAIT)
values ('Inscribed Robes', 'Cloak');</v>
      </c>
      <c r="L599" t="str">
        <f t="shared" si="107"/>
        <v/>
      </c>
    </row>
    <row r="600" spans="2:12" x14ac:dyDescent="0.25">
      <c r="B600" s="4" t="s">
        <v>501</v>
      </c>
      <c r="C600" s="4" t="s">
        <v>305</v>
      </c>
      <c r="D600" t="s">
        <v>306</v>
      </c>
      <c r="K600" t="str">
        <f t="shared" si="106"/>
        <v>insert into ITEM_TRAIT (ITEM, TRAIT)
values ('Staff of Kellos', 'Magic');</v>
      </c>
      <c r="L600" t="str">
        <f t="shared" si="107"/>
        <v>insert into ITEM_TRAIT (ITEM, TRAIT)
values ('Staff of Kellos', 'Staff');</v>
      </c>
    </row>
    <row r="601" spans="2:12" x14ac:dyDescent="0.25">
      <c r="B601" s="4" t="s">
        <v>502</v>
      </c>
      <c r="C601" s="4" t="s">
        <v>312</v>
      </c>
      <c r="K601" t="str">
        <f t="shared" si="106"/>
        <v>insert into ITEM_TRAIT (ITEM, TRAIT)
values ('Black Iron Helm', 'Helmet');</v>
      </c>
      <c r="L601" t="str">
        <f t="shared" si="107"/>
        <v/>
      </c>
    </row>
    <row r="602" spans="2:12" x14ac:dyDescent="0.25">
      <c r="B602" s="4" t="s">
        <v>503</v>
      </c>
      <c r="C602" s="4" t="s">
        <v>309</v>
      </c>
      <c r="D602" t="s">
        <v>311</v>
      </c>
      <c r="K602" t="str">
        <f t="shared" si="106"/>
        <v>insert into ITEM_TRAIT (ITEM, TRAIT)
values ('Bow of the Eclipse', 'Bow');</v>
      </c>
      <c r="L602" t="str">
        <f t="shared" si="107"/>
        <v>insert into ITEM_TRAIT (ITEM, TRAIT)
values ('Bow of the Eclipse', 'Exotic');</v>
      </c>
    </row>
    <row r="603" spans="2:12" x14ac:dyDescent="0.25">
      <c r="B603" s="4" t="s">
        <v>504</v>
      </c>
      <c r="C603" s="4" t="s">
        <v>318</v>
      </c>
      <c r="K603" t="str">
        <f t="shared" si="106"/>
        <v>insert into ITEM_TRAIT (ITEM, TRAIT)
values ('Cloak of Deception', 'Cloak');</v>
      </c>
      <c r="L603" t="str">
        <f t="shared" si="107"/>
        <v/>
      </c>
    </row>
    <row r="604" spans="2:12" x14ac:dyDescent="0.25">
      <c r="B604" s="4" t="s">
        <v>505</v>
      </c>
      <c r="C604" s="4" t="s">
        <v>310</v>
      </c>
      <c r="D604" t="s">
        <v>311</v>
      </c>
      <c r="K604" t="str">
        <f t="shared" si="106"/>
        <v>insert into ITEM_TRAIT (ITEM, TRAIT)
values ('Iron Claws', 'Blade');</v>
      </c>
      <c r="L604" t="str">
        <f t="shared" si="107"/>
        <v>insert into ITEM_TRAIT (ITEM, TRAIT)
values ('Iron Claws', 'Exotic');</v>
      </c>
    </row>
    <row r="605" spans="2:12" x14ac:dyDescent="0.25">
      <c r="B605" s="4" t="s">
        <v>506</v>
      </c>
      <c r="C605" s="4" t="s">
        <v>307</v>
      </c>
      <c r="K605" t="str">
        <f t="shared" si="106"/>
        <v>insert into ITEM_TRAIT (ITEM, TRAIT)
values ('Obsidian Greataxe', 'Axe');</v>
      </c>
      <c r="L605" t="str">
        <f t="shared" si="107"/>
        <v/>
      </c>
    </row>
    <row r="606" spans="2:12" x14ac:dyDescent="0.25">
      <c r="B606" s="4" t="s">
        <v>507</v>
      </c>
      <c r="C606" s="4" t="s">
        <v>317</v>
      </c>
      <c r="K606" t="str">
        <f t="shared" si="106"/>
        <v>insert into ITEM_TRAIT (ITEM, TRAIT)
values ('Obsidian Scalemail', 'Heavy Armor');</v>
      </c>
      <c r="L606" t="str">
        <f t="shared" si="107"/>
        <v/>
      </c>
    </row>
    <row r="607" spans="2:12" x14ac:dyDescent="0.25">
      <c r="B607" s="4" t="s">
        <v>508</v>
      </c>
      <c r="C607" s="4" t="s">
        <v>310</v>
      </c>
      <c r="K607" t="str">
        <f t="shared" si="106"/>
        <v>insert into ITEM_TRAIT (ITEM, TRAIT)
values ('Rage Blade', 'Blade');</v>
      </c>
      <c r="L607" t="str">
        <f t="shared" si="107"/>
        <v/>
      </c>
    </row>
    <row r="608" spans="2:12" x14ac:dyDescent="0.25">
      <c r="B608" s="4" t="s">
        <v>509</v>
      </c>
      <c r="C608" s="4" t="s">
        <v>305</v>
      </c>
      <c r="D608" t="s">
        <v>304</v>
      </c>
      <c r="K608" t="str">
        <f t="shared" si="106"/>
        <v>insert into ITEM_TRAIT (ITEM, TRAIT)
values ('Rune of Misery', 'Magic');</v>
      </c>
      <c r="L608" t="str">
        <f t="shared" si="107"/>
        <v>insert into ITEM_TRAIT (ITEM, TRAIT)
values ('Rune of Misery', 'Rune');</v>
      </c>
    </row>
    <row r="609" spans="1:14" x14ac:dyDescent="0.25">
      <c r="B609" s="4" t="s">
        <v>510</v>
      </c>
      <c r="C609" s="4" t="s">
        <v>312</v>
      </c>
      <c r="K609" t="str">
        <f t="shared" si="106"/>
        <v>insert into ITEM_TRAIT (ITEM, TRAIT)
values ('Shroud of Dusk', 'Helmet');</v>
      </c>
      <c r="L609" t="str">
        <f t="shared" si="107"/>
        <v/>
      </c>
    </row>
    <row r="610" spans="1:14" x14ac:dyDescent="0.25">
      <c r="B610" s="4" t="s">
        <v>511</v>
      </c>
      <c r="C610" s="4" t="s">
        <v>305</v>
      </c>
      <c r="D610" t="s">
        <v>306</v>
      </c>
      <c r="K610" t="str">
        <f t="shared" si="106"/>
        <v>insert into ITEM_TRAIT (ITEM, TRAIT)
values ('Staff of the Wild', 'Magic');</v>
      </c>
      <c r="L610" t="str">
        <f t="shared" si="107"/>
        <v>insert into ITEM_TRAIT (ITEM, TRAIT)
values ('Staff of the Wild', 'Staff');</v>
      </c>
    </row>
    <row r="611" spans="1:14" x14ac:dyDescent="0.25">
      <c r="B611" s="4" t="s">
        <v>538</v>
      </c>
      <c r="C611" s="4" t="s">
        <v>316</v>
      </c>
      <c r="K611" t="str">
        <f t="shared" si="106"/>
        <v>insert into ITEM_TRAIT (ITEM, TRAIT)
values ('Shield of the Dark God', 'Shield');</v>
      </c>
      <c r="L611" t="str">
        <f t="shared" si="107"/>
        <v/>
      </c>
    </row>
    <row r="612" spans="1:14" x14ac:dyDescent="0.25">
      <c r="B612" s="4" t="s">
        <v>539</v>
      </c>
      <c r="C612" s="4" t="s">
        <v>309</v>
      </c>
      <c r="K612" t="str">
        <f t="shared" si="106"/>
        <v>insert into ITEM_TRAIT (ITEM, TRAIT)
values ('Trueshot', 'Bow');</v>
      </c>
      <c r="L612" t="str">
        <f t="shared" si="107"/>
        <v/>
      </c>
    </row>
    <row r="613" spans="1:14" x14ac:dyDescent="0.25">
      <c r="B613" s="4" t="s">
        <v>556</v>
      </c>
      <c r="C613" s="4" t="s">
        <v>314</v>
      </c>
      <c r="K613" t="str">
        <f t="shared" si="106"/>
        <v>insert into ITEM_TRAIT (ITEM, TRAIT)
values ('Fortuna''s Dice', 'Trinket');</v>
      </c>
      <c r="L613" t="str">
        <f t="shared" si="107"/>
        <v/>
      </c>
    </row>
    <row r="614" spans="1:14" x14ac:dyDescent="0.25">
      <c r="B614" s="4" t="s">
        <v>540</v>
      </c>
      <c r="C614" s="4" t="s">
        <v>305</v>
      </c>
      <c r="D614" t="s">
        <v>306</v>
      </c>
      <c r="K614" t="str">
        <f t="shared" si="106"/>
        <v>insert into ITEM_TRAIT (ITEM, TRAIT)
values ('Staff of Light', 'Magic');</v>
      </c>
      <c r="L614" t="str">
        <f t="shared" si="107"/>
        <v>insert into ITEM_TRAIT (ITEM, TRAIT)
values ('Staff of Light', 'Staff');</v>
      </c>
    </row>
    <row r="615" spans="1:14" x14ac:dyDescent="0.25">
      <c r="B615" s="4" t="s">
        <v>541</v>
      </c>
      <c r="C615" s="4" t="s">
        <v>305</v>
      </c>
      <c r="D615" t="s">
        <v>304</v>
      </c>
      <c r="K615" t="str">
        <f t="shared" si="106"/>
        <v>insert into ITEM_TRAIT (ITEM, TRAIT)
values ('The Shadow Rune', 'Magic');</v>
      </c>
      <c r="L615" t="str">
        <f t="shared" si="107"/>
        <v>insert into ITEM_TRAIT (ITEM, TRAIT)
values ('The Shadow Rune', 'Rune');</v>
      </c>
    </row>
    <row r="616" spans="1:14" x14ac:dyDescent="0.25">
      <c r="B616" s="4" t="s">
        <v>542</v>
      </c>
      <c r="C616" s="4" t="s">
        <v>310</v>
      </c>
      <c r="K616" t="str">
        <f t="shared" si="106"/>
        <v>insert into ITEM_TRAIT (ITEM, TRAIT)
values ('Dawnblade', 'Blade');</v>
      </c>
      <c r="L616" t="str">
        <f t="shared" si="107"/>
        <v/>
      </c>
    </row>
    <row r="617" spans="1:14" x14ac:dyDescent="0.25">
      <c r="B617" s="4" t="s">
        <v>557</v>
      </c>
      <c r="C617" s="4" t="s">
        <v>310</v>
      </c>
      <c r="K617" t="str">
        <f t="shared" si="106"/>
        <v>insert into ITEM_TRAIT (ITEM, TRAIT)
values ('Valyndra''s Bane', 'Blade');</v>
      </c>
      <c r="L617" t="str">
        <f t="shared" si="107"/>
        <v/>
      </c>
    </row>
    <row r="618" spans="1:14" x14ac:dyDescent="0.25">
      <c r="B618" s="4" t="s">
        <v>543</v>
      </c>
      <c r="C618" s="4" t="s">
        <v>317</v>
      </c>
      <c r="K618" t="str">
        <f t="shared" si="106"/>
        <v>insert into ITEM_TRAIT (ITEM, TRAIT)
values ('Aurium Mail', 'Heavy Armor');</v>
      </c>
      <c r="L618" t="str">
        <f t="shared" si="107"/>
        <v/>
      </c>
    </row>
    <row r="619" spans="1:14" x14ac:dyDescent="0.25">
      <c r="B619" s="4" t="s">
        <v>544</v>
      </c>
      <c r="C619" s="4" t="s">
        <v>314</v>
      </c>
      <c r="K619" t="str">
        <f t="shared" si="106"/>
        <v>insert into ITEM_TRAIT (ITEM, TRAIT)
values ('Sun Stone', 'Trinket');</v>
      </c>
      <c r="L619" t="str">
        <f t="shared" si="107"/>
        <v/>
      </c>
    </row>
    <row r="620" spans="1:14" x14ac:dyDescent="0.25">
      <c r="B620" s="4" t="s">
        <v>545</v>
      </c>
      <c r="C620" s="4" t="s">
        <v>314</v>
      </c>
      <c r="K620" t="str">
        <f t="shared" si="106"/>
        <v>insert into ITEM_TRAIT (ITEM, TRAIT)
values ('Living Heart', 'Trinket');</v>
      </c>
      <c r="L620" t="str">
        <f t="shared" si="107"/>
        <v/>
      </c>
    </row>
    <row r="621" spans="1:14" x14ac:dyDescent="0.25">
      <c r="B621" s="4" t="s">
        <v>546</v>
      </c>
      <c r="C621" s="4" t="s">
        <v>314</v>
      </c>
      <c r="K621" t="str">
        <f t="shared" si="106"/>
        <v>insert into ITEM_TRAIT (ITEM, TRAIT)
values ('Gauntlets of Power', 'Trinket');</v>
      </c>
      <c r="L621" t="str">
        <f t="shared" si="107"/>
        <v/>
      </c>
    </row>
    <row r="622" spans="1:14" x14ac:dyDescent="0.25">
      <c r="B622" s="4"/>
      <c r="C622" s="4"/>
    </row>
    <row r="623" spans="1:14" x14ac:dyDescent="0.25">
      <c r="A623" t="s">
        <v>60</v>
      </c>
      <c r="B623" s="3" t="s">
        <v>53</v>
      </c>
      <c r="C623" s="3" t="s">
        <v>12</v>
      </c>
      <c r="D623" s="3" t="s">
        <v>62</v>
      </c>
    </row>
    <row r="624" spans="1:14" x14ac:dyDescent="0.25">
      <c r="B624" t="s">
        <v>383</v>
      </c>
      <c r="C624" t="s">
        <v>13</v>
      </c>
      <c r="D624" t="s">
        <v>14</v>
      </c>
      <c r="K624" t="str">
        <f>"insert into "&amp;A$623&amp;" ("&amp;B$623&amp;", "&amp;C$623&amp;", "&amp;D$623&amp;")
values ('"&amp;B624&amp;"', '"&amp;C624&amp;"', 1);"</f>
        <v>insert into ITEM_DICE (ITEM, DICE, INDEX)
values ('Iron Longsword', 'Blue', 1);</v>
      </c>
      <c r="L624" t="str">
        <f>IF(D624="","","insert into "&amp;A$623&amp;" ("&amp;B$623&amp;", "&amp;C$623&amp;", "&amp;D$623&amp;")
values ('"&amp;B624&amp;"', '"&amp;D624&amp;"', 2);")</f>
        <v>insert into ITEM_DICE (ITEM, DICE, INDEX)
values ('Iron Longsword', 'Red', 2);</v>
      </c>
      <c r="M624" t="str">
        <f>IF(E624="","","insert into "&amp;A$623&amp;" ("&amp;B$623&amp;", "&amp;C$623&amp;", "&amp;D$623&amp;")
values ('"&amp;B624&amp;"', '"&amp;E624&amp;"', 3);")</f>
        <v/>
      </c>
      <c r="N624" t="str">
        <f>IF(F624="","","insert into "&amp;A$623&amp;" ("&amp;B$623&amp;", "&amp;C$623&amp;", "&amp;D$623&amp;")
values ('"&amp;B624&amp;"', '"&amp;E624&amp;"', 4);")</f>
        <v/>
      </c>
    </row>
    <row r="625" spans="2:14" x14ac:dyDescent="0.25">
      <c r="B625" t="s">
        <v>384</v>
      </c>
      <c r="C625" t="s">
        <v>13</v>
      </c>
      <c r="D625" t="s">
        <v>14</v>
      </c>
      <c r="K625" t="str">
        <f t="shared" ref="K625:K688" si="108">"insert into "&amp;A$623&amp;" ("&amp;B$623&amp;", "&amp;C$623&amp;", "&amp;D$623&amp;")
values ('"&amp;B625&amp;"', '"&amp;C625&amp;"', 1);"</f>
        <v>insert into ITEM_DICE (ITEM, DICE, INDEX)
values ('Chipped Greataxe', 'Blue', 1);</v>
      </c>
      <c r="L625" t="str">
        <f t="shared" ref="L625:L688" si="109">IF(D625="","","insert into "&amp;A$623&amp;" ("&amp;B$623&amp;", "&amp;C$623&amp;", "&amp;D$623&amp;")
values ('"&amp;B625&amp;"', '"&amp;D625&amp;"', 2);")</f>
        <v>insert into ITEM_DICE (ITEM, DICE, INDEX)
values ('Chipped Greataxe', 'Red', 2);</v>
      </c>
      <c r="M625" t="str">
        <f t="shared" ref="M625:M688" si="110">IF(E625="","","insert into "&amp;A$623&amp;" ("&amp;B$623&amp;", "&amp;C$623&amp;", "&amp;D$623&amp;")
values ('"&amp;B625&amp;"', '"&amp;E625&amp;"', 3);")</f>
        <v/>
      </c>
      <c r="N625" t="str">
        <f t="shared" ref="N625:N688" si="111">IF(F625="","","insert into "&amp;A$623&amp;" ("&amp;B$623&amp;", "&amp;C$623&amp;", "&amp;D$623&amp;")
values ('"&amp;B625&amp;"', '"&amp;E625&amp;"', 4);")</f>
        <v/>
      </c>
    </row>
    <row r="626" spans="2:14" x14ac:dyDescent="0.25">
      <c r="B626" t="s">
        <v>385</v>
      </c>
      <c r="C626" t="s">
        <v>13</v>
      </c>
      <c r="D626" t="s">
        <v>15</v>
      </c>
      <c r="K626" t="str">
        <f t="shared" si="108"/>
        <v>insert into ITEM_DICE (ITEM, DICE, INDEX)
values ('Iron Mace', 'Blue', 1);</v>
      </c>
      <c r="L626" t="str">
        <f t="shared" si="109"/>
        <v>insert into ITEM_DICE (ITEM, DICE, INDEX)
values ('Iron Mace', 'Yellow', 2);</v>
      </c>
      <c r="M626" t="str">
        <f t="shared" si="110"/>
        <v/>
      </c>
      <c r="N626" t="str">
        <f t="shared" si="111"/>
        <v/>
      </c>
    </row>
    <row r="627" spans="2:14" x14ac:dyDescent="0.25">
      <c r="B627" t="s">
        <v>386</v>
      </c>
      <c r="C627" t="s">
        <v>13</v>
      </c>
      <c r="D627" t="s">
        <v>15</v>
      </c>
      <c r="K627" t="str">
        <f t="shared" si="108"/>
        <v>insert into ITEM_DICE (ITEM, DICE, INDEX)
values ('Oak Staff', 'Blue', 1);</v>
      </c>
      <c r="L627" t="str">
        <f t="shared" si="109"/>
        <v>insert into ITEM_DICE (ITEM, DICE, INDEX)
values ('Oak Staff', 'Yellow', 2);</v>
      </c>
      <c r="M627" t="str">
        <f t="shared" si="110"/>
        <v/>
      </c>
      <c r="N627" t="str">
        <f t="shared" si="111"/>
        <v/>
      </c>
    </row>
    <row r="628" spans="2:14" x14ac:dyDescent="0.25">
      <c r="B628" t="s">
        <v>387</v>
      </c>
      <c r="C628" t="s">
        <v>13</v>
      </c>
      <c r="D628" t="s">
        <v>15</v>
      </c>
      <c r="K628" t="str">
        <f t="shared" si="108"/>
        <v>insert into ITEM_DICE (ITEM, DICE, INDEX)
values ('Arcane Bolt', 'Blue', 1);</v>
      </c>
      <c r="L628" t="str">
        <f t="shared" si="109"/>
        <v>insert into ITEM_DICE (ITEM, DICE, INDEX)
values ('Arcane Bolt', 'Yellow', 2);</v>
      </c>
      <c r="M628" t="str">
        <f t="shared" si="110"/>
        <v/>
      </c>
      <c r="N628" t="str">
        <f t="shared" si="111"/>
        <v/>
      </c>
    </row>
    <row r="629" spans="2:14" x14ac:dyDescent="0.25">
      <c r="B629" t="s">
        <v>423</v>
      </c>
      <c r="C629" t="s">
        <v>13</v>
      </c>
      <c r="D629" t="s">
        <v>15</v>
      </c>
      <c r="K629" t="str">
        <f t="shared" si="108"/>
        <v>insert into ITEM_DICE (ITEM, DICE, INDEX)
values ('Reaper''s Scythe', 'Blue', 1);</v>
      </c>
      <c r="L629" t="str">
        <f t="shared" si="109"/>
        <v>insert into ITEM_DICE (ITEM, DICE, INDEX)
values ('Reaper''s Scythe', 'Yellow', 2);</v>
      </c>
      <c r="M629" t="str">
        <f t="shared" si="110"/>
        <v/>
      </c>
      <c r="N629" t="str">
        <f t="shared" si="111"/>
        <v/>
      </c>
    </row>
    <row r="630" spans="2:14" x14ac:dyDescent="0.25">
      <c r="B630" t="s">
        <v>388</v>
      </c>
      <c r="C630" t="s">
        <v>13</v>
      </c>
      <c r="D630" t="s">
        <v>15</v>
      </c>
      <c r="K630" t="str">
        <f t="shared" si="108"/>
        <v>insert into ITEM_DICE (ITEM, DICE, INDEX)
values ('Yew Shortbow', 'Blue', 1);</v>
      </c>
      <c r="L630" t="str">
        <f t="shared" si="109"/>
        <v>insert into ITEM_DICE (ITEM, DICE, INDEX)
values ('Yew Shortbow', 'Yellow', 2);</v>
      </c>
      <c r="M630" t="str">
        <f t="shared" si="110"/>
        <v/>
      </c>
      <c r="N630" t="str">
        <f t="shared" si="111"/>
        <v/>
      </c>
    </row>
    <row r="631" spans="2:14" x14ac:dyDescent="0.25">
      <c r="B631" t="s">
        <v>389</v>
      </c>
      <c r="C631" t="s">
        <v>13</v>
      </c>
      <c r="D631" t="s">
        <v>15</v>
      </c>
      <c r="K631" t="str">
        <f t="shared" si="108"/>
        <v>insert into ITEM_DICE (ITEM, DICE, INDEX)
values ('Throwing Knives', 'Blue', 1);</v>
      </c>
      <c r="L631" t="str">
        <f t="shared" si="109"/>
        <v>insert into ITEM_DICE (ITEM, DICE, INDEX)
values ('Throwing Knives', 'Yellow', 2);</v>
      </c>
      <c r="M631" t="str">
        <f t="shared" si="110"/>
        <v/>
      </c>
      <c r="N631" t="str">
        <f t="shared" si="111"/>
        <v/>
      </c>
    </row>
    <row r="632" spans="2:14" x14ac:dyDescent="0.25">
      <c r="B632" t="s">
        <v>391</v>
      </c>
      <c r="C632" t="s">
        <v>13</v>
      </c>
      <c r="D632" t="s">
        <v>14</v>
      </c>
      <c r="K632" t="str">
        <f t="shared" si="108"/>
        <v>insert into ITEM_DICE (ITEM, DICE, INDEX)
values ('Worn Greatsword', 'Blue', 1);</v>
      </c>
      <c r="L632" t="str">
        <f t="shared" si="109"/>
        <v>insert into ITEM_DICE (ITEM, DICE, INDEX)
values ('Worn Greatsword', 'Red', 2);</v>
      </c>
      <c r="M632" t="str">
        <f t="shared" si="110"/>
        <v/>
      </c>
      <c r="N632" t="str">
        <f t="shared" si="111"/>
        <v/>
      </c>
    </row>
    <row r="633" spans="2:14" x14ac:dyDescent="0.25">
      <c r="B633" t="s">
        <v>393</v>
      </c>
      <c r="C633" t="s">
        <v>13</v>
      </c>
      <c r="D633" t="s">
        <v>15</v>
      </c>
      <c r="K633" t="str">
        <f t="shared" si="108"/>
        <v>insert into ITEM_DICE (ITEM, DICE, INDEX)
values ('Stasis Rune', 'Blue', 1);</v>
      </c>
      <c r="L633" t="str">
        <f t="shared" si="109"/>
        <v>insert into ITEM_DICE (ITEM, DICE, INDEX)
values ('Stasis Rune', 'Yellow', 2);</v>
      </c>
      <c r="M633" t="str">
        <f t="shared" si="110"/>
        <v/>
      </c>
      <c r="N633" t="str">
        <f t="shared" si="111"/>
        <v/>
      </c>
    </row>
    <row r="634" spans="2:14" x14ac:dyDescent="0.25">
      <c r="B634" t="s">
        <v>394</v>
      </c>
      <c r="C634" t="s">
        <v>13</v>
      </c>
      <c r="D634" t="s">
        <v>15</v>
      </c>
      <c r="K634" t="str">
        <f t="shared" si="108"/>
        <v>insert into ITEM_DICE (ITEM, DICE, INDEX)
values ('Leather Whip', 'Blue', 1);</v>
      </c>
      <c r="L634" t="str">
        <f t="shared" si="109"/>
        <v>insert into ITEM_DICE (ITEM, DICE, INDEX)
values ('Leather Whip', 'Yellow', 2);</v>
      </c>
      <c r="M634" t="str">
        <f t="shared" si="110"/>
        <v/>
      </c>
      <c r="N634" t="str">
        <f t="shared" si="111"/>
        <v/>
      </c>
    </row>
    <row r="635" spans="2:14" x14ac:dyDescent="0.25">
      <c r="B635" t="s">
        <v>395</v>
      </c>
      <c r="C635" t="s">
        <v>13</v>
      </c>
      <c r="D635" t="s">
        <v>16</v>
      </c>
      <c r="K635" t="str">
        <f t="shared" si="108"/>
        <v>insert into ITEM_DICE (ITEM, DICE, INDEX)
values ('Smoking Vials', 'Blue', 1);</v>
      </c>
      <c r="L635" t="str">
        <f t="shared" si="109"/>
        <v>insert into ITEM_DICE (ITEM, DICE, INDEX)
values ('Smoking Vials', 'Green', 2);</v>
      </c>
      <c r="M635" t="str">
        <f t="shared" si="110"/>
        <v/>
      </c>
      <c r="N635" t="str">
        <f t="shared" si="111"/>
        <v/>
      </c>
    </row>
    <row r="636" spans="2:14" x14ac:dyDescent="0.25">
      <c r="B636" t="s">
        <v>396</v>
      </c>
      <c r="C636" t="s">
        <v>13</v>
      </c>
      <c r="D636" t="s">
        <v>14</v>
      </c>
      <c r="K636" t="str">
        <f t="shared" si="108"/>
        <v>insert into ITEM_DICE (ITEM, DICE, INDEX)
values ('Hunting Spear', 'Blue', 1);</v>
      </c>
      <c r="L636" t="str">
        <f t="shared" si="109"/>
        <v>insert into ITEM_DICE (ITEM, DICE, INDEX)
values ('Hunting Spear', 'Red', 2);</v>
      </c>
      <c r="M636" t="str">
        <f t="shared" si="110"/>
        <v/>
      </c>
      <c r="N636" t="str">
        <f t="shared" si="111"/>
        <v/>
      </c>
    </row>
    <row r="637" spans="2:14" x14ac:dyDescent="0.25">
      <c r="B637" t="s">
        <v>397</v>
      </c>
      <c r="C637" t="s">
        <v>13</v>
      </c>
      <c r="D637" t="s">
        <v>16</v>
      </c>
      <c r="K637" t="str">
        <f t="shared" si="108"/>
        <v>insert into ITEM_DICE (ITEM, DICE, INDEX)
values ('Skinning Knife', 'Blue', 1);</v>
      </c>
      <c r="L637" t="str">
        <f t="shared" si="109"/>
        <v>insert into ITEM_DICE (ITEM, DICE, INDEX)
values ('Skinning Knife', 'Green', 2);</v>
      </c>
      <c r="M637" t="str">
        <f t="shared" si="110"/>
        <v/>
      </c>
      <c r="N637" t="str">
        <f t="shared" si="111"/>
        <v/>
      </c>
    </row>
    <row r="638" spans="2:14" x14ac:dyDescent="0.25">
      <c r="B638" t="s">
        <v>398</v>
      </c>
      <c r="C638" t="s">
        <v>13</v>
      </c>
      <c r="D638" t="s">
        <v>16</v>
      </c>
      <c r="K638" t="str">
        <f t="shared" si="108"/>
        <v>insert into ITEM_DICE (ITEM, DICE, INDEX)
values ('Staff of the Grave', 'Blue', 1);</v>
      </c>
      <c r="L638" t="str">
        <f t="shared" si="109"/>
        <v>insert into ITEM_DICE (ITEM, DICE, INDEX)
values ('Staff of the Grave', 'Green', 2);</v>
      </c>
      <c r="M638" t="str">
        <f t="shared" si="110"/>
        <v/>
      </c>
      <c r="N638" t="str">
        <f t="shared" si="111"/>
        <v/>
      </c>
    </row>
    <row r="639" spans="2:14" x14ac:dyDescent="0.25">
      <c r="B639" t="s">
        <v>425</v>
      </c>
      <c r="C639" t="s">
        <v>13</v>
      </c>
      <c r="D639" t="s">
        <v>14</v>
      </c>
      <c r="K639" t="str">
        <f t="shared" si="108"/>
        <v>insert into ITEM_DICE (ITEM, DICE, INDEX)
values ('Iron Battleaxe', 'Blue', 1);</v>
      </c>
      <c r="L639" t="str">
        <f t="shared" si="109"/>
        <v>insert into ITEM_DICE (ITEM, DICE, INDEX)
values ('Iron Battleaxe', 'Red', 2);</v>
      </c>
      <c r="M639" t="str">
        <f t="shared" si="110"/>
        <v/>
      </c>
      <c r="N639" t="str">
        <f t="shared" si="111"/>
        <v/>
      </c>
    </row>
    <row r="640" spans="2:14" x14ac:dyDescent="0.25">
      <c r="B640" t="s">
        <v>426</v>
      </c>
      <c r="C640" t="s">
        <v>13</v>
      </c>
      <c r="D640" t="s">
        <v>14</v>
      </c>
      <c r="K640" t="str">
        <f t="shared" si="108"/>
        <v>insert into ITEM_DICE (ITEM, DICE, INDEX)
values ('Steel Broadsword', 'Blue', 1);</v>
      </c>
      <c r="L640" t="str">
        <f t="shared" si="109"/>
        <v>insert into ITEM_DICE (ITEM, DICE, INDEX)
values ('Steel Broadsword', 'Red', 2);</v>
      </c>
      <c r="M640" t="str">
        <f t="shared" si="110"/>
        <v/>
      </c>
      <c r="N640" t="str">
        <f t="shared" si="111"/>
        <v/>
      </c>
    </row>
    <row r="641" spans="2:14" x14ac:dyDescent="0.25">
      <c r="B641" t="s">
        <v>427</v>
      </c>
      <c r="C641" t="s">
        <v>13</v>
      </c>
      <c r="D641" t="s">
        <v>15</v>
      </c>
      <c r="K641" t="str">
        <f t="shared" si="108"/>
        <v>insert into ITEM_DICE (ITEM, DICE, INDEX)
values ('Light Hammer', 'Blue', 1);</v>
      </c>
      <c r="L641" t="str">
        <f t="shared" si="109"/>
        <v>insert into ITEM_DICE (ITEM, DICE, INDEX)
values ('Light Hammer', 'Yellow', 2);</v>
      </c>
      <c r="M641" t="str">
        <f t="shared" si="110"/>
        <v/>
      </c>
      <c r="N641" t="str">
        <f t="shared" si="111"/>
        <v/>
      </c>
    </row>
    <row r="642" spans="2:14" x14ac:dyDescent="0.25">
      <c r="B642" t="s">
        <v>428</v>
      </c>
      <c r="C642" t="s">
        <v>13</v>
      </c>
      <c r="D642" t="s">
        <v>15</v>
      </c>
      <c r="K642" t="str">
        <f t="shared" si="108"/>
        <v>insert into ITEM_DICE (ITEM, DICE, INDEX)
values ('Iron Spear', 'Blue', 1);</v>
      </c>
      <c r="L642" t="str">
        <f t="shared" si="109"/>
        <v>insert into ITEM_DICE (ITEM, DICE, INDEX)
values ('Iron Spear', 'Yellow', 2);</v>
      </c>
      <c r="M642" t="str">
        <f t="shared" si="110"/>
        <v/>
      </c>
      <c r="N642" t="str">
        <f t="shared" si="111"/>
        <v/>
      </c>
    </row>
    <row r="643" spans="2:14" x14ac:dyDescent="0.25">
      <c r="B643" t="s">
        <v>429</v>
      </c>
      <c r="C643" t="s">
        <v>13</v>
      </c>
      <c r="D643" t="s">
        <v>14</v>
      </c>
      <c r="K643" t="str">
        <f t="shared" si="108"/>
        <v>insert into ITEM_DICE (ITEM, DICE, INDEX)
values ('Magic Staff', 'Blue', 1);</v>
      </c>
      <c r="L643" t="str">
        <f t="shared" si="109"/>
        <v>insert into ITEM_DICE (ITEM, DICE, INDEX)
values ('Magic Staff', 'Red', 2);</v>
      </c>
      <c r="M643" t="str">
        <f t="shared" si="110"/>
        <v/>
      </c>
      <c r="N643" t="str">
        <f t="shared" si="111"/>
        <v/>
      </c>
    </row>
    <row r="644" spans="2:14" x14ac:dyDescent="0.25">
      <c r="B644" t="s">
        <v>430</v>
      </c>
      <c r="C644" t="s">
        <v>13</v>
      </c>
      <c r="D644" t="s">
        <v>14</v>
      </c>
      <c r="K644" t="str">
        <f t="shared" si="108"/>
        <v>insert into ITEM_DICE (ITEM, DICE, INDEX)
values ('Immolation', 'Blue', 1);</v>
      </c>
      <c r="L644" t="str">
        <f t="shared" si="109"/>
        <v>insert into ITEM_DICE (ITEM, DICE, INDEX)
values ('Immolation', 'Red', 2);</v>
      </c>
      <c r="M644" t="str">
        <f t="shared" si="110"/>
        <v/>
      </c>
      <c r="N644" t="str">
        <f t="shared" si="111"/>
        <v/>
      </c>
    </row>
    <row r="645" spans="2:14" x14ac:dyDescent="0.25">
      <c r="B645" t="s">
        <v>431</v>
      </c>
      <c r="C645" t="s">
        <v>13</v>
      </c>
      <c r="D645" t="s">
        <v>15</v>
      </c>
      <c r="K645" t="str">
        <f t="shared" si="108"/>
        <v>insert into ITEM_DICE (ITEM, DICE, INDEX)
values ('Sunburst', 'Blue', 1);</v>
      </c>
      <c r="L645" t="str">
        <f t="shared" si="109"/>
        <v>insert into ITEM_DICE (ITEM, DICE, INDEX)
values ('Sunburst', 'Yellow', 2);</v>
      </c>
      <c r="M645" t="str">
        <f t="shared" si="110"/>
        <v/>
      </c>
      <c r="N645" t="str">
        <f t="shared" si="111"/>
        <v/>
      </c>
    </row>
    <row r="646" spans="2:14" x14ac:dyDescent="0.25">
      <c r="B646" t="s">
        <v>432</v>
      </c>
      <c r="C646" t="s">
        <v>13</v>
      </c>
      <c r="D646" t="s">
        <v>15</v>
      </c>
      <c r="K646" t="str">
        <f t="shared" si="108"/>
        <v>insert into ITEM_DICE (ITEM, DICE, INDEX)
values ('Elm Greatbow', 'Blue', 1);</v>
      </c>
      <c r="L646" t="str">
        <f t="shared" si="109"/>
        <v>insert into ITEM_DICE (ITEM, DICE, INDEX)
values ('Elm Greatbow', 'Yellow', 2);</v>
      </c>
      <c r="M646" t="str">
        <f t="shared" si="110"/>
        <v/>
      </c>
      <c r="N646" t="str">
        <f t="shared" si="111"/>
        <v/>
      </c>
    </row>
    <row r="647" spans="2:14" x14ac:dyDescent="0.25">
      <c r="B647" t="s">
        <v>433</v>
      </c>
      <c r="C647" t="s">
        <v>13</v>
      </c>
      <c r="D647" t="s">
        <v>15</v>
      </c>
      <c r="K647" t="str">
        <f t="shared" si="108"/>
        <v>insert into ITEM_DICE (ITEM, DICE, INDEX)
values ('Crossbow', 'Blue', 1);</v>
      </c>
      <c r="L647" t="str">
        <f t="shared" si="109"/>
        <v>insert into ITEM_DICE (ITEM, DICE, INDEX)
values ('Crossbow', 'Yellow', 2);</v>
      </c>
      <c r="M647" t="str">
        <f t="shared" si="110"/>
        <v/>
      </c>
      <c r="N647" t="str">
        <f t="shared" si="111"/>
        <v/>
      </c>
    </row>
    <row r="648" spans="2:14" x14ac:dyDescent="0.25">
      <c r="B648" t="s">
        <v>434</v>
      </c>
      <c r="C648" t="s">
        <v>13</v>
      </c>
      <c r="D648" t="s">
        <v>15</v>
      </c>
      <c r="K648" t="str">
        <f t="shared" si="108"/>
        <v>insert into ITEM_DICE (ITEM, DICE, INDEX)
values ('Sling', 'Blue', 1);</v>
      </c>
      <c r="L648" t="str">
        <f t="shared" si="109"/>
        <v>insert into ITEM_DICE (ITEM, DICE, INDEX)
values ('Sling', 'Yellow', 2);</v>
      </c>
      <c r="M648" t="str">
        <f t="shared" si="110"/>
        <v/>
      </c>
      <c r="N648" t="str">
        <f t="shared" si="111"/>
        <v/>
      </c>
    </row>
    <row r="649" spans="2:14" x14ac:dyDescent="0.25">
      <c r="B649" t="s">
        <v>437</v>
      </c>
      <c r="C649" t="s">
        <v>17</v>
      </c>
      <c r="K649" t="str">
        <f t="shared" si="108"/>
        <v>insert into ITEM_DICE (ITEM, DICE, INDEX)
values ('Leather Armor', 'Brown', 1);</v>
      </c>
      <c r="L649" t="str">
        <f t="shared" si="109"/>
        <v/>
      </c>
      <c r="M649" t="str">
        <f t="shared" si="110"/>
        <v/>
      </c>
      <c r="N649" t="str">
        <f t="shared" si="111"/>
        <v/>
      </c>
    </row>
    <row r="650" spans="2:14" x14ac:dyDescent="0.25">
      <c r="B650" t="s">
        <v>438</v>
      </c>
      <c r="C650" t="s">
        <v>18</v>
      </c>
      <c r="K650" t="str">
        <f t="shared" si="108"/>
        <v>insert into ITEM_DICE (ITEM, DICE, INDEX)
values ('Chainmail', 'Grey', 1);</v>
      </c>
      <c r="L650" t="str">
        <f t="shared" si="109"/>
        <v/>
      </c>
      <c r="M650" t="str">
        <f t="shared" si="110"/>
        <v/>
      </c>
      <c r="N650" t="str">
        <f t="shared" si="111"/>
        <v/>
      </c>
    </row>
    <row r="651" spans="2:14" x14ac:dyDescent="0.25">
      <c r="B651" t="s">
        <v>453</v>
      </c>
      <c r="C651" t="s">
        <v>13</v>
      </c>
      <c r="D651" t="s">
        <v>14</v>
      </c>
      <c r="K651" t="str">
        <f t="shared" si="108"/>
        <v>insert into ITEM_DICE (ITEM, DICE, INDEX)
values ('Halberd', 'Blue', 1);</v>
      </c>
      <c r="L651" t="str">
        <f t="shared" si="109"/>
        <v>insert into ITEM_DICE (ITEM, DICE, INDEX)
values ('Halberd', 'Red', 2);</v>
      </c>
      <c r="M651" t="str">
        <f t="shared" si="110"/>
        <v/>
      </c>
      <c r="N651" t="str">
        <f t="shared" si="111"/>
        <v/>
      </c>
    </row>
    <row r="652" spans="2:14" x14ac:dyDescent="0.25">
      <c r="B652" t="s">
        <v>442</v>
      </c>
      <c r="C652" t="s">
        <v>13</v>
      </c>
      <c r="D652" t="s">
        <v>14</v>
      </c>
      <c r="K652" t="str">
        <f t="shared" si="108"/>
        <v>insert into ITEM_DICE (ITEM, DICE, INDEX)
values ('Magma Wave', 'Blue', 1);</v>
      </c>
      <c r="L652" t="str">
        <f t="shared" si="109"/>
        <v>insert into ITEM_DICE (ITEM, DICE, INDEX)
values ('Magma Wave', 'Red', 2);</v>
      </c>
      <c r="M652" t="str">
        <f t="shared" si="110"/>
        <v/>
      </c>
      <c r="N652" t="str">
        <f t="shared" si="111"/>
        <v/>
      </c>
    </row>
    <row r="653" spans="2:14" x14ac:dyDescent="0.25">
      <c r="B653" t="s">
        <v>443</v>
      </c>
      <c r="C653" t="s">
        <v>13</v>
      </c>
      <c r="D653" t="s">
        <v>15</v>
      </c>
      <c r="K653" t="str">
        <f t="shared" si="108"/>
        <v>insert into ITEM_DICE (ITEM, DICE, INDEX)
values ('Handbow', 'Blue', 1);</v>
      </c>
      <c r="L653" t="str">
        <f t="shared" si="109"/>
        <v>insert into ITEM_DICE (ITEM, DICE, INDEX)
values ('Handbow', 'Yellow', 2);</v>
      </c>
      <c r="M653" t="str">
        <f t="shared" si="110"/>
        <v/>
      </c>
      <c r="N653" t="str">
        <f t="shared" si="111"/>
        <v/>
      </c>
    </row>
    <row r="654" spans="2:14" x14ac:dyDescent="0.25">
      <c r="B654" t="s">
        <v>444</v>
      </c>
      <c r="C654" t="s">
        <v>13</v>
      </c>
      <c r="D654" t="s">
        <v>14</v>
      </c>
      <c r="K654" t="str">
        <f t="shared" si="108"/>
        <v>insert into ITEM_DICE (ITEM, DICE, INDEX)
values ('Bearded Axe', 'Blue', 1);</v>
      </c>
      <c r="L654" t="str">
        <f t="shared" si="109"/>
        <v>insert into ITEM_DICE (ITEM, DICE, INDEX)
values ('Bearded Axe', 'Red', 2);</v>
      </c>
      <c r="M654" t="str">
        <f t="shared" si="110"/>
        <v/>
      </c>
      <c r="N654" t="str">
        <f t="shared" si="111"/>
        <v/>
      </c>
    </row>
    <row r="655" spans="2:14" x14ac:dyDescent="0.25">
      <c r="B655" t="s">
        <v>445</v>
      </c>
      <c r="C655" t="s">
        <v>13</v>
      </c>
      <c r="D655" t="s">
        <v>16</v>
      </c>
      <c r="E655" t="s">
        <v>16</v>
      </c>
      <c r="K655" t="str">
        <f t="shared" si="108"/>
        <v>insert into ITEM_DICE (ITEM, DICE, INDEX)
values ('Mace of Aver', 'Blue', 1);</v>
      </c>
      <c r="L655" t="str">
        <f t="shared" si="109"/>
        <v>insert into ITEM_DICE (ITEM, DICE, INDEX)
values ('Mace of Aver', 'Green', 2);</v>
      </c>
      <c r="M655" t="str">
        <f t="shared" si="110"/>
        <v>insert into ITEM_DICE (ITEM, DICE, INDEX)
values ('Mace of Aver', 'Green', 3);</v>
      </c>
      <c r="N655" t="str">
        <f t="shared" si="111"/>
        <v/>
      </c>
    </row>
    <row r="656" spans="2:14" x14ac:dyDescent="0.25">
      <c r="B656" t="s">
        <v>446</v>
      </c>
      <c r="C656" t="s">
        <v>13</v>
      </c>
      <c r="D656" t="s">
        <v>16</v>
      </c>
      <c r="K656" t="str">
        <f t="shared" si="108"/>
        <v>insert into ITEM_DICE (ITEM, DICE, INDEX)
values ('Serpet Dagger', 'Blue', 1);</v>
      </c>
      <c r="L656" t="str">
        <f t="shared" si="109"/>
        <v>insert into ITEM_DICE (ITEM, DICE, INDEX)
values ('Serpet Dagger', 'Green', 2);</v>
      </c>
      <c r="M656" t="str">
        <f t="shared" si="110"/>
        <v/>
      </c>
      <c r="N656" t="str">
        <f t="shared" si="111"/>
        <v/>
      </c>
    </row>
    <row r="657" spans="2:14" x14ac:dyDescent="0.25">
      <c r="B657" t="s">
        <v>447</v>
      </c>
      <c r="C657" t="s">
        <v>13</v>
      </c>
      <c r="D657" t="s">
        <v>15</v>
      </c>
      <c r="K657" t="str">
        <f t="shared" si="108"/>
        <v>insert into ITEM_DICE (ITEM, DICE, INDEX)
values ('Bow of Bone', 'Blue', 1);</v>
      </c>
      <c r="L657" t="str">
        <f t="shared" si="109"/>
        <v>insert into ITEM_DICE (ITEM, DICE, INDEX)
values ('Bow of Bone', 'Yellow', 2);</v>
      </c>
      <c r="M657" t="str">
        <f t="shared" si="110"/>
        <v/>
      </c>
      <c r="N657" t="str">
        <f t="shared" si="111"/>
        <v/>
      </c>
    </row>
    <row r="658" spans="2:14" x14ac:dyDescent="0.25">
      <c r="B658" t="s">
        <v>448</v>
      </c>
      <c r="C658" t="s">
        <v>13</v>
      </c>
      <c r="D658" t="s">
        <v>15</v>
      </c>
      <c r="K658" t="str">
        <f t="shared" si="108"/>
        <v>insert into ITEM_DICE (ITEM, DICE, INDEX)
values ('Teleportation Rune', 'Blue', 1);</v>
      </c>
      <c r="L658" t="str">
        <f t="shared" si="109"/>
        <v>insert into ITEM_DICE (ITEM, DICE, INDEX)
values ('Teleportation Rune', 'Yellow', 2);</v>
      </c>
      <c r="M658" t="str">
        <f t="shared" si="110"/>
        <v/>
      </c>
      <c r="N658" t="str">
        <f t="shared" si="111"/>
        <v/>
      </c>
    </row>
    <row r="659" spans="2:14" x14ac:dyDescent="0.25">
      <c r="B659" t="s">
        <v>449</v>
      </c>
      <c r="C659" t="s">
        <v>13</v>
      </c>
      <c r="D659" t="s">
        <v>16</v>
      </c>
      <c r="K659" t="str">
        <f t="shared" si="108"/>
        <v>insert into ITEM_DICE (ITEM, DICE, INDEX)
values ('Poisoned Blowgun', 'Blue', 1);</v>
      </c>
      <c r="L659" t="str">
        <f t="shared" si="109"/>
        <v>insert into ITEM_DICE (ITEM, DICE, INDEX)
values ('Poisoned Blowgun', 'Green', 2);</v>
      </c>
      <c r="M659" t="str">
        <f t="shared" si="110"/>
        <v/>
      </c>
      <c r="N659" t="str">
        <f t="shared" si="111"/>
        <v/>
      </c>
    </row>
    <row r="660" spans="2:14" x14ac:dyDescent="0.25">
      <c r="B660" t="s">
        <v>455</v>
      </c>
      <c r="C660" t="s">
        <v>17</v>
      </c>
      <c r="K660" t="str">
        <f t="shared" si="108"/>
        <v>insert into ITEM_DICE (ITEM, DICE, INDEX)
values ('Thief''s Vest', 'Brown', 1);</v>
      </c>
      <c r="L660" t="str">
        <f t="shared" si="109"/>
        <v/>
      </c>
      <c r="M660" t="str">
        <f t="shared" si="110"/>
        <v/>
      </c>
      <c r="N660" t="str">
        <f t="shared" si="111"/>
        <v/>
      </c>
    </row>
    <row r="661" spans="2:14" x14ac:dyDescent="0.25">
      <c r="B661" t="s">
        <v>451</v>
      </c>
      <c r="C661" t="s">
        <v>18</v>
      </c>
      <c r="K661" t="str">
        <f t="shared" si="108"/>
        <v>insert into ITEM_DICE (ITEM, DICE, INDEX)
values ('Rune Plate', 'Grey', 1);</v>
      </c>
      <c r="L661" t="str">
        <f t="shared" si="109"/>
        <v/>
      </c>
      <c r="M661" t="str">
        <f t="shared" si="110"/>
        <v/>
      </c>
      <c r="N661" t="str">
        <f t="shared" si="111"/>
        <v/>
      </c>
    </row>
    <row r="662" spans="2:14" x14ac:dyDescent="0.25">
      <c r="B662" t="s">
        <v>484</v>
      </c>
      <c r="C662" t="s">
        <v>13</v>
      </c>
      <c r="D662" t="s">
        <v>14</v>
      </c>
      <c r="K662" t="str">
        <f t="shared" si="108"/>
        <v>insert into ITEM_DICE (ITEM, DICE, INDEX)
values ('Steel Greatsword', 'Blue', 1);</v>
      </c>
      <c r="L662" t="str">
        <f t="shared" si="109"/>
        <v>insert into ITEM_DICE (ITEM, DICE, INDEX)
values ('Steel Greatsword', 'Red', 2);</v>
      </c>
      <c r="M662" t="str">
        <f t="shared" si="110"/>
        <v/>
      </c>
      <c r="N662" t="str">
        <f t="shared" si="111"/>
        <v/>
      </c>
    </row>
    <row r="663" spans="2:14" x14ac:dyDescent="0.25">
      <c r="B663" t="s">
        <v>485</v>
      </c>
      <c r="C663" t="s">
        <v>13</v>
      </c>
      <c r="D663" t="s">
        <v>14</v>
      </c>
      <c r="E663" t="s">
        <v>14</v>
      </c>
      <c r="K663" t="str">
        <f t="shared" si="108"/>
        <v>insert into ITEM_DICE (ITEM, DICE, INDEX)
values ('Grinding Axe', 'Blue', 1);</v>
      </c>
      <c r="L663" t="str">
        <f t="shared" si="109"/>
        <v>insert into ITEM_DICE (ITEM, DICE, INDEX)
values ('Grinding Axe', 'Red', 2);</v>
      </c>
      <c r="M663" t="str">
        <f t="shared" si="110"/>
        <v>insert into ITEM_DICE (ITEM, DICE, INDEX)
values ('Grinding Axe', 'Red', 3);</v>
      </c>
      <c r="N663" t="str">
        <f t="shared" si="111"/>
        <v/>
      </c>
    </row>
    <row r="664" spans="2:14" x14ac:dyDescent="0.25">
      <c r="B664" t="s">
        <v>486</v>
      </c>
      <c r="C664" t="s">
        <v>13</v>
      </c>
      <c r="D664" t="s">
        <v>14</v>
      </c>
      <c r="K664" t="str">
        <f t="shared" si="108"/>
        <v>insert into ITEM_DICE (ITEM, DICE, INDEX)
values ('Mace of Kellos', 'Blue', 1);</v>
      </c>
      <c r="L664" t="str">
        <f t="shared" si="109"/>
        <v>insert into ITEM_DICE (ITEM, DICE, INDEX)
values ('Mace of Kellos', 'Red', 2);</v>
      </c>
      <c r="M664" t="str">
        <f t="shared" si="110"/>
        <v/>
      </c>
      <c r="N664" t="str">
        <f t="shared" si="111"/>
        <v/>
      </c>
    </row>
    <row r="665" spans="2:14" x14ac:dyDescent="0.25">
      <c r="B665" t="s">
        <v>487</v>
      </c>
      <c r="C665" t="s">
        <v>13</v>
      </c>
      <c r="D665" t="s">
        <v>14</v>
      </c>
      <c r="E665" t="s">
        <v>14</v>
      </c>
      <c r="K665" t="str">
        <f t="shared" si="108"/>
        <v>insert into ITEM_DICE (ITEM, DICE, INDEX)
values ('Dragontooth Hammer', 'Blue', 1);</v>
      </c>
      <c r="L665" t="str">
        <f t="shared" si="109"/>
        <v>insert into ITEM_DICE (ITEM, DICE, INDEX)
values ('Dragontooth Hammer', 'Red', 2);</v>
      </c>
      <c r="M665" t="str">
        <f t="shared" si="110"/>
        <v>insert into ITEM_DICE (ITEM, DICE, INDEX)
values ('Dragontooth Hammer', 'Red', 3);</v>
      </c>
      <c r="N665" t="str">
        <f t="shared" si="111"/>
        <v/>
      </c>
    </row>
    <row r="666" spans="2:14" x14ac:dyDescent="0.25">
      <c r="B666" t="s">
        <v>488</v>
      </c>
      <c r="C666" t="s">
        <v>13</v>
      </c>
      <c r="D666" t="s">
        <v>15</v>
      </c>
      <c r="E666" t="s">
        <v>15</v>
      </c>
      <c r="K666" t="str">
        <f t="shared" si="108"/>
        <v>insert into ITEM_DICE (ITEM, DICE, INDEX)
values ('Latari Longbow', 'Blue', 1);</v>
      </c>
      <c r="L666" t="str">
        <f t="shared" si="109"/>
        <v>insert into ITEM_DICE (ITEM, DICE, INDEX)
values ('Latari Longbow', 'Yellow', 2);</v>
      </c>
      <c r="M666" t="str">
        <f t="shared" si="110"/>
        <v>insert into ITEM_DICE (ITEM, DICE, INDEX)
values ('Latari Longbow', 'Yellow', 3);</v>
      </c>
      <c r="N666" t="str">
        <f t="shared" si="111"/>
        <v/>
      </c>
    </row>
    <row r="667" spans="2:14" x14ac:dyDescent="0.25">
      <c r="B667" t="s">
        <v>489</v>
      </c>
      <c r="C667" t="s">
        <v>13</v>
      </c>
      <c r="D667" t="s">
        <v>15</v>
      </c>
      <c r="E667" t="s">
        <v>15</v>
      </c>
      <c r="K667" t="str">
        <f t="shared" si="108"/>
        <v>insert into ITEM_DICE (ITEM, DICE, INDEX)
values ('Lightning Strike', 'Blue', 1);</v>
      </c>
      <c r="L667" t="str">
        <f t="shared" si="109"/>
        <v>insert into ITEM_DICE (ITEM, DICE, INDEX)
values ('Lightning Strike', 'Yellow', 2);</v>
      </c>
      <c r="M667" t="str">
        <f t="shared" si="110"/>
        <v>insert into ITEM_DICE (ITEM, DICE, INDEX)
values ('Lightning Strike', 'Yellow', 3);</v>
      </c>
      <c r="N667" t="str">
        <f t="shared" si="111"/>
        <v/>
      </c>
    </row>
    <row r="668" spans="2:14" x14ac:dyDescent="0.25">
      <c r="B668" t="s">
        <v>490</v>
      </c>
      <c r="C668" t="s">
        <v>13</v>
      </c>
      <c r="D668" t="s">
        <v>15</v>
      </c>
      <c r="E668" t="s">
        <v>15</v>
      </c>
      <c r="K668" t="str">
        <f t="shared" si="108"/>
        <v>insert into ITEM_DICE (ITEM, DICE, INDEX)
values ('Ice Storm', 'Blue', 1);</v>
      </c>
      <c r="L668" t="str">
        <f t="shared" si="109"/>
        <v>insert into ITEM_DICE (ITEM, DICE, INDEX)
values ('Ice Storm', 'Yellow', 2);</v>
      </c>
      <c r="M668" t="str">
        <f t="shared" si="110"/>
        <v>insert into ITEM_DICE (ITEM, DICE, INDEX)
values ('Ice Storm', 'Yellow', 3);</v>
      </c>
      <c r="N668" t="str">
        <f t="shared" si="111"/>
        <v/>
      </c>
    </row>
    <row r="669" spans="2:14" x14ac:dyDescent="0.25">
      <c r="B669" t="s">
        <v>482</v>
      </c>
      <c r="C669" t="s">
        <v>13</v>
      </c>
      <c r="D669" t="s">
        <v>14</v>
      </c>
      <c r="E669" t="s">
        <v>15</v>
      </c>
      <c r="K669" t="str">
        <f t="shared" si="108"/>
        <v>insert into ITEM_DICE (ITEM, DICE, INDEX)
values ('Dwarven Firebomb', 'Blue', 1);</v>
      </c>
      <c r="L669" t="str">
        <f t="shared" si="109"/>
        <v>insert into ITEM_DICE (ITEM, DICE, INDEX)
values ('Dwarven Firebomb', 'Red', 2);</v>
      </c>
      <c r="M669" t="str">
        <f t="shared" si="110"/>
        <v>insert into ITEM_DICE (ITEM, DICE, INDEX)
values ('Dwarven Firebomb', 'Yellow', 3);</v>
      </c>
      <c r="N669" t="str">
        <f t="shared" si="111"/>
        <v/>
      </c>
    </row>
    <row r="670" spans="2:14" x14ac:dyDescent="0.25">
      <c r="B670" t="s">
        <v>493</v>
      </c>
      <c r="C670" t="s">
        <v>18</v>
      </c>
      <c r="K670" t="str">
        <f t="shared" si="108"/>
        <v>insert into ITEM_DICE (ITEM, DICE, INDEX)
values ('Demonhide Leather', 'Grey', 1);</v>
      </c>
      <c r="L670" t="str">
        <f t="shared" si="109"/>
        <v/>
      </c>
      <c r="M670" t="str">
        <f t="shared" si="110"/>
        <v/>
      </c>
      <c r="N670" t="str">
        <f t="shared" si="111"/>
        <v/>
      </c>
    </row>
    <row r="671" spans="2:14" x14ac:dyDescent="0.25">
      <c r="B671" t="s">
        <v>494</v>
      </c>
      <c r="C671" t="s">
        <v>19</v>
      </c>
      <c r="K671" t="str">
        <f t="shared" si="108"/>
        <v>insert into ITEM_DICE (ITEM, DICE, INDEX)
values ('Platemail', 'Black', 1);</v>
      </c>
      <c r="L671" t="str">
        <f t="shared" si="109"/>
        <v/>
      </c>
      <c r="M671" t="str">
        <f t="shared" si="110"/>
        <v/>
      </c>
      <c r="N671" t="str">
        <f t="shared" si="111"/>
        <v/>
      </c>
    </row>
    <row r="672" spans="2:14" x14ac:dyDescent="0.25">
      <c r="B672" t="s">
        <v>497</v>
      </c>
      <c r="C672" t="s">
        <v>18</v>
      </c>
      <c r="K672" t="str">
        <f t="shared" si="108"/>
        <v>insert into ITEM_DICE (ITEM, DICE, INDEX)
values ('Scalemail', 'Grey', 1);</v>
      </c>
      <c r="L672" t="str">
        <f t="shared" si="109"/>
        <v/>
      </c>
      <c r="M672" t="str">
        <f t="shared" si="110"/>
        <v/>
      </c>
      <c r="N672" t="str">
        <f t="shared" si="111"/>
        <v/>
      </c>
    </row>
    <row r="673" spans="2:14" x14ac:dyDescent="0.25">
      <c r="B673" t="s">
        <v>498</v>
      </c>
      <c r="C673" t="s">
        <v>13</v>
      </c>
      <c r="D673" t="s">
        <v>14</v>
      </c>
      <c r="K673" t="str">
        <f t="shared" si="108"/>
        <v>insert into ITEM_DICE (ITEM, DICE, INDEX)
values ('Bow of the Sky', 'Blue', 1);</v>
      </c>
      <c r="L673" t="str">
        <f t="shared" si="109"/>
        <v>insert into ITEM_DICE (ITEM, DICE, INDEX)
values ('Bow of the Sky', 'Red', 2);</v>
      </c>
      <c r="M673" t="str">
        <f t="shared" si="110"/>
        <v/>
      </c>
      <c r="N673" t="str">
        <f t="shared" si="111"/>
        <v/>
      </c>
    </row>
    <row r="674" spans="2:14" x14ac:dyDescent="0.25">
      <c r="B674" t="s">
        <v>501</v>
      </c>
      <c r="C674" t="s">
        <v>13</v>
      </c>
      <c r="D674" t="s">
        <v>14</v>
      </c>
      <c r="K674" t="str">
        <f t="shared" si="108"/>
        <v>insert into ITEM_DICE (ITEM, DICE, INDEX)
values ('Staff of Kellos', 'Blue', 1);</v>
      </c>
      <c r="L674" t="str">
        <f t="shared" si="109"/>
        <v>insert into ITEM_DICE (ITEM, DICE, INDEX)
values ('Staff of Kellos', 'Red', 2);</v>
      </c>
      <c r="M674" t="str">
        <f t="shared" si="110"/>
        <v/>
      </c>
      <c r="N674" t="str">
        <f t="shared" si="111"/>
        <v/>
      </c>
    </row>
    <row r="675" spans="2:14" x14ac:dyDescent="0.25">
      <c r="B675" t="s">
        <v>503</v>
      </c>
      <c r="C675" t="s">
        <v>13</v>
      </c>
      <c r="D675" t="s">
        <v>14</v>
      </c>
      <c r="E675" t="s">
        <v>16</v>
      </c>
      <c r="K675" t="str">
        <f t="shared" si="108"/>
        <v>insert into ITEM_DICE (ITEM, DICE, INDEX)
values ('Bow of the Eclipse', 'Blue', 1);</v>
      </c>
      <c r="L675" t="str">
        <f t="shared" si="109"/>
        <v>insert into ITEM_DICE (ITEM, DICE, INDEX)
values ('Bow of the Eclipse', 'Red', 2);</v>
      </c>
      <c r="M675" t="str">
        <f t="shared" si="110"/>
        <v>insert into ITEM_DICE (ITEM, DICE, INDEX)
values ('Bow of the Eclipse', 'Green', 3);</v>
      </c>
      <c r="N675" t="str">
        <f t="shared" si="111"/>
        <v/>
      </c>
    </row>
    <row r="676" spans="2:14" x14ac:dyDescent="0.25">
      <c r="B676" t="s">
        <v>504</v>
      </c>
      <c r="C676" t="s">
        <v>18</v>
      </c>
      <c r="K676" t="str">
        <f t="shared" si="108"/>
        <v>insert into ITEM_DICE (ITEM, DICE, INDEX)
values ('Cloak of Deception', 'Grey', 1);</v>
      </c>
      <c r="L676" t="str">
        <f t="shared" si="109"/>
        <v/>
      </c>
      <c r="M676" t="str">
        <f t="shared" si="110"/>
        <v/>
      </c>
      <c r="N676" t="str">
        <f t="shared" si="111"/>
        <v/>
      </c>
    </row>
    <row r="677" spans="2:14" x14ac:dyDescent="0.25">
      <c r="B677" t="s">
        <v>505</v>
      </c>
      <c r="C677" t="s">
        <v>13</v>
      </c>
      <c r="D677" t="s">
        <v>15</v>
      </c>
      <c r="E677" t="s">
        <v>15</v>
      </c>
      <c r="K677" t="str">
        <f t="shared" si="108"/>
        <v>insert into ITEM_DICE (ITEM, DICE, INDEX)
values ('Iron Claws', 'Blue', 1);</v>
      </c>
      <c r="L677" t="str">
        <f t="shared" si="109"/>
        <v>insert into ITEM_DICE (ITEM, DICE, INDEX)
values ('Iron Claws', 'Yellow', 2);</v>
      </c>
      <c r="M677" t="str">
        <f t="shared" si="110"/>
        <v>insert into ITEM_DICE (ITEM, DICE, INDEX)
values ('Iron Claws', 'Yellow', 3);</v>
      </c>
      <c r="N677" t="str">
        <f t="shared" si="111"/>
        <v/>
      </c>
    </row>
    <row r="678" spans="2:14" x14ac:dyDescent="0.25">
      <c r="B678" t="s">
        <v>506</v>
      </c>
      <c r="C678" t="s">
        <v>13</v>
      </c>
      <c r="D678" t="s">
        <v>14</v>
      </c>
      <c r="E678" t="s">
        <v>14</v>
      </c>
      <c r="K678" t="str">
        <f t="shared" si="108"/>
        <v>insert into ITEM_DICE (ITEM, DICE, INDEX)
values ('Obsidian Greataxe', 'Blue', 1);</v>
      </c>
      <c r="L678" t="str">
        <f t="shared" si="109"/>
        <v>insert into ITEM_DICE (ITEM, DICE, INDEX)
values ('Obsidian Greataxe', 'Red', 2);</v>
      </c>
      <c r="M678" t="str">
        <f t="shared" si="110"/>
        <v>insert into ITEM_DICE (ITEM, DICE, INDEX)
values ('Obsidian Greataxe', 'Red', 3);</v>
      </c>
      <c r="N678" t="str">
        <f t="shared" si="111"/>
        <v/>
      </c>
    </row>
    <row r="679" spans="2:14" x14ac:dyDescent="0.25">
      <c r="B679" t="s">
        <v>507</v>
      </c>
      <c r="C679" t="s">
        <v>19</v>
      </c>
      <c r="K679" t="str">
        <f t="shared" si="108"/>
        <v>insert into ITEM_DICE (ITEM, DICE, INDEX)
values ('Obsidian Scalemail', 'Black', 1);</v>
      </c>
      <c r="L679" t="str">
        <f t="shared" si="109"/>
        <v/>
      </c>
      <c r="M679" t="str">
        <f t="shared" si="110"/>
        <v/>
      </c>
      <c r="N679" t="str">
        <f t="shared" si="111"/>
        <v/>
      </c>
    </row>
    <row r="680" spans="2:14" x14ac:dyDescent="0.25">
      <c r="B680" t="s">
        <v>508</v>
      </c>
      <c r="C680" t="s">
        <v>13</v>
      </c>
      <c r="D680" t="s">
        <v>14</v>
      </c>
      <c r="E680" t="s">
        <v>15</v>
      </c>
      <c r="K680" t="str">
        <f t="shared" si="108"/>
        <v>insert into ITEM_DICE (ITEM, DICE, INDEX)
values ('Rage Blade', 'Blue', 1);</v>
      </c>
      <c r="L680" t="str">
        <f t="shared" si="109"/>
        <v>insert into ITEM_DICE (ITEM, DICE, INDEX)
values ('Rage Blade', 'Red', 2);</v>
      </c>
      <c r="M680" t="str">
        <f t="shared" si="110"/>
        <v>insert into ITEM_DICE (ITEM, DICE, INDEX)
values ('Rage Blade', 'Yellow', 3);</v>
      </c>
      <c r="N680" t="str">
        <f t="shared" si="111"/>
        <v/>
      </c>
    </row>
    <row r="681" spans="2:14" x14ac:dyDescent="0.25">
      <c r="B681" t="s">
        <v>509</v>
      </c>
      <c r="C681" t="s">
        <v>13</v>
      </c>
      <c r="D681" t="s">
        <v>14</v>
      </c>
      <c r="E681" t="s">
        <v>16</v>
      </c>
      <c r="K681" t="str">
        <f t="shared" si="108"/>
        <v>insert into ITEM_DICE (ITEM, DICE, INDEX)
values ('Rune of Misery', 'Blue', 1);</v>
      </c>
      <c r="L681" t="str">
        <f t="shared" si="109"/>
        <v>insert into ITEM_DICE (ITEM, DICE, INDEX)
values ('Rune of Misery', 'Red', 2);</v>
      </c>
      <c r="M681" t="str">
        <f t="shared" si="110"/>
        <v>insert into ITEM_DICE (ITEM, DICE, INDEX)
values ('Rune of Misery', 'Green', 3);</v>
      </c>
      <c r="N681" t="str">
        <f t="shared" si="111"/>
        <v/>
      </c>
    </row>
    <row r="682" spans="2:14" x14ac:dyDescent="0.25">
      <c r="B682" t="s">
        <v>511</v>
      </c>
      <c r="C682" t="s">
        <v>13</v>
      </c>
      <c r="D682" t="s">
        <v>15</v>
      </c>
      <c r="E682" t="s">
        <v>16</v>
      </c>
      <c r="F682" t="s">
        <v>16</v>
      </c>
      <c r="K682" t="str">
        <f t="shared" si="108"/>
        <v>insert into ITEM_DICE (ITEM, DICE, INDEX)
values ('Staff of the Wild', 'Blue', 1);</v>
      </c>
      <c r="L682" t="str">
        <f t="shared" si="109"/>
        <v>insert into ITEM_DICE (ITEM, DICE, INDEX)
values ('Staff of the Wild', 'Yellow', 2);</v>
      </c>
      <c r="M682" t="str">
        <f t="shared" si="110"/>
        <v>insert into ITEM_DICE (ITEM, DICE, INDEX)
values ('Staff of the Wild', 'Green', 3);</v>
      </c>
      <c r="N682" t="str">
        <f t="shared" si="111"/>
        <v>insert into ITEM_DICE (ITEM, DICE, INDEX)
values ('Staff of the Wild', 'Green', 4);</v>
      </c>
    </row>
    <row r="683" spans="2:14" x14ac:dyDescent="0.25">
      <c r="B683" t="s">
        <v>539</v>
      </c>
      <c r="C683" t="s">
        <v>13</v>
      </c>
      <c r="D683" t="s">
        <v>14</v>
      </c>
      <c r="E683" t="s">
        <v>15</v>
      </c>
      <c r="K683" t="str">
        <f t="shared" si="108"/>
        <v>insert into ITEM_DICE (ITEM, DICE, INDEX)
values ('Trueshot', 'Blue', 1);</v>
      </c>
      <c r="L683" t="str">
        <f t="shared" si="109"/>
        <v>insert into ITEM_DICE (ITEM, DICE, INDEX)
values ('Trueshot', 'Red', 2);</v>
      </c>
      <c r="M683" t="str">
        <f t="shared" si="110"/>
        <v>insert into ITEM_DICE (ITEM, DICE, INDEX)
values ('Trueshot', 'Yellow', 3);</v>
      </c>
      <c r="N683" t="str">
        <f t="shared" si="111"/>
        <v/>
      </c>
    </row>
    <row r="684" spans="2:14" x14ac:dyDescent="0.25">
      <c r="B684" t="s">
        <v>540</v>
      </c>
      <c r="C684" t="s">
        <v>13</v>
      </c>
      <c r="D684" t="s">
        <v>15</v>
      </c>
      <c r="K684" t="str">
        <f t="shared" si="108"/>
        <v>insert into ITEM_DICE (ITEM, DICE, INDEX)
values ('Staff of Light', 'Blue', 1);</v>
      </c>
      <c r="L684" t="str">
        <f t="shared" si="109"/>
        <v>insert into ITEM_DICE (ITEM, DICE, INDEX)
values ('Staff of Light', 'Yellow', 2);</v>
      </c>
      <c r="M684" t="str">
        <f t="shared" si="110"/>
        <v/>
      </c>
      <c r="N684" t="str">
        <f t="shared" si="111"/>
        <v/>
      </c>
    </row>
    <row r="685" spans="2:14" x14ac:dyDescent="0.25">
      <c r="B685" t="s">
        <v>541</v>
      </c>
      <c r="C685" t="s">
        <v>13</v>
      </c>
      <c r="D685" t="s">
        <v>15</v>
      </c>
      <c r="E685" t="s">
        <v>15</v>
      </c>
      <c r="K685" t="str">
        <f t="shared" si="108"/>
        <v>insert into ITEM_DICE (ITEM, DICE, INDEX)
values ('The Shadow Rune', 'Blue', 1);</v>
      </c>
      <c r="L685" t="str">
        <f t="shared" si="109"/>
        <v>insert into ITEM_DICE (ITEM, DICE, INDEX)
values ('The Shadow Rune', 'Yellow', 2);</v>
      </c>
      <c r="M685" t="str">
        <f t="shared" si="110"/>
        <v>insert into ITEM_DICE (ITEM, DICE, INDEX)
values ('The Shadow Rune', 'Yellow', 3);</v>
      </c>
      <c r="N685" t="str">
        <f t="shared" si="111"/>
        <v/>
      </c>
    </row>
    <row r="686" spans="2:14" x14ac:dyDescent="0.25">
      <c r="B686" t="s">
        <v>542</v>
      </c>
      <c r="C686" t="s">
        <v>13</v>
      </c>
      <c r="D686" t="s">
        <v>14</v>
      </c>
      <c r="E686" t="s">
        <v>15</v>
      </c>
      <c r="K686" t="str">
        <f t="shared" si="108"/>
        <v>insert into ITEM_DICE (ITEM, DICE, INDEX)
values ('Dawnblade', 'Blue', 1);</v>
      </c>
      <c r="L686" t="str">
        <f t="shared" si="109"/>
        <v>insert into ITEM_DICE (ITEM, DICE, INDEX)
values ('Dawnblade', 'Red', 2);</v>
      </c>
      <c r="M686" t="str">
        <f t="shared" si="110"/>
        <v>insert into ITEM_DICE (ITEM, DICE, INDEX)
values ('Dawnblade', 'Yellow', 3);</v>
      </c>
      <c r="N686" t="str">
        <f t="shared" si="111"/>
        <v/>
      </c>
    </row>
    <row r="687" spans="2:14" x14ac:dyDescent="0.25">
      <c r="B687" t="s">
        <v>557</v>
      </c>
      <c r="C687" t="s">
        <v>13</v>
      </c>
      <c r="D687" t="s">
        <v>14</v>
      </c>
      <c r="E687" t="s">
        <v>15</v>
      </c>
      <c r="K687" t="str">
        <f t="shared" si="108"/>
        <v>insert into ITEM_DICE (ITEM, DICE, INDEX)
values ('Valyndra''s Bane', 'Blue', 1);</v>
      </c>
      <c r="L687" t="str">
        <f t="shared" si="109"/>
        <v>insert into ITEM_DICE (ITEM, DICE, INDEX)
values ('Valyndra''s Bane', 'Red', 2);</v>
      </c>
      <c r="M687" t="str">
        <f t="shared" si="110"/>
        <v>insert into ITEM_DICE (ITEM, DICE, INDEX)
values ('Valyndra''s Bane', 'Yellow', 3);</v>
      </c>
      <c r="N687" t="str">
        <f t="shared" si="111"/>
        <v/>
      </c>
    </row>
    <row r="688" spans="2:14" x14ac:dyDescent="0.25">
      <c r="B688" t="s">
        <v>543</v>
      </c>
      <c r="C688" t="s">
        <v>19</v>
      </c>
      <c r="K688" t="str">
        <f t="shared" si="108"/>
        <v>insert into ITEM_DICE (ITEM, DICE, INDEX)
values ('Aurium Mail', 'Black', 1);</v>
      </c>
      <c r="L688" t="str">
        <f t="shared" si="109"/>
        <v/>
      </c>
      <c r="M688" t="str">
        <f t="shared" si="110"/>
        <v/>
      </c>
      <c r="N688" t="str">
        <f t="shared" si="111"/>
        <v/>
      </c>
    </row>
    <row r="690" spans="1:16" x14ac:dyDescent="0.25">
      <c r="A690" t="s">
        <v>54</v>
      </c>
      <c r="B690" s="2" t="s">
        <v>5</v>
      </c>
      <c r="C690" s="3" t="s">
        <v>42</v>
      </c>
      <c r="D690" s="1" t="s">
        <v>6</v>
      </c>
      <c r="E690" t="s">
        <v>346</v>
      </c>
      <c r="F690" t="s">
        <v>57</v>
      </c>
      <c r="G690" t="s">
        <v>56</v>
      </c>
      <c r="H690" t="s">
        <v>61</v>
      </c>
      <c r="I690" t="s">
        <v>43</v>
      </c>
    </row>
    <row r="691" spans="1:16" x14ac:dyDescent="0.25">
      <c r="B691" t="s">
        <v>1269</v>
      </c>
      <c r="C691" t="s">
        <v>63</v>
      </c>
      <c r="D691" t="str">
        <f>LOWER(A$690)&amp;"."&amp;LOWER(J691)&amp;"."&amp;LOWER(C691)</f>
        <v>search.cursedoll.d2e</v>
      </c>
      <c r="E691" t="str">
        <f>LOWER(A$690)&amp;"."&amp;LOWER(J691)&amp;"."&amp;LOWER(C691)&amp;".ability"</f>
        <v>search.cursedoll.d2e.ability</v>
      </c>
      <c r="G691">
        <v>50</v>
      </c>
      <c r="H691">
        <v>1</v>
      </c>
      <c r="I691" t="str">
        <f>LOWER(J691)&amp;"."&amp;LOWER(C691)&amp;".jpg"</f>
        <v>cursedoll.d2e.jpg</v>
      </c>
      <c r="J691" t="s">
        <v>1278</v>
      </c>
      <c r="P691" t="str">
        <f>"insert into "&amp;A$690&amp;" ("&amp;B$690&amp;", "&amp;C$690&amp;", "&amp;D$690&amp;", "&amp;E$690&amp;", "&amp;F$690&amp;", "&amp;G$690&amp;", "&amp;H$690&amp;", "&amp;I$690&amp;")
values ('"&amp;B691&amp;"', '"&amp;C691&amp;"', '"&amp;D691&amp;"', '"&amp;E691&amp;"', "&amp;IF(F691="","null","'"&amp;F691&amp;"'")&amp;", "&amp;G691&amp;", "&amp;H691&amp;", '"&amp;I691&amp;"');"</f>
        <v>insert into SEARCH (NAME, EXPANSION, MESSAGE_CODE, ABILITY_CODE, ATTACK_TYPE, GOLD, COUNT, IMAGE)
values ('Curse Doll', 'D2E', 'search.cursedoll.d2e', 'search.cursedoll.d2e.ability', null, 50, 1, 'cursedoll.d2e.jpg');</v>
      </c>
    </row>
    <row r="692" spans="1:16" x14ac:dyDescent="0.25">
      <c r="B692" t="s">
        <v>1270</v>
      </c>
      <c r="C692" t="s">
        <v>63</v>
      </c>
      <c r="D692" t="str">
        <f t="shared" ref="D692:D700" si="112">LOWER(A$690)&amp;"."&amp;LOWER(J692)&amp;"."&amp;LOWER(C692)</f>
        <v>search.fireflask.d2e</v>
      </c>
      <c r="E692" t="str">
        <f t="shared" ref="E692:E700" si="113">LOWER(A$690)&amp;"."&amp;LOWER(J692)&amp;"."&amp;LOWER(C692)&amp;".ability"</f>
        <v>search.fireflask.d2e.ability</v>
      </c>
      <c r="F692" t="s">
        <v>400</v>
      </c>
      <c r="G692">
        <v>50</v>
      </c>
      <c r="H692">
        <v>1</v>
      </c>
      <c r="I692" t="str">
        <f t="shared" ref="I692:I700" si="114">LOWER(J692)&amp;"."&amp;LOWER(C692)&amp;".jpg"</f>
        <v>fireflask.d2e.jpg</v>
      </c>
      <c r="J692" t="s">
        <v>1279</v>
      </c>
      <c r="P692" t="str">
        <f t="shared" ref="P692:P700" si="115">"insert into "&amp;A$690&amp;" ("&amp;B$690&amp;", "&amp;C$690&amp;", "&amp;D$690&amp;", "&amp;E$690&amp;", "&amp;F$690&amp;", "&amp;G$690&amp;", "&amp;H$690&amp;", "&amp;I$690&amp;")
values ('"&amp;B692&amp;"', '"&amp;C692&amp;"', '"&amp;D692&amp;"', '"&amp;E692&amp;"', "&amp;IF(F692="","null","'"&amp;F692&amp;"'")&amp;", "&amp;G692&amp;", "&amp;H692&amp;", '"&amp;I692&amp;"');"</f>
        <v>insert into SEARCH (NAME, EXPANSION, MESSAGE_CODE, ABILITY_CODE, ATTACK_TYPE, GOLD, COUNT, IMAGE)
values ('Fire Flask', 'D2E', 'search.fireflask.d2e', 'search.fireflask.d2e.ability', 'Ranged', 50, 1, 'fireflask.d2e.jpg');</v>
      </c>
    </row>
    <row r="693" spans="1:16" x14ac:dyDescent="0.25">
      <c r="B693" t="s">
        <v>1271</v>
      </c>
      <c r="C693" t="s">
        <v>63</v>
      </c>
      <c r="D693" t="str">
        <f t="shared" si="112"/>
        <v>search.healthpotion.d2e</v>
      </c>
      <c r="E693" t="str">
        <f t="shared" si="113"/>
        <v>search.healthpotion.d2e.ability</v>
      </c>
      <c r="G693">
        <v>25</v>
      </c>
      <c r="H693">
        <v>3</v>
      </c>
      <c r="I693" t="str">
        <f t="shared" si="114"/>
        <v>healthpotion.d2e.jpg</v>
      </c>
      <c r="J693" t="s">
        <v>1280</v>
      </c>
      <c r="P693" t="str">
        <f t="shared" si="115"/>
        <v>insert into SEARCH (NAME, EXPANSION, MESSAGE_CODE, ABILITY_CODE, ATTACK_TYPE, GOLD, COUNT, IMAGE)
values ('Health Potion', 'D2E', 'search.healthpotion.d2e', 'search.healthpotion.d2e.ability', null, 25, 3, 'healthpotion.d2e.jpg');</v>
      </c>
    </row>
    <row r="694" spans="1:16" x14ac:dyDescent="0.25">
      <c r="B694" t="s">
        <v>1272</v>
      </c>
      <c r="C694" t="s">
        <v>63</v>
      </c>
      <c r="D694" t="str">
        <f t="shared" si="112"/>
        <v>search.nothing.d2e</v>
      </c>
      <c r="E694" t="str">
        <f t="shared" si="113"/>
        <v>search.nothing.d2e.ability</v>
      </c>
      <c r="G694">
        <v>0</v>
      </c>
      <c r="H694">
        <v>1</v>
      </c>
      <c r="I694" t="str">
        <f t="shared" si="114"/>
        <v>nothing.d2e.jpg</v>
      </c>
      <c r="J694" t="s">
        <v>1272</v>
      </c>
      <c r="P694" t="str">
        <f t="shared" si="115"/>
        <v>insert into SEARCH (NAME, EXPANSION, MESSAGE_CODE, ABILITY_CODE, ATTACK_TYPE, GOLD, COUNT, IMAGE)
values ('Nothing', 'D2E', 'search.nothing.d2e', 'search.nothing.d2e.ability', null, 0, 1, 'nothing.d2e.jpg');</v>
      </c>
    </row>
    <row r="695" spans="1:16" x14ac:dyDescent="0.25">
      <c r="B695" t="s">
        <v>1273</v>
      </c>
      <c r="C695" t="s">
        <v>63</v>
      </c>
      <c r="D695" t="str">
        <f t="shared" si="112"/>
        <v>search.powerpotion.d2e</v>
      </c>
      <c r="E695" t="str">
        <f t="shared" si="113"/>
        <v>search.powerpotion.d2e.ability</v>
      </c>
      <c r="G695">
        <v>50</v>
      </c>
      <c r="H695">
        <v>1</v>
      </c>
      <c r="I695" t="str">
        <f t="shared" si="114"/>
        <v>powerpotion.d2e.jpg</v>
      </c>
      <c r="J695" t="s">
        <v>1281</v>
      </c>
      <c r="P695" t="str">
        <f t="shared" si="115"/>
        <v>insert into SEARCH (NAME, EXPANSION, MESSAGE_CODE, ABILITY_CODE, ATTACK_TYPE, GOLD, COUNT, IMAGE)
values ('Power Potion', 'D2E', 'search.powerpotion.d2e', 'search.powerpotion.d2e.ability', null, 50, 1, 'powerpotion.d2e.jpg');</v>
      </c>
    </row>
    <row r="696" spans="1:16" x14ac:dyDescent="0.25">
      <c r="B696" t="s">
        <v>1274</v>
      </c>
      <c r="C696" t="s">
        <v>63</v>
      </c>
      <c r="D696" t="str">
        <f t="shared" si="112"/>
        <v>search.staminapotion.d2e</v>
      </c>
      <c r="E696" t="str">
        <f t="shared" si="113"/>
        <v>search.staminapotion.d2e.ability</v>
      </c>
      <c r="G696">
        <v>25</v>
      </c>
      <c r="H696">
        <v>3</v>
      </c>
      <c r="I696" t="str">
        <f t="shared" si="114"/>
        <v>staminapotion.d2e.jpg</v>
      </c>
      <c r="J696" t="s">
        <v>1282</v>
      </c>
      <c r="P696" t="str">
        <f t="shared" si="115"/>
        <v>insert into SEARCH (NAME, EXPANSION, MESSAGE_CODE, ABILITY_CODE, ATTACK_TYPE, GOLD, COUNT, IMAGE)
values ('Stamina Potion', 'D2E', 'search.staminapotion.d2e', 'search.staminapotion.d2e.ability', null, 25, 3, 'staminapotion.d2e.jpg');</v>
      </c>
    </row>
    <row r="697" spans="1:16" x14ac:dyDescent="0.25">
      <c r="B697" t="s">
        <v>1275</v>
      </c>
      <c r="C697" t="s">
        <v>63</v>
      </c>
      <c r="D697" t="str">
        <f t="shared" si="112"/>
        <v>search.treasurechest.d2e</v>
      </c>
      <c r="E697" t="str">
        <f t="shared" si="113"/>
        <v>search.treasurechest.d2e.ability</v>
      </c>
      <c r="G697">
        <v>0</v>
      </c>
      <c r="H697">
        <v>1</v>
      </c>
      <c r="I697" t="str">
        <f t="shared" si="114"/>
        <v>treasurechest.d2e.jpg</v>
      </c>
      <c r="J697" t="s">
        <v>1283</v>
      </c>
      <c r="P697" t="str">
        <f t="shared" si="115"/>
        <v>insert into SEARCH (NAME, EXPANSION, MESSAGE_CODE, ABILITY_CODE, ATTACK_TYPE, GOLD, COUNT, IMAGE)
values ('Treasure Chest', 'D2E', 'search.treasurechest.d2e', 'search.treasurechest.d2e.ability', null, 0, 1, 'treasurechest.d2e.jpg');</v>
      </c>
    </row>
    <row r="698" spans="1:16" x14ac:dyDescent="0.25">
      <c r="B698" t="s">
        <v>1276</v>
      </c>
      <c r="C698" t="s">
        <v>63</v>
      </c>
      <c r="D698" t="str">
        <f t="shared" si="112"/>
        <v>search.wardingtalisman.d2e</v>
      </c>
      <c r="E698" t="str">
        <f t="shared" si="113"/>
        <v>search.wardingtalisman.d2e.ability</v>
      </c>
      <c r="G698">
        <v>50</v>
      </c>
      <c r="H698">
        <v>1</v>
      </c>
      <c r="I698" t="str">
        <f t="shared" si="114"/>
        <v>wardingtalisman.d2e.jpg</v>
      </c>
      <c r="J698" t="s">
        <v>1284</v>
      </c>
      <c r="P698" t="str">
        <f t="shared" si="115"/>
        <v>insert into SEARCH (NAME, EXPANSION, MESSAGE_CODE, ABILITY_CODE, ATTACK_TYPE, GOLD, COUNT, IMAGE)
values ('Warding Talisman', 'D2E', 'search.wardingtalisman.d2e', 'search.wardingtalisman.d2e.ability', null, 50, 1, 'wardingtalisman.d2e.jpg');</v>
      </c>
    </row>
    <row r="699" spans="1:16" x14ac:dyDescent="0.25">
      <c r="B699" t="s">
        <v>1277</v>
      </c>
      <c r="C699" t="s">
        <v>71</v>
      </c>
      <c r="D699" t="str">
        <f t="shared" si="112"/>
        <v>search.secretpassage.lotw</v>
      </c>
      <c r="E699" t="str">
        <f t="shared" si="113"/>
        <v>search.secretpassage.lotw.ability</v>
      </c>
      <c r="G699">
        <v>0</v>
      </c>
      <c r="H699">
        <v>1</v>
      </c>
      <c r="I699" t="str">
        <f t="shared" si="114"/>
        <v>secretpassage.lotw.jpg</v>
      </c>
      <c r="J699" t="s">
        <v>1285</v>
      </c>
      <c r="P699" t="str">
        <f t="shared" si="115"/>
        <v>insert into SEARCH (NAME, EXPANSION, MESSAGE_CODE, ABILITY_CODE, ATTACK_TYPE, GOLD, COUNT, IMAGE)
values ('Secret Passage', 'LotW', 'search.secretpassage.lotw', 'search.secretpassage.lotw.ability', null, 0, 1, 'secretpassage.lotw.jpg');</v>
      </c>
    </row>
    <row r="700" spans="1:16" x14ac:dyDescent="0.25">
      <c r="B700" t="s">
        <v>1277</v>
      </c>
      <c r="C700" t="s">
        <v>72</v>
      </c>
      <c r="D700" t="str">
        <f t="shared" si="112"/>
        <v>search.secretpassage.tt</v>
      </c>
      <c r="E700" t="str">
        <f t="shared" si="113"/>
        <v>search.secretpassage.tt.ability</v>
      </c>
      <c r="G700">
        <v>0</v>
      </c>
      <c r="H700">
        <v>1</v>
      </c>
      <c r="I700" t="str">
        <f t="shared" si="114"/>
        <v>secretpassage.tt.jpg</v>
      </c>
      <c r="J700" t="s">
        <v>1285</v>
      </c>
      <c r="P700" t="str">
        <f t="shared" si="115"/>
        <v>insert into SEARCH (NAME, EXPANSION, MESSAGE_CODE, ABILITY_CODE, ATTACK_TYPE, GOLD, COUNT, IMAGE)
values ('Secret Passage', 'TT', 'search.secretpassage.tt', 'search.secretpassage.tt.ability', null, 0, 1, 'secretpassage.tt.jpg');</v>
      </c>
    </row>
    <row r="702" spans="1:16" x14ac:dyDescent="0.25">
      <c r="A702" t="s">
        <v>58</v>
      </c>
      <c r="B702" t="s">
        <v>54</v>
      </c>
      <c r="C702" s="3" t="s">
        <v>42</v>
      </c>
      <c r="D702" t="s">
        <v>55</v>
      </c>
    </row>
    <row r="703" spans="1:16" x14ac:dyDescent="0.25">
      <c r="B703" t="s">
        <v>1269</v>
      </c>
      <c r="C703" t="s">
        <v>63</v>
      </c>
      <c r="D703" t="s">
        <v>319</v>
      </c>
      <c r="K703" t="str">
        <f>"insert into "&amp;A$702&amp;" ("&amp;B$702&amp;", "&amp;C$702&amp;", "&amp;D$702&amp;")
values ('"&amp;B703&amp;"', '"&amp;C703&amp;"', '"&amp;D703&amp;"');"</f>
        <v>insert into SEARCH_TRAIT (SEARCH, EXPANSION, TRAIT)
values ('Curse Doll', 'D2E', 'Item');</v>
      </c>
    </row>
    <row r="704" spans="1:16" x14ac:dyDescent="0.25">
      <c r="B704" t="s">
        <v>1270</v>
      </c>
      <c r="C704" t="s">
        <v>63</v>
      </c>
      <c r="D704" t="s">
        <v>319</v>
      </c>
      <c r="K704" t="str">
        <f t="shared" ref="K704:K712" si="116">"insert into "&amp;A$702&amp;" ("&amp;B$702&amp;", "&amp;C$702&amp;", "&amp;D$702&amp;")
values ('"&amp;B704&amp;"', '"&amp;C704&amp;"', '"&amp;D704&amp;"');"</f>
        <v>insert into SEARCH_TRAIT (SEARCH, EXPANSION, TRAIT)
values ('Fire Flask', 'D2E', 'Item');</v>
      </c>
    </row>
    <row r="705" spans="1:12" x14ac:dyDescent="0.25">
      <c r="B705" t="s">
        <v>1271</v>
      </c>
      <c r="C705" t="s">
        <v>63</v>
      </c>
      <c r="D705" t="s">
        <v>320</v>
      </c>
      <c r="K705" t="str">
        <f t="shared" si="116"/>
        <v>insert into SEARCH_TRAIT (SEARCH, EXPANSION, TRAIT)
values ('Health Potion', 'D2E', 'Potion');</v>
      </c>
    </row>
    <row r="706" spans="1:12" x14ac:dyDescent="0.25">
      <c r="B706" t="s">
        <v>1272</v>
      </c>
      <c r="C706" t="s">
        <v>63</v>
      </c>
      <c r="D706" t="s">
        <v>321</v>
      </c>
      <c r="K706" t="str">
        <f t="shared" si="116"/>
        <v>insert into SEARCH_TRAIT (SEARCH, EXPANSION, TRAIT)
values ('Nothing', 'D2E', 'Special');</v>
      </c>
    </row>
    <row r="707" spans="1:12" x14ac:dyDescent="0.25">
      <c r="B707" t="s">
        <v>1273</v>
      </c>
      <c r="C707" t="s">
        <v>63</v>
      </c>
      <c r="D707" t="s">
        <v>320</v>
      </c>
      <c r="K707" t="str">
        <f t="shared" si="116"/>
        <v>insert into SEARCH_TRAIT (SEARCH, EXPANSION, TRAIT)
values ('Power Potion', 'D2E', 'Potion');</v>
      </c>
    </row>
    <row r="708" spans="1:12" x14ac:dyDescent="0.25">
      <c r="B708" t="s">
        <v>1274</v>
      </c>
      <c r="C708" t="s">
        <v>63</v>
      </c>
      <c r="D708" t="s">
        <v>320</v>
      </c>
      <c r="K708" t="str">
        <f t="shared" si="116"/>
        <v>insert into SEARCH_TRAIT (SEARCH, EXPANSION, TRAIT)
values ('Stamina Potion', 'D2E', 'Potion');</v>
      </c>
    </row>
    <row r="709" spans="1:12" x14ac:dyDescent="0.25">
      <c r="B709" t="s">
        <v>1275</v>
      </c>
      <c r="C709" t="s">
        <v>63</v>
      </c>
      <c r="D709" t="s">
        <v>321</v>
      </c>
      <c r="K709" t="str">
        <f t="shared" si="116"/>
        <v>insert into SEARCH_TRAIT (SEARCH, EXPANSION, TRAIT)
values ('Treasure Chest', 'D2E', 'Special');</v>
      </c>
    </row>
    <row r="710" spans="1:12" x14ac:dyDescent="0.25">
      <c r="B710" t="s">
        <v>1276</v>
      </c>
      <c r="C710" t="s">
        <v>63</v>
      </c>
      <c r="D710" t="s">
        <v>319</v>
      </c>
      <c r="K710" t="str">
        <f t="shared" si="116"/>
        <v>insert into SEARCH_TRAIT (SEARCH, EXPANSION, TRAIT)
values ('Warding Talisman', 'D2E', 'Item');</v>
      </c>
    </row>
    <row r="711" spans="1:12" x14ac:dyDescent="0.25">
      <c r="B711" t="s">
        <v>1277</v>
      </c>
      <c r="C711" t="s">
        <v>71</v>
      </c>
      <c r="D711" t="s">
        <v>321</v>
      </c>
      <c r="K711" t="str">
        <f t="shared" si="116"/>
        <v>insert into SEARCH_TRAIT (SEARCH, EXPANSION, TRAIT)
values ('Secret Passage', 'LotW', 'Special');</v>
      </c>
    </row>
    <row r="712" spans="1:12" x14ac:dyDescent="0.25">
      <c r="B712" t="s">
        <v>1277</v>
      </c>
      <c r="C712" t="s">
        <v>72</v>
      </c>
      <c r="D712" t="s">
        <v>321</v>
      </c>
      <c r="K712" t="str">
        <f t="shared" si="116"/>
        <v>insert into SEARCH_TRAIT (SEARCH, EXPANSION, TRAIT)
values ('Secret Passage', 'TT', 'Special');</v>
      </c>
    </row>
    <row r="714" spans="1:12" x14ac:dyDescent="0.25">
      <c r="A714" t="s">
        <v>1286</v>
      </c>
      <c r="B714" s="3" t="s">
        <v>54</v>
      </c>
      <c r="C714" s="3" t="s">
        <v>42</v>
      </c>
      <c r="D714" s="3" t="s">
        <v>12</v>
      </c>
      <c r="E714" s="3" t="s">
        <v>62</v>
      </c>
    </row>
    <row r="715" spans="1:12" x14ac:dyDescent="0.25">
      <c r="B715" t="s">
        <v>1270</v>
      </c>
      <c r="C715" t="s">
        <v>63</v>
      </c>
      <c r="D715" t="s">
        <v>13</v>
      </c>
      <c r="E715" t="s">
        <v>15</v>
      </c>
      <c r="K715" t="str">
        <f>"insert into "&amp;A$714&amp;" ("&amp;B$714&amp;", "&amp;C$714&amp;", "&amp;D$714&amp;", "&amp;E$714&amp;")
values ('"&amp;B715&amp;"', '"&amp;C715&amp;"', '"&amp;D715&amp;"', 1);"</f>
        <v>insert into SEARCH_DICE (SEARCH, EXPANSION, DICE, INDEX)
values ('Fire Flask', 'D2E', 'Blue', 1);</v>
      </c>
      <c r="L715" t="str">
        <f>"insert into "&amp;A$714&amp;" ("&amp;B$714&amp;", "&amp;C$714&amp;", "&amp;D$714&amp;", "&amp;E$714&amp;")
values ('"&amp;B715&amp;"', '"&amp;C715&amp;"', '"&amp;E715&amp;"', 2);"</f>
        <v>insert into SEARCH_DICE (SEARCH, EXPANSION, DICE, INDEX)
values ('Fire Flask', 'D2E', 'Yellow', 2);</v>
      </c>
    </row>
    <row r="717" spans="1:12" x14ac:dyDescent="0.25">
      <c r="A717" s="1" t="s">
        <v>1291</v>
      </c>
      <c r="B717" s="2" t="s">
        <v>5</v>
      </c>
      <c r="C717" s="1" t="s">
        <v>6</v>
      </c>
      <c r="D717" t="s">
        <v>7</v>
      </c>
    </row>
    <row r="718" spans="1:12" x14ac:dyDescent="0.25">
      <c r="B718" t="s">
        <v>1296</v>
      </c>
      <c r="C718" t="str">
        <f>LOWER(REPLACE(A$717,SEARCH("_",A$717),1,""))&amp;"."&amp;LOWER(B718)</f>
        <v>monstertrait.civilized</v>
      </c>
      <c r="D718" t="str">
        <f t="shared" ref="D718:D727" si="117">LOWER(B718)&amp;".png"</f>
        <v>civilized.png</v>
      </c>
      <c r="K718" t="str">
        <f>"insert into "&amp;A$717&amp;" ("&amp;B$717&amp;", "&amp;C$717&amp;", "&amp;D$717&amp;")
values ('"&amp;B718&amp;"', '"&amp;C718&amp;"','"&amp;D718&amp;"');"</f>
        <v>insert into MONSTER_TRAIT (NAME, MESSAGE_CODE, ICON)
values ('Civilized', 'monstertrait.civilized','civilized.png');</v>
      </c>
    </row>
    <row r="719" spans="1:12" x14ac:dyDescent="0.25">
      <c r="B719" t="s">
        <v>1297</v>
      </c>
      <c r="C719" t="str">
        <f t="shared" ref="C719:C727" si="118">LOWER(REPLACE(A$717,SEARCH("_",A$717),1,""))&amp;"."&amp;LOWER(B719)</f>
        <v>monstertrait.cold</v>
      </c>
      <c r="D719" t="str">
        <f t="shared" si="117"/>
        <v>cold.png</v>
      </c>
      <c r="K719" t="str">
        <f t="shared" ref="K719:K721" si="119">"insert into "&amp;A$717&amp;" ("&amp;B$717&amp;", "&amp;C$717&amp;", "&amp;D$717&amp;")
values ('"&amp;B719&amp;"', '"&amp;C719&amp;"','"&amp;D719&amp;"');"</f>
        <v>insert into MONSTER_TRAIT (NAME, MESSAGE_CODE, ICON)
values ('Cold', 'monstertrait.cold','cold.png');</v>
      </c>
    </row>
    <row r="720" spans="1:12" x14ac:dyDescent="0.25">
      <c r="B720" t="s">
        <v>1298</v>
      </c>
      <c r="C720" t="str">
        <f t="shared" si="118"/>
        <v>monstertrait.dark</v>
      </c>
      <c r="D720" t="str">
        <f t="shared" si="117"/>
        <v>dark.png</v>
      </c>
      <c r="K720" t="str">
        <f t="shared" si="119"/>
        <v>insert into MONSTER_TRAIT (NAME, MESSAGE_CODE, ICON)
values ('Dark', 'monstertrait.dark','dark.png');</v>
      </c>
    </row>
    <row r="721" spans="1:18" x14ac:dyDescent="0.25">
      <c r="B721" t="s">
        <v>1299</v>
      </c>
      <c r="C721" t="str">
        <f t="shared" si="118"/>
        <v>monstertrait.hot</v>
      </c>
      <c r="D721" t="str">
        <f t="shared" si="117"/>
        <v>hot.png</v>
      </c>
      <c r="K721" t="str">
        <f t="shared" si="119"/>
        <v>insert into MONSTER_TRAIT (NAME, MESSAGE_CODE, ICON)
values ('Hot', 'monstertrait.hot','hot.png');</v>
      </c>
    </row>
    <row r="722" spans="1:18" x14ac:dyDescent="0.25">
      <c r="B722" t="s">
        <v>1300</v>
      </c>
      <c r="C722" t="str">
        <f t="shared" si="118"/>
        <v>monstertrait.building</v>
      </c>
      <c r="D722" t="str">
        <f t="shared" si="117"/>
        <v>building.png</v>
      </c>
      <c r="K722" t="str">
        <f>"insert into "&amp;A$717&amp;" ("&amp;B$717&amp;", "&amp;C$717&amp;", "&amp;D$717&amp;")
values ('"&amp;B722&amp;"', '"&amp;C722&amp;"','"&amp;D722&amp;"');"</f>
        <v>insert into MONSTER_TRAIT (NAME, MESSAGE_CODE, ICON)
values ('Building', 'monstertrait.building','building.png');</v>
      </c>
    </row>
    <row r="723" spans="1:18" x14ac:dyDescent="0.25">
      <c r="B723" t="s">
        <v>1301</v>
      </c>
      <c r="C723" t="str">
        <f t="shared" si="118"/>
        <v>monstertrait.water</v>
      </c>
      <c r="D723" t="str">
        <f t="shared" si="117"/>
        <v>water.png</v>
      </c>
      <c r="K723" t="str">
        <f t="shared" ref="K723:K725" si="120">"insert into "&amp;A$717&amp;" ("&amp;B$717&amp;", "&amp;C$717&amp;", "&amp;D$717&amp;")
values ('"&amp;B723&amp;"', '"&amp;C723&amp;"','"&amp;D723&amp;"');"</f>
        <v>insert into MONSTER_TRAIT (NAME, MESSAGE_CODE, ICON)
values ('Water', 'monstertrait.water','water.png');</v>
      </c>
    </row>
    <row r="724" spans="1:18" x14ac:dyDescent="0.25">
      <c r="B724" t="s">
        <v>1302</v>
      </c>
      <c r="C724" t="str">
        <f t="shared" si="118"/>
        <v>monstertrait.mountain</v>
      </c>
      <c r="D724" t="str">
        <f t="shared" si="117"/>
        <v>mountain.png</v>
      </c>
      <c r="K724" t="str">
        <f t="shared" si="120"/>
        <v>insert into MONSTER_TRAIT (NAME, MESSAGE_CODE, ICON)
values ('Mountain', 'monstertrait.mountain','mountain.png');</v>
      </c>
    </row>
    <row r="725" spans="1:18" x14ac:dyDescent="0.25">
      <c r="B725" t="s">
        <v>1303</v>
      </c>
      <c r="C725" t="str">
        <f t="shared" si="118"/>
        <v>monstertrait.wilderness</v>
      </c>
      <c r="D725" t="str">
        <f t="shared" si="117"/>
        <v>wilderness.png</v>
      </c>
      <c r="K725" t="str">
        <f t="shared" si="120"/>
        <v>insert into MONSTER_TRAIT (NAME, MESSAGE_CODE, ICON)
values ('Wilderness', 'monstertrait.wilderness','wilderness.png');</v>
      </c>
    </row>
    <row r="726" spans="1:18" x14ac:dyDescent="0.25">
      <c r="B726" t="s">
        <v>1304</v>
      </c>
      <c r="C726" t="str">
        <f t="shared" si="118"/>
        <v>monstertrait.cursed</v>
      </c>
      <c r="D726" t="str">
        <f t="shared" si="117"/>
        <v>cursed.png</v>
      </c>
      <c r="K726" t="str">
        <f t="shared" ref="K726:K727" si="121">"insert into "&amp;A$717&amp;" ("&amp;B$717&amp;", "&amp;C$717&amp;", "&amp;D$717&amp;")
values ('"&amp;B726&amp;"', '"&amp;C726&amp;"','"&amp;D726&amp;"');"</f>
        <v>insert into MONSTER_TRAIT (NAME, MESSAGE_CODE, ICON)
values ('Cursed', 'monstertrait.cursed','cursed.png');</v>
      </c>
    </row>
    <row r="727" spans="1:18" x14ac:dyDescent="0.25">
      <c r="B727" t="s">
        <v>1305</v>
      </c>
      <c r="C727" t="str">
        <f t="shared" si="118"/>
        <v>monstertrait.cave</v>
      </c>
      <c r="D727" t="str">
        <f t="shared" si="117"/>
        <v>cave.png</v>
      </c>
      <c r="K727" t="str">
        <f t="shared" si="121"/>
        <v>insert into MONSTER_TRAIT (NAME, MESSAGE_CODE, ICON)
values ('Cave', 'monstertrait.cave','cave.png');</v>
      </c>
    </row>
    <row r="728" spans="1:18" x14ac:dyDescent="0.25">
      <c r="A728" s="1" t="s">
        <v>1294</v>
      </c>
      <c r="B728" s="2" t="s">
        <v>5</v>
      </c>
      <c r="C728" s="1" t="s">
        <v>6</v>
      </c>
    </row>
    <row r="729" spans="1:18" x14ac:dyDescent="0.25">
      <c r="B729" t="s">
        <v>1306</v>
      </c>
      <c r="C729" t="str">
        <f>LOWER(REPLACE(A$728,SEARCH("_",A$728),1,""))&amp;"."&amp;LOWER(B729)</f>
        <v>monstersize.small</v>
      </c>
      <c r="K729" t="str">
        <f>"insert into "&amp;A$728&amp;" ("&amp;B$728&amp;", "&amp;C$728&amp;")
values ('"&amp;B729&amp;"', '"&amp;C729&amp;"');"</f>
        <v>insert into MONSTER_SIZE (NAME, MESSAGE_CODE)
values ('Small', 'monstersize.small');</v>
      </c>
    </row>
    <row r="730" spans="1:18" x14ac:dyDescent="0.25">
      <c r="B730" t="s">
        <v>1307</v>
      </c>
      <c r="C730" t="str">
        <f t="shared" ref="C730:C732" si="122">LOWER(REPLACE(A$728,SEARCH("_",A$728),1,""))&amp;"."&amp;LOWER(B730)</f>
        <v>monstersize.medium</v>
      </c>
      <c r="K730" t="str">
        <f t="shared" ref="K730:K732" si="123">"insert into "&amp;A$728&amp;" ("&amp;B$728&amp;", "&amp;C$728&amp;")
values ('"&amp;B730&amp;"', '"&amp;C730&amp;"');"</f>
        <v>insert into MONSTER_SIZE (NAME, MESSAGE_CODE)
values ('Medium', 'monstersize.medium');</v>
      </c>
    </row>
    <row r="731" spans="1:18" x14ac:dyDescent="0.25">
      <c r="B731" t="s">
        <v>1324</v>
      </c>
      <c r="C731" t="str">
        <f t="shared" si="122"/>
        <v>monstersize.huge</v>
      </c>
      <c r="K731" t="str">
        <f t="shared" si="123"/>
        <v>insert into MONSTER_SIZE (NAME, MESSAGE_CODE)
values ('Huge', 'monstersize.huge');</v>
      </c>
    </row>
    <row r="732" spans="1:18" x14ac:dyDescent="0.25">
      <c r="B732" t="s">
        <v>1308</v>
      </c>
      <c r="C732" t="str">
        <f t="shared" si="122"/>
        <v>monstersize.massive</v>
      </c>
      <c r="K732" t="str">
        <f t="shared" si="123"/>
        <v>insert into MONSTER_SIZE (NAME, MESSAGE_CODE)
values ('Massive', 'monstersize.massive');</v>
      </c>
    </row>
    <row r="734" spans="1:18" x14ac:dyDescent="0.25">
      <c r="A734" t="s">
        <v>1287</v>
      </c>
      <c r="B734" s="2" t="s">
        <v>5</v>
      </c>
      <c r="C734" s="3" t="s">
        <v>42</v>
      </c>
      <c r="D734" s="1" t="s">
        <v>6</v>
      </c>
      <c r="E734" s="4" t="s">
        <v>57</v>
      </c>
      <c r="F734" s="4" t="s">
        <v>1294</v>
      </c>
      <c r="G734" t="s">
        <v>1292</v>
      </c>
      <c r="H734" t="s">
        <v>1293</v>
      </c>
      <c r="I734" t="s">
        <v>1289</v>
      </c>
      <c r="J734" t="s">
        <v>1290</v>
      </c>
    </row>
    <row r="735" spans="1:18" x14ac:dyDescent="0.25">
      <c r="B735" t="s">
        <v>1309</v>
      </c>
      <c r="C735" t="s">
        <v>63</v>
      </c>
      <c r="D735" t="str">
        <f>LOWER(REPLACE(A$734,SEARCH("_",A$734),1,""))&amp;"."&amp;LOWER(K735)&amp;"."&amp;LOWER(C735)</f>
        <v>monstergroup.goblinarcher.d2e</v>
      </c>
      <c r="E735" t="s">
        <v>400</v>
      </c>
      <c r="F735" t="s">
        <v>1306</v>
      </c>
      <c r="G735" t="s">
        <v>1300</v>
      </c>
      <c r="H735" t="s">
        <v>1305</v>
      </c>
      <c r="I735">
        <v>1</v>
      </c>
      <c r="J735">
        <v>4</v>
      </c>
      <c r="K735" t="s">
        <v>1348</v>
      </c>
      <c r="P735" t="str">
        <f>"insert into "&amp;A$734&amp;" ("&amp;B$734&amp;", "&amp;C$734&amp;", "&amp;D$734&amp;", "&amp;E$734&amp;", "&amp;F$734&amp;", "&amp;I$734&amp;", "&amp;J$734&amp;")
values ('"&amp;B735&amp;"', '"&amp;C735&amp;"', '"&amp;D735&amp;"', '"&amp;E735&amp;"', '"&amp;F735&amp;"', "&amp;I735&amp;", "&amp;J735&amp;");"</f>
        <v>insert into MONSTER_GROUP (NAME, EXPANSION, MESSAGE_CODE, ATTACK_TYPE, MONSTER_SIZE, MASTER, MINION)
values ('Goblin Archer', 'D2E', 'monstergroup.goblinarcher.d2e', 'Ranged', 'Small', 1, 4);</v>
      </c>
      <c r="Q735" t="str">
        <f>"insert into "&amp;A$734&amp;"_TRAIT ("&amp;A$734&amp;", "&amp;C$734&amp;", MONSTER_TRAIT)
values ('"&amp;B735&amp;"', '"&amp;C735&amp;"', '"&amp;G735&amp;"');"</f>
        <v>insert into MONSTER_GROUP_TRAIT (MONSTER_GROUP, EXPANSION, MONSTER_TRAIT)
values ('Goblin Archer', 'D2E', 'Building');</v>
      </c>
      <c r="R735" t="str">
        <f>"insert into "&amp;A$734&amp;"_TRAIT ("&amp;A$734&amp;", "&amp;C$734&amp;", MONSTER_TRAIT)
values ('"&amp;B735&amp;"', '"&amp;C735&amp;"', '"&amp;H735&amp;"');"</f>
        <v>insert into MONSTER_GROUP_TRAIT (MONSTER_GROUP, EXPANSION, MONSTER_TRAIT)
values ('Goblin Archer', 'D2E', 'Cave');</v>
      </c>
    </row>
    <row r="736" spans="1:18" x14ac:dyDescent="0.25">
      <c r="B736" t="s">
        <v>1310</v>
      </c>
      <c r="C736" t="s">
        <v>63</v>
      </c>
      <c r="D736" t="str">
        <f t="shared" ref="D736:D788" si="124">LOWER(REPLACE(A$734,SEARCH("_",A$734),1,""))&amp;"."&amp;LOWER(K736)&amp;"."&amp;LOWER(C736)</f>
        <v>monstergroup.zombie.d2e</v>
      </c>
      <c r="E736" t="s">
        <v>399</v>
      </c>
      <c r="F736" t="s">
        <v>1306</v>
      </c>
      <c r="G736" t="s">
        <v>1300</v>
      </c>
      <c r="H736" t="s">
        <v>1304</v>
      </c>
      <c r="I736">
        <v>1</v>
      </c>
      <c r="J736">
        <v>4</v>
      </c>
      <c r="K736" t="s">
        <v>1310</v>
      </c>
      <c r="P736" t="str">
        <f t="shared" ref="P736:P782" si="125">"insert into "&amp;A$734&amp;" ("&amp;B$734&amp;", "&amp;C$734&amp;", "&amp;D$734&amp;", "&amp;E$734&amp;", "&amp;F$734&amp;", "&amp;I$734&amp;", "&amp;J$734&amp;")
values ('"&amp;B736&amp;"', '"&amp;C736&amp;"', '"&amp;D736&amp;"', '"&amp;E736&amp;"', '"&amp;F736&amp;"', "&amp;I736&amp;", "&amp;J736&amp;");"</f>
        <v>insert into MONSTER_GROUP (NAME, EXPANSION, MESSAGE_CODE, ATTACK_TYPE, MONSTER_SIZE, MASTER, MINION)
values ('Zombie', 'D2E', 'monstergroup.zombie.d2e', 'Melee', 'Small', 1, 4);</v>
      </c>
      <c r="Q736" t="str">
        <f t="shared" ref="Q736:Q781" si="126">"insert into "&amp;A$734&amp;"_TRAIT ("&amp;A$734&amp;", "&amp;C$734&amp;", MONSTER_TRAIT)
values ('"&amp;B736&amp;"', '"&amp;C736&amp;"', '"&amp;G736&amp;"');"</f>
        <v>insert into MONSTER_GROUP_TRAIT (MONSTER_GROUP, EXPANSION, MONSTER_TRAIT)
values ('Zombie', 'D2E', 'Building');</v>
      </c>
      <c r="R736" t="str">
        <f t="shared" ref="R736:R781" si="127">"insert into "&amp;A$734&amp;"_TRAIT ("&amp;A$734&amp;", "&amp;C$734&amp;", MONSTER_TRAIT)
values ('"&amp;B736&amp;"', '"&amp;C736&amp;"', '"&amp;H736&amp;"');"</f>
        <v>insert into MONSTER_GROUP_TRAIT (MONSTER_GROUP, EXPANSION, MONSTER_TRAIT)
values ('Zombie', 'D2E', 'Cursed');</v>
      </c>
    </row>
    <row r="737" spans="2:18" x14ac:dyDescent="0.25">
      <c r="B737" t="s">
        <v>1311</v>
      </c>
      <c r="C737" t="s">
        <v>63</v>
      </c>
      <c r="D737" t="str">
        <f t="shared" si="124"/>
        <v>monstergroup.cavespider.d2e</v>
      </c>
      <c r="E737" t="s">
        <v>399</v>
      </c>
      <c r="F737" t="s">
        <v>1306</v>
      </c>
      <c r="G737" t="s">
        <v>1303</v>
      </c>
      <c r="H737" t="s">
        <v>1305</v>
      </c>
      <c r="I737">
        <v>1</v>
      </c>
      <c r="J737">
        <v>4</v>
      </c>
      <c r="K737" t="s">
        <v>1349</v>
      </c>
      <c r="P737" t="str">
        <f t="shared" si="125"/>
        <v>insert into MONSTER_GROUP (NAME, EXPANSION, MESSAGE_CODE, ATTACK_TYPE, MONSTER_SIZE, MASTER, MINION)
values ('Cave Spider', 'D2E', 'monstergroup.cavespider.d2e', 'Melee', 'Small', 1, 4);</v>
      </c>
      <c r="Q737" t="str">
        <f t="shared" si="126"/>
        <v>insert into MONSTER_GROUP_TRAIT (MONSTER_GROUP, EXPANSION, MONSTER_TRAIT)
values ('Cave Spider', 'D2E', 'Wilderness');</v>
      </c>
      <c r="R737" t="str">
        <f t="shared" si="127"/>
        <v>insert into MONSTER_GROUP_TRAIT (MONSTER_GROUP, EXPANSION, MONSTER_TRAIT)
values ('Cave Spider', 'D2E', 'Cave');</v>
      </c>
    </row>
    <row r="738" spans="2:18" x14ac:dyDescent="0.25">
      <c r="B738" t="s">
        <v>1313</v>
      </c>
      <c r="C738" t="s">
        <v>63</v>
      </c>
      <c r="D738" t="str">
        <f t="shared" si="124"/>
        <v>monstergroup.fleshmoulders.d2e</v>
      </c>
      <c r="E738" t="s">
        <v>400</v>
      </c>
      <c r="F738" t="s">
        <v>1306</v>
      </c>
      <c r="G738" t="s">
        <v>1304</v>
      </c>
      <c r="H738" t="s">
        <v>1296</v>
      </c>
      <c r="I738">
        <v>1</v>
      </c>
      <c r="J738">
        <v>3</v>
      </c>
      <c r="K738" t="s">
        <v>1350</v>
      </c>
      <c r="P738" t="str">
        <f t="shared" si="125"/>
        <v>insert into MONSTER_GROUP (NAME, EXPANSION, MESSAGE_CODE, ATTACK_TYPE, MONSTER_SIZE, MASTER, MINION)
values ('Flesh Moulders', 'D2E', 'monstergroup.fleshmoulders.d2e', 'Ranged', 'Small', 1, 3);</v>
      </c>
      <c r="Q738" t="str">
        <f t="shared" si="126"/>
        <v>insert into MONSTER_GROUP_TRAIT (MONSTER_GROUP, EXPANSION, MONSTER_TRAIT)
values ('Flesh Moulders', 'D2E', 'Cursed');</v>
      </c>
      <c r="R738" t="str">
        <f t="shared" si="127"/>
        <v>insert into MONSTER_GROUP_TRAIT (MONSTER_GROUP, EXPANSION, MONSTER_TRAIT)
values ('Flesh Moulders', 'D2E', 'Civilized');</v>
      </c>
    </row>
    <row r="739" spans="2:18" x14ac:dyDescent="0.25">
      <c r="B739" t="s">
        <v>1312</v>
      </c>
      <c r="C739" t="s">
        <v>63</v>
      </c>
      <c r="D739" t="str">
        <f t="shared" si="124"/>
        <v>monstergroup.barghest.d2e</v>
      </c>
      <c r="E739" t="s">
        <v>399</v>
      </c>
      <c r="F739" t="s">
        <v>1307</v>
      </c>
      <c r="G739" t="s">
        <v>1303</v>
      </c>
      <c r="H739" t="s">
        <v>1298</v>
      </c>
      <c r="I739">
        <v>1</v>
      </c>
      <c r="J739">
        <v>3</v>
      </c>
      <c r="K739" t="s">
        <v>1312</v>
      </c>
      <c r="P739" t="str">
        <f t="shared" si="125"/>
        <v>insert into MONSTER_GROUP (NAME, EXPANSION, MESSAGE_CODE, ATTACK_TYPE, MONSTER_SIZE, MASTER, MINION)
values ('Barghest', 'D2E', 'monstergroup.barghest.d2e', 'Melee', 'Medium', 1, 3);</v>
      </c>
      <c r="Q739" t="str">
        <f t="shared" si="126"/>
        <v>insert into MONSTER_GROUP_TRAIT (MONSTER_GROUP, EXPANSION, MONSTER_TRAIT)
values ('Barghest', 'D2E', 'Wilderness');</v>
      </c>
      <c r="R739" t="str">
        <f t="shared" si="127"/>
        <v>insert into MONSTER_GROUP_TRAIT (MONSTER_GROUP, EXPANSION, MONSTER_TRAIT)
values ('Barghest', 'D2E', 'Dark');</v>
      </c>
    </row>
    <row r="740" spans="2:18" x14ac:dyDescent="0.25">
      <c r="B740" t="s">
        <v>1314</v>
      </c>
      <c r="C740" t="s">
        <v>63</v>
      </c>
      <c r="D740" t="str">
        <f t="shared" si="124"/>
        <v>monstergroup.ettin.d2e</v>
      </c>
      <c r="E740" t="s">
        <v>399</v>
      </c>
      <c r="F740" t="s">
        <v>1324</v>
      </c>
      <c r="G740" t="s">
        <v>1302</v>
      </c>
      <c r="H740" t="s">
        <v>1305</v>
      </c>
      <c r="I740">
        <v>1</v>
      </c>
      <c r="J740">
        <v>1</v>
      </c>
      <c r="K740" t="s">
        <v>1314</v>
      </c>
      <c r="P740" t="str">
        <f t="shared" si="125"/>
        <v>insert into MONSTER_GROUP (NAME, EXPANSION, MESSAGE_CODE, ATTACK_TYPE, MONSTER_SIZE, MASTER, MINION)
values ('Ettin', 'D2E', 'monstergroup.ettin.d2e', 'Melee', 'Huge', 1, 1);</v>
      </c>
      <c r="Q740" t="str">
        <f t="shared" si="126"/>
        <v>insert into MONSTER_GROUP_TRAIT (MONSTER_GROUP, EXPANSION, MONSTER_TRAIT)
values ('Ettin', 'D2E', 'Mountain');</v>
      </c>
      <c r="R740" t="str">
        <f t="shared" si="127"/>
        <v>insert into MONSTER_GROUP_TRAIT (MONSTER_GROUP, EXPANSION, MONSTER_TRAIT)
values ('Ettin', 'D2E', 'Cave');</v>
      </c>
    </row>
    <row r="741" spans="2:18" x14ac:dyDescent="0.25">
      <c r="B741" t="s">
        <v>1315</v>
      </c>
      <c r="C741" t="s">
        <v>63</v>
      </c>
      <c r="D741" t="str">
        <f t="shared" si="124"/>
        <v>monstergroup.elemental.d2e</v>
      </c>
      <c r="E741" t="s">
        <v>400</v>
      </c>
      <c r="F741" t="s">
        <v>1324</v>
      </c>
      <c r="G741" t="s">
        <v>1297</v>
      </c>
      <c r="H741" t="s">
        <v>1299</v>
      </c>
      <c r="I741">
        <v>1</v>
      </c>
      <c r="J741">
        <v>1</v>
      </c>
      <c r="K741" t="s">
        <v>1315</v>
      </c>
      <c r="P741" t="str">
        <f t="shared" si="125"/>
        <v>insert into MONSTER_GROUP (NAME, EXPANSION, MESSAGE_CODE, ATTACK_TYPE, MONSTER_SIZE, MASTER, MINION)
values ('Elemental', 'D2E', 'monstergroup.elemental.d2e', 'Ranged', 'Huge', 1, 1);</v>
      </c>
      <c r="Q741" t="str">
        <f t="shared" si="126"/>
        <v>insert into MONSTER_GROUP_TRAIT (MONSTER_GROUP, EXPANSION, MONSTER_TRAIT)
values ('Elemental', 'D2E', 'Cold');</v>
      </c>
      <c r="R741" t="str">
        <f t="shared" si="127"/>
        <v>insert into MONSTER_GROUP_TRAIT (MONSTER_GROUP, EXPANSION, MONSTER_TRAIT)
values ('Elemental', 'D2E', 'Hot');</v>
      </c>
    </row>
    <row r="742" spans="2:18" x14ac:dyDescent="0.25">
      <c r="B742" t="s">
        <v>1316</v>
      </c>
      <c r="C742" t="s">
        <v>63</v>
      </c>
      <c r="D742" t="str">
        <f t="shared" si="124"/>
        <v>monstergroup.merriod.d2e</v>
      </c>
      <c r="E742" t="s">
        <v>399</v>
      </c>
      <c r="F742" t="s">
        <v>1324</v>
      </c>
      <c r="G742" t="s">
        <v>1303</v>
      </c>
      <c r="H742" t="s">
        <v>1301</v>
      </c>
      <c r="I742">
        <v>1</v>
      </c>
      <c r="J742">
        <v>1</v>
      </c>
      <c r="K742" t="s">
        <v>1316</v>
      </c>
      <c r="P742" t="str">
        <f t="shared" si="125"/>
        <v>insert into MONSTER_GROUP (NAME, EXPANSION, MESSAGE_CODE, ATTACK_TYPE, MONSTER_SIZE, MASTER, MINION)
values ('Merriod', 'D2E', 'monstergroup.merriod.d2e', 'Melee', 'Huge', 1, 1);</v>
      </c>
      <c r="Q742" t="str">
        <f t="shared" si="126"/>
        <v>insert into MONSTER_GROUP_TRAIT (MONSTER_GROUP, EXPANSION, MONSTER_TRAIT)
values ('Merriod', 'D2E', 'Wilderness');</v>
      </c>
      <c r="R742" t="str">
        <f t="shared" si="127"/>
        <v>insert into MONSTER_GROUP_TRAIT (MONSTER_GROUP, EXPANSION, MONSTER_TRAIT)
values ('Merriod', 'D2E', 'Water');</v>
      </c>
    </row>
    <row r="743" spans="2:18" x14ac:dyDescent="0.25">
      <c r="B743" t="s">
        <v>1317</v>
      </c>
      <c r="C743" t="s">
        <v>63</v>
      </c>
      <c r="D743" t="str">
        <f t="shared" si="124"/>
        <v>monstergroup.shadowdragon.d2e</v>
      </c>
      <c r="E743" t="s">
        <v>399</v>
      </c>
      <c r="F743" t="s">
        <v>1308</v>
      </c>
      <c r="G743" t="s">
        <v>1298</v>
      </c>
      <c r="H743" t="s">
        <v>1305</v>
      </c>
      <c r="I743">
        <v>1</v>
      </c>
      <c r="J743">
        <v>1</v>
      </c>
      <c r="K743" t="s">
        <v>1351</v>
      </c>
      <c r="P743" t="str">
        <f t="shared" si="125"/>
        <v>insert into MONSTER_GROUP (NAME, EXPANSION, MESSAGE_CODE, ATTACK_TYPE, MONSTER_SIZE, MASTER, MINION)
values ('Shadow Dragon', 'D2E', 'monstergroup.shadowdragon.d2e', 'Melee', 'Massive', 1, 1);</v>
      </c>
      <c r="Q743" t="str">
        <f t="shared" si="126"/>
        <v>insert into MONSTER_GROUP_TRAIT (MONSTER_GROUP, EXPANSION, MONSTER_TRAIT)
values ('Shadow Dragon', 'D2E', 'Dark');</v>
      </c>
      <c r="R743" t="str">
        <f t="shared" si="127"/>
        <v>insert into MONSTER_GROUP_TRAIT (MONSTER_GROUP, EXPANSION, MONSTER_TRAIT)
values ('Shadow Dragon', 'D2E', 'Cave');</v>
      </c>
    </row>
    <row r="744" spans="2:18" x14ac:dyDescent="0.25">
      <c r="B744" t="s">
        <v>1318</v>
      </c>
      <c r="C744" t="s">
        <v>71</v>
      </c>
      <c r="D744" t="str">
        <f t="shared" si="124"/>
        <v>monstergroup.fireimp.lotw</v>
      </c>
      <c r="E744" t="s">
        <v>400</v>
      </c>
      <c r="F744" t="s">
        <v>1306</v>
      </c>
      <c r="G744" t="s">
        <v>1299</v>
      </c>
      <c r="H744" t="s">
        <v>1304</v>
      </c>
      <c r="I744">
        <v>2</v>
      </c>
      <c r="J744">
        <v>3</v>
      </c>
      <c r="K744" t="s">
        <v>1352</v>
      </c>
      <c r="P744" t="str">
        <f t="shared" si="125"/>
        <v>insert into MONSTER_GROUP (NAME, EXPANSION, MESSAGE_CODE, ATTACK_TYPE, MONSTER_SIZE, MASTER, MINION)
values ('Fire Imp', 'LotW', 'monstergroup.fireimp.lotw', 'Ranged', 'Small', 2, 3);</v>
      </c>
      <c r="Q744" t="str">
        <f t="shared" si="126"/>
        <v>insert into MONSTER_GROUP_TRAIT (MONSTER_GROUP, EXPANSION, MONSTER_TRAIT)
values ('Fire Imp', 'LotW', 'Hot');</v>
      </c>
      <c r="R744" t="str">
        <f t="shared" si="127"/>
        <v>insert into MONSTER_GROUP_TRAIT (MONSTER_GROUP, EXPANSION, MONSTER_TRAIT)
values ('Fire Imp', 'LotW', 'Cursed');</v>
      </c>
    </row>
    <row r="745" spans="2:18" x14ac:dyDescent="0.25">
      <c r="B745" t="s">
        <v>1319</v>
      </c>
      <c r="C745" t="s">
        <v>71</v>
      </c>
      <c r="D745" t="str">
        <f t="shared" si="124"/>
        <v>monstergroup.hybridsentinel.lotw</v>
      </c>
      <c r="E745" t="s">
        <v>399</v>
      </c>
      <c r="F745" t="s">
        <v>1306</v>
      </c>
      <c r="G745" t="s">
        <v>1302</v>
      </c>
      <c r="H745" t="s">
        <v>1305</v>
      </c>
      <c r="I745">
        <v>1</v>
      </c>
      <c r="J745">
        <v>2</v>
      </c>
      <c r="K745" t="s">
        <v>1353</v>
      </c>
      <c r="P745" t="str">
        <f t="shared" si="125"/>
        <v>insert into MONSTER_GROUP (NAME, EXPANSION, MESSAGE_CODE, ATTACK_TYPE, MONSTER_SIZE, MASTER, MINION)
values ('Hybrid Sentinel', 'LotW', 'monstergroup.hybridsentinel.lotw', 'Melee', 'Small', 1, 2);</v>
      </c>
      <c r="Q745" t="str">
        <f t="shared" si="126"/>
        <v>insert into MONSTER_GROUP_TRAIT (MONSTER_GROUP, EXPANSION, MONSTER_TRAIT)
values ('Hybrid Sentinel', 'LotW', 'Mountain');</v>
      </c>
      <c r="R745" t="str">
        <f t="shared" si="127"/>
        <v>insert into MONSTER_GROUP_TRAIT (MONSTER_GROUP, EXPANSION, MONSTER_TRAIT)
values ('Hybrid Sentinel', 'LotW', 'Cave');</v>
      </c>
    </row>
    <row r="746" spans="2:18" x14ac:dyDescent="0.25">
      <c r="B746" t="s">
        <v>1320</v>
      </c>
      <c r="C746" t="s">
        <v>64</v>
      </c>
      <c r="D746" t="str">
        <f t="shared" si="124"/>
        <v>monstergroup.goblinwitcher.lor</v>
      </c>
      <c r="E746" t="s">
        <v>400</v>
      </c>
      <c r="F746" t="s">
        <v>1306</v>
      </c>
      <c r="G746" t="s">
        <v>1300</v>
      </c>
      <c r="H746" t="s">
        <v>1304</v>
      </c>
      <c r="I746">
        <v>1</v>
      </c>
      <c r="J746">
        <v>3</v>
      </c>
      <c r="K746" t="s">
        <v>1354</v>
      </c>
      <c r="P746" t="str">
        <f t="shared" si="125"/>
        <v>insert into MONSTER_GROUP (NAME, EXPANSION, MESSAGE_CODE, ATTACK_TYPE, MONSTER_SIZE, MASTER, MINION)
values ('Goblin Witcher', 'LoR', 'monstergroup.goblinwitcher.lor', 'Ranged', 'Small', 1, 3);</v>
      </c>
      <c r="Q746" t="str">
        <f t="shared" si="126"/>
        <v>insert into MONSTER_GROUP_TRAIT (MONSTER_GROUP, EXPANSION, MONSTER_TRAIT)
values ('Goblin Witcher', 'LoR', 'Building');</v>
      </c>
      <c r="R746" t="str">
        <f t="shared" si="127"/>
        <v>insert into MONSTER_GROUP_TRAIT (MONSTER_GROUP, EXPANSION, MONSTER_TRAIT)
values ('Goblin Witcher', 'LoR', 'Cursed');</v>
      </c>
    </row>
    <row r="747" spans="2:18" x14ac:dyDescent="0.25">
      <c r="B747" t="s">
        <v>1321</v>
      </c>
      <c r="C747" t="s">
        <v>64</v>
      </c>
      <c r="D747" t="str">
        <f t="shared" si="124"/>
        <v>monstergroup.volucrixreaver.lor</v>
      </c>
      <c r="E747" t="s">
        <v>399</v>
      </c>
      <c r="F747" t="s">
        <v>1306</v>
      </c>
      <c r="G747" t="s">
        <v>1300</v>
      </c>
      <c r="H747" t="s">
        <v>1302</v>
      </c>
      <c r="I747">
        <v>1</v>
      </c>
      <c r="J747">
        <v>3</v>
      </c>
      <c r="K747" t="s">
        <v>1355</v>
      </c>
      <c r="P747" t="str">
        <f t="shared" si="125"/>
        <v>insert into MONSTER_GROUP (NAME, EXPANSION, MESSAGE_CODE, ATTACK_TYPE, MONSTER_SIZE, MASTER, MINION)
values ('Volucrix Reaver', 'LoR', 'monstergroup.volucrixreaver.lor', 'Melee', 'Small', 1, 3);</v>
      </c>
      <c r="Q747" t="str">
        <f t="shared" si="126"/>
        <v>insert into MONSTER_GROUP_TRAIT (MONSTER_GROUP, EXPANSION, MONSTER_TRAIT)
values ('Volucrix Reaver', 'LoR', 'Building');</v>
      </c>
      <c r="R747" t="str">
        <f t="shared" si="127"/>
        <v>insert into MONSTER_GROUP_TRAIT (MONSTER_GROUP, EXPANSION, MONSTER_TRAIT)
values ('Volucrix Reaver', 'LoR', 'Mountain');</v>
      </c>
    </row>
    <row r="748" spans="2:18" x14ac:dyDescent="0.25">
      <c r="B748" t="s">
        <v>1322</v>
      </c>
      <c r="C748" t="s">
        <v>64</v>
      </c>
      <c r="D748" t="str">
        <f t="shared" si="124"/>
        <v>monstergroup.arachyura.lor</v>
      </c>
      <c r="E748" t="s">
        <v>399</v>
      </c>
      <c r="F748" t="s">
        <v>1324</v>
      </c>
      <c r="G748" t="s">
        <v>1303</v>
      </c>
      <c r="H748" t="s">
        <v>1304</v>
      </c>
      <c r="I748">
        <v>1</v>
      </c>
      <c r="J748">
        <v>1</v>
      </c>
      <c r="K748" t="s">
        <v>1322</v>
      </c>
      <c r="P748" t="str">
        <f t="shared" si="125"/>
        <v>insert into MONSTER_GROUP (NAME, EXPANSION, MESSAGE_CODE, ATTACK_TYPE, MONSTER_SIZE, MASTER, MINION)
values ('Arachyura', 'LoR', 'monstergroup.arachyura.lor', 'Melee', 'Huge', 1, 1);</v>
      </c>
      <c r="Q748" t="str">
        <f t="shared" si="126"/>
        <v>insert into MONSTER_GROUP_TRAIT (MONSTER_GROUP, EXPANSION, MONSTER_TRAIT)
values ('Arachyura', 'LoR', 'Wilderness');</v>
      </c>
      <c r="R748" t="str">
        <f t="shared" si="127"/>
        <v>insert into MONSTER_GROUP_TRAIT (MONSTER_GROUP, EXPANSION, MONSTER_TRAIT)
values ('Arachyura', 'LoR', 'Cursed');</v>
      </c>
    </row>
    <row r="749" spans="2:18" x14ac:dyDescent="0.25">
      <c r="B749" t="s">
        <v>1323</v>
      </c>
      <c r="C749" t="s">
        <v>64</v>
      </c>
      <c r="D749" t="str">
        <f t="shared" si="124"/>
        <v>monstergroup.carriondrake.lor</v>
      </c>
      <c r="E749" t="s">
        <v>399</v>
      </c>
      <c r="F749" t="s">
        <v>1306</v>
      </c>
      <c r="G749" t="s">
        <v>1301</v>
      </c>
      <c r="H749" t="s">
        <v>1298</v>
      </c>
      <c r="I749">
        <v>1</v>
      </c>
      <c r="J749">
        <v>2</v>
      </c>
      <c r="K749" t="s">
        <v>1356</v>
      </c>
      <c r="P749" t="str">
        <f t="shared" si="125"/>
        <v>insert into MONSTER_GROUP (NAME, EXPANSION, MESSAGE_CODE, ATTACK_TYPE, MONSTER_SIZE, MASTER, MINION)
values ('Carrion Drake', 'LoR', 'monstergroup.carriondrake.lor', 'Melee', 'Small', 1, 2);</v>
      </c>
      <c r="Q749" t="str">
        <f t="shared" si="126"/>
        <v>insert into MONSTER_GROUP_TRAIT (MONSTER_GROUP, EXPANSION, MONSTER_TRAIT)
values ('Carrion Drake', 'LoR', 'Water');</v>
      </c>
      <c r="R749" t="str">
        <f t="shared" si="127"/>
        <v>insert into MONSTER_GROUP_TRAIT (MONSTER_GROUP, EXPANSION, MONSTER_TRAIT)
values ('Carrion Drake', 'LoR', 'Dark');</v>
      </c>
    </row>
    <row r="750" spans="2:18" x14ac:dyDescent="0.25">
      <c r="B750" t="s">
        <v>1325</v>
      </c>
      <c r="C750" t="s">
        <v>72</v>
      </c>
      <c r="D750" t="str">
        <f t="shared" si="124"/>
        <v>monstergroup.harpy.tt</v>
      </c>
      <c r="E750" t="s">
        <v>399</v>
      </c>
      <c r="F750" t="s">
        <v>1306</v>
      </c>
      <c r="G750" t="s">
        <v>1303</v>
      </c>
      <c r="H750" t="s">
        <v>1302</v>
      </c>
      <c r="I750">
        <v>1</v>
      </c>
      <c r="J750">
        <v>3</v>
      </c>
      <c r="K750" t="s">
        <v>1325</v>
      </c>
      <c r="P750" t="str">
        <f t="shared" si="125"/>
        <v>insert into MONSTER_GROUP (NAME, EXPANSION, MESSAGE_CODE, ATTACK_TYPE, MONSTER_SIZE, MASTER, MINION)
values ('Harpy', 'TT', 'monstergroup.harpy.tt', 'Melee', 'Small', 1, 3);</v>
      </c>
      <c r="Q750" t="str">
        <f t="shared" si="126"/>
        <v>insert into MONSTER_GROUP_TRAIT (MONSTER_GROUP, EXPANSION, MONSTER_TRAIT)
values ('Harpy', 'TT', 'Wilderness');</v>
      </c>
      <c r="R750" t="str">
        <f t="shared" si="127"/>
        <v>insert into MONSTER_GROUP_TRAIT (MONSTER_GROUP, EXPANSION, MONSTER_TRAIT)
values ('Harpy', 'TT', 'Mountain');</v>
      </c>
    </row>
    <row r="751" spans="2:18" x14ac:dyDescent="0.25">
      <c r="B751" t="s">
        <v>1326</v>
      </c>
      <c r="C751" t="s">
        <v>72</v>
      </c>
      <c r="D751" t="str">
        <f t="shared" si="124"/>
        <v>monstergroup.plagueworm.tt</v>
      </c>
      <c r="E751" t="s">
        <v>399</v>
      </c>
      <c r="F751" t="s">
        <v>1307</v>
      </c>
      <c r="G751" t="s">
        <v>1301</v>
      </c>
      <c r="H751" t="s">
        <v>1305</v>
      </c>
      <c r="I751">
        <v>1</v>
      </c>
      <c r="J751">
        <v>2</v>
      </c>
      <c r="K751" t="s">
        <v>1357</v>
      </c>
      <c r="P751" t="str">
        <f t="shared" si="125"/>
        <v>insert into MONSTER_GROUP (NAME, EXPANSION, MESSAGE_CODE, ATTACK_TYPE, MONSTER_SIZE, MASTER, MINION)
values ('Plague Worm', 'TT', 'monstergroup.plagueworm.tt', 'Melee', 'Medium', 1, 2);</v>
      </c>
      <c r="Q751" t="str">
        <f t="shared" si="126"/>
        <v>insert into MONSTER_GROUP_TRAIT (MONSTER_GROUP, EXPANSION, MONSTER_TRAIT)
values ('Plague Worm', 'TT', 'Water');</v>
      </c>
      <c r="R751" t="str">
        <f t="shared" si="127"/>
        <v>insert into MONSTER_GROUP_TRAIT (MONSTER_GROUP, EXPANSION, MONSTER_TRAIT)
values ('Plague Worm', 'TT', 'Cave');</v>
      </c>
    </row>
    <row r="752" spans="2:18" x14ac:dyDescent="0.25">
      <c r="B752" t="s">
        <v>1327</v>
      </c>
      <c r="C752" t="s">
        <v>66</v>
      </c>
      <c r="D752" t="str">
        <f t="shared" si="124"/>
        <v>monstergroup.ratswarm.son</v>
      </c>
      <c r="E752" t="s">
        <v>399</v>
      </c>
      <c r="F752" t="s">
        <v>1307</v>
      </c>
      <c r="G752" t="s">
        <v>1300</v>
      </c>
      <c r="H752" t="s">
        <v>1298</v>
      </c>
      <c r="I752">
        <v>1</v>
      </c>
      <c r="J752">
        <v>3</v>
      </c>
      <c r="K752" t="s">
        <v>1358</v>
      </c>
      <c r="P752" t="str">
        <f t="shared" si="125"/>
        <v>insert into MONSTER_GROUP (NAME, EXPANSION, MESSAGE_CODE, ATTACK_TYPE, MONSTER_SIZE, MASTER, MINION)
values ('Rat Swarm', 'SoN', 'monstergroup.ratswarm.son', 'Melee', 'Medium', 1, 3);</v>
      </c>
      <c r="Q752" t="str">
        <f t="shared" si="126"/>
        <v>insert into MONSTER_GROUP_TRAIT (MONSTER_GROUP, EXPANSION, MONSTER_TRAIT)
values ('Rat Swarm', 'SoN', 'Building');</v>
      </c>
      <c r="R752" t="str">
        <f t="shared" si="127"/>
        <v>insert into MONSTER_GROUP_TRAIT (MONSTER_GROUP, EXPANSION, MONSTER_TRAIT)
values ('Rat Swarm', 'SoN', 'Dark');</v>
      </c>
    </row>
    <row r="753" spans="1:18" x14ac:dyDescent="0.25">
      <c r="B753" t="s">
        <v>1328</v>
      </c>
      <c r="C753" t="s">
        <v>66</v>
      </c>
      <c r="D753" t="str">
        <f t="shared" si="124"/>
        <v>monstergroup.changelin.son</v>
      </c>
      <c r="E753" t="s">
        <v>399</v>
      </c>
      <c r="F753" t="s">
        <v>1306</v>
      </c>
      <c r="G753" t="s">
        <v>1304</v>
      </c>
      <c r="H753" t="s">
        <v>1296</v>
      </c>
      <c r="I753">
        <v>1</v>
      </c>
      <c r="J753">
        <v>3</v>
      </c>
      <c r="K753" t="s">
        <v>1328</v>
      </c>
      <c r="P753" t="str">
        <f t="shared" si="125"/>
        <v>insert into MONSTER_GROUP (NAME, EXPANSION, MESSAGE_CODE, ATTACK_TYPE, MONSTER_SIZE, MASTER, MINION)
values ('Changelin', 'SoN', 'monstergroup.changelin.son', 'Melee', 'Small', 1, 3);</v>
      </c>
      <c r="Q753" t="str">
        <f t="shared" si="126"/>
        <v>insert into MONSTER_GROUP_TRAIT (MONSTER_GROUP, EXPANSION, MONSTER_TRAIT)
values ('Changelin', 'SoN', 'Cursed');</v>
      </c>
      <c r="R753" t="str">
        <f t="shared" si="127"/>
        <v>insert into MONSTER_GROUP_TRAIT (MONSTER_GROUP, EXPANSION, MONSTER_TRAIT)
values ('Changelin', 'SoN', 'Civilized');</v>
      </c>
    </row>
    <row r="754" spans="1:18" x14ac:dyDescent="0.25">
      <c r="B754" t="s">
        <v>1329</v>
      </c>
      <c r="C754" t="s">
        <v>66</v>
      </c>
      <c r="D754" t="str">
        <f t="shared" si="124"/>
        <v>monstergroup.ironbound.son</v>
      </c>
      <c r="E754" t="s">
        <v>399</v>
      </c>
      <c r="F754" t="s">
        <v>1306</v>
      </c>
      <c r="G754" t="s">
        <v>1296</v>
      </c>
      <c r="H754" t="s">
        <v>1300</v>
      </c>
      <c r="I754">
        <v>1</v>
      </c>
      <c r="J754">
        <v>1</v>
      </c>
      <c r="K754" t="s">
        <v>1329</v>
      </c>
      <c r="P754" t="str">
        <f t="shared" si="125"/>
        <v>insert into MONSTER_GROUP (NAME, EXPANSION, MESSAGE_CODE, ATTACK_TYPE, MONSTER_SIZE, MASTER, MINION)
values ('Ironbound', 'SoN', 'monstergroup.ironbound.son', 'Melee', 'Small', 1, 1);</v>
      </c>
      <c r="Q754" t="str">
        <f t="shared" si="126"/>
        <v>insert into MONSTER_GROUP_TRAIT (MONSTER_GROUP, EXPANSION, MONSTER_TRAIT)
values ('Ironbound', 'SoN', 'Civilized');</v>
      </c>
      <c r="R754" t="str">
        <f t="shared" si="127"/>
        <v>insert into MONSTER_GROUP_TRAIT (MONSTER_GROUP, EXPANSION, MONSTER_TRAIT)
values ('Ironbound', 'SoN', 'Building');</v>
      </c>
    </row>
    <row r="755" spans="1:18" x14ac:dyDescent="0.25">
      <c r="B755" t="s">
        <v>1330</v>
      </c>
      <c r="C755" t="s">
        <v>66</v>
      </c>
      <c r="D755" t="str">
        <f t="shared" si="124"/>
        <v>monstergroup.ynfernaelhulk.son</v>
      </c>
      <c r="E755" t="s">
        <v>399</v>
      </c>
      <c r="F755" t="s">
        <v>1324</v>
      </c>
      <c r="G755" t="s">
        <v>1299</v>
      </c>
      <c r="H755" t="s">
        <v>1304</v>
      </c>
      <c r="I755">
        <v>1</v>
      </c>
      <c r="J755">
        <v>1</v>
      </c>
      <c r="K755" t="s">
        <v>1359</v>
      </c>
      <c r="P755" t="str">
        <f t="shared" si="125"/>
        <v>insert into MONSTER_GROUP (NAME, EXPANSION, MESSAGE_CODE, ATTACK_TYPE, MONSTER_SIZE, MASTER, MINION)
values ('Ynfernael Hulk', 'SoN', 'monstergroup.ynfernaelhulk.son', 'Melee', 'Huge', 1, 1);</v>
      </c>
      <c r="Q755" t="str">
        <f t="shared" si="126"/>
        <v>insert into MONSTER_GROUP_TRAIT (MONSTER_GROUP, EXPANSION, MONSTER_TRAIT)
values ('Ynfernael Hulk', 'SoN', 'Hot');</v>
      </c>
      <c r="R755" t="str">
        <f t="shared" si="127"/>
        <v>insert into MONSTER_GROUP_TRAIT (MONSTER_GROUP, EXPANSION, MONSTER_TRAIT)
values ('Ynfernael Hulk', 'SoN', 'Cursed');</v>
      </c>
    </row>
    <row r="756" spans="1:18" x14ac:dyDescent="0.25">
      <c r="B756" t="s">
        <v>1331</v>
      </c>
      <c r="C756" t="s">
        <v>67</v>
      </c>
      <c r="D756" t="str">
        <f t="shared" si="124"/>
        <v>monstergroup.bandit.mor</v>
      </c>
      <c r="E756" t="s">
        <v>400</v>
      </c>
      <c r="F756" t="s">
        <v>1306</v>
      </c>
      <c r="G756" t="s">
        <v>1303</v>
      </c>
      <c r="H756" t="s">
        <v>1300</v>
      </c>
      <c r="I756">
        <v>1</v>
      </c>
      <c r="J756">
        <v>4</v>
      </c>
      <c r="K756" t="s">
        <v>1331</v>
      </c>
      <c r="P756" t="str">
        <f t="shared" si="125"/>
        <v>insert into MONSTER_GROUP (NAME, EXPANSION, MESSAGE_CODE, ATTACK_TYPE, MONSTER_SIZE, MASTER, MINION)
values ('Bandit', 'MoR', 'monstergroup.bandit.mor', 'Ranged', 'Small', 1, 4);</v>
      </c>
      <c r="Q756" t="str">
        <f t="shared" si="126"/>
        <v>insert into MONSTER_GROUP_TRAIT (MONSTER_GROUP, EXPANSION, MONSTER_TRAIT)
values ('Bandit', 'MoR', 'Wilderness');</v>
      </c>
      <c r="R756" t="str">
        <f t="shared" si="127"/>
        <v>insert into MONSTER_GROUP_TRAIT (MONSTER_GROUP, EXPANSION, MONSTER_TRAIT)
values ('Bandit', 'MoR', 'Building');</v>
      </c>
    </row>
    <row r="757" spans="1:18" x14ac:dyDescent="0.25">
      <c r="B757" t="s">
        <v>1332</v>
      </c>
      <c r="C757" t="s">
        <v>67</v>
      </c>
      <c r="D757" t="str">
        <f t="shared" si="124"/>
        <v>monstergroup.wraith.mor</v>
      </c>
      <c r="E757" t="s">
        <v>400</v>
      </c>
      <c r="F757" t="s">
        <v>1306</v>
      </c>
      <c r="G757" t="s">
        <v>1296</v>
      </c>
      <c r="H757" t="s">
        <v>1304</v>
      </c>
      <c r="I757">
        <v>1</v>
      </c>
      <c r="J757">
        <v>2</v>
      </c>
      <c r="K757" t="s">
        <v>1332</v>
      </c>
      <c r="P757" t="str">
        <f t="shared" si="125"/>
        <v>insert into MONSTER_GROUP (NAME, EXPANSION, MESSAGE_CODE, ATTACK_TYPE, MONSTER_SIZE, MASTER, MINION)
values ('Wraith', 'MoR', 'monstergroup.wraith.mor', 'Ranged', 'Small', 1, 2);</v>
      </c>
      <c r="Q757" t="str">
        <f t="shared" si="126"/>
        <v>insert into MONSTER_GROUP_TRAIT (MONSTER_GROUP, EXPANSION, MONSTER_TRAIT)
values ('Wraith', 'MoR', 'Civilized');</v>
      </c>
      <c r="R757" t="str">
        <f t="shared" si="127"/>
        <v>insert into MONSTER_GROUP_TRAIT (MONSTER_GROUP, EXPANSION, MONSTER_TRAIT)
values ('Wraith', 'MoR', 'Cursed');</v>
      </c>
    </row>
    <row r="758" spans="1:18" x14ac:dyDescent="0.25">
      <c r="A758" s="1">
        <v>1</v>
      </c>
      <c r="B758" t="s">
        <v>1333</v>
      </c>
      <c r="C758" t="s">
        <v>65</v>
      </c>
      <c r="D758" t="str">
        <f t="shared" si="124"/>
        <v>monstergroup.beastman.dck</v>
      </c>
      <c r="E758" t="s">
        <v>399</v>
      </c>
      <c r="F758" t="s">
        <v>1306</v>
      </c>
      <c r="G758" t="s">
        <v>1302</v>
      </c>
      <c r="H758" t="s">
        <v>1303</v>
      </c>
      <c r="I758">
        <v>1</v>
      </c>
      <c r="J758">
        <v>3</v>
      </c>
      <c r="K758" t="s">
        <v>1333</v>
      </c>
      <c r="P758" t="str">
        <f t="shared" si="125"/>
        <v>insert into MONSTER_GROUP (NAME, EXPANSION, MESSAGE_CODE, ATTACK_TYPE, MONSTER_SIZE, MASTER, MINION)
values ('Beastman', 'DCK', 'monstergroup.beastman.dck', 'Melee', 'Small', 1, 3);</v>
      </c>
      <c r="Q758" t="str">
        <f t="shared" si="126"/>
        <v>insert into MONSTER_GROUP_TRAIT (MONSTER_GROUP, EXPANSION, MONSTER_TRAIT)
values ('Beastman', 'DCK', 'Mountain');</v>
      </c>
      <c r="R758" t="str">
        <f t="shared" si="127"/>
        <v>insert into MONSTER_GROUP_TRAIT (MONSTER_GROUP, EXPANSION, MONSTER_TRAIT)
values ('Beastman', 'DCK', 'Wilderness');</v>
      </c>
    </row>
    <row r="759" spans="1:18" x14ac:dyDescent="0.25">
      <c r="A759" s="1">
        <v>2</v>
      </c>
      <c r="B759" t="s">
        <v>1334</v>
      </c>
      <c r="C759" t="s">
        <v>65</v>
      </c>
      <c r="D759" t="str">
        <f t="shared" si="124"/>
        <v>monstergroup.skeletonarcher.dck</v>
      </c>
      <c r="E759" t="s">
        <v>400</v>
      </c>
      <c r="F759" t="s">
        <v>1306</v>
      </c>
      <c r="G759" t="s">
        <v>1296</v>
      </c>
      <c r="H759" t="s">
        <v>1304</v>
      </c>
      <c r="I759">
        <v>1</v>
      </c>
      <c r="J759">
        <v>4</v>
      </c>
      <c r="K759" t="s">
        <v>1360</v>
      </c>
      <c r="P759" t="str">
        <f t="shared" si="125"/>
        <v>insert into MONSTER_GROUP (NAME, EXPANSION, MESSAGE_CODE, ATTACK_TYPE, MONSTER_SIZE, MASTER, MINION)
values ('Skeleton Archer', 'DCK', 'monstergroup.skeletonarcher.dck', 'Ranged', 'Small', 1, 4);</v>
      </c>
      <c r="Q759" t="str">
        <f t="shared" si="126"/>
        <v>insert into MONSTER_GROUP_TRAIT (MONSTER_GROUP, EXPANSION, MONSTER_TRAIT)
values ('Skeleton Archer', 'DCK', 'Civilized');</v>
      </c>
      <c r="R759" t="str">
        <f t="shared" si="127"/>
        <v>insert into MONSTER_GROUP_TRAIT (MONSTER_GROUP, EXPANSION, MONSTER_TRAIT)
values ('Skeleton Archer', 'DCK', 'Cursed');</v>
      </c>
    </row>
    <row r="760" spans="1:18" x14ac:dyDescent="0.25">
      <c r="A760" s="1">
        <v>3</v>
      </c>
      <c r="B760" t="s">
        <v>1335</v>
      </c>
      <c r="C760" t="s">
        <v>65</v>
      </c>
      <c r="D760" t="str">
        <f t="shared" si="124"/>
        <v>monstergroup.banespider.dck</v>
      </c>
      <c r="E760" t="s">
        <v>400</v>
      </c>
      <c r="F760" t="s">
        <v>1324</v>
      </c>
      <c r="G760" t="s">
        <v>1298</v>
      </c>
      <c r="H760" t="s">
        <v>1305</v>
      </c>
      <c r="I760">
        <v>1</v>
      </c>
      <c r="J760">
        <v>2</v>
      </c>
      <c r="K760" t="s">
        <v>1361</v>
      </c>
      <c r="P760" t="str">
        <f t="shared" si="125"/>
        <v>insert into MONSTER_GROUP (NAME, EXPANSION, MESSAGE_CODE, ATTACK_TYPE, MONSTER_SIZE, MASTER, MINION)
values ('Bane Spider', 'DCK', 'monstergroup.banespider.dck', 'Ranged', 'Huge', 1, 2);</v>
      </c>
      <c r="Q760" t="str">
        <f t="shared" si="126"/>
        <v>insert into MONSTER_GROUP_TRAIT (MONSTER_GROUP, EXPANSION, MONSTER_TRAIT)
values ('Bane Spider', 'DCK', 'Dark');</v>
      </c>
      <c r="R760" t="str">
        <f t="shared" si="127"/>
        <v>insert into MONSTER_GROUP_TRAIT (MONSTER_GROUP, EXPANSION, MONSTER_TRAIT)
values ('Bane Spider', 'DCK', 'Cave');</v>
      </c>
    </row>
    <row r="761" spans="1:18" x14ac:dyDescent="0.25">
      <c r="A761" s="1">
        <v>4</v>
      </c>
      <c r="B761" t="s">
        <v>1336</v>
      </c>
      <c r="C761" t="s">
        <v>65</v>
      </c>
      <c r="D761" t="str">
        <f t="shared" si="124"/>
        <v>monstergroup.razorwing.dck</v>
      </c>
      <c r="E761" t="s">
        <v>399</v>
      </c>
      <c r="F761" t="s">
        <v>1306</v>
      </c>
      <c r="G761" t="s">
        <v>1303</v>
      </c>
      <c r="H761" t="s">
        <v>1305</v>
      </c>
      <c r="I761">
        <v>1</v>
      </c>
      <c r="J761">
        <v>3</v>
      </c>
      <c r="K761" t="s">
        <v>1336</v>
      </c>
      <c r="P761" t="str">
        <f t="shared" si="125"/>
        <v>insert into MONSTER_GROUP (NAME, EXPANSION, MESSAGE_CODE, ATTACK_TYPE, MONSTER_SIZE, MASTER, MINION)
values ('Razorwing', 'DCK', 'monstergroup.razorwing.dck', 'Melee', 'Small', 1, 3);</v>
      </c>
      <c r="Q761" t="str">
        <f t="shared" si="126"/>
        <v>insert into MONSTER_GROUP_TRAIT (MONSTER_GROUP, EXPANSION, MONSTER_TRAIT)
values ('Razorwing', 'DCK', 'Wilderness');</v>
      </c>
      <c r="R761" t="str">
        <f t="shared" si="127"/>
        <v>insert into MONSTER_GROUP_TRAIT (MONSTER_GROUP, EXPANSION, MONSTER_TRAIT)
values ('Razorwing', 'DCK', 'Cave');</v>
      </c>
    </row>
    <row r="762" spans="1:18" x14ac:dyDescent="0.25">
      <c r="A762" s="1">
        <v>5</v>
      </c>
      <c r="B762" t="s">
        <v>1337</v>
      </c>
      <c r="C762" t="s">
        <v>65</v>
      </c>
      <c r="D762" t="str">
        <f t="shared" si="124"/>
        <v>monstergroup.hellhound.dck</v>
      </c>
      <c r="E762" t="s">
        <v>399</v>
      </c>
      <c r="F762" t="s">
        <v>1307</v>
      </c>
      <c r="G762" t="s">
        <v>1304</v>
      </c>
      <c r="H762" t="s">
        <v>1299</v>
      </c>
      <c r="I762">
        <v>1</v>
      </c>
      <c r="J762">
        <v>3</v>
      </c>
      <c r="K762" t="s">
        <v>1362</v>
      </c>
      <c r="P762" t="str">
        <f t="shared" si="125"/>
        <v>insert into MONSTER_GROUP (NAME, EXPANSION, MESSAGE_CODE, ATTACK_TYPE, MONSTER_SIZE, MASTER, MINION)
values ('Hell Hound', 'DCK', 'monstergroup.hellhound.dck', 'Melee', 'Medium', 1, 3);</v>
      </c>
      <c r="Q762" t="str">
        <f t="shared" si="126"/>
        <v>insert into MONSTER_GROUP_TRAIT (MONSTER_GROUP, EXPANSION, MONSTER_TRAIT)
values ('Hell Hound', 'DCK', 'Cursed');</v>
      </c>
      <c r="R762" t="str">
        <f t="shared" si="127"/>
        <v>insert into MONSTER_GROUP_TRAIT (MONSTER_GROUP, EXPANSION, MONSTER_TRAIT)
values ('Hell Hound', 'DCK', 'Hot');</v>
      </c>
    </row>
    <row r="763" spans="1:18" x14ac:dyDescent="0.25">
      <c r="A763" s="1">
        <v>6</v>
      </c>
      <c r="B763" t="s">
        <v>1338</v>
      </c>
      <c r="C763" t="s">
        <v>65</v>
      </c>
      <c r="D763" t="str">
        <f t="shared" si="124"/>
        <v>monstergroup.sorcerer.dck</v>
      </c>
      <c r="E763" t="s">
        <v>400</v>
      </c>
      <c r="F763" t="s">
        <v>1306</v>
      </c>
      <c r="G763" t="s">
        <v>1296</v>
      </c>
      <c r="H763" t="s">
        <v>1300</v>
      </c>
      <c r="I763">
        <v>1</v>
      </c>
      <c r="J763">
        <v>3</v>
      </c>
      <c r="K763" t="s">
        <v>1338</v>
      </c>
      <c r="P763" t="str">
        <f t="shared" si="125"/>
        <v>insert into MONSTER_GROUP (NAME, EXPANSION, MESSAGE_CODE, ATTACK_TYPE, MONSTER_SIZE, MASTER, MINION)
values ('Sorcerer', 'DCK', 'monstergroup.sorcerer.dck', 'Ranged', 'Small', 1, 3);</v>
      </c>
      <c r="Q763" t="str">
        <f t="shared" si="126"/>
        <v>insert into MONSTER_GROUP_TRAIT (MONSTER_GROUP, EXPANSION, MONSTER_TRAIT)
values ('Sorcerer', 'DCK', 'Civilized');</v>
      </c>
      <c r="R763" t="str">
        <f t="shared" si="127"/>
        <v>insert into MONSTER_GROUP_TRAIT (MONSTER_GROUP, EXPANSION, MONSTER_TRAIT)
values ('Sorcerer', 'DCK', 'Building');</v>
      </c>
    </row>
    <row r="764" spans="1:18" x14ac:dyDescent="0.25">
      <c r="A764" s="1">
        <v>7</v>
      </c>
      <c r="B764" t="s">
        <v>1339</v>
      </c>
      <c r="C764" t="s">
        <v>65</v>
      </c>
      <c r="D764" t="str">
        <f t="shared" si="124"/>
        <v>monstergroup.ogre.dck</v>
      </c>
      <c r="E764" t="s">
        <v>399</v>
      </c>
      <c r="F764" t="s">
        <v>1324</v>
      </c>
      <c r="G764" t="s">
        <v>1300</v>
      </c>
      <c r="H764" t="s">
        <v>1305</v>
      </c>
      <c r="I764">
        <v>1</v>
      </c>
      <c r="J764">
        <v>1</v>
      </c>
      <c r="K764" t="s">
        <v>1339</v>
      </c>
      <c r="P764" t="str">
        <f t="shared" si="125"/>
        <v>insert into MONSTER_GROUP (NAME, EXPANSION, MESSAGE_CODE, ATTACK_TYPE, MONSTER_SIZE, MASTER, MINION)
values ('Ogre', 'DCK', 'monstergroup.ogre.dck', 'Melee', 'Huge', 1, 1);</v>
      </c>
      <c r="Q764" t="str">
        <f t="shared" si="126"/>
        <v>insert into MONSTER_GROUP_TRAIT (MONSTER_GROUP, EXPANSION, MONSTER_TRAIT)
values ('Ogre', 'DCK', 'Building');</v>
      </c>
      <c r="R764" t="str">
        <f t="shared" si="127"/>
        <v>insert into MONSTER_GROUP_TRAIT (MONSTER_GROUP, EXPANSION, MONSTER_TRAIT)
values ('Ogre', 'DCK', 'Cave');</v>
      </c>
    </row>
    <row r="765" spans="1:18" x14ac:dyDescent="0.25">
      <c r="A765" s="1">
        <v>8</v>
      </c>
      <c r="B765" t="s">
        <v>1340</v>
      </c>
      <c r="C765" t="s">
        <v>65</v>
      </c>
      <c r="D765" t="str">
        <f t="shared" si="124"/>
        <v>monstergroup.manticore.dck</v>
      </c>
      <c r="E765" t="s">
        <v>400</v>
      </c>
      <c r="F765" t="s">
        <v>1324</v>
      </c>
      <c r="G765" t="s">
        <v>1298</v>
      </c>
      <c r="H765" t="s">
        <v>1303</v>
      </c>
      <c r="I765">
        <v>1</v>
      </c>
      <c r="J765">
        <v>1</v>
      </c>
      <c r="K765" t="s">
        <v>1340</v>
      </c>
      <c r="P765" t="str">
        <f t="shared" si="125"/>
        <v>insert into MONSTER_GROUP (NAME, EXPANSION, MESSAGE_CODE, ATTACK_TYPE, MONSTER_SIZE, MASTER, MINION)
values ('Manticore', 'DCK', 'monstergroup.manticore.dck', 'Ranged', 'Huge', 1, 1);</v>
      </c>
      <c r="Q765" t="str">
        <f t="shared" si="126"/>
        <v>insert into MONSTER_GROUP_TRAIT (MONSTER_GROUP, EXPANSION, MONSTER_TRAIT)
values ('Manticore', 'DCK', 'Dark');</v>
      </c>
      <c r="R765" t="str">
        <f t="shared" si="127"/>
        <v>insert into MONSTER_GROUP_TRAIT (MONSTER_GROUP, EXPANSION, MONSTER_TRAIT)
values ('Manticore', 'DCK', 'Wilderness');</v>
      </c>
    </row>
    <row r="766" spans="1:18" x14ac:dyDescent="0.25">
      <c r="A766" s="1">
        <v>9</v>
      </c>
      <c r="B766" t="s">
        <v>1341</v>
      </c>
      <c r="C766" t="s">
        <v>65</v>
      </c>
      <c r="D766" t="str">
        <f t="shared" si="124"/>
        <v>monstergroup.naga.dck</v>
      </c>
      <c r="E766" t="s">
        <v>400</v>
      </c>
      <c r="F766" t="s">
        <v>1324</v>
      </c>
      <c r="G766" t="s">
        <v>1301</v>
      </c>
      <c r="H766" t="s">
        <v>1305</v>
      </c>
      <c r="I766">
        <v>1</v>
      </c>
      <c r="J766">
        <v>2</v>
      </c>
      <c r="K766" t="s">
        <v>1341</v>
      </c>
      <c r="P766" t="str">
        <f t="shared" si="125"/>
        <v>insert into MONSTER_GROUP (NAME, EXPANSION, MESSAGE_CODE, ATTACK_TYPE, MONSTER_SIZE, MASTER, MINION)
values ('Naga', 'DCK', 'monstergroup.naga.dck', 'Ranged', 'Huge', 1, 2);</v>
      </c>
      <c r="Q766" t="str">
        <f t="shared" si="126"/>
        <v>insert into MONSTER_GROUP_TRAIT (MONSTER_GROUP, EXPANSION, MONSTER_TRAIT)
values ('Naga', 'DCK', 'Water');</v>
      </c>
      <c r="R766" t="str">
        <f t="shared" si="127"/>
        <v>insert into MONSTER_GROUP_TRAIT (MONSTER_GROUP, EXPANSION, MONSTER_TRAIT)
values ('Naga', 'DCK', 'Cave');</v>
      </c>
    </row>
    <row r="767" spans="1:18" x14ac:dyDescent="0.25">
      <c r="A767" s="1">
        <v>10</v>
      </c>
      <c r="B767" t="s">
        <v>1342</v>
      </c>
      <c r="C767" t="s">
        <v>65</v>
      </c>
      <c r="D767" t="str">
        <f t="shared" si="124"/>
        <v>monstergroup.giant.dck</v>
      </c>
      <c r="E767" t="s">
        <v>399</v>
      </c>
      <c r="F767" t="s">
        <v>1324</v>
      </c>
      <c r="G767" t="s">
        <v>1302</v>
      </c>
      <c r="H767" t="s">
        <v>1303</v>
      </c>
      <c r="I767">
        <v>1</v>
      </c>
      <c r="J767">
        <v>1</v>
      </c>
      <c r="K767" t="s">
        <v>1342</v>
      </c>
      <c r="P767" t="str">
        <f t="shared" si="125"/>
        <v>insert into MONSTER_GROUP (NAME, EXPANSION, MESSAGE_CODE, ATTACK_TYPE, MONSTER_SIZE, MASTER, MINION)
values ('Giant', 'DCK', 'monstergroup.giant.dck', 'Melee', 'Huge', 1, 1);</v>
      </c>
      <c r="Q767" t="str">
        <f t="shared" si="126"/>
        <v>insert into MONSTER_GROUP_TRAIT (MONSTER_GROUP, EXPANSION, MONSTER_TRAIT)
values ('Giant', 'DCK', 'Mountain');</v>
      </c>
      <c r="R767" t="str">
        <f t="shared" si="127"/>
        <v>insert into MONSTER_GROUP_TRAIT (MONSTER_GROUP, EXPANSION, MONSTER_TRAIT)
values ('Giant', 'DCK', 'Wilderness');</v>
      </c>
    </row>
    <row r="768" spans="1:18" x14ac:dyDescent="0.25">
      <c r="A768" s="1">
        <v>11</v>
      </c>
      <c r="B768" t="s">
        <v>1343</v>
      </c>
      <c r="C768" t="s">
        <v>65</v>
      </c>
      <c r="D768" t="str">
        <f t="shared" si="124"/>
        <v>monstergroup.cryptdragon.dck</v>
      </c>
      <c r="E768" t="s">
        <v>400</v>
      </c>
      <c r="F768" t="s">
        <v>1308</v>
      </c>
      <c r="G768" t="s">
        <v>1298</v>
      </c>
      <c r="H768" t="s">
        <v>1304</v>
      </c>
      <c r="I768">
        <v>1</v>
      </c>
      <c r="J768">
        <v>1</v>
      </c>
      <c r="K768" t="s">
        <v>1363</v>
      </c>
      <c r="P768" t="str">
        <f t="shared" si="125"/>
        <v>insert into MONSTER_GROUP (NAME, EXPANSION, MESSAGE_CODE, ATTACK_TYPE, MONSTER_SIZE, MASTER, MINION)
values ('Crypt Dragon', 'DCK', 'monstergroup.cryptdragon.dck', 'Ranged', 'Massive', 1, 1);</v>
      </c>
      <c r="Q768" t="str">
        <f t="shared" si="126"/>
        <v>insert into MONSTER_GROUP_TRAIT (MONSTER_GROUP, EXPANSION, MONSTER_TRAIT)
values ('Crypt Dragon', 'DCK', 'Dark');</v>
      </c>
      <c r="R768" t="str">
        <f t="shared" si="127"/>
        <v>insert into MONSTER_GROUP_TRAIT (MONSTER_GROUP, EXPANSION, MONSTER_TRAIT)
values ('Crypt Dragon', 'DCK', 'Cursed');</v>
      </c>
    </row>
    <row r="769" spans="1:18" x14ac:dyDescent="0.25">
      <c r="A769" s="1">
        <v>12</v>
      </c>
      <c r="B769" t="s">
        <v>1344</v>
      </c>
      <c r="C769" t="s">
        <v>65</v>
      </c>
      <c r="D769" t="str">
        <f t="shared" si="124"/>
        <v>monstergroup.demonlord.dck</v>
      </c>
      <c r="E769" t="s">
        <v>400</v>
      </c>
      <c r="F769" t="s">
        <v>1324</v>
      </c>
      <c r="G769" t="s">
        <v>1304</v>
      </c>
      <c r="H769" t="s">
        <v>1299</v>
      </c>
      <c r="I769">
        <v>1</v>
      </c>
      <c r="J769">
        <v>1</v>
      </c>
      <c r="K769" t="s">
        <v>1364</v>
      </c>
      <c r="P769" t="str">
        <f t="shared" si="125"/>
        <v>insert into MONSTER_GROUP (NAME, EXPANSION, MESSAGE_CODE, ATTACK_TYPE, MONSTER_SIZE, MASTER, MINION)
values ('Demon Lord', 'DCK', 'monstergroup.demonlord.dck', 'Ranged', 'Huge', 1, 1);</v>
      </c>
      <c r="Q769" t="str">
        <f t="shared" si="126"/>
        <v>insert into MONSTER_GROUP_TRAIT (MONSTER_GROUP, EXPANSION, MONSTER_TRAIT)
values ('Demon Lord', 'DCK', 'Cursed');</v>
      </c>
      <c r="R769" t="str">
        <f t="shared" si="127"/>
        <v>insert into MONSTER_GROUP_TRAIT (MONSTER_GROUP, EXPANSION, MONSTER_TRAIT)
values ('Demon Lord', 'DCK', 'Hot');</v>
      </c>
    </row>
    <row r="770" spans="1:18" x14ac:dyDescent="0.25">
      <c r="A770" s="1">
        <v>1</v>
      </c>
      <c r="B770" t="s">
        <v>1345</v>
      </c>
      <c r="C770" t="s">
        <v>65</v>
      </c>
      <c r="D770" t="str">
        <f t="shared" si="124"/>
        <v>monstergroup.kobold.dck</v>
      </c>
      <c r="E770" t="s">
        <v>399</v>
      </c>
      <c r="F770" t="s">
        <v>1306</v>
      </c>
      <c r="G770" t="s">
        <v>1300</v>
      </c>
      <c r="H770" t="s">
        <v>1305</v>
      </c>
      <c r="I770">
        <v>3</v>
      </c>
      <c r="J770">
        <v>6</v>
      </c>
      <c r="K770" t="s">
        <v>1345</v>
      </c>
      <c r="P770" t="str">
        <f t="shared" si="125"/>
        <v>insert into MONSTER_GROUP (NAME, EXPANSION, MESSAGE_CODE, ATTACK_TYPE, MONSTER_SIZE, MASTER, MINION)
values ('Kobold', 'DCK', 'monstergroup.kobold.dck', 'Melee', 'Small', 3, 6);</v>
      </c>
      <c r="Q770" t="str">
        <f t="shared" si="126"/>
        <v>insert into MONSTER_GROUP_TRAIT (MONSTER_GROUP, EXPANSION, MONSTER_TRAIT)
values ('Kobold', 'DCK', 'Building');</v>
      </c>
      <c r="R770" t="str">
        <f t="shared" si="127"/>
        <v>insert into MONSTER_GROUP_TRAIT (MONSTER_GROUP, EXPANSION, MONSTER_TRAIT)
values ('Kobold', 'DCK', 'Cave');</v>
      </c>
    </row>
    <row r="771" spans="1:18" x14ac:dyDescent="0.25">
      <c r="A771" s="1">
        <v>2</v>
      </c>
      <c r="B771" t="s">
        <v>1346</v>
      </c>
      <c r="C771" t="s">
        <v>65</v>
      </c>
      <c r="D771" t="str">
        <f t="shared" si="124"/>
        <v>monstergroup.ferrox.dck</v>
      </c>
      <c r="E771" t="s">
        <v>399</v>
      </c>
      <c r="F771" t="s">
        <v>1306</v>
      </c>
      <c r="G771" t="s">
        <v>1301</v>
      </c>
      <c r="H771" t="s">
        <v>1305</v>
      </c>
      <c r="I771">
        <v>1</v>
      </c>
      <c r="J771">
        <v>3</v>
      </c>
      <c r="K771" t="s">
        <v>1346</v>
      </c>
      <c r="P771" t="str">
        <f t="shared" si="125"/>
        <v>insert into MONSTER_GROUP (NAME, EXPANSION, MESSAGE_CODE, ATTACK_TYPE, MONSTER_SIZE, MASTER, MINION)
values ('Ferrox', 'DCK', 'monstergroup.ferrox.dck', 'Melee', 'Small', 1, 3);</v>
      </c>
      <c r="Q771" t="str">
        <f t="shared" si="126"/>
        <v>insert into MONSTER_GROUP_TRAIT (MONSTER_GROUP, EXPANSION, MONSTER_TRAIT)
values ('Ferrox', 'DCK', 'Water');</v>
      </c>
      <c r="R771" t="str">
        <f t="shared" si="127"/>
        <v>insert into MONSTER_GROUP_TRAIT (MONSTER_GROUP, EXPANSION, MONSTER_TRAIT)
values ('Ferrox', 'DCK', 'Cave');</v>
      </c>
    </row>
    <row r="772" spans="1:18" x14ac:dyDescent="0.25">
      <c r="A772" s="1">
        <v>3</v>
      </c>
      <c r="B772" t="s">
        <v>1347</v>
      </c>
      <c r="C772" t="s">
        <v>65</v>
      </c>
      <c r="D772" t="str">
        <f t="shared" si="124"/>
        <v>monstergroup.golem.dck</v>
      </c>
      <c r="E772" t="s">
        <v>399</v>
      </c>
      <c r="F772" t="s">
        <v>1324</v>
      </c>
      <c r="G772" t="s">
        <v>1300</v>
      </c>
      <c r="H772" t="s">
        <v>1304</v>
      </c>
      <c r="I772">
        <v>1</v>
      </c>
      <c r="J772">
        <v>1</v>
      </c>
      <c r="K772" t="s">
        <v>1347</v>
      </c>
      <c r="P772" t="str">
        <f t="shared" si="125"/>
        <v>insert into MONSTER_GROUP (NAME, EXPANSION, MESSAGE_CODE, ATTACK_TYPE, MONSTER_SIZE, MASTER, MINION)
values ('Golem', 'DCK', 'monstergroup.golem.dck', 'Melee', 'Huge', 1, 1);</v>
      </c>
      <c r="Q772" t="str">
        <f t="shared" si="126"/>
        <v>insert into MONSTER_GROUP_TRAIT (MONSTER_GROUP, EXPANSION, MONSTER_TRAIT)
values ('Golem', 'DCK', 'Building');</v>
      </c>
      <c r="R772" t="str">
        <f t="shared" si="127"/>
        <v>insert into MONSTER_GROUP_TRAIT (MONSTER_GROUP, EXPANSION, MONSTER_TRAIT)
values ('Golem', 'DCK', 'Cursed');</v>
      </c>
    </row>
    <row r="773" spans="1:18" x14ac:dyDescent="0.25">
      <c r="A773" s="1">
        <v>1</v>
      </c>
      <c r="B773" t="s">
        <v>1365</v>
      </c>
      <c r="C773" t="s">
        <v>65</v>
      </c>
      <c r="D773" t="str">
        <f t="shared" si="124"/>
        <v>monstergroup.darkpriest.dck</v>
      </c>
      <c r="E773" t="s">
        <v>400</v>
      </c>
      <c r="F773" t="s">
        <v>1306</v>
      </c>
      <c r="G773" t="s">
        <v>1296</v>
      </c>
      <c r="H773" t="s">
        <v>1304</v>
      </c>
      <c r="I773">
        <v>1</v>
      </c>
      <c r="J773">
        <v>3</v>
      </c>
      <c r="K773" t="s">
        <v>1375</v>
      </c>
      <c r="P773" t="str">
        <f t="shared" si="125"/>
        <v>insert into MONSTER_GROUP (NAME, EXPANSION, MESSAGE_CODE, ATTACK_TYPE, MONSTER_SIZE, MASTER, MINION)
values ('Dark Priest', 'DCK', 'monstergroup.darkpriest.dck', 'Ranged', 'Small', 1, 3);</v>
      </c>
      <c r="Q773" t="str">
        <f t="shared" si="126"/>
        <v>insert into MONSTER_GROUP_TRAIT (MONSTER_GROUP, EXPANSION, MONSTER_TRAIT)
values ('Dark Priest', 'DCK', 'Civilized');</v>
      </c>
      <c r="R773" t="str">
        <f t="shared" si="127"/>
        <v>insert into MONSTER_GROUP_TRAIT (MONSTER_GROUP, EXPANSION, MONSTER_TRAIT)
values ('Dark Priest', 'DCK', 'Cursed');</v>
      </c>
    </row>
    <row r="774" spans="1:18" x14ac:dyDescent="0.25">
      <c r="A774" s="1">
        <v>2</v>
      </c>
      <c r="B774" t="s">
        <v>1367</v>
      </c>
      <c r="C774" t="s">
        <v>65</v>
      </c>
      <c r="D774" t="str">
        <f t="shared" si="124"/>
        <v>monstergroup.bloodape.dck</v>
      </c>
      <c r="E774" t="s">
        <v>399</v>
      </c>
      <c r="F774" t="s">
        <v>1307</v>
      </c>
      <c r="G774" t="s">
        <v>1299</v>
      </c>
      <c r="H774" t="s">
        <v>1305</v>
      </c>
      <c r="I774">
        <v>1</v>
      </c>
      <c r="J774">
        <v>2</v>
      </c>
      <c r="K774" t="s">
        <v>1378</v>
      </c>
      <c r="P774" t="str">
        <f t="shared" si="125"/>
        <v>insert into MONSTER_GROUP (NAME, EXPANSION, MESSAGE_CODE, ATTACK_TYPE, MONSTER_SIZE, MASTER, MINION)
values ('Blood Ape', 'DCK', 'monstergroup.bloodape.dck', 'Melee', 'Medium', 1, 2);</v>
      </c>
      <c r="Q774" t="str">
        <f t="shared" si="126"/>
        <v>insert into MONSTER_GROUP_TRAIT (MONSTER_GROUP, EXPANSION, MONSTER_TRAIT)
values ('Blood Ape', 'DCK', 'Hot');</v>
      </c>
      <c r="R774" t="str">
        <f t="shared" si="127"/>
        <v>insert into MONSTER_GROUP_TRAIT (MONSTER_GROUP, EXPANSION, MONSTER_TRAIT)
values ('Blood Ape', 'DCK', 'Cave');</v>
      </c>
    </row>
    <row r="775" spans="1:18" x14ac:dyDescent="0.25">
      <c r="A775" s="1">
        <v>3</v>
      </c>
      <c r="B775" t="s">
        <v>1366</v>
      </c>
      <c r="C775" t="s">
        <v>65</v>
      </c>
      <c r="D775" t="str">
        <f t="shared" si="124"/>
        <v>monstergroup.chaosbeast.dck</v>
      </c>
      <c r="E775" t="s">
        <v>400</v>
      </c>
      <c r="F775" t="s">
        <v>1324</v>
      </c>
      <c r="G775" t="s">
        <v>1298</v>
      </c>
      <c r="H775" t="s">
        <v>1304</v>
      </c>
      <c r="I775">
        <v>1</v>
      </c>
      <c r="J775">
        <v>2</v>
      </c>
      <c r="K775" t="s">
        <v>1379</v>
      </c>
      <c r="P775" t="str">
        <f t="shared" si="125"/>
        <v>insert into MONSTER_GROUP (NAME, EXPANSION, MESSAGE_CODE, ATTACK_TYPE, MONSTER_SIZE, MASTER, MINION)
values ('Chaos Beast', 'DCK', 'monstergroup.chaosbeast.dck', 'Ranged', 'Huge', 1, 2);</v>
      </c>
      <c r="Q775" t="str">
        <f t="shared" si="126"/>
        <v>insert into MONSTER_GROUP_TRAIT (MONSTER_GROUP, EXPANSION, MONSTER_TRAIT)
values ('Chaos Beast', 'DCK', 'Dark');</v>
      </c>
      <c r="R775" t="str">
        <f t="shared" si="127"/>
        <v>insert into MONSTER_GROUP_TRAIT (MONSTER_GROUP, EXPANSION, MONSTER_TRAIT)
values ('Chaos Beast', 'DCK', 'Cursed');</v>
      </c>
    </row>
    <row r="776" spans="1:18" x14ac:dyDescent="0.25">
      <c r="A776" s="1">
        <v>4</v>
      </c>
      <c r="B776" t="s">
        <v>1368</v>
      </c>
      <c r="C776" t="s">
        <v>65</v>
      </c>
      <c r="D776" t="str">
        <f t="shared" si="124"/>
        <v>monstergroup.deepelf.dck</v>
      </c>
      <c r="E776" t="s">
        <v>399</v>
      </c>
      <c r="F776" t="s">
        <v>1306</v>
      </c>
      <c r="G776" t="s">
        <v>1298</v>
      </c>
      <c r="H776" t="s">
        <v>1305</v>
      </c>
      <c r="I776">
        <v>1</v>
      </c>
      <c r="J776">
        <v>1</v>
      </c>
      <c r="K776" t="s">
        <v>1380</v>
      </c>
      <c r="P776" t="str">
        <f t="shared" si="125"/>
        <v>insert into MONSTER_GROUP (NAME, EXPANSION, MESSAGE_CODE, ATTACK_TYPE, MONSTER_SIZE, MASTER, MINION)
values ('Deep Elf', 'DCK', 'monstergroup.deepelf.dck', 'Melee', 'Small', 1, 1);</v>
      </c>
      <c r="Q776" t="str">
        <f t="shared" si="126"/>
        <v>insert into MONSTER_GROUP_TRAIT (MONSTER_GROUP, EXPANSION, MONSTER_TRAIT)
values ('Deep Elf', 'DCK', 'Dark');</v>
      </c>
      <c r="R776" t="str">
        <f t="shared" si="127"/>
        <v>insert into MONSTER_GROUP_TRAIT (MONSTER_GROUP, EXPANSION, MONSTER_TRAIT)
values ('Deep Elf', 'DCK', 'Cave');</v>
      </c>
    </row>
    <row r="777" spans="1:18" x14ac:dyDescent="0.25">
      <c r="A777" s="1">
        <v>5</v>
      </c>
      <c r="B777" t="s">
        <v>1369</v>
      </c>
      <c r="C777" t="s">
        <v>65</v>
      </c>
      <c r="D777" t="str">
        <f t="shared" si="124"/>
        <v>monstergroup.troll.dck</v>
      </c>
      <c r="E777" t="s">
        <v>399</v>
      </c>
      <c r="F777" t="s">
        <v>1324</v>
      </c>
      <c r="G777" t="s">
        <v>1302</v>
      </c>
      <c r="H777" t="s">
        <v>1305</v>
      </c>
      <c r="I777">
        <v>1</v>
      </c>
      <c r="J777">
        <v>1</v>
      </c>
      <c r="K777" t="s">
        <v>1369</v>
      </c>
      <c r="P777" t="str">
        <f t="shared" si="125"/>
        <v>insert into MONSTER_GROUP (NAME, EXPANSION, MESSAGE_CODE, ATTACK_TYPE, MONSTER_SIZE, MASTER, MINION)
values ('Troll', 'DCK', 'monstergroup.troll.dck', 'Melee', 'Huge', 1, 1);</v>
      </c>
      <c r="Q777" t="str">
        <f t="shared" si="126"/>
        <v>insert into MONSTER_GROUP_TRAIT (MONSTER_GROUP, EXPANSION, MONSTER_TRAIT)
values ('Troll', 'DCK', 'Mountain');</v>
      </c>
      <c r="R777" t="str">
        <f t="shared" si="127"/>
        <v>insert into MONSTER_GROUP_TRAIT (MONSTER_GROUP, EXPANSION, MONSTER_TRAIT)
values ('Troll', 'DCK', 'Cave');</v>
      </c>
    </row>
    <row r="778" spans="1:18" x14ac:dyDescent="0.25">
      <c r="A778">
        <v>1</v>
      </c>
      <c r="B778" t="s">
        <v>1370</v>
      </c>
      <c r="C778" t="s">
        <v>65</v>
      </c>
      <c r="D778" t="str">
        <f t="shared" si="124"/>
        <v>monstergroup.shade.dck</v>
      </c>
      <c r="E778" t="s">
        <v>399</v>
      </c>
      <c r="F778" t="s">
        <v>1306</v>
      </c>
      <c r="G778" t="s">
        <v>1298</v>
      </c>
      <c r="H778" t="s">
        <v>1304</v>
      </c>
      <c r="I778">
        <v>1</v>
      </c>
      <c r="J778">
        <v>4</v>
      </c>
      <c r="K778" t="s">
        <v>1370</v>
      </c>
      <c r="P778" t="str">
        <f t="shared" si="125"/>
        <v>insert into MONSTER_GROUP (NAME, EXPANSION, MESSAGE_CODE, ATTACK_TYPE, MONSTER_SIZE, MASTER, MINION)
values ('Shade', 'DCK', 'monstergroup.shade.dck', 'Melee', 'Small', 1, 4);</v>
      </c>
      <c r="Q778" t="str">
        <f t="shared" si="126"/>
        <v>insert into MONSTER_GROUP_TRAIT (MONSTER_GROUP, EXPANSION, MONSTER_TRAIT)
values ('Shade', 'DCK', 'Dark');</v>
      </c>
      <c r="R778" t="str">
        <f t="shared" si="127"/>
        <v>insert into MONSTER_GROUP_TRAIT (MONSTER_GROUP, EXPANSION, MONSTER_TRAIT)
values ('Shade', 'DCK', 'Cursed');</v>
      </c>
    </row>
    <row r="779" spans="1:18" x14ac:dyDescent="0.25">
      <c r="A779" s="1">
        <v>2</v>
      </c>
      <c r="B779" t="s">
        <v>1371</v>
      </c>
      <c r="C779" t="s">
        <v>65</v>
      </c>
      <c r="D779" t="str">
        <f t="shared" si="124"/>
        <v>monstergroup.lavabeetle.dck</v>
      </c>
      <c r="E779" t="s">
        <v>400</v>
      </c>
      <c r="F779" t="s">
        <v>1306</v>
      </c>
      <c r="G779" t="s">
        <v>1299</v>
      </c>
      <c r="H779" t="s">
        <v>1305</v>
      </c>
      <c r="I779">
        <v>1</v>
      </c>
      <c r="J779">
        <v>3</v>
      </c>
      <c r="K779" t="s">
        <v>1376</v>
      </c>
      <c r="P779" t="str">
        <f t="shared" si="125"/>
        <v>insert into MONSTER_GROUP (NAME, EXPANSION, MESSAGE_CODE, ATTACK_TYPE, MONSTER_SIZE, MASTER, MINION)
values ('Lava Beetle', 'DCK', 'monstergroup.lavabeetle.dck', 'Ranged', 'Small', 1, 3);</v>
      </c>
      <c r="Q779" t="str">
        <f t="shared" si="126"/>
        <v>insert into MONSTER_GROUP_TRAIT (MONSTER_GROUP, EXPANSION, MONSTER_TRAIT)
values ('Lava Beetle', 'DCK', 'Hot');</v>
      </c>
      <c r="R779" t="str">
        <f t="shared" si="127"/>
        <v>insert into MONSTER_GROUP_TRAIT (MONSTER_GROUP, EXPANSION, MONSTER_TRAIT)
values ('Lava Beetle', 'DCK', 'Cave');</v>
      </c>
    </row>
    <row r="780" spans="1:18" x14ac:dyDescent="0.25">
      <c r="A780" s="1">
        <v>3</v>
      </c>
      <c r="B780" t="s">
        <v>1372</v>
      </c>
      <c r="C780" t="s">
        <v>65</v>
      </c>
      <c r="D780" t="str">
        <f t="shared" si="124"/>
        <v>monstergroup.medusa.dck</v>
      </c>
      <c r="E780" t="s">
        <v>400</v>
      </c>
      <c r="F780" t="s">
        <v>1306</v>
      </c>
      <c r="G780" t="s">
        <v>1300</v>
      </c>
      <c r="H780" t="s">
        <v>1304</v>
      </c>
      <c r="I780">
        <v>1</v>
      </c>
      <c r="J780">
        <v>2</v>
      </c>
      <c r="K780" t="s">
        <v>1372</v>
      </c>
      <c r="P780" t="str">
        <f t="shared" si="125"/>
        <v>insert into MONSTER_GROUP (NAME, EXPANSION, MESSAGE_CODE, ATTACK_TYPE, MONSTER_SIZE, MASTER, MINION)
values ('Medusa', 'DCK', 'monstergroup.medusa.dck', 'Ranged', 'Small', 1, 2);</v>
      </c>
      <c r="Q780" t="str">
        <f t="shared" si="126"/>
        <v>insert into MONSTER_GROUP_TRAIT (MONSTER_GROUP, EXPANSION, MONSTER_TRAIT)
values ('Medusa', 'DCK', 'Building');</v>
      </c>
      <c r="R780" t="str">
        <f t="shared" si="127"/>
        <v>insert into MONSTER_GROUP_TRAIT (MONSTER_GROUP, EXPANSION, MONSTER_TRAIT)
values ('Medusa', 'DCK', 'Cursed');</v>
      </c>
    </row>
    <row r="781" spans="1:18" x14ac:dyDescent="0.25">
      <c r="A781" s="1">
        <v>4</v>
      </c>
      <c r="B781" t="s">
        <v>1373</v>
      </c>
      <c r="C781" t="s">
        <v>65</v>
      </c>
      <c r="D781" t="str">
        <f t="shared" si="124"/>
        <v>monstergroup.wendigo.dck</v>
      </c>
      <c r="E781" t="s">
        <v>399</v>
      </c>
      <c r="F781" t="s">
        <v>1307</v>
      </c>
      <c r="G781" t="s">
        <v>1297</v>
      </c>
      <c r="H781" t="s">
        <v>1305</v>
      </c>
      <c r="I781">
        <v>1</v>
      </c>
      <c r="J781">
        <v>2</v>
      </c>
      <c r="K781" t="s">
        <v>1373</v>
      </c>
      <c r="P781" t="str">
        <f t="shared" si="125"/>
        <v>insert into MONSTER_GROUP (NAME, EXPANSION, MESSAGE_CODE, ATTACK_TYPE, MONSTER_SIZE, MASTER, MINION)
values ('Wendigo', 'DCK', 'monstergroup.wendigo.dck', 'Melee', 'Medium', 1, 2);</v>
      </c>
      <c r="Q781" t="str">
        <f t="shared" si="126"/>
        <v>insert into MONSTER_GROUP_TRAIT (MONSTER_GROUP, EXPANSION, MONSTER_TRAIT)
values ('Wendigo', 'DCK', 'Cold');</v>
      </c>
      <c r="R781" t="str">
        <f t="shared" si="127"/>
        <v>insert into MONSTER_GROUP_TRAIT (MONSTER_GROUP, EXPANSION, MONSTER_TRAIT)
values ('Wendigo', 'DCK', 'Cave');</v>
      </c>
    </row>
    <row r="782" spans="1:18" x14ac:dyDescent="0.25">
      <c r="A782">
        <v>5</v>
      </c>
      <c r="B782" t="s">
        <v>1374</v>
      </c>
      <c r="C782" t="s">
        <v>65</v>
      </c>
      <c r="D782" t="str">
        <f t="shared" si="124"/>
        <v>monstergroup.icewyrm.dck</v>
      </c>
      <c r="E782" t="s">
        <v>399</v>
      </c>
      <c r="F782" t="s">
        <v>1308</v>
      </c>
      <c r="G782" t="s">
        <v>1297</v>
      </c>
      <c r="H782" t="s">
        <v>1305</v>
      </c>
      <c r="I782">
        <v>1</v>
      </c>
      <c r="J782">
        <v>1</v>
      </c>
      <c r="K782" t="s">
        <v>1377</v>
      </c>
      <c r="P782" t="str">
        <f t="shared" si="125"/>
        <v>insert into MONSTER_GROUP (NAME, EXPANSION, MESSAGE_CODE, ATTACK_TYPE, MONSTER_SIZE, MASTER, MINION)
values ('Ice Wyrm', 'DCK', 'monstergroup.icewyrm.dck', 'Melee', 'Massive', 1, 1);</v>
      </c>
      <c r="Q782" t="str">
        <f t="shared" ref="Q782" si="128">"insert into "&amp;A$734&amp;"_TRAIT ("&amp;A$734&amp;", "&amp;C$734&amp;", MONSTER_TRAIT)
values ('"&amp;B782&amp;"', '"&amp;C782&amp;"', '"&amp;G782&amp;"');"</f>
        <v>insert into MONSTER_GROUP_TRAIT (MONSTER_GROUP, EXPANSION, MONSTER_TRAIT)
values ('Ice Wyrm', 'DCK', 'Cold');</v>
      </c>
      <c r="R782" t="str">
        <f t="shared" ref="R782" si="129">"insert into "&amp;A$734&amp;"_TRAIT ("&amp;A$734&amp;", "&amp;C$734&amp;", MONSTER_TRAIT)
values ('"&amp;B782&amp;"', '"&amp;C782&amp;"', '"&amp;H782&amp;"');"</f>
        <v>insert into MONSTER_GROUP_TRAIT (MONSTER_GROUP, EXPANSION, MONSTER_TRAIT)
values ('Ice Wyrm', 'DCK', 'Cave');</v>
      </c>
    </row>
    <row r="783" spans="1:18" x14ac:dyDescent="0.25">
      <c r="A783">
        <v>1</v>
      </c>
      <c r="B783" t="s">
        <v>1333</v>
      </c>
      <c r="C783" t="s">
        <v>74</v>
      </c>
      <c r="D783" t="str">
        <f t="shared" si="124"/>
        <v>monstergroup.beastman.ooto</v>
      </c>
      <c r="E783" t="s">
        <v>399</v>
      </c>
      <c r="F783" t="s">
        <v>1306</v>
      </c>
      <c r="G783" t="s">
        <v>1302</v>
      </c>
      <c r="H783" t="s">
        <v>1303</v>
      </c>
      <c r="I783">
        <v>1</v>
      </c>
      <c r="J783">
        <v>3</v>
      </c>
      <c r="K783" t="s">
        <v>1333</v>
      </c>
      <c r="P783" t="str">
        <f t="shared" ref="P783:P803" si="130">"insert into "&amp;A$734&amp;" ("&amp;B$734&amp;", "&amp;C$734&amp;", "&amp;D$734&amp;", "&amp;E$734&amp;", "&amp;F$734&amp;", "&amp;I$734&amp;", "&amp;J$734&amp;")
values ('"&amp;B783&amp;"', '"&amp;C783&amp;"', '"&amp;D783&amp;"', '"&amp;E783&amp;"', '"&amp;F783&amp;"', "&amp;I783&amp;", "&amp;J783&amp;");"</f>
        <v>insert into MONSTER_GROUP (NAME, EXPANSION, MESSAGE_CODE, ATTACK_TYPE, MONSTER_SIZE, MASTER, MINION)
values ('Beastman', 'OotO', 'monstergroup.beastman.ooto', 'Melee', 'Small', 1, 3);</v>
      </c>
      <c r="Q783" t="str">
        <f t="shared" ref="Q783:Q803" si="131">"insert into "&amp;A$734&amp;"_TRAIT ("&amp;A$734&amp;", "&amp;C$734&amp;", MONSTER_TRAIT)
values ('"&amp;B783&amp;"', '"&amp;C783&amp;"', '"&amp;G783&amp;"');"</f>
        <v>insert into MONSTER_GROUP_TRAIT (MONSTER_GROUP, EXPANSION, MONSTER_TRAIT)
values ('Beastman', 'OotO', 'Mountain');</v>
      </c>
      <c r="R783" t="str">
        <f t="shared" ref="R783:R803" si="132">"insert into "&amp;A$734&amp;"_TRAIT ("&amp;A$734&amp;", "&amp;C$734&amp;", MONSTER_TRAIT)
values ('"&amp;B783&amp;"', '"&amp;C783&amp;"', '"&amp;H783&amp;"');"</f>
        <v>insert into MONSTER_GROUP_TRAIT (MONSTER_GROUP, EXPANSION, MONSTER_TRAIT)
values ('Beastman', 'OotO', 'Wilderness');</v>
      </c>
    </row>
    <row r="784" spans="1:18" x14ac:dyDescent="0.25">
      <c r="A784">
        <v>2</v>
      </c>
      <c r="B784" t="s">
        <v>1335</v>
      </c>
      <c r="C784" t="s">
        <v>74</v>
      </c>
      <c r="D784" t="str">
        <f t="shared" si="124"/>
        <v>monstergroup.banespider.ooto</v>
      </c>
      <c r="E784" t="s">
        <v>400</v>
      </c>
      <c r="F784" t="s">
        <v>1324</v>
      </c>
      <c r="G784" t="s">
        <v>1298</v>
      </c>
      <c r="H784" t="s">
        <v>1305</v>
      </c>
      <c r="I784">
        <v>1</v>
      </c>
      <c r="J784">
        <v>2</v>
      </c>
      <c r="K784" t="s">
        <v>1361</v>
      </c>
      <c r="P784" t="str">
        <f t="shared" si="130"/>
        <v>insert into MONSTER_GROUP (NAME, EXPANSION, MESSAGE_CODE, ATTACK_TYPE, MONSTER_SIZE, MASTER, MINION)
values ('Bane Spider', 'OotO', 'monstergroup.banespider.ooto', 'Ranged', 'Huge', 1, 2);</v>
      </c>
      <c r="Q784" t="str">
        <f t="shared" si="131"/>
        <v>insert into MONSTER_GROUP_TRAIT (MONSTER_GROUP, EXPANSION, MONSTER_TRAIT)
values ('Bane Spider', 'OotO', 'Dark');</v>
      </c>
      <c r="R784" t="str">
        <f t="shared" si="132"/>
        <v>insert into MONSTER_GROUP_TRAIT (MONSTER_GROUP, EXPANSION, MONSTER_TRAIT)
values ('Bane Spider', 'OotO', 'Cave');</v>
      </c>
    </row>
    <row r="785" spans="1:18" x14ac:dyDescent="0.25">
      <c r="A785">
        <v>3</v>
      </c>
      <c r="B785" t="s">
        <v>1336</v>
      </c>
      <c r="C785" t="s">
        <v>74</v>
      </c>
      <c r="D785" t="str">
        <f t="shared" si="124"/>
        <v>monstergroup.razorwing.ooto</v>
      </c>
      <c r="E785" t="s">
        <v>399</v>
      </c>
      <c r="F785" t="s">
        <v>1306</v>
      </c>
      <c r="G785" t="s">
        <v>1303</v>
      </c>
      <c r="H785" t="s">
        <v>1305</v>
      </c>
      <c r="I785">
        <v>1</v>
      </c>
      <c r="J785">
        <v>3</v>
      </c>
      <c r="K785" t="s">
        <v>1336</v>
      </c>
      <c r="P785" t="str">
        <f t="shared" si="130"/>
        <v>insert into MONSTER_GROUP (NAME, EXPANSION, MESSAGE_CODE, ATTACK_TYPE, MONSTER_SIZE, MASTER, MINION)
values ('Razorwing', 'OotO', 'monstergroup.razorwing.ooto', 'Melee', 'Small', 1, 3);</v>
      </c>
      <c r="Q785" t="str">
        <f t="shared" si="131"/>
        <v>insert into MONSTER_GROUP_TRAIT (MONSTER_GROUP, EXPANSION, MONSTER_TRAIT)
values ('Razorwing', 'OotO', 'Wilderness');</v>
      </c>
      <c r="R785" t="str">
        <f t="shared" si="132"/>
        <v>insert into MONSTER_GROUP_TRAIT (MONSTER_GROUP, EXPANSION, MONSTER_TRAIT)
values ('Razorwing', 'OotO', 'Cave');</v>
      </c>
    </row>
    <row r="786" spans="1:18" x14ac:dyDescent="0.25">
      <c r="A786">
        <v>1</v>
      </c>
      <c r="B786" t="s">
        <v>1342</v>
      </c>
      <c r="C786" t="s">
        <v>68</v>
      </c>
      <c r="D786" t="str">
        <f t="shared" si="124"/>
        <v>monstergroup.giant.cod</v>
      </c>
      <c r="E786" t="s">
        <v>399</v>
      </c>
      <c r="F786" t="s">
        <v>1324</v>
      </c>
      <c r="G786" t="s">
        <v>1302</v>
      </c>
      <c r="H786" t="s">
        <v>1303</v>
      </c>
      <c r="I786">
        <v>1</v>
      </c>
      <c r="J786">
        <v>1</v>
      </c>
      <c r="K786" t="s">
        <v>1342</v>
      </c>
      <c r="P786" t="str">
        <f t="shared" si="130"/>
        <v>insert into MONSTER_GROUP (NAME, EXPANSION, MESSAGE_CODE, ATTACK_TYPE, MONSTER_SIZE, MASTER, MINION)
values ('Giant', 'CoD', 'monstergroup.giant.cod', 'Melee', 'Huge', 1, 1);</v>
      </c>
      <c r="Q786" t="str">
        <f t="shared" si="131"/>
        <v>insert into MONSTER_GROUP_TRAIT (MONSTER_GROUP, EXPANSION, MONSTER_TRAIT)
values ('Giant', 'CoD', 'Mountain');</v>
      </c>
      <c r="R786" t="str">
        <f t="shared" si="132"/>
        <v>insert into MONSTER_GROUP_TRAIT (MONSTER_GROUP, EXPANSION, MONSTER_TRAIT)
values ('Giant', 'CoD', 'Wilderness');</v>
      </c>
    </row>
    <row r="787" spans="1:18" x14ac:dyDescent="0.25">
      <c r="A787">
        <v>2</v>
      </c>
      <c r="B787" t="s">
        <v>1366</v>
      </c>
      <c r="C787" t="s">
        <v>68</v>
      </c>
      <c r="D787" t="str">
        <f t="shared" si="124"/>
        <v>monstergroup.chaosbeast.cod</v>
      </c>
      <c r="E787" t="s">
        <v>400</v>
      </c>
      <c r="F787" t="s">
        <v>1324</v>
      </c>
      <c r="G787" t="s">
        <v>1298</v>
      </c>
      <c r="H787" t="s">
        <v>1304</v>
      </c>
      <c r="I787">
        <v>1</v>
      </c>
      <c r="J787">
        <v>2</v>
      </c>
      <c r="K787" t="s">
        <v>1379</v>
      </c>
      <c r="P787" t="str">
        <f t="shared" si="130"/>
        <v>insert into MONSTER_GROUP (NAME, EXPANSION, MESSAGE_CODE, ATTACK_TYPE, MONSTER_SIZE, MASTER, MINION)
values ('Chaos Beast', 'CoD', 'monstergroup.chaosbeast.cod', 'Ranged', 'Huge', 1, 2);</v>
      </c>
      <c r="Q787" t="str">
        <f t="shared" si="131"/>
        <v>insert into MONSTER_GROUP_TRAIT (MONSTER_GROUP, EXPANSION, MONSTER_TRAIT)
values ('Chaos Beast', 'CoD', 'Dark');</v>
      </c>
      <c r="R787" t="str">
        <f t="shared" si="132"/>
        <v>insert into MONSTER_GROUP_TRAIT (MONSTER_GROUP, EXPANSION, MONSTER_TRAIT)
values ('Chaos Beast', 'CoD', 'Cursed');</v>
      </c>
    </row>
    <row r="788" spans="1:18" x14ac:dyDescent="0.25">
      <c r="A788">
        <v>3</v>
      </c>
      <c r="B788" t="s">
        <v>1371</v>
      </c>
      <c r="C788" t="s">
        <v>68</v>
      </c>
      <c r="D788" t="str">
        <f t="shared" si="124"/>
        <v>monstergroup.lavabeetle.cod</v>
      </c>
      <c r="E788" t="s">
        <v>400</v>
      </c>
      <c r="F788" t="s">
        <v>1306</v>
      </c>
      <c r="G788" t="s">
        <v>1299</v>
      </c>
      <c r="H788" t="s">
        <v>1305</v>
      </c>
      <c r="I788">
        <v>1</v>
      </c>
      <c r="J788">
        <v>3</v>
      </c>
      <c r="K788" t="s">
        <v>1376</v>
      </c>
      <c r="P788" t="str">
        <f t="shared" si="130"/>
        <v>insert into MONSTER_GROUP (NAME, EXPANSION, MESSAGE_CODE, ATTACK_TYPE, MONSTER_SIZE, MASTER, MINION)
values ('Lava Beetle', 'CoD', 'monstergroup.lavabeetle.cod', 'Ranged', 'Small', 1, 3);</v>
      </c>
      <c r="Q788" t="str">
        <f t="shared" si="131"/>
        <v>insert into MONSTER_GROUP_TRAIT (MONSTER_GROUP, EXPANSION, MONSTER_TRAIT)
values ('Lava Beetle', 'CoD', 'Hot');</v>
      </c>
      <c r="R788" t="str">
        <f t="shared" si="132"/>
        <v>insert into MONSTER_GROUP_TRAIT (MONSTER_GROUP, EXPANSION, MONSTER_TRAIT)
values ('Lava Beetle', 'CoD', 'Cave');</v>
      </c>
    </row>
    <row r="789" spans="1:18" x14ac:dyDescent="0.25">
      <c r="A789">
        <v>1</v>
      </c>
      <c r="B789" t="s">
        <v>1338</v>
      </c>
      <c r="C789" t="s">
        <v>73</v>
      </c>
      <c r="D789" t="str">
        <f t="shared" ref="D789:D803" si="133">LOWER(REPLACE(A$734,SEARCH("_",A$734),1,""))&amp;"."&amp;LOWER(K789)&amp;"."&amp;LOWER(C789)</f>
        <v>monstergroup.sorcerer.cotf</v>
      </c>
      <c r="E789" t="s">
        <v>400</v>
      </c>
      <c r="F789" t="s">
        <v>1306</v>
      </c>
      <c r="G789" t="s">
        <v>1296</v>
      </c>
      <c r="H789" t="s">
        <v>1300</v>
      </c>
      <c r="I789">
        <v>1</v>
      </c>
      <c r="J789">
        <v>3</v>
      </c>
      <c r="K789" t="s">
        <v>1338</v>
      </c>
      <c r="P789" t="str">
        <f t="shared" si="130"/>
        <v>insert into MONSTER_GROUP (NAME, EXPANSION, MESSAGE_CODE, ATTACK_TYPE, MONSTER_SIZE, MASTER, MINION)
values ('Sorcerer', 'CotF', 'monstergroup.sorcerer.cotf', 'Ranged', 'Small', 1, 3);</v>
      </c>
      <c r="Q789" t="str">
        <f t="shared" si="131"/>
        <v>insert into MONSTER_GROUP_TRAIT (MONSTER_GROUP, EXPANSION, MONSTER_TRAIT)
values ('Sorcerer', 'CotF', 'Civilized');</v>
      </c>
      <c r="R789" t="str">
        <f t="shared" si="132"/>
        <v>insert into MONSTER_GROUP_TRAIT (MONSTER_GROUP, EXPANSION, MONSTER_TRAIT)
values ('Sorcerer', 'CotF', 'Building');</v>
      </c>
    </row>
    <row r="790" spans="1:18" x14ac:dyDescent="0.25">
      <c r="A790">
        <v>2</v>
      </c>
      <c r="B790" t="s">
        <v>1347</v>
      </c>
      <c r="C790" t="s">
        <v>73</v>
      </c>
      <c r="D790" t="str">
        <f t="shared" si="133"/>
        <v>monstergroup.golem.cotf</v>
      </c>
      <c r="E790" t="s">
        <v>399</v>
      </c>
      <c r="F790" t="s">
        <v>1324</v>
      </c>
      <c r="G790" t="s">
        <v>1300</v>
      </c>
      <c r="H790" t="s">
        <v>1304</v>
      </c>
      <c r="I790">
        <v>1</v>
      </c>
      <c r="J790">
        <v>1</v>
      </c>
      <c r="K790" t="s">
        <v>1347</v>
      </c>
      <c r="P790" t="str">
        <f t="shared" si="130"/>
        <v>insert into MONSTER_GROUP (NAME, EXPANSION, MESSAGE_CODE, ATTACK_TYPE, MONSTER_SIZE, MASTER, MINION)
values ('Golem', 'CotF', 'monstergroup.golem.cotf', 'Melee', 'Huge', 1, 1);</v>
      </c>
      <c r="Q790" t="str">
        <f t="shared" si="131"/>
        <v>insert into MONSTER_GROUP_TRAIT (MONSTER_GROUP, EXPANSION, MONSTER_TRAIT)
values ('Golem', 'CotF', 'Building');</v>
      </c>
      <c r="R790" t="str">
        <f t="shared" si="132"/>
        <v>insert into MONSTER_GROUP_TRAIT (MONSTER_GROUP, EXPANSION, MONSTER_TRAIT)
values ('Golem', 'CotF', 'Cursed');</v>
      </c>
    </row>
    <row r="791" spans="1:18" x14ac:dyDescent="0.25">
      <c r="A791">
        <v>3</v>
      </c>
      <c r="B791" t="s">
        <v>1372</v>
      </c>
      <c r="C791" t="s">
        <v>73</v>
      </c>
      <c r="D791" t="str">
        <f t="shared" si="133"/>
        <v>monstergroup.medusa.cotf</v>
      </c>
      <c r="E791" t="s">
        <v>400</v>
      </c>
      <c r="F791" t="s">
        <v>1306</v>
      </c>
      <c r="G791" t="s">
        <v>1300</v>
      </c>
      <c r="H791" t="s">
        <v>1304</v>
      </c>
      <c r="I791">
        <v>1</v>
      </c>
      <c r="J791">
        <v>2</v>
      </c>
      <c r="K791" t="s">
        <v>1372</v>
      </c>
      <c r="P791" t="str">
        <f t="shared" si="130"/>
        <v>insert into MONSTER_GROUP (NAME, EXPANSION, MESSAGE_CODE, ATTACK_TYPE, MONSTER_SIZE, MASTER, MINION)
values ('Medusa', 'CotF', 'monstergroup.medusa.cotf', 'Ranged', 'Small', 1, 2);</v>
      </c>
      <c r="Q791" t="str">
        <f t="shared" si="131"/>
        <v>insert into MONSTER_GROUP_TRAIT (MONSTER_GROUP, EXPANSION, MONSTER_TRAIT)
values ('Medusa', 'CotF', 'Building');</v>
      </c>
      <c r="R791" t="str">
        <f t="shared" si="132"/>
        <v>insert into MONSTER_GROUP_TRAIT (MONSTER_GROUP, EXPANSION, MONSTER_TRAIT)
values ('Medusa', 'CotF', 'Cursed');</v>
      </c>
    </row>
    <row r="792" spans="1:18" x14ac:dyDescent="0.25">
      <c r="A792">
        <v>1</v>
      </c>
      <c r="B792" t="s">
        <v>1343</v>
      </c>
      <c r="C792" t="s">
        <v>69</v>
      </c>
      <c r="D792" t="str">
        <f t="shared" si="133"/>
        <v>monstergroup.cryptdragon.god</v>
      </c>
      <c r="E792" t="s">
        <v>400</v>
      </c>
      <c r="F792" t="s">
        <v>1308</v>
      </c>
      <c r="G792" t="s">
        <v>1298</v>
      </c>
      <c r="H792" t="s">
        <v>1304</v>
      </c>
      <c r="I792">
        <v>1</v>
      </c>
      <c r="J792">
        <v>1</v>
      </c>
      <c r="K792" t="s">
        <v>1363</v>
      </c>
      <c r="P792" t="str">
        <f t="shared" si="130"/>
        <v>insert into MONSTER_GROUP (NAME, EXPANSION, MESSAGE_CODE, ATTACK_TYPE, MONSTER_SIZE, MASTER, MINION)
values ('Crypt Dragon', 'GoD', 'monstergroup.cryptdragon.god', 'Ranged', 'Massive', 1, 1);</v>
      </c>
      <c r="Q792" t="str">
        <f t="shared" si="131"/>
        <v>insert into MONSTER_GROUP_TRAIT (MONSTER_GROUP, EXPANSION, MONSTER_TRAIT)
values ('Crypt Dragon', 'GoD', 'Dark');</v>
      </c>
      <c r="R792" t="str">
        <f t="shared" si="132"/>
        <v>insert into MONSTER_GROUP_TRAIT (MONSTER_GROUP, EXPANSION, MONSTER_TRAIT)
values ('Crypt Dragon', 'GoD', 'Cursed');</v>
      </c>
    </row>
    <row r="793" spans="1:18" x14ac:dyDescent="0.25">
      <c r="A793">
        <v>2</v>
      </c>
      <c r="B793" t="s">
        <v>1365</v>
      </c>
      <c r="C793" t="s">
        <v>69</v>
      </c>
      <c r="D793" t="str">
        <f t="shared" si="133"/>
        <v>monstergroup.darkpriest.god</v>
      </c>
      <c r="E793" t="s">
        <v>400</v>
      </c>
      <c r="F793" t="s">
        <v>1306</v>
      </c>
      <c r="G793" t="s">
        <v>1296</v>
      </c>
      <c r="H793" t="s">
        <v>1304</v>
      </c>
      <c r="I793">
        <v>1</v>
      </c>
      <c r="J793">
        <v>3</v>
      </c>
      <c r="K793" t="s">
        <v>1375</v>
      </c>
      <c r="P793" t="str">
        <f t="shared" si="130"/>
        <v>insert into MONSTER_GROUP (NAME, EXPANSION, MESSAGE_CODE, ATTACK_TYPE, MONSTER_SIZE, MASTER, MINION)
values ('Dark Priest', 'GoD', 'monstergroup.darkpriest.god', 'Ranged', 'Small', 1, 3);</v>
      </c>
      <c r="Q793" t="str">
        <f t="shared" si="131"/>
        <v>insert into MONSTER_GROUP_TRAIT (MONSTER_GROUP, EXPANSION, MONSTER_TRAIT)
values ('Dark Priest', 'GoD', 'Civilized');</v>
      </c>
      <c r="R793" t="str">
        <f t="shared" si="132"/>
        <v>insert into MONSTER_GROUP_TRAIT (MONSTER_GROUP, EXPANSION, MONSTER_TRAIT)
values ('Dark Priest', 'GoD', 'Cursed');</v>
      </c>
    </row>
    <row r="794" spans="1:18" x14ac:dyDescent="0.25">
      <c r="A794">
        <v>3</v>
      </c>
      <c r="B794" t="s">
        <v>1373</v>
      </c>
      <c r="C794" t="s">
        <v>69</v>
      </c>
      <c r="D794" t="str">
        <f t="shared" si="133"/>
        <v>monstergroup.wendigo.god</v>
      </c>
      <c r="E794" t="s">
        <v>399</v>
      </c>
      <c r="F794" t="s">
        <v>1324</v>
      </c>
      <c r="G794" t="s">
        <v>1297</v>
      </c>
      <c r="H794" t="s">
        <v>1305</v>
      </c>
      <c r="I794">
        <v>1</v>
      </c>
      <c r="J794">
        <v>2</v>
      </c>
      <c r="K794" t="s">
        <v>1373</v>
      </c>
      <c r="P794" t="str">
        <f t="shared" si="130"/>
        <v>insert into MONSTER_GROUP (NAME, EXPANSION, MESSAGE_CODE, ATTACK_TYPE, MONSTER_SIZE, MASTER, MINION)
values ('Wendigo', 'GoD', 'monstergroup.wendigo.god', 'Melee', 'Huge', 1, 2);</v>
      </c>
      <c r="Q794" t="str">
        <f t="shared" si="131"/>
        <v>insert into MONSTER_GROUP_TRAIT (MONSTER_GROUP, EXPANSION, MONSTER_TRAIT)
values ('Wendigo', 'GoD', 'Cold');</v>
      </c>
      <c r="R794" t="str">
        <f t="shared" si="132"/>
        <v>insert into MONSTER_GROUP_TRAIT (MONSTER_GROUP, EXPANSION, MONSTER_TRAIT)
values ('Wendigo', 'GoD', 'Cave');</v>
      </c>
    </row>
    <row r="795" spans="1:18" x14ac:dyDescent="0.25">
      <c r="A795">
        <v>1</v>
      </c>
      <c r="B795" t="s">
        <v>1339</v>
      </c>
      <c r="C795" t="s">
        <v>70</v>
      </c>
      <c r="D795" t="str">
        <f t="shared" si="133"/>
        <v>monstergroup.ogre.vod</v>
      </c>
      <c r="E795" t="s">
        <v>399</v>
      </c>
      <c r="F795" t="s">
        <v>1324</v>
      </c>
      <c r="G795" t="s">
        <v>1300</v>
      </c>
      <c r="H795" t="s">
        <v>1305</v>
      </c>
      <c r="I795">
        <v>1</v>
      </c>
      <c r="J795">
        <v>1</v>
      </c>
      <c r="K795" t="s">
        <v>1339</v>
      </c>
      <c r="P795" t="str">
        <f t="shared" si="130"/>
        <v>insert into MONSTER_GROUP (NAME, EXPANSION, MESSAGE_CODE, ATTACK_TYPE, MONSTER_SIZE, MASTER, MINION)
values ('Ogre', 'VoD', 'monstergroup.ogre.vod', 'Melee', 'Huge', 1, 1);</v>
      </c>
      <c r="Q795" t="str">
        <f t="shared" si="131"/>
        <v>insert into MONSTER_GROUP_TRAIT (MONSTER_GROUP, EXPANSION, MONSTER_TRAIT)
values ('Ogre', 'VoD', 'Building');</v>
      </c>
      <c r="R795" t="str">
        <f t="shared" si="132"/>
        <v>insert into MONSTER_GROUP_TRAIT (MONSTER_GROUP, EXPANSION, MONSTER_TRAIT)
values ('Ogre', 'VoD', 'Cave');</v>
      </c>
    </row>
    <row r="796" spans="1:18" x14ac:dyDescent="0.25">
      <c r="A796">
        <v>2</v>
      </c>
      <c r="B796" t="s">
        <v>1340</v>
      </c>
      <c r="C796" t="s">
        <v>70</v>
      </c>
      <c r="D796" t="str">
        <f t="shared" si="133"/>
        <v>monstergroup.manticore.vod</v>
      </c>
      <c r="E796" t="s">
        <v>400</v>
      </c>
      <c r="F796" t="s">
        <v>1324</v>
      </c>
      <c r="G796" t="s">
        <v>1298</v>
      </c>
      <c r="H796" t="s">
        <v>1303</v>
      </c>
      <c r="I796">
        <v>1</v>
      </c>
      <c r="J796">
        <v>1</v>
      </c>
      <c r="K796" t="s">
        <v>1340</v>
      </c>
      <c r="P796" t="str">
        <f t="shared" si="130"/>
        <v>insert into MONSTER_GROUP (NAME, EXPANSION, MESSAGE_CODE, ATTACK_TYPE, MONSTER_SIZE, MASTER, MINION)
values ('Manticore', 'VoD', 'monstergroup.manticore.vod', 'Ranged', 'Huge', 1, 1);</v>
      </c>
      <c r="Q796" t="str">
        <f t="shared" si="131"/>
        <v>insert into MONSTER_GROUP_TRAIT (MONSTER_GROUP, EXPANSION, MONSTER_TRAIT)
values ('Manticore', 'VoD', 'Dark');</v>
      </c>
      <c r="R796" t="str">
        <f t="shared" si="132"/>
        <v>insert into MONSTER_GROUP_TRAIT (MONSTER_GROUP, EXPANSION, MONSTER_TRAIT)
values ('Manticore', 'VoD', 'Wilderness');</v>
      </c>
    </row>
    <row r="797" spans="1:18" x14ac:dyDescent="0.25">
      <c r="A797">
        <v>3</v>
      </c>
      <c r="B797" t="s">
        <v>1369</v>
      </c>
      <c r="C797" t="s">
        <v>70</v>
      </c>
      <c r="D797" t="str">
        <f t="shared" si="133"/>
        <v>monstergroup.troll.vod</v>
      </c>
      <c r="E797" t="s">
        <v>399</v>
      </c>
      <c r="F797" t="s">
        <v>1324</v>
      </c>
      <c r="G797" t="s">
        <v>1302</v>
      </c>
      <c r="H797" t="s">
        <v>1305</v>
      </c>
      <c r="I797">
        <v>1</v>
      </c>
      <c r="J797">
        <v>1</v>
      </c>
      <c r="K797" t="s">
        <v>1369</v>
      </c>
      <c r="P797" t="str">
        <f t="shared" si="130"/>
        <v>insert into MONSTER_GROUP (NAME, EXPANSION, MESSAGE_CODE, ATTACK_TYPE, MONSTER_SIZE, MASTER, MINION)
values ('Troll', 'VoD', 'monstergroup.troll.vod', 'Melee', 'Huge', 1, 1);</v>
      </c>
      <c r="Q797" t="str">
        <f t="shared" si="131"/>
        <v>insert into MONSTER_GROUP_TRAIT (MONSTER_GROUP, EXPANSION, MONSTER_TRAIT)
values ('Troll', 'VoD', 'Mountain');</v>
      </c>
      <c r="R797" t="str">
        <f t="shared" si="132"/>
        <v>insert into MONSTER_GROUP_TRAIT (MONSTER_GROUP, EXPANSION, MONSTER_TRAIT)
values ('Troll', 'VoD', 'Cave');</v>
      </c>
    </row>
    <row r="798" spans="1:18" x14ac:dyDescent="0.25">
      <c r="A798">
        <v>1</v>
      </c>
      <c r="B798" t="s">
        <v>1337</v>
      </c>
      <c r="C798" t="s">
        <v>75</v>
      </c>
      <c r="D798" t="str">
        <f t="shared" si="133"/>
        <v>monstergroup.hellhound.botw</v>
      </c>
      <c r="E798" t="s">
        <v>399</v>
      </c>
      <c r="F798" t="s">
        <v>1307</v>
      </c>
      <c r="G798" t="s">
        <v>1304</v>
      </c>
      <c r="H798" t="s">
        <v>1299</v>
      </c>
      <c r="I798">
        <v>1</v>
      </c>
      <c r="J798">
        <v>3</v>
      </c>
      <c r="K798" t="s">
        <v>1362</v>
      </c>
      <c r="P798" t="str">
        <f t="shared" si="130"/>
        <v>insert into MONSTER_GROUP (NAME, EXPANSION, MESSAGE_CODE, ATTACK_TYPE, MONSTER_SIZE, MASTER, MINION)
values ('Hell Hound', 'BotW', 'monstergroup.hellhound.botw', 'Melee', 'Medium', 1, 3);</v>
      </c>
      <c r="Q798" t="str">
        <f t="shared" si="131"/>
        <v>insert into MONSTER_GROUP_TRAIT (MONSTER_GROUP, EXPANSION, MONSTER_TRAIT)
values ('Hell Hound', 'BotW', 'Cursed');</v>
      </c>
      <c r="R798" t="str">
        <f t="shared" si="132"/>
        <v>insert into MONSTER_GROUP_TRAIT (MONSTER_GROUP, EXPANSION, MONSTER_TRAIT)
values ('Hell Hound', 'BotW', 'Hot');</v>
      </c>
    </row>
    <row r="799" spans="1:18" x14ac:dyDescent="0.25">
      <c r="A799">
        <v>2</v>
      </c>
      <c r="B799" t="s">
        <v>1345</v>
      </c>
      <c r="C799" t="s">
        <v>75</v>
      </c>
      <c r="D799" t="str">
        <f t="shared" si="133"/>
        <v>monstergroup.kobold.botw</v>
      </c>
      <c r="E799" t="s">
        <v>399</v>
      </c>
      <c r="F799" t="s">
        <v>1306</v>
      </c>
      <c r="G799" t="s">
        <v>1300</v>
      </c>
      <c r="H799" t="s">
        <v>1305</v>
      </c>
      <c r="I799">
        <v>3</v>
      </c>
      <c r="J799">
        <v>9</v>
      </c>
      <c r="K799" t="s">
        <v>1345</v>
      </c>
      <c r="P799" t="str">
        <f t="shared" si="130"/>
        <v>insert into MONSTER_GROUP (NAME, EXPANSION, MESSAGE_CODE, ATTACK_TYPE, MONSTER_SIZE, MASTER, MINION)
values ('Kobold', 'BotW', 'monstergroup.kobold.botw', 'Melee', 'Small', 3, 9);</v>
      </c>
      <c r="Q799" t="str">
        <f t="shared" si="131"/>
        <v>insert into MONSTER_GROUP_TRAIT (MONSTER_GROUP, EXPANSION, MONSTER_TRAIT)
values ('Kobold', 'BotW', 'Building');</v>
      </c>
      <c r="R799" t="str">
        <f t="shared" si="132"/>
        <v>insert into MONSTER_GROUP_TRAIT (MONSTER_GROUP, EXPANSION, MONSTER_TRAIT)
values ('Kobold', 'BotW', 'Cave');</v>
      </c>
    </row>
    <row r="800" spans="1:18" x14ac:dyDescent="0.25">
      <c r="A800">
        <v>3</v>
      </c>
      <c r="B800" t="s">
        <v>1368</v>
      </c>
      <c r="C800" t="s">
        <v>75</v>
      </c>
      <c r="D800" t="str">
        <f t="shared" si="133"/>
        <v>monstergroup.deepelf.botw</v>
      </c>
      <c r="E800" t="s">
        <v>399</v>
      </c>
      <c r="F800" t="s">
        <v>1306</v>
      </c>
      <c r="G800" t="s">
        <v>1298</v>
      </c>
      <c r="H800" t="s">
        <v>1305</v>
      </c>
      <c r="I800">
        <v>1</v>
      </c>
      <c r="J800">
        <v>1</v>
      </c>
      <c r="K800" t="s">
        <v>1380</v>
      </c>
      <c r="P800" t="str">
        <f t="shared" si="130"/>
        <v>insert into MONSTER_GROUP (NAME, EXPANSION, MESSAGE_CODE, ATTACK_TYPE, MONSTER_SIZE, MASTER, MINION)
values ('Deep Elf', 'BotW', 'monstergroup.deepelf.botw', 'Melee', 'Small', 1, 1);</v>
      </c>
      <c r="Q800" t="str">
        <f t="shared" si="131"/>
        <v>insert into MONSTER_GROUP_TRAIT (MONSTER_GROUP, EXPANSION, MONSTER_TRAIT)
values ('Deep Elf', 'BotW', 'Dark');</v>
      </c>
      <c r="R800" t="str">
        <f t="shared" si="132"/>
        <v>insert into MONSTER_GROUP_TRAIT (MONSTER_GROUP, EXPANSION, MONSTER_TRAIT)
values ('Deep Elf', 'BotW', 'Cave');</v>
      </c>
    </row>
    <row r="801" spans="1:18" x14ac:dyDescent="0.25">
      <c r="A801">
        <v>1</v>
      </c>
      <c r="B801" t="s">
        <v>1334</v>
      </c>
      <c r="C801" s="4" t="s">
        <v>375</v>
      </c>
      <c r="D801" t="str">
        <f t="shared" si="133"/>
        <v>monstergroup.skeletonarcher.toc</v>
      </c>
      <c r="E801" t="s">
        <v>400</v>
      </c>
      <c r="F801" t="s">
        <v>1306</v>
      </c>
      <c r="G801" t="s">
        <v>1296</v>
      </c>
      <c r="H801" t="s">
        <v>1304</v>
      </c>
      <c r="I801">
        <v>1</v>
      </c>
      <c r="J801">
        <v>4</v>
      </c>
      <c r="K801" t="s">
        <v>1360</v>
      </c>
      <c r="P801" t="str">
        <f t="shared" si="130"/>
        <v>insert into MONSTER_GROUP (NAME, EXPANSION, MESSAGE_CODE, ATTACK_TYPE, MONSTER_SIZE, MASTER, MINION)
values ('Skeleton Archer', 'ToC', 'monstergroup.skeletonarcher.toc', 'Ranged', 'Small', 1, 4);</v>
      </c>
      <c r="Q801" t="str">
        <f t="shared" si="131"/>
        <v>insert into MONSTER_GROUP_TRAIT (MONSTER_GROUP, EXPANSION, MONSTER_TRAIT)
values ('Skeleton Archer', 'ToC', 'Civilized');</v>
      </c>
      <c r="R801" t="str">
        <f t="shared" si="132"/>
        <v>insert into MONSTER_GROUP_TRAIT (MONSTER_GROUP, EXPANSION, MONSTER_TRAIT)
values ('Skeleton Archer', 'ToC', 'Cursed');</v>
      </c>
    </row>
    <row r="802" spans="1:18" x14ac:dyDescent="0.25">
      <c r="A802">
        <v>2</v>
      </c>
      <c r="B802" t="s">
        <v>1344</v>
      </c>
      <c r="C802" s="4" t="s">
        <v>375</v>
      </c>
      <c r="D802" t="str">
        <f t="shared" si="133"/>
        <v>monstergroup.demonlord.toc</v>
      </c>
      <c r="E802" t="s">
        <v>400</v>
      </c>
      <c r="F802" t="s">
        <v>1324</v>
      </c>
      <c r="G802" t="s">
        <v>1304</v>
      </c>
      <c r="H802" t="s">
        <v>1299</v>
      </c>
      <c r="I802">
        <v>1</v>
      </c>
      <c r="J802">
        <v>1</v>
      </c>
      <c r="K802" t="s">
        <v>1364</v>
      </c>
      <c r="P802" t="str">
        <f t="shared" si="130"/>
        <v>insert into MONSTER_GROUP (NAME, EXPANSION, MESSAGE_CODE, ATTACK_TYPE, MONSTER_SIZE, MASTER, MINION)
values ('Demon Lord', 'ToC', 'monstergroup.demonlord.toc', 'Ranged', 'Huge', 1, 1);</v>
      </c>
      <c r="Q802" t="str">
        <f t="shared" si="131"/>
        <v>insert into MONSTER_GROUP_TRAIT (MONSTER_GROUP, EXPANSION, MONSTER_TRAIT)
values ('Demon Lord', 'ToC', 'Cursed');</v>
      </c>
      <c r="R802" t="str">
        <f t="shared" si="132"/>
        <v>insert into MONSTER_GROUP_TRAIT (MONSTER_GROUP, EXPANSION, MONSTER_TRAIT)
values ('Demon Lord', 'ToC', 'Hot');</v>
      </c>
    </row>
    <row r="803" spans="1:18" x14ac:dyDescent="0.25">
      <c r="A803">
        <v>3</v>
      </c>
      <c r="B803" t="s">
        <v>1381</v>
      </c>
      <c r="C803" s="4" t="s">
        <v>375</v>
      </c>
      <c r="D803" t="str">
        <f t="shared" si="133"/>
        <v>monstergroup.crowhag.toc</v>
      </c>
      <c r="E803" t="s">
        <v>400</v>
      </c>
      <c r="F803" t="s">
        <v>1306</v>
      </c>
      <c r="G803" t="s">
        <v>1298</v>
      </c>
      <c r="H803" t="s">
        <v>1296</v>
      </c>
      <c r="I803">
        <v>1</v>
      </c>
      <c r="J803">
        <v>3</v>
      </c>
      <c r="K803" t="s">
        <v>1382</v>
      </c>
      <c r="P803" t="str">
        <f t="shared" si="130"/>
        <v>insert into MONSTER_GROUP (NAME, EXPANSION, MESSAGE_CODE, ATTACK_TYPE, MONSTER_SIZE, MASTER, MINION)
values ('Crow Hag', 'ToC', 'monstergroup.crowhag.toc', 'Ranged', 'Small', 1, 3);</v>
      </c>
      <c r="Q803" t="str">
        <f t="shared" si="131"/>
        <v>insert into MONSTER_GROUP_TRAIT (MONSTER_GROUP, EXPANSION, MONSTER_TRAIT)
values ('Crow Hag', 'ToC', 'Dark');</v>
      </c>
      <c r="R803" t="str">
        <f t="shared" si="132"/>
        <v>insert into MONSTER_GROUP_TRAIT (MONSTER_GROUP, EXPANSION, MONSTER_TRAIT)
values ('Crow Hag', 'ToC', 'Civilized');</v>
      </c>
    </row>
    <row r="804" spans="1:18" x14ac:dyDescent="0.25">
      <c r="A804">
        <v>1</v>
      </c>
      <c r="B804" t="s">
        <v>1341</v>
      </c>
      <c r="C804" s="4" t="s">
        <v>811</v>
      </c>
      <c r="D804" t="str">
        <f t="shared" ref="D804" si="134">LOWER(REPLACE(A$734,SEARCH("_",A$734),1,""))&amp;"."&amp;LOWER(K804)&amp;"."&amp;LOWER(C804)</f>
        <v>monstergroup.naga.sots</v>
      </c>
      <c r="E804" t="s">
        <v>400</v>
      </c>
      <c r="F804" t="s">
        <v>1324</v>
      </c>
      <c r="G804" t="s">
        <v>1301</v>
      </c>
      <c r="H804" t="s">
        <v>1305</v>
      </c>
      <c r="I804">
        <v>1</v>
      </c>
      <c r="J804">
        <v>2</v>
      </c>
      <c r="K804" t="s">
        <v>1341</v>
      </c>
      <c r="P804" t="str">
        <f t="shared" ref="P804" si="135">"insert into "&amp;A$734&amp;" ("&amp;B$734&amp;", "&amp;C$734&amp;", "&amp;D$734&amp;", "&amp;E$734&amp;", "&amp;F$734&amp;", "&amp;I$734&amp;", "&amp;J$734&amp;")
values ('"&amp;B804&amp;"', '"&amp;C804&amp;"', '"&amp;D804&amp;"', '"&amp;E804&amp;"', '"&amp;F804&amp;"', "&amp;I804&amp;", "&amp;J804&amp;");"</f>
        <v>insert into MONSTER_GROUP (NAME, EXPANSION, MESSAGE_CODE, ATTACK_TYPE, MONSTER_SIZE, MASTER, MINION)
values ('Naga', 'SotS', 'monstergroup.naga.sots', 'Ranged', 'Huge', 1, 2);</v>
      </c>
      <c r="Q804" t="str">
        <f t="shared" ref="Q804" si="136">"insert into "&amp;A$734&amp;"_TRAIT ("&amp;A$734&amp;", "&amp;C$734&amp;", MONSTER_TRAIT)
values ('"&amp;B804&amp;"', '"&amp;C804&amp;"', '"&amp;G804&amp;"');"</f>
        <v>insert into MONSTER_GROUP_TRAIT (MONSTER_GROUP, EXPANSION, MONSTER_TRAIT)
values ('Naga', 'SotS', 'Water');</v>
      </c>
      <c r="R804" t="str">
        <f t="shared" ref="R804" si="137">"insert into "&amp;A$734&amp;"_TRAIT ("&amp;A$734&amp;", "&amp;C$734&amp;", MONSTER_TRAIT)
values ('"&amp;B804&amp;"', '"&amp;C804&amp;"', '"&amp;H804&amp;"');"</f>
        <v>insert into MONSTER_GROUP_TRAIT (MONSTER_GROUP, EXPANSION, MONSTER_TRAIT)
values ('Naga', 'SotS', 'Cave');</v>
      </c>
    </row>
    <row r="805" spans="1:18" x14ac:dyDescent="0.25">
      <c r="A805">
        <v>2</v>
      </c>
      <c r="B805" t="s">
        <v>1346</v>
      </c>
      <c r="C805" s="4" t="s">
        <v>811</v>
      </c>
      <c r="D805" t="str">
        <f t="shared" ref="D805:D806" si="138">LOWER(REPLACE(A$734,SEARCH("_",A$734),1,""))&amp;"."&amp;LOWER(K805)&amp;"."&amp;LOWER(C805)</f>
        <v>monstergroup.ferrox.sots</v>
      </c>
      <c r="E805" t="s">
        <v>399</v>
      </c>
      <c r="F805" t="s">
        <v>1306</v>
      </c>
      <c r="G805" t="s">
        <v>1301</v>
      </c>
      <c r="H805" t="s">
        <v>1305</v>
      </c>
      <c r="I805">
        <v>1</v>
      </c>
      <c r="J805">
        <v>3</v>
      </c>
      <c r="K805" t="s">
        <v>1346</v>
      </c>
      <c r="P805" t="str">
        <f t="shared" ref="P805:P806" si="139">"insert into "&amp;A$734&amp;" ("&amp;B$734&amp;", "&amp;C$734&amp;", "&amp;D$734&amp;", "&amp;E$734&amp;", "&amp;F$734&amp;", "&amp;I$734&amp;", "&amp;J$734&amp;")
values ('"&amp;B805&amp;"', '"&amp;C805&amp;"', '"&amp;D805&amp;"', '"&amp;E805&amp;"', '"&amp;F805&amp;"', "&amp;I805&amp;", "&amp;J805&amp;");"</f>
        <v>insert into MONSTER_GROUP (NAME, EXPANSION, MESSAGE_CODE, ATTACK_TYPE, MONSTER_SIZE, MASTER, MINION)
values ('Ferrox', 'SotS', 'monstergroup.ferrox.sots', 'Melee', 'Small', 1, 3);</v>
      </c>
      <c r="Q805" t="str">
        <f t="shared" ref="Q805:Q806" si="140">"insert into "&amp;A$734&amp;"_TRAIT ("&amp;A$734&amp;", "&amp;C$734&amp;", MONSTER_TRAIT)
values ('"&amp;B805&amp;"', '"&amp;C805&amp;"', '"&amp;G805&amp;"');"</f>
        <v>insert into MONSTER_GROUP_TRAIT (MONSTER_GROUP, EXPANSION, MONSTER_TRAIT)
values ('Ferrox', 'SotS', 'Water');</v>
      </c>
      <c r="R805" t="str">
        <f t="shared" ref="R805:R806" si="141">"insert into "&amp;A$734&amp;"_TRAIT ("&amp;A$734&amp;", "&amp;C$734&amp;", MONSTER_TRAIT)
values ('"&amp;B805&amp;"', '"&amp;C805&amp;"', '"&amp;H805&amp;"');"</f>
        <v>insert into MONSTER_GROUP_TRAIT (MONSTER_GROUP, EXPANSION, MONSTER_TRAIT)
values ('Ferrox', 'SotS', 'Cave');</v>
      </c>
    </row>
    <row r="806" spans="1:18" x14ac:dyDescent="0.25">
      <c r="A806">
        <v>3</v>
      </c>
      <c r="B806" t="s">
        <v>1367</v>
      </c>
      <c r="C806" s="4" t="s">
        <v>811</v>
      </c>
      <c r="D806" t="str">
        <f t="shared" si="138"/>
        <v>monstergroup.bloodape.sots</v>
      </c>
      <c r="E806" t="s">
        <v>399</v>
      </c>
      <c r="F806" t="s">
        <v>1307</v>
      </c>
      <c r="G806" t="s">
        <v>1299</v>
      </c>
      <c r="H806" t="s">
        <v>1305</v>
      </c>
      <c r="I806">
        <v>1</v>
      </c>
      <c r="J806">
        <v>2</v>
      </c>
      <c r="K806" t="s">
        <v>1378</v>
      </c>
      <c r="P806" t="str">
        <f t="shared" si="139"/>
        <v>insert into MONSTER_GROUP (NAME, EXPANSION, MESSAGE_CODE, ATTACK_TYPE, MONSTER_SIZE, MASTER, MINION)
values ('Blood Ape', 'SotS', 'monstergroup.bloodape.sots', 'Melee', 'Medium', 1, 2);</v>
      </c>
      <c r="Q806" t="str">
        <f t="shared" si="140"/>
        <v>insert into MONSTER_GROUP_TRAIT (MONSTER_GROUP, EXPANSION, MONSTER_TRAIT)
values ('Blood Ape', 'SotS', 'Hot');</v>
      </c>
      <c r="R806" t="str">
        <f t="shared" si="141"/>
        <v>insert into MONSTER_GROUP_TRAIT (MONSTER_GROUP, EXPANSION, MONSTER_TRAIT)
values ('Blood Ape', 'SotS', 'Cave');</v>
      </c>
    </row>
    <row r="808" spans="1:18" x14ac:dyDescent="0.25">
      <c r="A808" t="s">
        <v>1288</v>
      </c>
      <c r="B808" s="3" t="s">
        <v>1287</v>
      </c>
      <c r="C808" s="3" t="s">
        <v>42</v>
      </c>
      <c r="D808" s="3" t="s">
        <v>1295</v>
      </c>
      <c r="E808" t="s">
        <v>1289</v>
      </c>
      <c r="F808" t="s">
        <v>1290</v>
      </c>
      <c r="G808" t="s">
        <v>1289</v>
      </c>
      <c r="H808" t="s">
        <v>1290</v>
      </c>
      <c r="I808" t="s">
        <v>1289</v>
      </c>
      <c r="J808" t="s">
        <v>1290</v>
      </c>
    </row>
    <row r="809" spans="1:18" x14ac:dyDescent="0.25">
      <c r="B809" t="s">
        <v>1309</v>
      </c>
      <c r="C809" t="s">
        <v>63</v>
      </c>
      <c r="D809">
        <v>2</v>
      </c>
      <c r="E809">
        <v>1</v>
      </c>
      <c r="F809">
        <v>2</v>
      </c>
      <c r="G809">
        <v>1</v>
      </c>
      <c r="H809">
        <v>3</v>
      </c>
      <c r="I809">
        <v>1</v>
      </c>
      <c r="J809">
        <v>4</v>
      </c>
      <c r="K809" t="str">
        <f>"insert into "&amp;A$808&amp;" ("&amp;B$808&amp;", "&amp;C$808&amp;", "&amp;D$808&amp;", "&amp;E$808&amp;", "&amp;F$808&amp;")
values ('"&amp;B809&amp;"', '"&amp;C809&amp;"', "&amp;D809&amp;", "&amp;E809&amp;", "&amp;F809&amp;");"</f>
        <v>insert into MONSTER_COUNT (MONSTER_GROUP, EXPANSION, HEROS, MASTER, MINION)
values ('Goblin Archer', 'D2E', 2, 1, 2);</v>
      </c>
      <c r="L809" t="str">
        <f>"insert into "&amp;A$808&amp;" ("&amp;B$808&amp;", "&amp;C$808&amp;", "&amp;D$808&amp;", "&amp;E$808&amp;", "&amp;F$808&amp;")
values ('"&amp;B809&amp;"', '"&amp;C809&amp;"', "&amp;D809+1&amp;", "&amp;G809&amp;", "&amp;H809&amp;");"</f>
        <v>insert into MONSTER_COUNT (MONSTER_GROUP, EXPANSION, HEROS, MASTER, MINION)
values ('Goblin Archer', 'D2E', 3, 1, 3);</v>
      </c>
      <c r="M809" t="str">
        <f>"insert into "&amp;A$808&amp;" ("&amp;B$808&amp;", "&amp;C$808&amp;", "&amp;D$808&amp;", "&amp;E$808&amp;", "&amp;F$808&amp;")
values ('"&amp;B809&amp;"', '"&amp;C809&amp;"', "&amp;D809+2&amp;", "&amp;I809&amp;", "&amp;J809&amp;");"</f>
        <v>insert into MONSTER_COUNT (MONSTER_GROUP, EXPANSION, HEROS, MASTER, MINION)
values ('Goblin Archer', 'D2E', 4, 1, 4);</v>
      </c>
    </row>
    <row r="810" spans="1:18" x14ac:dyDescent="0.25">
      <c r="B810" t="s">
        <v>1310</v>
      </c>
      <c r="C810" t="s">
        <v>63</v>
      </c>
      <c r="D810">
        <v>2</v>
      </c>
      <c r="E810">
        <v>1</v>
      </c>
      <c r="F810">
        <v>2</v>
      </c>
      <c r="G810">
        <v>1</v>
      </c>
      <c r="H810">
        <v>3</v>
      </c>
      <c r="I810">
        <v>1</v>
      </c>
      <c r="J810">
        <v>4</v>
      </c>
      <c r="K810" t="str">
        <f t="shared" ref="K810:K856" si="142">"insert into "&amp;A$808&amp;" ("&amp;B$808&amp;", "&amp;C$808&amp;", "&amp;D$808&amp;", "&amp;E$808&amp;", "&amp;F$808&amp;")
values ('"&amp;B810&amp;"', '"&amp;C810&amp;"', "&amp;D810&amp;", "&amp;E810&amp;", "&amp;F810&amp;");"</f>
        <v>insert into MONSTER_COUNT (MONSTER_GROUP, EXPANSION, HEROS, MASTER, MINION)
values ('Zombie', 'D2E', 2, 1, 2);</v>
      </c>
      <c r="L810" t="str">
        <f t="shared" ref="L810:L856" si="143">"insert into "&amp;A$808&amp;" ("&amp;B$808&amp;", "&amp;C$808&amp;", "&amp;D$808&amp;", "&amp;E$808&amp;", "&amp;F$808&amp;")
values ('"&amp;B810&amp;"', '"&amp;C810&amp;"', "&amp;D810+1&amp;", "&amp;G810&amp;", "&amp;H810&amp;");"</f>
        <v>insert into MONSTER_COUNT (MONSTER_GROUP, EXPANSION, HEROS, MASTER, MINION)
values ('Zombie', 'D2E', 3, 1, 3);</v>
      </c>
      <c r="M810" t="str">
        <f t="shared" ref="M810:M856" si="144">"insert into "&amp;A$808&amp;" ("&amp;B$808&amp;", "&amp;C$808&amp;", "&amp;D$808&amp;", "&amp;E$808&amp;", "&amp;F$808&amp;")
values ('"&amp;B810&amp;"', '"&amp;C810&amp;"', "&amp;D810+2&amp;", "&amp;I810&amp;", "&amp;J810&amp;");"</f>
        <v>insert into MONSTER_COUNT (MONSTER_GROUP, EXPANSION, HEROS, MASTER, MINION)
values ('Zombie', 'D2E', 4, 1, 4);</v>
      </c>
    </row>
    <row r="811" spans="1:18" x14ac:dyDescent="0.25">
      <c r="B811" t="s">
        <v>1311</v>
      </c>
      <c r="C811" t="s">
        <v>63</v>
      </c>
      <c r="D811">
        <v>2</v>
      </c>
      <c r="E811">
        <v>1</v>
      </c>
      <c r="F811">
        <v>2</v>
      </c>
      <c r="G811">
        <v>1</v>
      </c>
      <c r="H811">
        <v>3</v>
      </c>
      <c r="I811">
        <v>1</v>
      </c>
      <c r="J811">
        <v>4</v>
      </c>
      <c r="K811" t="str">
        <f t="shared" si="142"/>
        <v>insert into MONSTER_COUNT (MONSTER_GROUP, EXPANSION, HEROS, MASTER, MINION)
values ('Cave Spider', 'D2E', 2, 1, 2);</v>
      </c>
      <c r="L811" t="str">
        <f t="shared" si="143"/>
        <v>insert into MONSTER_COUNT (MONSTER_GROUP, EXPANSION, HEROS, MASTER, MINION)
values ('Cave Spider', 'D2E', 3, 1, 3);</v>
      </c>
      <c r="M811" t="str">
        <f t="shared" si="144"/>
        <v>insert into MONSTER_COUNT (MONSTER_GROUP, EXPANSION, HEROS, MASTER, MINION)
values ('Cave Spider', 'D2E', 4, 1, 4);</v>
      </c>
    </row>
    <row r="812" spans="1:18" x14ac:dyDescent="0.25">
      <c r="B812" t="s">
        <v>1313</v>
      </c>
      <c r="C812" t="s">
        <v>63</v>
      </c>
      <c r="D812">
        <v>2</v>
      </c>
      <c r="E812">
        <v>1</v>
      </c>
      <c r="F812">
        <v>1</v>
      </c>
      <c r="G812">
        <v>1</v>
      </c>
      <c r="H812">
        <v>2</v>
      </c>
      <c r="I812">
        <v>1</v>
      </c>
      <c r="J812">
        <v>3</v>
      </c>
      <c r="K812" t="str">
        <f t="shared" si="142"/>
        <v>insert into MONSTER_COUNT (MONSTER_GROUP, EXPANSION, HEROS, MASTER, MINION)
values ('Flesh Moulders', 'D2E', 2, 1, 1);</v>
      </c>
      <c r="L812" t="str">
        <f t="shared" si="143"/>
        <v>insert into MONSTER_COUNT (MONSTER_GROUP, EXPANSION, HEROS, MASTER, MINION)
values ('Flesh Moulders', 'D2E', 3, 1, 2);</v>
      </c>
      <c r="M812" t="str">
        <f t="shared" si="144"/>
        <v>insert into MONSTER_COUNT (MONSTER_GROUP, EXPANSION, HEROS, MASTER, MINION)
values ('Flesh Moulders', 'D2E', 4, 1, 3);</v>
      </c>
    </row>
    <row r="813" spans="1:18" x14ac:dyDescent="0.25">
      <c r="B813" t="s">
        <v>1312</v>
      </c>
      <c r="C813" t="s">
        <v>63</v>
      </c>
      <c r="D813">
        <v>2</v>
      </c>
      <c r="E813">
        <v>1</v>
      </c>
      <c r="F813">
        <v>1</v>
      </c>
      <c r="G813">
        <v>1</v>
      </c>
      <c r="H813">
        <v>2</v>
      </c>
      <c r="I813">
        <v>1</v>
      </c>
      <c r="J813">
        <v>3</v>
      </c>
      <c r="K813" t="str">
        <f t="shared" si="142"/>
        <v>insert into MONSTER_COUNT (MONSTER_GROUP, EXPANSION, HEROS, MASTER, MINION)
values ('Barghest', 'D2E', 2, 1, 1);</v>
      </c>
      <c r="L813" t="str">
        <f t="shared" si="143"/>
        <v>insert into MONSTER_COUNT (MONSTER_GROUP, EXPANSION, HEROS, MASTER, MINION)
values ('Barghest', 'D2E', 3, 1, 2);</v>
      </c>
      <c r="M813" t="str">
        <f t="shared" si="144"/>
        <v>insert into MONSTER_COUNT (MONSTER_GROUP, EXPANSION, HEROS, MASTER, MINION)
values ('Barghest', 'D2E', 4, 1, 3);</v>
      </c>
    </row>
    <row r="814" spans="1:18" x14ac:dyDescent="0.25">
      <c r="B814" t="s">
        <v>1314</v>
      </c>
      <c r="C814" t="s">
        <v>63</v>
      </c>
      <c r="D814">
        <v>2</v>
      </c>
      <c r="E814">
        <v>0</v>
      </c>
      <c r="F814">
        <v>1</v>
      </c>
      <c r="G814">
        <v>1</v>
      </c>
      <c r="H814">
        <v>0</v>
      </c>
      <c r="I814">
        <v>1</v>
      </c>
      <c r="J814">
        <v>1</v>
      </c>
      <c r="K814" t="str">
        <f t="shared" si="142"/>
        <v>insert into MONSTER_COUNT (MONSTER_GROUP, EXPANSION, HEROS, MASTER, MINION)
values ('Ettin', 'D2E', 2, 0, 1);</v>
      </c>
      <c r="L814" t="str">
        <f t="shared" si="143"/>
        <v>insert into MONSTER_COUNT (MONSTER_GROUP, EXPANSION, HEROS, MASTER, MINION)
values ('Ettin', 'D2E', 3, 1, 0);</v>
      </c>
      <c r="M814" t="str">
        <f t="shared" si="144"/>
        <v>insert into MONSTER_COUNT (MONSTER_GROUP, EXPANSION, HEROS, MASTER, MINION)
values ('Ettin', 'D2E', 4, 1, 1);</v>
      </c>
    </row>
    <row r="815" spans="1:18" x14ac:dyDescent="0.25">
      <c r="B815" t="s">
        <v>1315</v>
      </c>
      <c r="C815" t="s">
        <v>63</v>
      </c>
      <c r="D815">
        <v>2</v>
      </c>
      <c r="E815">
        <v>0</v>
      </c>
      <c r="F815">
        <v>1</v>
      </c>
      <c r="G815">
        <v>1</v>
      </c>
      <c r="H815">
        <v>0</v>
      </c>
      <c r="I815">
        <v>1</v>
      </c>
      <c r="J815">
        <v>1</v>
      </c>
      <c r="K815" t="str">
        <f t="shared" si="142"/>
        <v>insert into MONSTER_COUNT (MONSTER_GROUP, EXPANSION, HEROS, MASTER, MINION)
values ('Elemental', 'D2E', 2, 0, 1);</v>
      </c>
      <c r="L815" t="str">
        <f t="shared" si="143"/>
        <v>insert into MONSTER_COUNT (MONSTER_GROUP, EXPANSION, HEROS, MASTER, MINION)
values ('Elemental', 'D2E', 3, 1, 0);</v>
      </c>
      <c r="M815" t="str">
        <f t="shared" si="144"/>
        <v>insert into MONSTER_COUNT (MONSTER_GROUP, EXPANSION, HEROS, MASTER, MINION)
values ('Elemental', 'D2E', 4, 1, 1);</v>
      </c>
    </row>
    <row r="816" spans="1:18" x14ac:dyDescent="0.25">
      <c r="B816" t="s">
        <v>1316</v>
      </c>
      <c r="C816" t="s">
        <v>63</v>
      </c>
      <c r="D816">
        <v>2</v>
      </c>
      <c r="E816">
        <v>0</v>
      </c>
      <c r="F816">
        <v>1</v>
      </c>
      <c r="G816">
        <v>1</v>
      </c>
      <c r="H816">
        <v>0</v>
      </c>
      <c r="I816">
        <v>1</v>
      </c>
      <c r="J816">
        <v>1</v>
      </c>
      <c r="K816" t="str">
        <f t="shared" si="142"/>
        <v>insert into MONSTER_COUNT (MONSTER_GROUP, EXPANSION, HEROS, MASTER, MINION)
values ('Merriod', 'D2E', 2, 0, 1);</v>
      </c>
      <c r="L816" t="str">
        <f t="shared" si="143"/>
        <v>insert into MONSTER_COUNT (MONSTER_GROUP, EXPANSION, HEROS, MASTER, MINION)
values ('Merriod', 'D2E', 3, 1, 0);</v>
      </c>
      <c r="M816" t="str">
        <f t="shared" si="144"/>
        <v>insert into MONSTER_COUNT (MONSTER_GROUP, EXPANSION, HEROS, MASTER, MINION)
values ('Merriod', 'D2E', 4, 1, 1);</v>
      </c>
    </row>
    <row r="817" spans="2:13" x14ac:dyDescent="0.25">
      <c r="B817" t="s">
        <v>1317</v>
      </c>
      <c r="C817" t="s">
        <v>63</v>
      </c>
      <c r="D817">
        <v>2</v>
      </c>
      <c r="E817">
        <v>0</v>
      </c>
      <c r="F817">
        <v>1</v>
      </c>
      <c r="G817">
        <v>1</v>
      </c>
      <c r="H817">
        <v>0</v>
      </c>
      <c r="I817">
        <v>1</v>
      </c>
      <c r="J817">
        <v>1</v>
      </c>
      <c r="K817" t="str">
        <f t="shared" si="142"/>
        <v>insert into MONSTER_COUNT (MONSTER_GROUP, EXPANSION, HEROS, MASTER, MINION)
values ('Shadow Dragon', 'D2E', 2, 0, 1);</v>
      </c>
      <c r="L817" t="str">
        <f t="shared" si="143"/>
        <v>insert into MONSTER_COUNT (MONSTER_GROUP, EXPANSION, HEROS, MASTER, MINION)
values ('Shadow Dragon', 'D2E', 3, 1, 0);</v>
      </c>
      <c r="M817" t="str">
        <f t="shared" si="144"/>
        <v>insert into MONSTER_COUNT (MONSTER_GROUP, EXPANSION, HEROS, MASTER, MINION)
values ('Shadow Dragon', 'D2E', 4, 1, 1);</v>
      </c>
    </row>
    <row r="818" spans="2:13" x14ac:dyDescent="0.25">
      <c r="B818" t="s">
        <v>1318</v>
      </c>
      <c r="C818" t="s">
        <v>71</v>
      </c>
      <c r="D818">
        <v>2</v>
      </c>
      <c r="E818">
        <v>1</v>
      </c>
      <c r="F818">
        <v>2</v>
      </c>
      <c r="G818">
        <v>1</v>
      </c>
      <c r="H818">
        <v>3</v>
      </c>
      <c r="I818">
        <v>2</v>
      </c>
      <c r="J818">
        <v>3</v>
      </c>
      <c r="K818" t="str">
        <f t="shared" si="142"/>
        <v>insert into MONSTER_COUNT (MONSTER_GROUP, EXPANSION, HEROS, MASTER, MINION)
values ('Fire Imp', 'LotW', 2, 1, 2);</v>
      </c>
      <c r="L818" t="str">
        <f t="shared" si="143"/>
        <v>insert into MONSTER_COUNT (MONSTER_GROUP, EXPANSION, HEROS, MASTER, MINION)
values ('Fire Imp', 'LotW', 3, 1, 3);</v>
      </c>
      <c r="M818" t="str">
        <f t="shared" si="144"/>
        <v>insert into MONSTER_COUNT (MONSTER_GROUP, EXPANSION, HEROS, MASTER, MINION)
values ('Fire Imp', 'LotW', 4, 2, 3);</v>
      </c>
    </row>
    <row r="819" spans="2:13" x14ac:dyDescent="0.25">
      <c r="B819" t="s">
        <v>1319</v>
      </c>
      <c r="C819" t="s">
        <v>71</v>
      </c>
      <c r="D819">
        <v>2</v>
      </c>
      <c r="E819">
        <v>1</v>
      </c>
      <c r="F819">
        <v>0</v>
      </c>
      <c r="G819">
        <v>1</v>
      </c>
      <c r="H819">
        <v>1</v>
      </c>
      <c r="I819">
        <v>1</v>
      </c>
      <c r="J819">
        <v>2</v>
      </c>
      <c r="K819" t="str">
        <f t="shared" si="142"/>
        <v>insert into MONSTER_COUNT (MONSTER_GROUP, EXPANSION, HEROS, MASTER, MINION)
values ('Hybrid Sentinel', 'LotW', 2, 1, 0);</v>
      </c>
      <c r="L819" t="str">
        <f t="shared" si="143"/>
        <v>insert into MONSTER_COUNT (MONSTER_GROUP, EXPANSION, HEROS, MASTER, MINION)
values ('Hybrid Sentinel', 'LotW', 3, 1, 1);</v>
      </c>
      <c r="M819" t="str">
        <f t="shared" si="144"/>
        <v>insert into MONSTER_COUNT (MONSTER_GROUP, EXPANSION, HEROS, MASTER, MINION)
values ('Hybrid Sentinel', 'LotW', 4, 1, 2);</v>
      </c>
    </row>
    <row r="820" spans="2:13" x14ac:dyDescent="0.25">
      <c r="B820" t="s">
        <v>1320</v>
      </c>
      <c r="C820" t="s">
        <v>64</v>
      </c>
      <c r="D820">
        <v>2</v>
      </c>
      <c r="E820">
        <v>1</v>
      </c>
      <c r="F820">
        <v>1</v>
      </c>
      <c r="G820">
        <v>1</v>
      </c>
      <c r="H820">
        <v>2</v>
      </c>
      <c r="I820">
        <v>1</v>
      </c>
      <c r="J820">
        <v>3</v>
      </c>
      <c r="K820" t="str">
        <f t="shared" si="142"/>
        <v>insert into MONSTER_COUNT (MONSTER_GROUP, EXPANSION, HEROS, MASTER, MINION)
values ('Goblin Witcher', 'LoR', 2, 1, 1);</v>
      </c>
      <c r="L820" t="str">
        <f t="shared" si="143"/>
        <v>insert into MONSTER_COUNT (MONSTER_GROUP, EXPANSION, HEROS, MASTER, MINION)
values ('Goblin Witcher', 'LoR', 3, 1, 2);</v>
      </c>
      <c r="M820" t="str">
        <f t="shared" si="144"/>
        <v>insert into MONSTER_COUNT (MONSTER_GROUP, EXPANSION, HEROS, MASTER, MINION)
values ('Goblin Witcher', 'LoR', 4, 1, 3);</v>
      </c>
    </row>
    <row r="821" spans="2:13" x14ac:dyDescent="0.25">
      <c r="B821" t="s">
        <v>1321</v>
      </c>
      <c r="C821" t="s">
        <v>64</v>
      </c>
      <c r="D821">
        <v>2</v>
      </c>
      <c r="E821">
        <v>0</v>
      </c>
      <c r="F821">
        <v>2</v>
      </c>
      <c r="G821">
        <v>1</v>
      </c>
      <c r="H821">
        <v>2</v>
      </c>
      <c r="I821">
        <v>1</v>
      </c>
      <c r="J821">
        <v>3</v>
      </c>
      <c r="K821" t="str">
        <f t="shared" si="142"/>
        <v>insert into MONSTER_COUNT (MONSTER_GROUP, EXPANSION, HEROS, MASTER, MINION)
values ('Volucrix Reaver', 'LoR', 2, 0, 2);</v>
      </c>
      <c r="L821" t="str">
        <f t="shared" si="143"/>
        <v>insert into MONSTER_COUNT (MONSTER_GROUP, EXPANSION, HEROS, MASTER, MINION)
values ('Volucrix Reaver', 'LoR', 3, 1, 2);</v>
      </c>
      <c r="M821" t="str">
        <f t="shared" si="144"/>
        <v>insert into MONSTER_COUNT (MONSTER_GROUP, EXPANSION, HEROS, MASTER, MINION)
values ('Volucrix Reaver', 'LoR', 4, 1, 3);</v>
      </c>
    </row>
    <row r="822" spans="2:13" x14ac:dyDescent="0.25">
      <c r="B822" t="s">
        <v>1322</v>
      </c>
      <c r="C822" t="s">
        <v>64</v>
      </c>
      <c r="D822">
        <v>2</v>
      </c>
      <c r="E822">
        <v>0</v>
      </c>
      <c r="F822">
        <v>1</v>
      </c>
      <c r="G822">
        <v>1</v>
      </c>
      <c r="H822">
        <v>0</v>
      </c>
      <c r="I822">
        <v>1</v>
      </c>
      <c r="J822">
        <v>1</v>
      </c>
      <c r="K822" t="str">
        <f t="shared" si="142"/>
        <v>insert into MONSTER_COUNT (MONSTER_GROUP, EXPANSION, HEROS, MASTER, MINION)
values ('Arachyura', 'LoR', 2, 0, 1);</v>
      </c>
      <c r="L822" t="str">
        <f t="shared" si="143"/>
        <v>insert into MONSTER_COUNT (MONSTER_GROUP, EXPANSION, HEROS, MASTER, MINION)
values ('Arachyura', 'LoR', 3, 1, 0);</v>
      </c>
      <c r="M822" t="str">
        <f t="shared" si="144"/>
        <v>insert into MONSTER_COUNT (MONSTER_GROUP, EXPANSION, HEROS, MASTER, MINION)
values ('Arachyura', 'LoR', 4, 1, 1);</v>
      </c>
    </row>
    <row r="823" spans="2:13" x14ac:dyDescent="0.25">
      <c r="B823" t="s">
        <v>1323</v>
      </c>
      <c r="C823" t="s">
        <v>64</v>
      </c>
      <c r="D823">
        <v>2</v>
      </c>
      <c r="E823">
        <v>1</v>
      </c>
      <c r="F823">
        <v>0</v>
      </c>
      <c r="G823">
        <v>1</v>
      </c>
      <c r="H823">
        <v>1</v>
      </c>
      <c r="I823">
        <v>1</v>
      </c>
      <c r="J823">
        <v>2</v>
      </c>
      <c r="K823" t="str">
        <f t="shared" si="142"/>
        <v>insert into MONSTER_COUNT (MONSTER_GROUP, EXPANSION, HEROS, MASTER, MINION)
values ('Carrion Drake', 'LoR', 2, 1, 0);</v>
      </c>
      <c r="L823" t="str">
        <f t="shared" si="143"/>
        <v>insert into MONSTER_COUNT (MONSTER_GROUP, EXPANSION, HEROS, MASTER, MINION)
values ('Carrion Drake', 'LoR', 3, 1, 1);</v>
      </c>
      <c r="M823" t="str">
        <f t="shared" si="144"/>
        <v>insert into MONSTER_COUNT (MONSTER_GROUP, EXPANSION, HEROS, MASTER, MINION)
values ('Carrion Drake', 'LoR', 4, 1, 2);</v>
      </c>
    </row>
    <row r="824" spans="2:13" x14ac:dyDescent="0.25">
      <c r="B824" t="s">
        <v>1325</v>
      </c>
      <c r="C824" t="s">
        <v>72</v>
      </c>
      <c r="D824">
        <v>2</v>
      </c>
      <c r="E824">
        <v>1</v>
      </c>
      <c r="F824">
        <v>1</v>
      </c>
      <c r="G824">
        <v>1</v>
      </c>
      <c r="H824">
        <v>2</v>
      </c>
      <c r="I824">
        <v>1</v>
      </c>
      <c r="J824">
        <v>3</v>
      </c>
      <c r="K824" t="str">
        <f t="shared" si="142"/>
        <v>insert into MONSTER_COUNT (MONSTER_GROUP, EXPANSION, HEROS, MASTER, MINION)
values ('Harpy', 'TT', 2, 1, 1);</v>
      </c>
      <c r="L824" t="str">
        <f t="shared" si="143"/>
        <v>insert into MONSTER_COUNT (MONSTER_GROUP, EXPANSION, HEROS, MASTER, MINION)
values ('Harpy', 'TT', 3, 1, 2);</v>
      </c>
      <c r="M824" t="str">
        <f t="shared" si="144"/>
        <v>insert into MONSTER_COUNT (MONSTER_GROUP, EXPANSION, HEROS, MASTER, MINION)
values ('Harpy', 'TT', 4, 1, 3);</v>
      </c>
    </row>
    <row r="825" spans="2:13" x14ac:dyDescent="0.25">
      <c r="B825" t="s">
        <v>1326</v>
      </c>
      <c r="C825" t="s">
        <v>72</v>
      </c>
      <c r="D825">
        <v>2</v>
      </c>
      <c r="E825">
        <v>1</v>
      </c>
      <c r="F825">
        <v>0</v>
      </c>
      <c r="G825">
        <v>1</v>
      </c>
      <c r="H825">
        <v>1</v>
      </c>
      <c r="I825">
        <v>1</v>
      </c>
      <c r="J825">
        <v>2</v>
      </c>
      <c r="K825" t="str">
        <f t="shared" si="142"/>
        <v>insert into MONSTER_COUNT (MONSTER_GROUP, EXPANSION, HEROS, MASTER, MINION)
values ('Plague Worm', 'TT', 2, 1, 0);</v>
      </c>
      <c r="L825" t="str">
        <f t="shared" si="143"/>
        <v>insert into MONSTER_COUNT (MONSTER_GROUP, EXPANSION, HEROS, MASTER, MINION)
values ('Plague Worm', 'TT', 3, 1, 1);</v>
      </c>
      <c r="M825" t="str">
        <f t="shared" si="144"/>
        <v>insert into MONSTER_COUNT (MONSTER_GROUP, EXPANSION, HEROS, MASTER, MINION)
values ('Plague Worm', 'TT', 4, 1, 2);</v>
      </c>
    </row>
    <row r="826" spans="2:13" x14ac:dyDescent="0.25">
      <c r="B826" t="s">
        <v>1327</v>
      </c>
      <c r="C826" t="s">
        <v>66</v>
      </c>
      <c r="D826">
        <v>2</v>
      </c>
      <c r="E826">
        <v>0</v>
      </c>
      <c r="F826">
        <v>2</v>
      </c>
      <c r="G826">
        <v>1</v>
      </c>
      <c r="H826">
        <v>2</v>
      </c>
      <c r="I826">
        <v>1</v>
      </c>
      <c r="J826">
        <v>3</v>
      </c>
      <c r="K826" t="str">
        <f t="shared" si="142"/>
        <v>insert into MONSTER_COUNT (MONSTER_GROUP, EXPANSION, HEROS, MASTER, MINION)
values ('Rat Swarm', 'SoN', 2, 0, 2);</v>
      </c>
      <c r="L826" t="str">
        <f t="shared" si="143"/>
        <v>insert into MONSTER_COUNT (MONSTER_GROUP, EXPANSION, HEROS, MASTER, MINION)
values ('Rat Swarm', 'SoN', 3, 1, 2);</v>
      </c>
      <c r="M826" t="str">
        <f t="shared" si="144"/>
        <v>insert into MONSTER_COUNT (MONSTER_GROUP, EXPANSION, HEROS, MASTER, MINION)
values ('Rat Swarm', 'SoN', 4, 1, 3);</v>
      </c>
    </row>
    <row r="827" spans="2:13" x14ac:dyDescent="0.25">
      <c r="B827" t="s">
        <v>1328</v>
      </c>
      <c r="C827" t="s">
        <v>66</v>
      </c>
      <c r="D827">
        <v>2</v>
      </c>
      <c r="E827">
        <v>1</v>
      </c>
      <c r="F827">
        <v>1</v>
      </c>
      <c r="G827">
        <v>1</v>
      </c>
      <c r="H827">
        <v>2</v>
      </c>
      <c r="I827">
        <v>1</v>
      </c>
      <c r="J827">
        <v>3</v>
      </c>
      <c r="K827" t="str">
        <f t="shared" si="142"/>
        <v>insert into MONSTER_COUNT (MONSTER_GROUP, EXPANSION, HEROS, MASTER, MINION)
values ('Changelin', 'SoN', 2, 1, 1);</v>
      </c>
      <c r="L827" t="str">
        <f t="shared" si="143"/>
        <v>insert into MONSTER_COUNT (MONSTER_GROUP, EXPANSION, HEROS, MASTER, MINION)
values ('Changelin', 'SoN', 3, 1, 2);</v>
      </c>
      <c r="M827" t="str">
        <f t="shared" si="144"/>
        <v>insert into MONSTER_COUNT (MONSTER_GROUP, EXPANSION, HEROS, MASTER, MINION)
values ('Changelin', 'SoN', 4, 1, 3);</v>
      </c>
    </row>
    <row r="828" spans="2:13" x14ac:dyDescent="0.25">
      <c r="B828" t="s">
        <v>1329</v>
      </c>
      <c r="C828" t="s">
        <v>66</v>
      </c>
      <c r="D828">
        <v>2</v>
      </c>
      <c r="E828">
        <v>0</v>
      </c>
      <c r="F828">
        <v>1</v>
      </c>
      <c r="G828">
        <v>1</v>
      </c>
      <c r="H828">
        <v>0</v>
      </c>
      <c r="I828">
        <v>1</v>
      </c>
      <c r="J828">
        <v>1</v>
      </c>
      <c r="K828" t="str">
        <f t="shared" si="142"/>
        <v>insert into MONSTER_COUNT (MONSTER_GROUP, EXPANSION, HEROS, MASTER, MINION)
values ('Ironbound', 'SoN', 2, 0, 1);</v>
      </c>
      <c r="L828" t="str">
        <f t="shared" si="143"/>
        <v>insert into MONSTER_COUNT (MONSTER_GROUP, EXPANSION, HEROS, MASTER, MINION)
values ('Ironbound', 'SoN', 3, 1, 0);</v>
      </c>
      <c r="M828" t="str">
        <f t="shared" si="144"/>
        <v>insert into MONSTER_COUNT (MONSTER_GROUP, EXPANSION, HEROS, MASTER, MINION)
values ('Ironbound', 'SoN', 4, 1, 1);</v>
      </c>
    </row>
    <row r="829" spans="2:13" x14ac:dyDescent="0.25">
      <c r="B829" t="s">
        <v>1330</v>
      </c>
      <c r="C829" t="s">
        <v>66</v>
      </c>
      <c r="D829">
        <v>2</v>
      </c>
      <c r="E829">
        <v>0</v>
      </c>
      <c r="F829">
        <v>1</v>
      </c>
      <c r="G829">
        <v>1</v>
      </c>
      <c r="H829">
        <v>0</v>
      </c>
      <c r="I829">
        <v>1</v>
      </c>
      <c r="J829">
        <v>1</v>
      </c>
      <c r="K829" t="str">
        <f t="shared" si="142"/>
        <v>insert into MONSTER_COUNT (MONSTER_GROUP, EXPANSION, HEROS, MASTER, MINION)
values ('Ynfernael Hulk', 'SoN', 2, 0, 1);</v>
      </c>
      <c r="L829" t="str">
        <f t="shared" si="143"/>
        <v>insert into MONSTER_COUNT (MONSTER_GROUP, EXPANSION, HEROS, MASTER, MINION)
values ('Ynfernael Hulk', 'SoN', 3, 1, 0);</v>
      </c>
      <c r="M829" t="str">
        <f t="shared" si="144"/>
        <v>insert into MONSTER_COUNT (MONSTER_GROUP, EXPANSION, HEROS, MASTER, MINION)
values ('Ynfernael Hulk', 'SoN', 4, 1, 1);</v>
      </c>
    </row>
    <row r="830" spans="2:13" x14ac:dyDescent="0.25">
      <c r="B830" t="s">
        <v>1331</v>
      </c>
      <c r="C830" t="s">
        <v>67</v>
      </c>
      <c r="D830">
        <v>2</v>
      </c>
      <c r="E830">
        <v>1</v>
      </c>
      <c r="F830">
        <v>2</v>
      </c>
      <c r="G830">
        <v>1</v>
      </c>
      <c r="H830">
        <v>3</v>
      </c>
      <c r="I830">
        <v>1</v>
      </c>
      <c r="J830">
        <v>4</v>
      </c>
      <c r="K830" t="str">
        <f t="shared" si="142"/>
        <v>insert into MONSTER_COUNT (MONSTER_GROUP, EXPANSION, HEROS, MASTER, MINION)
values ('Bandit', 'MoR', 2, 1, 2);</v>
      </c>
      <c r="L830" t="str">
        <f t="shared" si="143"/>
        <v>insert into MONSTER_COUNT (MONSTER_GROUP, EXPANSION, HEROS, MASTER, MINION)
values ('Bandit', 'MoR', 3, 1, 3);</v>
      </c>
      <c r="M830" t="str">
        <f t="shared" si="144"/>
        <v>insert into MONSTER_COUNT (MONSTER_GROUP, EXPANSION, HEROS, MASTER, MINION)
values ('Bandit', 'MoR', 4, 1, 4);</v>
      </c>
    </row>
    <row r="831" spans="2:13" x14ac:dyDescent="0.25">
      <c r="B831" t="s">
        <v>1332</v>
      </c>
      <c r="C831" t="s">
        <v>67</v>
      </c>
      <c r="D831">
        <v>2</v>
      </c>
      <c r="E831">
        <v>1</v>
      </c>
      <c r="F831">
        <v>0</v>
      </c>
      <c r="G831">
        <v>1</v>
      </c>
      <c r="H831">
        <v>1</v>
      </c>
      <c r="I831">
        <v>1</v>
      </c>
      <c r="J831">
        <v>2</v>
      </c>
      <c r="K831" t="str">
        <f t="shared" si="142"/>
        <v>insert into MONSTER_COUNT (MONSTER_GROUP, EXPANSION, HEROS, MASTER, MINION)
values ('Wraith', 'MoR', 2, 1, 0);</v>
      </c>
      <c r="L831" t="str">
        <f t="shared" si="143"/>
        <v>insert into MONSTER_COUNT (MONSTER_GROUP, EXPANSION, HEROS, MASTER, MINION)
values ('Wraith', 'MoR', 3, 1, 1);</v>
      </c>
      <c r="M831" t="str">
        <f t="shared" si="144"/>
        <v>insert into MONSTER_COUNT (MONSTER_GROUP, EXPANSION, HEROS, MASTER, MINION)
values ('Wraith', 'MoR', 4, 1, 2);</v>
      </c>
    </row>
    <row r="832" spans="2:13" x14ac:dyDescent="0.25">
      <c r="B832" t="s">
        <v>1333</v>
      </c>
      <c r="C832" t="s">
        <v>65</v>
      </c>
      <c r="D832">
        <v>2</v>
      </c>
      <c r="E832">
        <v>1</v>
      </c>
      <c r="F832">
        <v>1</v>
      </c>
      <c r="G832">
        <v>1</v>
      </c>
      <c r="H832">
        <v>2</v>
      </c>
      <c r="I832">
        <v>1</v>
      </c>
      <c r="J832">
        <v>3</v>
      </c>
      <c r="K832" t="str">
        <f t="shared" si="142"/>
        <v>insert into MONSTER_COUNT (MONSTER_GROUP, EXPANSION, HEROS, MASTER, MINION)
values ('Beastman', 'DCK', 2, 1, 1);</v>
      </c>
      <c r="L832" t="str">
        <f t="shared" si="143"/>
        <v>insert into MONSTER_COUNT (MONSTER_GROUP, EXPANSION, HEROS, MASTER, MINION)
values ('Beastman', 'DCK', 3, 1, 2);</v>
      </c>
      <c r="M832" t="str">
        <f t="shared" si="144"/>
        <v>insert into MONSTER_COUNT (MONSTER_GROUP, EXPANSION, HEROS, MASTER, MINION)
values ('Beastman', 'DCK', 4, 1, 3);</v>
      </c>
    </row>
    <row r="833" spans="2:13" x14ac:dyDescent="0.25">
      <c r="B833" t="s">
        <v>1334</v>
      </c>
      <c r="C833" t="s">
        <v>65</v>
      </c>
      <c r="D833">
        <v>2</v>
      </c>
      <c r="E833">
        <v>1</v>
      </c>
      <c r="F833">
        <v>2</v>
      </c>
      <c r="G833">
        <v>1</v>
      </c>
      <c r="H833">
        <v>3</v>
      </c>
      <c r="I833">
        <v>1</v>
      </c>
      <c r="J833">
        <v>4</v>
      </c>
      <c r="K833" t="str">
        <f t="shared" si="142"/>
        <v>insert into MONSTER_COUNT (MONSTER_GROUP, EXPANSION, HEROS, MASTER, MINION)
values ('Skeleton Archer', 'DCK', 2, 1, 2);</v>
      </c>
      <c r="L833" t="str">
        <f t="shared" si="143"/>
        <v>insert into MONSTER_COUNT (MONSTER_GROUP, EXPANSION, HEROS, MASTER, MINION)
values ('Skeleton Archer', 'DCK', 3, 1, 3);</v>
      </c>
      <c r="M833" t="str">
        <f t="shared" si="144"/>
        <v>insert into MONSTER_COUNT (MONSTER_GROUP, EXPANSION, HEROS, MASTER, MINION)
values ('Skeleton Archer', 'DCK', 4, 1, 4);</v>
      </c>
    </row>
    <row r="834" spans="2:13" x14ac:dyDescent="0.25">
      <c r="B834" t="s">
        <v>1335</v>
      </c>
      <c r="C834" t="s">
        <v>65</v>
      </c>
      <c r="D834">
        <v>2</v>
      </c>
      <c r="E834">
        <v>1</v>
      </c>
      <c r="F834">
        <v>0</v>
      </c>
      <c r="G834">
        <v>1</v>
      </c>
      <c r="H834">
        <v>1</v>
      </c>
      <c r="I834">
        <v>1</v>
      </c>
      <c r="J834">
        <v>2</v>
      </c>
      <c r="K834" t="str">
        <f t="shared" si="142"/>
        <v>insert into MONSTER_COUNT (MONSTER_GROUP, EXPANSION, HEROS, MASTER, MINION)
values ('Bane Spider', 'DCK', 2, 1, 0);</v>
      </c>
      <c r="L834" t="str">
        <f t="shared" si="143"/>
        <v>insert into MONSTER_COUNT (MONSTER_GROUP, EXPANSION, HEROS, MASTER, MINION)
values ('Bane Spider', 'DCK', 3, 1, 1);</v>
      </c>
      <c r="M834" t="str">
        <f t="shared" si="144"/>
        <v>insert into MONSTER_COUNT (MONSTER_GROUP, EXPANSION, HEROS, MASTER, MINION)
values ('Bane Spider', 'DCK', 4, 1, 2);</v>
      </c>
    </row>
    <row r="835" spans="2:13" x14ac:dyDescent="0.25">
      <c r="B835" t="s">
        <v>1336</v>
      </c>
      <c r="C835" t="s">
        <v>65</v>
      </c>
      <c r="D835">
        <v>2</v>
      </c>
      <c r="E835">
        <v>1</v>
      </c>
      <c r="F835">
        <v>1</v>
      </c>
      <c r="G835">
        <v>1</v>
      </c>
      <c r="H835">
        <v>2</v>
      </c>
      <c r="I835">
        <v>1</v>
      </c>
      <c r="J835">
        <v>3</v>
      </c>
      <c r="K835" t="str">
        <f t="shared" si="142"/>
        <v>insert into MONSTER_COUNT (MONSTER_GROUP, EXPANSION, HEROS, MASTER, MINION)
values ('Razorwing', 'DCK', 2, 1, 1);</v>
      </c>
      <c r="L835" t="str">
        <f t="shared" si="143"/>
        <v>insert into MONSTER_COUNT (MONSTER_GROUP, EXPANSION, HEROS, MASTER, MINION)
values ('Razorwing', 'DCK', 3, 1, 2);</v>
      </c>
      <c r="M835" t="str">
        <f t="shared" si="144"/>
        <v>insert into MONSTER_COUNT (MONSTER_GROUP, EXPANSION, HEROS, MASTER, MINION)
values ('Razorwing', 'DCK', 4, 1, 3);</v>
      </c>
    </row>
    <row r="836" spans="2:13" x14ac:dyDescent="0.25">
      <c r="B836" t="s">
        <v>1337</v>
      </c>
      <c r="C836" t="s">
        <v>65</v>
      </c>
      <c r="D836">
        <v>2</v>
      </c>
      <c r="E836">
        <v>1</v>
      </c>
      <c r="F836">
        <v>2</v>
      </c>
      <c r="G836">
        <v>1</v>
      </c>
      <c r="H836">
        <v>2</v>
      </c>
      <c r="I836">
        <v>1</v>
      </c>
      <c r="J836">
        <v>3</v>
      </c>
      <c r="K836" t="str">
        <f t="shared" si="142"/>
        <v>insert into MONSTER_COUNT (MONSTER_GROUP, EXPANSION, HEROS, MASTER, MINION)
values ('Hell Hound', 'DCK', 2, 1, 2);</v>
      </c>
      <c r="L836" t="str">
        <f t="shared" si="143"/>
        <v>insert into MONSTER_COUNT (MONSTER_GROUP, EXPANSION, HEROS, MASTER, MINION)
values ('Hell Hound', 'DCK', 3, 1, 2);</v>
      </c>
      <c r="M836" t="str">
        <f t="shared" si="144"/>
        <v>insert into MONSTER_COUNT (MONSTER_GROUP, EXPANSION, HEROS, MASTER, MINION)
values ('Hell Hound', 'DCK', 4, 1, 3);</v>
      </c>
    </row>
    <row r="837" spans="2:13" x14ac:dyDescent="0.25">
      <c r="B837" t="s">
        <v>1338</v>
      </c>
      <c r="C837" t="s">
        <v>65</v>
      </c>
      <c r="D837">
        <v>2</v>
      </c>
      <c r="E837">
        <v>1</v>
      </c>
      <c r="F837">
        <v>1</v>
      </c>
      <c r="G837">
        <v>1</v>
      </c>
      <c r="H837">
        <v>2</v>
      </c>
      <c r="I837">
        <v>1</v>
      </c>
      <c r="J837">
        <v>3</v>
      </c>
      <c r="K837" t="str">
        <f t="shared" si="142"/>
        <v>insert into MONSTER_COUNT (MONSTER_GROUP, EXPANSION, HEROS, MASTER, MINION)
values ('Sorcerer', 'DCK', 2, 1, 1);</v>
      </c>
      <c r="L837" t="str">
        <f t="shared" si="143"/>
        <v>insert into MONSTER_COUNT (MONSTER_GROUP, EXPANSION, HEROS, MASTER, MINION)
values ('Sorcerer', 'DCK', 3, 1, 2);</v>
      </c>
      <c r="M837" t="str">
        <f t="shared" si="144"/>
        <v>insert into MONSTER_COUNT (MONSTER_GROUP, EXPANSION, HEROS, MASTER, MINION)
values ('Sorcerer', 'DCK', 4, 1, 3);</v>
      </c>
    </row>
    <row r="838" spans="2:13" x14ac:dyDescent="0.25">
      <c r="B838" t="s">
        <v>1339</v>
      </c>
      <c r="C838" t="s">
        <v>65</v>
      </c>
      <c r="D838">
        <v>2</v>
      </c>
      <c r="E838">
        <v>0</v>
      </c>
      <c r="F838">
        <v>1</v>
      </c>
      <c r="G838">
        <v>1</v>
      </c>
      <c r="H838">
        <v>0</v>
      </c>
      <c r="I838">
        <v>1</v>
      </c>
      <c r="J838">
        <v>1</v>
      </c>
      <c r="K838" t="str">
        <f t="shared" si="142"/>
        <v>insert into MONSTER_COUNT (MONSTER_GROUP, EXPANSION, HEROS, MASTER, MINION)
values ('Ogre', 'DCK', 2, 0, 1);</v>
      </c>
      <c r="L838" t="str">
        <f t="shared" si="143"/>
        <v>insert into MONSTER_COUNT (MONSTER_GROUP, EXPANSION, HEROS, MASTER, MINION)
values ('Ogre', 'DCK', 3, 1, 0);</v>
      </c>
      <c r="M838" t="str">
        <f t="shared" si="144"/>
        <v>insert into MONSTER_COUNT (MONSTER_GROUP, EXPANSION, HEROS, MASTER, MINION)
values ('Ogre', 'DCK', 4, 1, 1);</v>
      </c>
    </row>
    <row r="839" spans="2:13" x14ac:dyDescent="0.25">
      <c r="B839" t="s">
        <v>1340</v>
      </c>
      <c r="C839" t="s">
        <v>65</v>
      </c>
      <c r="D839">
        <v>2</v>
      </c>
      <c r="E839">
        <v>0</v>
      </c>
      <c r="F839">
        <v>1</v>
      </c>
      <c r="G839">
        <v>1</v>
      </c>
      <c r="H839">
        <v>0</v>
      </c>
      <c r="I839">
        <v>1</v>
      </c>
      <c r="J839">
        <v>1</v>
      </c>
      <c r="K839" t="str">
        <f t="shared" si="142"/>
        <v>insert into MONSTER_COUNT (MONSTER_GROUP, EXPANSION, HEROS, MASTER, MINION)
values ('Manticore', 'DCK', 2, 0, 1);</v>
      </c>
      <c r="L839" t="str">
        <f t="shared" si="143"/>
        <v>insert into MONSTER_COUNT (MONSTER_GROUP, EXPANSION, HEROS, MASTER, MINION)
values ('Manticore', 'DCK', 3, 1, 0);</v>
      </c>
      <c r="M839" t="str">
        <f t="shared" si="144"/>
        <v>insert into MONSTER_COUNT (MONSTER_GROUP, EXPANSION, HEROS, MASTER, MINION)
values ('Manticore', 'DCK', 4, 1, 1);</v>
      </c>
    </row>
    <row r="840" spans="2:13" x14ac:dyDescent="0.25">
      <c r="B840" t="s">
        <v>1341</v>
      </c>
      <c r="C840" t="s">
        <v>65</v>
      </c>
      <c r="D840">
        <v>2</v>
      </c>
      <c r="E840">
        <v>1</v>
      </c>
      <c r="F840">
        <v>0</v>
      </c>
      <c r="G840">
        <v>1</v>
      </c>
      <c r="H840">
        <v>1</v>
      </c>
      <c r="I840">
        <v>1</v>
      </c>
      <c r="J840">
        <v>2</v>
      </c>
      <c r="K840" t="str">
        <f t="shared" si="142"/>
        <v>insert into MONSTER_COUNT (MONSTER_GROUP, EXPANSION, HEROS, MASTER, MINION)
values ('Naga', 'DCK', 2, 1, 0);</v>
      </c>
      <c r="L840" t="str">
        <f t="shared" si="143"/>
        <v>insert into MONSTER_COUNT (MONSTER_GROUP, EXPANSION, HEROS, MASTER, MINION)
values ('Naga', 'DCK', 3, 1, 1);</v>
      </c>
      <c r="M840" t="str">
        <f t="shared" si="144"/>
        <v>insert into MONSTER_COUNT (MONSTER_GROUP, EXPANSION, HEROS, MASTER, MINION)
values ('Naga', 'DCK', 4, 1, 2);</v>
      </c>
    </row>
    <row r="841" spans="2:13" x14ac:dyDescent="0.25">
      <c r="B841" t="s">
        <v>1342</v>
      </c>
      <c r="C841" t="s">
        <v>65</v>
      </c>
      <c r="D841">
        <v>2</v>
      </c>
      <c r="E841">
        <v>0</v>
      </c>
      <c r="F841">
        <v>1</v>
      </c>
      <c r="G841">
        <v>1</v>
      </c>
      <c r="H841">
        <v>0</v>
      </c>
      <c r="I841">
        <v>1</v>
      </c>
      <c r="J841">
        <v>1</v>
      </c>
      <c r="K841" t="str">
        <f t="shared" si="142"/>
        <v>insert into MONSTER_COUNT (MONSTER_GROUP, EXPANSION, HEROS, MASTER, MINION)
values ('Giant', 'DCK', 2, 0, 1);</v>
      </c>
      <c r="L841" t="str">
        <f t="shared" si="143"/>
        <v>insert into MONSTER_COUNT (MONSTER_GROUP, EXPANSION, HEROS, MASTER, MINION)
values ('Giant', 'DCK', 3, 1, 0);</v>
      </c>
      <c r="M841" t="str">
        <f t="shared" si="144"/>
        <v>insert into MONSTER_COUNT (MONSTER_GROUP, EXPANSION, HEROS, MASTER, MINION)
values ('Giant', 'DCK', 4, 1, 1);</v>
      </c>
    </row>
    <row r="842" spans="2:13" x14ac:dyDescent="0.25">
      <c r="B842" t="s">
        <v>1343</v>
      </c>
      <c r="C842" t="s">
        <v>65</v>
      </c>
      <c r="D842">
        <v>2</v>
      </c>
      <c r="E842">
        <v>0</v>
      </c>
      <c r="F842">
        <v>1</v>
      </c>
      <c r="G842">
        <v>1</v>
      </c>
      <c r="H842">
        <v>0</v>
      </c>
      <c r="I842">
        <v>1</v>
      </c>
      <c r="J842">
        <v>1</v>
      </c>
      <c r="K842" t="str">
        <f t="shared" si="142"/>
        <v>insert into MONSTER_COUNT (MONSTER_GROUP, EXPANSION, HEROS, MASTER, MINION)
values ('Crypt Dragon', 'DCK', 2, 0, 1);</v>
      </c>
      <c r="L842" t="str">
        <f t="shared" si="143"/>
        <v>insert into MONSTER_COUNT (MONSTER_GROUP, EXPANSION, HEROS, MASTER, MINION)
values ('Crypt Dragon', 'DCK', 3, 1, 0);</v>
      </c>
      <c r="M842" t="str">
        <f t="shared" si="144"/>
        <v>insert into MONSTER_COUNT (MONSTER_GROUP, EXPANSION, HEROS, MASTER, MINION)
values ('Crypt Dragon', 'DCK', 4, 1, 1);</v>
      </c>
    </row>
    <row r="843" spans="2:13" x14ac:dyDescent="0.25">
      <c r="B843" t="s">
        <v>1344</v>
      </c>
      <c r="C843" t="s">
        <v>65</v>
      </c>
      <c r="D843">
        <v>2</v>
      </c>
      <c r="E843">
        <v>0</v>
      </c>
      <c r="F843">
        <v>1</v>
      </c>
      <c r="G843">
        <v>1</v>
      </c>
      <c r="H843">
        <v>0</v>
      </c>
      <c r="I843">
        <v>1</v>
      </c>
      <c r="J843">
        <v>1</v>
      </c>
      <c r="K843" t="str">
        <f t="shared" si="142"/>
        <v>insert into MONSTER_COUNT (MONSTER_GROUP, EXPANSION, HEROS, MASTER, MINION)
values ('Demon Lord', 'DCK', 2, 0, 1);</v>
      </c>
      <c r="L843" t="str">
        <f t="shared" si="143"/>
        <v>insert into MONSTER_COUNT (MONSTER_GROUP, EXPANSION, HEROS, MASTER, MINION)
values ('Demon Lord', 'DCK', 3, 1, 0);</v>
      </c>
      <c r="M843" t="str">
        <f t="shared" si="144"/>
        <v>insert into MONSTER_COUNT (MONSTER_GROUP, EXPANSION, HEROS, MASTER, MINION)
values ('Demon Lord', 'DCK', 4, 1, 1);</v>
      </c>
    </row>
    <row r="844" spans="2:13" x14ac:dyDescent="0.25">
      <c r="B844" t="s">
        <v>1345</v>
      </c>
      <c r="C844" t="s">
        <v>65</v>
      </c>
      <c r="D844">
        <v>2</v>
      </c>
      <c r="E844">
        <v>2</v>
      </c>
      <c r="F844">
        <v>4</v>
      </c>
      <c r="G844">
        <v>2</v>
      </c>
      <c r="H844">
        <v>8</v>
      </c>
      <c r="I844">
        <v>3</v>
      </c>
      <c r="J844">
        <v>9</v>
      </c>
      <c r="K844" t="str">
        <f t="shared" si="142"/>
        <v>insert into MONSTER_COUNT (MONSTER_GROUP, EXPANSION, HEROS, MASTER, MINION)
values ('Kobold', 'DCK', 2, 2, 4);</v>
      </c>
      <c r="L844" t="str">
        <f t="shared" si="143"/>
        <v>insert into MONSTER_COUNT (MONSTER_GROUP, EXPANSION, HEROS, MASTER, MINION)
values ('Kobold', 'DCK', 3, 2, 8);</v>
      </c>
      <c r="M844" t="str">
        <f t="shared" si="144"/>
        <v>insert into MONSTER_COUNT (MONSTER_GROUP, EXPANSION, HEROS, MASTER, MINION)
values ('Kobold', 'DCK', 4, 3, 9);</v>
      </c>
    </row>
    <row r="845" spans="2:13" x14ac:dyDescent="0.25">
      <c r="B845" t="s">
        <v>1346</v>
      </c>
      <c r="C845" t="s">
        <v>65</v>
      </c>
      <c r="D845">
        <v>2</v>
      </c>
      <c r="E845">
        <v>1</v>
      </c>
      <c r="F845">
        <v>1</v>
      </c>
      <c r="G845">
        <v>1</v>
      </c>
      <c r="H845">
        <v>2</v>
      </c>
      <c r="I845">
        <v>1</v>
      </c>
      <c r="J845">
        <v>3</v>
      </c>
      <c r="K845" t="str">
        <f t="shared" si="142"/>
        <v>insert into MONSTER_COUNT (MONSTER_GROUP, EXPANSION, HEROS, MASTER, MINION)
values ('Ferrox', 'DCK', 2, 1, 1);</v>
      </c>
      <c r="L845" t="str">
        <f t="shared" si="143"/>
        <v>insert into MONSTER_COUNT (MONSTER_GROUP, EXPANSION, HEROS, MASTER, MINION)
values ('Ferrox', 'DCK', 3, 1, 2);</v>
      </c>
      <c r="M845" t="str">
        <f t="shared" si="144"/>
        <v>insert into MONSTER_COUNT (MONSTER_GROUP, EXPANSION, HEROS, MASTER, MINION)
values ('Ferrox', 'DCK', 4, 1, 3);</v>
      </c>
    </row>
    <row r="846" spans="2:13" x14ac:dyDescent="0.25">
      <c r="B846" t="s">
        <v>1347</v>
      </c>
      <c r="C846" t="s">
        <v>65</v>
      </c>
      <c r="D846">
        <v>2</v>
      </c>
      <c r="E846">
        <v>0</v>
      </c>
      <c r="F846">
        <v>1</v>
      </c>
      <c r="G846">
        <v>1</v>
      </c>
      <c r="H846">
        <v>0</v>
      </c>
      <c r="I846">
        <v>1</v>
      </c>
      <c r="J846">
        <v>1</v>
      </c>
      <c r="K846" t="str">
        <f t="shared" si="142"/>
        <v>insert into MONSTER_COUNT (MONSTER_GROUP, EXPANSION, HEROS, MASTER, MINION)
values ('Golem', 'DCK', 2, 0, 1);</v>
      </c>
      <c r="L846" t="str">
        <f t="shared" si="143"/>
        <v>insert into MONSTER_COUNT (MONSTER_GROUP, EXPANSION, HEROS, MASTER, MINION)
values ('Golem', 'DCK', 3, 1, 0);</v>
      </c>
      <c r="M846" t="str">
        <f t="shared" si="144"/>
        <v>insert into MONSTER_COUNT (MONSTER_GROUP, EXPANSION, HEROS, MASTER, MINION)
values ('Golem', 'DCK', 4, 1, 1);</v>
      </c>
    </row>
    <row r="847" spans="2:13" x14ac:dyDescent="0.25">
      <c r="B847" t="s">
        <v>1365</v>
      </c>
      <c r="C847" t="s">
        <v>65</v>
      </c>
      <c r="D847">
        <v>2</v>
      </c>
      <c r="E847">
        <v>1</v>
      </c>
      <c r="F847">
        <v>1</v>
      </c>
      <c r="G847">
        <v>1</v>
      </c>
      <c r="H847">
        <v>2</v>
      </c>
      <c r="I847">
        <v>1</v>
      </c>
      <c r="J847">
        <v>3</v>
      </c>
      <c r="K847" t="str">
        <f t="shared" si="142"/>
        <v>insert into MONSTER_COUNT (MONSTER_GROUP, EXPANSION, HEROS, MASTER, MINION)
values ('Dark Priest', 'DCK', 2, 1, 1);</v>
      </c>
      <c r="L847" t="str">
        <f t="shared" si="143"/>
        <v>insert into MONSTER_COUNT (MONSTER_GROUP, EXPANSION, HEROS, MASTER, MINION)
values ('Dark Priest', 'DCK', 3, 1, 2);</v>
      </c>
      <c r="M847" t="str">
        <f t="shared" si="144"/>
        <v>insert into MONSTER_COUNT (MONSTER_GROUP, EXPANSION, HEROS, MASTER, MINION)
values ('Dark Priest', 'DCK', 4, 1, 3);</v>
      </c>
    </row>
    <row r="848" spans="2:13" x14ac:dyDescent="0.25">
      <c r="B848" t="s">
        <v>1367</v>
      </c>
      <c r="C848" t="s">
        <v>65</v>
      </c>
      <c r="D848">
        <v>2</v>
      </c>
      <c r="E848">
        <v>1</v>
      </c>
      <c r="F848">
        <v>0</v>
      </c>
      <c r="G848">
        <v>1</v>
      </c>
      <c r="H848">
        <v>1</v>
      </c>
      <c r="I848">
        <v>1</v>
      </c>
      <c r="J848">
        <v>2</v>
      </c>
      <c r="K848" t="str">
        <f t="shared" si="142"/>
        <v>insert into MONSTER_COUNT (MONSTER_GROUP, EXPANSION, HEROS, MASTER, MINION)
values ('Blood Ape', 'DCK', 2, 1, 0);</v>
      </c>
      <c r="L848" t="str">
        <f t="shared" si="143"/>
        <v>insert into MONSTER_COUNT (MONSTER_GROUP, EXPANSION, HEROS, MASTER, MINION)
values ('Blood Ape', 'DCK', 3, 1, 1);</v>
      </c>
      <c r="M848" t="str">
        <f t="shared" si="144"/>
        <v>insert into MONSTER_COUNT (MONSTER_GROUP, EXPANSION, HEROS, MASTER, MINION)
values ('Blood Ape', 'DCK', 4, 1, 2);</v>
      </c>
    </row>
    <row r="849" spans="2:13" x14ac:dyDescent="0.25">
      <c r="B849" t="s">
        <v>1366</v>
      </c>
      <c r="C849" t="s">
        <v>65</v>
      </c>
      <c r="D849">
        <v>2</v>
      </c>
      <c r="E849">
        <v>1</v>
      </c>
      <c r="F849">
        <v>0</v>
      </c>
      <c r="G849">
        <v>1</v>
      </c>
      <c r="H849">
        <v>1</v>
      </c>
      <c r="I849">
        <v>1</v>
      </c>
      <c r="J849">
        <v>2</v>
      </c>
      <c r="K849" t="str">
        <f t="shared" si="142"/>
        <v>insert into MONSTER_COUNT (MONSTER_GROUP, EXPANSION, HEROS, MASTER, MINION)
values ('Chaos Beast', 'DCK', 2, 1, 0);</v>
      </c>
      <c r="L849" t="str">
        <f t="shared" si="143"/>
        <v>insert into MONSTER_COUNT (MONSTER_GROUP, EXPANSION, HEROS, MASTER, MINION)
values ('Chaos Beast', 'DCK', 3, 1, 1);</v>
      </c>
      <c r="M849" t="str">
        <f t="shared" si="144"/>
        <v>insert into MONSTER_COUNT (MONSTER_GROUP, EXPANSION, HEROS, MASTER, MINION)
values ('Chaos Beast', 'DCK', 4, 1, 2);</v>
      </c>
    </row>
    <row r="850" spans="2:13" x14ac:dyDescent="0.25">
      <c r="B850" t="s">
        <v>1368</v>
      </c>
      <c r="C850" t="s">
        <v>65</v>
      </c>
      <c r="D850">
        <v>2</v>
      </c>
      <c r="E850">
        <v>0</v>
      </c>
      <c r="F850">
        <v>1</v>
      </c>
      <c r="G850">
        <v>1</v>
      </c>
      <c r="H850">
        <v>0</v>
      </c>
      <c r="I850">
        <v>1</v>
      </c>
      <c r="J850">
        <v>1</v>
      </c>
      <c r="K850" t="str">
        <f t="shared" si="142"/>
        <v>insert into MONSTER_COUNT (MONSTER_GROUP, EXPANSION, HEROS, MASTER, MINION)
values ('Deep Elf', 'DCK', 2, 0, 1);</v>
      </c>
      <c r="L850" t="str">
        <f t="shared" si="143"/>
        <v>insert into MONSTER_COUNT (MONSTER_GROUP, EXPANSION, HEROS, MASTER, MINION)
values ('Deep Elf', 'DCK', 3, 1, 0);</v>
      </c>
      <c r="M850" t="str">
        <f t="shared" si="144"/>
        <v>insert into MONSTER_COUNT (MONSTER_GROUP, EXPANSION, HEROS, MASTER, MINION)
values ('Deep Elf', 'DCK', 4, 1, 1);</v>
      </c>
    </row>
    <row r="851" spans="2:13" x14ac:dyDescent="0.25">
      <c r="B851" t="s">
        <v>1369</v>
      </c>
      <c r="C851" t="s">
        <v>65</v>
      </c>
      <c r="D851">
        <v>2</v>
      </c>
      <c r="E851">
        <v>0</v>
      </c>
      <c r="F851">
        <v>1</v>
      </c>
      <c r="G851">
        <v>1</v>
      </c>
      <c r="H851">
        <v>0</v>
      </c>
      <c r="I851">
        <v>1</v>
      </c>
      <c r="J851">
        <v>1</v>
      </c>
      <c r="K851" t="str">
        <f t="shared" si="142"/>
        <v>insert into MONSTER_COUNT (MONSTER_GROUP, EXPANSION, HEROS, MASTER, MINION)
values ('Troll', 'DCK', 2, 0, 1);</v>
      </c>
      <c r="L851" t="str">
        <f t="shared" si="143"/>
        <v>insert into MONSTER_COUNT (MONSTER_GROUP, EXPANSION, HEROS, MASTER, MINION)
values ('Troll', 'DCK', 3, 1, 0);</v>
      </c>
      <c r="M851" t="str">
        <f t="shared" si="144"/>
        <v>insert into MONSTER_COUNT (MONSTER_GROUP, EXPANSION, HEROS, MASTER, MINION)
values ('Troll', 'DCK', 4, 1, 1);</v>
      </c>
    </row>
    <row r="852" spans="2:13" x14ac:dyDescent="0.25">
      <c r="B852" t="s">
        <v>1370</v>
      </c>
      <c r="C852" t="s">
        <v>65</v>
      </c>
      <c r="D852">
        <v>2</v>
      </c>
      <c r="E852">
        <v>1</v>
      </c>
      <c r="F852">
        <v>2</v>
      </c>
      <c r="G852">
        <v>1</v>
      </c>
      <c r="H852">
        <v>3</v>
      </c>
      <c r="I852">
        <v>1</v>
      </c>
      <c r="J852">
        <v>4</v>
      </c>
      <c r="K852" t="str">
        <f t="shared" si="142"/>
        <v>insert into MONSTER_COUNT (MONSTER_GROUP, EXPANSION, HEROS, MASTER, MINION)
values ('Shade', 'DCK', 2, 1, 2);</v>
      </c>
      <c r="L852" t="str">
        <f t="shared" si="143"/>
        <v>insert into MONSTER_COUNT (MONSTER_GROUP, EXPANSION, HEROS, MASTER, MINION)
values ('Shade', 'DCK', 3, 1, 3);</v>
      </c>
      <c r="M852" t="str">
        <f t="shared" si="144"/>
        <v>insert into MONSTER_COUNT (MONSTER_GROUP, EXPANSION, HEROS, MASTER, MINION)
values ('Shade', 'DCK', 4, 1, 4);</v>
      </c>
    </row>
    <row r="853" spans="2:13" x14ac:dyDescent="0.25">
      <c r="B853" t="s">
        <v>1371</v>
      </c>
      <c r="C853" t="s">
        <v>65</v>
      </c>
      <c r="D853">
        <v>2</v>
      </c>
      <c r="E853">
        <v>1</v>
      </c>
      <c r="F853">
        <v>1</v>
      </c>
      <c r="G853">
        <v>1</v>
      </c>
      <c r="H853">
        <v>2</v>
      </c>
      <c r="I853">
        <v>1</v>
      </c>
      <c r="J853">
        <v>3</v>
      </c>
      <c r="K853" t="str">
        <f t="shared" si="142"/>
        <v>insert into MONSTER_COUNT (MONSTER_GROUP, EXPANSION, HEROS, MASTER, MINION)
values ('Lava Beetle', 'DCK', 2, 1, 1);</v>
      </c>
      <c r="L853" t="str">
        <f t="shared" si="143"/>
        <v>insert into MONSTER_COUNT (MONSTER_GROUP, EXPANSION, HEROS, MASTER, MINION)
values ('Lava Beetle', 'DCK', 3, 1, 2);</v>
      </c>
      <c r="M853" t="str">
        <f t="shared" si="144"/>
        <v>insert into MONSTER_COUNT (MONSTER_GROUP, EXPANSION, HEROS, MASTER, MINION)
values ('Lava Beetle', 'DCK', 4, 1, 3);</v>
      </c>
    </row>
    <row r="854" spans="2:13" x14ac:dyDescent="0.25">
      <c r="B854" t="s">
        <v>1372</v>
      </c>
      <c r="C854" t="s">
        <v>65</v>
      </c>
      <c r="D854">
        <v>2</v>
      </c>
      <c r="E854">
        <v>0</v>
      </c>
      <c r="F854">
        <v>2</v>
      </c>
      <c r="G854">
        <v>1</v>
      </c>
      <c r="H854">
        <v>1</v>
      </c>
      <c r="I854">
        <v>1</v>
      </c>
      <c r="J854">
        <v>2</v>
      </c>
      <c r="K854" t="str">
        <f t="shared" si="142"/>
        <v>insert into MONSTER_COUNT (MONSTER_GROUP, EXPANSION, HEROS, MASTER, MINION)
values ('Medusa', 'DCK', 2, 0, 2);</v>
      </c>
      <c r="L854" t="str">
        <f t="shared" si="143"/>
        <v>insert into MONSTER_COUNT (MONSTER_GROUP, EXPANSION, HEROS, MASTER, MINION)
values ('Medusa', 'DCK', 3, 1, 1);</v>
      </c>
      <c r="M854" t="str">
        <f t="shared" si="144"/>
        <v>insert into MONSTER_COUNT (MONSTER_GROUP, EXPANSION, HEROS, MASTER, MINION)
values ('Medusa', 'DCK', 4, 1, 2);</v>
      </c>
    </row>
    <row r="855" spans="2:13" x14ac:dyDescent="0.25">
      <c r="B855" t="s">
        <v>1373</v>
      </c>
      <c r="C855" t="s">
        <v>65</v>
      </c>
      <c r="D855">
        <v>2</v>
      </c>
      <c r="E855">
        <v>1</v>
      </c>
      <c r="F855">
        <v>0</v>
      </c>
      <c r="G855">
        <v>1</v>
      </c>
      <c r="H855">
        <v>1</v>
      </c>
      <c r="I855">
        <v>1</v>
      </c>
      <c r="J855">
        <v>2</v>
      </c>
      <c r="K855" t="str">
        <f t="shared" si="142"/>
        <v>insert into MONSTER_COUNT (MONSTER_GROUP, EXPANSION, HEROS, MASTER, MINION)
values ('Wendigo', 'DCK', 2, 1, 0);</v>
      </c>
      <c r="L855" t="str">
        <f t="shared" si="143"/>
        <v>insert into MONSTER_COUNT (MONSTER_GROUP, EXPANSION, HEROS, MASTER, MINION)
values ('Wendigo', 'DCK', 3, 1, 1);</v>
      </c>
      <c r="M855" t="str">
        <f t="shared" si="144"/>
        <v>insert into MONSTER_COUNT (MONSTER_GROUP, EXPANSION, HEROS, MASTER, MINION)
values ('Wendigo', 'DCK', 4, 1, 2);</v>
      </c>
    </row>
    <row r="856" spans="2:13" x14ac:dyDescent="0.25">
      <c r="B856" t="s">
        <v>1374</v>
      </c>
      <c r="C856" t="s">
        <v>65</v>
      </c>
      <c r="D856">
        <v>2</v>
      </c>
      <c r="E856">
        <v>0</v>
      </c>
      <c r="F856">
        <v>1</v>
      </c>
      <c r="G856">
        <v>1</v>
      </c>
      <c r="H856">
        <v>0</v>
      </c>
      <c r="I856">
        <v>1</v>
      </c>
      <c r="J856">
        <v>1</v>
      </c>
      <c r="K856" t="str">
        <f t="shared" si="142"/>
        <v>insert into MONSTER_COUNT (MONSTER_GROUP, EXPANSION, HEROS, MASTER, MINION)
values ('Ice Wyrm', 'DCK', 2, 0, 1);</v>
      </c>
      <c r="L856" t="str">
        <f t="shared" si="143"/>
        <v>insert into MONSTER_COUNT (MONSTER_GROUP, EXPANSION, HEROS, MASTER, MINION)
values ('Ice Wyrm', 'DCK', 3, 1, 0);</v>
      </c>
      <c r="M856" t="str">
        <f t="shared" si="144"/>
        <v>insert into MONSTER_COUNT (MONSTER_GROUP, EXPANSION, HEROS, MASTER, MINION)
values ('Ice Wyrm', 'DCK', 4, 1, 1);</v>
      </c>
    </row>
    <row r="857" spans="2:13" x14ac:dyDescent="0.25">
      <c r="B857" t="s">
        <v>1333</v>
      </c>
      <c r="C857" t="s">
        <v>74</v>
      </c>
      <c r="D857">
        <v>2</v>
      </c>
      <c r="E857">
        <v>1</v>
      </c>
      <c r="F857">
        <v>1</v>
      </c>
      <c r="G857">
        <v>1</v>
      </c>
      <c r="H857">
        <v>2</v>
      </c>
      <c r="I857">
        <v>1</v>
      </c>
      <c r="J857">
        <v>3</v>
      </c>
      <c r="K857" t="str">
        <f t="shared" ref="K857:K880" si="145">"insert into "&amp;A$808&amp;" ("&amp;B$808&amp;", "&amp;C$808&amp;", "&amp;D$808&amp;", "&amp;E$808&amp;", "&amp;F$808&amp;")
values ('"&amp;B857&amp;"', '"&amp;C857&amp;"', "&amp;D857&amp;", "&amp;E857&amp;", "&amp;F857&amp;");"</f>
        <v>insert into MONSTER_COUNT (MONSTER_GROUP, EXPANSION, HEROS, MASTER, MINION)
values ('Beastman', 'OotO', 2, 1, 1);</v>
      </c>
      <c r="L857" t="str">
        <f t="shared" ref="L857:L880" si="146">"insert into "&amp;A$808&amp;" ("&amp;B$808&amp;", "&amp;C$808&amp;", "&amp;D$808&amp;", "&amp;E$808&amp;", "&amp;F$808&amp;")
values ('"&amp;B857&amp;"', '"&amp;C857&amp;"', "&amp;D857+1&amp;", "&amp;G857&amp;", "&amp;H857&amp;");"</f>
        <v>insert into MONSTER_COUNT (MONSTER_GROUP, EXPANSION, HEROS, MASTER, MINION)
values ('Beastman', 'OotO', 3, 1, 2);</v>
      </c>
      <c r="M857" t="str">
        <f t="shared" ref="M857:M880" si="147">"insert into "&amp;A$808&amp;" ("&amp;B$808&amp;", "&amp;C$808&amp;", "&amp;D$808&amp;", "&amp;E$808&amp;", "&amp;F$808&amp;")
values ('"&amp;B857&amp;"', '"&amp;C857&amp;"', "&amp;D857+2&amp;", "&amp;I857&amp;", "&amp;J857&amp;");"</f>
        <v>insert into MONSTER_COUNT (MONSTER_GROUP, EXPANSION, HEROS, MASTER, MINION)
values ('Beastman', 'OotO', 4, 1, 3);</v>
      </c>
    </row>
    <row r="858" spans="2:13" x14ac:dyDescent="0.25">
      <c r="B858" t="s">
        <v>1335</v>
      </c>
      <c r="C858" t="s">
        <v>74</v>
      </c>
      <c r="D858">
        <v>2</v>
      </c>
      <c r="E858">
        <v>1</v>
      </c>
      <c r="F858">
        <v>0</v>
      </c>
      <c r="G858">
        <v>1</v>
      </c>
      <c r="H858">
        <v>1</v>
      </c>
      <c r="I858">
        <v>1</v>
      </c>
      <c r="J858">
        <v>2</v>
      </c>
      <c r="K858" t="str">
        <f t="shared" si="145"/>
        <v>insert into MONSTER_COUNT (MONSTER_GROUP, EXPANSION, HEROS, MASTER, MINION)
values ('Bane Spider', 'OotO', 2, 1, 0);</v>
      </c>
      <c r="L858" t="str">
        <f t="shared" si="146"/>
        <v>insert into MONSTER_COUNT (MONSTER_GROUP, EXPANSION, HEROS, MASTER, MINION)
values ('Bane Spider', 'OotO', 3, 1, 1);</v>
      </c>
      <c r="M858" t="str">
        <f t="shared" si="147"/>
        <v>insert into MONSTER_COUNT (MONSTER_GROUP, EXPANSION, HEROS, MASTER, MINION)
values ('Bane Spider', 'OotO', 4, 1, 2);</v>
      </c>
    </row>
    <row r="859" spans="2:13" x14ac:dyDescent="0.25">
      <c r="B859" t="s">
        <v>1336</v>
      </c>
      <c r="C859" t="s">
        <v>74</v>
      </c>
      <c r="D859">
        <v>2</v>
      </c>
      <c r="E859">
        <v>1</v>
      </c>
      <c r="F859">
        <v>1</v>
      </c>
      <c r="G859">
        <v>1</v>
      </c>
      <c r="H859">
        <v>2</v>
      </c>
      <c r="I859">
        <v>1</v>
      </c>
      <c r="J859">
        <v>3</v>
      </c>
      <c r="K859" t="str">
        <f t="shared" si="145"/>
        <v>insert into MONSTER_COUNT (MONSTER_GROUP, EXPANSION, HEROS, MASTER, MINION)
values ('Razorwing', 'OotO', 2, 1, 1);</v>
      </c>
      <c r="L859" t="str">
        <f t="shared" si="146"/>
        <v>insert into MONSTER_COUNT (MONSTER_GROUP, EXPANSION, HEROS, MASTER, MINION)
values ('Razorwing', 'OotO', 3, 1, 2);</v>
      </c>
      <c r="M859" t="str">
        <f t="shared" si="147"/>
        <v>insert into MONSTER_COUNT (MONSTER_GROUP, EXPANSION, HEROS, MASTER, MINION)
values ('Razorwing', 'OotO', 4, 1, 3);</v>
      </c>
    </row>
    <row r="860" spans="2:13" x14ac:dyDescent="0.25">
      <c r="B860" t="s">
        <v>1342</v>
      </c>
      <c r="C860" t="s">
        <v>68</v>
      </c>
      <c r="D860">
        <v>2</v>
      </c>
      <c r="E860">
        <v>0</v>
      </c>
      <c r="F860">
        <v>1</v>
      </c>
      <c r="G860">
        <v>1</v>
      </c>
      <c r="H860">
        <v>0</v>
      </c>
      <c r="I860">
        <v>1</v>
      </c>
      <c r="J860">
        <v>1</v>
      </c>
      <c r="K860" t="str">
        <f t="shared" si="145"/>
        <v>insert into MONSTER_COUNT (MONSTER_GROUP, EXPANSION, HEROS, MASTER, MINION)
values ('Giant', 'CoD', 2, 0, 1);</v>
      </c>
      <c r="L860" t="str">
        <f t="shared" si="146"/>
        <v>insert into MONSTER_COUNT (MONSTER_GROUP, EXPANSION, HEROS, MASTER, MINION)
values ('Giant', 'CoD', 3, 1, 0);</v>
      </c>
      <c r="M860" t="str">
        <f t="shared" si="147"/>
        <v>insert into MONSTER_COUNT (MONSTER_GROUP, EXPANSION, HEROS, MASTER, MINION)
values ('Giant', 'CoD', 4, 1, 1);</v>
      </c>
    </row>
    <row r="861" spans="2:13" x14ac:dyDescent="0.25">
      <c r="B861" t="s">
        <v>1366</v>
      </c>
      <c r="C861" t="s">
        <v>68</v>
      </c>
      <c r="D861">
        <v>2</v>
      </c>
      <c r="E861">
        <v>1</v>
      </c>
      <c r="F861">
        <v>0</v>
      </c>
      <c r="G861">
        <v>1</v>
      </c>
      <c r="H861">
        <v>1</v>
      </c>
      <c r="I861">
        <v>1</v>
      </c>
      <c r="J861">
        <v>2</v>
      </c>
      <c r="K861" t="str">
        <f t="shared" si="145"/>
        <v>insert into MONSTER_COUNT (MONSTER_GROUP, EXPANSION, HEROS, MASTER, MINION)
values ('Chaos Beast', 'CoD', 2, 1, 0);</v>
      </c>
      <c r="L861" t="str">
        <f t="shared" si="146"/>
        <v>insert into MONSTER_COUNT (MONSTER_GROUP, EXPANSION, HEROS, MASTER, MINION)
values ('Chaos Beast', 'CoD', 3, 1, 1);</v>
      </c>
      <c r="M861" t="str">
        <f t="shared" si="147"/>
        <v>insert into MONSTER_COUNT (MONSTER_GROUP, EXPANSION, HEROS, MASTER, MINION)
values ('Chaos Beast', 'CoD', 4, 1, 2);</v>
      </c>
    </row>
    <row r="862" spans="2:13" x14ac:dyDescent="0.25">
      <c r="B862" t="s">
        <v>1371</v>
      </c>
      <c r="C862" t="s">
        <v>68</v>
      </c>
      <c r="D862">
        <v>2</v>
      </c>
      <c r="E862">
        <v>1</v>
      </c>
      <c r="F862">
        <v>1</v>
      </c>
      <c r="G862">
        <v>1</v>
      </c>
      <c r="H862">
        <v>2</v>
      </c>
      <c r="I862">
        <v>1</v>
      </c>
      <c r="J862">
        <v>3</v>
      </c>
      <c r="K862" t="str">
        <f t="shared" si="145"/>
        <v>insert into MONSTER_COUNT (MONSTER_GROUP, EXPANSION, HEROS, MASTER, MINION)
values ('Lava Beetle', 'CoD', 2, 1, 1);</v>
      </c>
      <c r="L862" t="str">
        <f t="shared" si="146"/>
        <v>insert into MONSTER_COUNT (MONSTER_GROUP, EXPANSION, HEROS, MASTER, MINION)
values ('Lava Beetle', 'CoD', 3, 1, 2);</v>
      </c>
      <c r="M862" t="str">
        <f t="shared" si="147"/>
        <v>insert into MONSTER_COUNT (MONSTER_GROUP, EXPANSION, HEROS, MASTER, MINION)
values ('Lava Beetle', 'CoD', 4, 1, 3);</v>
      </c>
    </row>
    <row r="863" spans="2:13" x14ac:dyDescent="0.25">
      <c r="B863" t="s">
        <v>1338</v>
      </c>
      <c r="C863" t="s">
        <v>73</v>
      </c>
      <c r="D863">
        <v>2</v>
      </c>
      <c r="E863">
        <v>1</v>
      </c>
      <c r="F863">
        <v>1</v>
      </c>
      <c r="G863">
        <v>1</v>
      </c>
      <c r="H863">
        <v>2</v>
      </c>
      <c r="I863">
        <v>1</v>
      </c>
      <c r="J863">
        <v>3</v>
      </c>
      <c r="K863" t="str">
        <f t="shared" si="145"/>
        <v>insert into MONSTER_COUNT (MONSTER_GROUP, EXPANSION, HEROS, MASTER, MINION)
values ('Sorcerer', 'CotF', 2, 1, 1);</v>
      </c>
      <c r="L863" t="str">
        <f t="shared" si="146"/>
        <v>insert into MONSTER_COUNT (MONSTER_GROUP, EXPANSION, HEROS, MASTER, MINION)
values ('Sorcerer', 'CotF', 3, 1, 2);</v>
      </c>
      <c r="M863" t="str">
        <f t="shared" si="147"/>
        <v>insert into MONSTER_COUNT (MONSTER_GROUP, EXPANSION, HEROS, MASTER, MINION)
values ('Sorcerer', 'CotF', 4, 1, 3);</v>
      </c>
    </row>
    <row r="864" spans="2:13" x14ac:dyDescent="0.25">
      <c r="B864" t="s">
        <v>1347</v>
      </c>
      <c r="C864" t="s">
        <v>73</v>
      </c>
      <c r="D864">
        <v>2</v>
      </c>
      <c r="E864">
        <v>0</v>
      </c>
      <c r="F864">
        <v>1</v>
      </c>
      <c r="G864">
        <v>1</v>
      </c>
      <c r="H864">
        <v>0</v>
      </c>
      <c r="I864">
        <v>1</v>
      </c>
      <c r="J864">
        <v>1</v>
      </c>
      <c r="K864" t="str">
        <f t="shared" si="145"/>
        <v>insert into MONSTER_COUNT (MONSTER_GROUP, EXPANSION, HEROS, MASTER, MINION)
values ('Golem', 'CotF', 2, 0, 1);</v>
      </c>
      <c r="L864" t="str">
        <f t="shared" si="146"/>
        <v>insert into MONSTER_COUNT (MONSTER_GROUP, EXPANSION, HEROS, MASTER, MINION)
values ('Golem', 'CotF', 3, 1, 0);</v>
      </c>
      <c r="M864" t="str">
        <f t="shared" si="147"/>
        <v>insert into MONSTER_COUNT (MONSTER_GROUP, EXPANSION, HEROS, MASTER, MINION)
values ('Golem', 'CotF', 4, 1, 1);</v>
      </c>
    </row>
    <row r="865" spans="2:13" x14ac:dyDescent="0.25">
      <c r="B865" t="s">
        <v>1372</v>
      </c>
      <c r="C865" t="s">
        <v>73</v>
      </c>
      <c r="D865">
        <v>2</v>
      </c>
      <c r="E865">
        <v>0</v>
      </c>
      <c r="F865">
        <v>2</v>
      </c>
      <c r="G865">
        <v>1</v>
      </c>
      <c r="H865">
        <v>1</v>
      </c>
      <c r="I865">
        <v>1</v>
      </c>
      <c r="J865">
        <v>2</v>
      </c>
      <c r="K865" t="str">
        <f t="shared" si="145"/>
        <v>insert into MONSTER_COUNT (MONSTER_GROUP, EXPANSION, HEROS, MASTER, MINION)
values ('Medusa', 'CotF', 2, 0, 2);</v>
      </c>
      <c r="L865" t="str">
        <f t="shared" si="146"/>
        <v>insert into MONSTER_COUNT (MONSTER_GROUP, EXPANSION, HEROS, MASTER, MINION)
values ('Medusa', 'CotF', 3, 1, 1);</v>
      </c>
      <c r="M865" t="str">
        <f t="shared" si="147"/>
        <v>insert into MONSTER_COUNT (MONSTER_GROUP, EXPANSION, HEROS, MASTER, MINION)
values ('Medusa', 'CotF', 4, 1, 2);</v>
      </c>
    </row>
    <row r="866" spans="2:13" x14ac:dyDescent="0.25">
      <c r="B866" t="s">
        <v>1343</v>
      </c>
      <c r="C866" t="s">
        <v>69</v>
      </c>
      <c r="D866">
        <v>2</v>
      </c>
      <c r="E866">
        <v>0</v>
      </c>
      <c r="F866">
        <v>1</v>
      </c>
      <c r="G866">
        <v>1</v>
      </c>
      <c r="H866">
        <v>0</v>
      </c>
      <c r="I866">
        <v>1</v>
      </c>
      <c r="J866">
        <v>1</v>
      </c>
      <c r="K866" t="str">
        <f t="shared" si="145"/>
        <v>insert into MONSTER_COUNT (MONSTER_GROUP, EXPANSION, HEROS, MASTER, MINION)
values ('Crypt Dragon', 'GoD', 2, 0, 1);</v>
      </c>
      <c r="L866" t="str">
        <f t="shared" si="146"/>
        <v>insert into MONSTER_COUNT (MONSTER_GROUP, EXPANSION, HEROS, MASTER, MINION)
values ('Crypt Dragon', 'GoD', 3, 1, 0);</v>
      </c>
      <c r="M866" t="str">
        <f t="shared" si="147"/>
        <v>insert into MONSTER_COUNT (MONSTER_GROUP, EXPANSION, HEROS, MASTER, MINION)
values ('Crypt Dragon', 'GoD', 4, 1, 1);</v>
      </c>
    </row>
    <row r="867" spans="2:13" x14ac:dyDescent="0.25">
      <c r="B867" t="s">
        <v>1365</v>
      </c>
      <c r="C867" t="s">
        <v>69</v>
      </c>
      <c r="D867">
        <v>2</v>
      </c>
      <c r="E867">
        <v>1</v>
      </c>
      <c r="F867">
        <v>1</v>
      </c>
      <c r="G867">
        <v>1</v>
      </c>
      <c r="H867">
        <v>2</v>
      </c>
      <c r="I867">
        <v>1</v>
      </c>
      <c r="J867">
        <v>3</v>
      </c>
      <c r="K867" t="str">
        <f t="shared" si="145"/>
        <v>insert into MONSTER_COUNT (MONSTER_GROUP, EXPANSION, HEROS, MASTER, MINION)
values ('Dark Priest', 'GoD', 2, 1, 1);</v>
      </c>
      <c r="L867" t="str">
        <f t="shared" si="146"/>
        <v>insert into MONSTER_COUNT (MONSTER_GROUP, EXPANSION, HEROS, MASTER, MINION)
values ('Dark Priest', 'GoD', 3, 1, 2);</v>
      </c>
      <c r="M867" t="str">
        <f t="shared" si="147"/>
        <v>insert into MONSTER_COUNT (MONSTER_GROUP, EXPANSION, HEROS, MASTER, MINION)
values ('Dark Priest', 'GoD', 4, 1, 3);</v>
      </c>
    </row>
    <row r="868" spans="2:13" x14ac:dyDescent="0.25">
      <c r="B868" t="s">
        <v>1373</v>
      </c>
      <c r="C868" t="s">
        <v>69</v>
      </c>
      <c r="D868">
        <v>2</v>
      </c>
      <c r="E868">
        <v>1</v>
      </c>
      <c r="F868">
        <v>0</v>
      </c>
      <c r="G868">
        <v>1</v>
      </c>
      <c r="H868">
        <v>1</v>
      </c>
      <c r="I868">
        <v>1</v>
      </c>
      <c r="J868">
        <v>2</v>
      </c>
      <c r="K868" t="str">
        <f t="shared" si="145"/>
        <v>insert into MONSTER_COUNT (MONSTER_GROUP, EXPANSION, HEROS, MASTER, MINION)
values ('Wendigo', 'GoD', 2, 1, 0);</v>
      </c>
      <c r="L868" t="str">
        <f t="shared" si="146"/>
        <v>insert into MONSTER_COUNT (MONSTER_GROUP, EXPANSION, HEROS, MASTER, MINION)
values ('Wendigo', 'GoD', 3, 1, 1);</v>
      </c>
      <c r="M868" t="str">
        <f t="shared" si="147"/>
        <v>insert into MONSTER_COUNT (MONSTER_GROUP, EXPANSION, HEROS, MASTER, MINION)
values ('Wendigo', 'GoD', 4, 1, 2);</v>
      </c>
    </row>
    <row r="869" spans="2:13" x14ac:dyDescent="0.25">
      <c r="B869" t="s">
        <v>1339</v>
      </c>
      <c r="C869" t="s">
        <v>70</v>
      </c>
      <c r="D869">
        <v>2</v>
      </c>
      <c r="E869">
        <v>0</v>
      </c>
      <c r="F869">
        <v>1</v>
      </c>
      <c r="G869">
        <v>1</v>
      </c>
      <c r="H869">
        <v>0</v>
      </c>
      <c r="I869">
        <v>1</v>
      </c>
      <c r="J869">
        <v>1</v>
      </c>
      <c r="K869" t="str">
        <f t="shared" si="145"/>
        <v>insert into MONSTER_COUNT (MONSTER_GROUP, EXPANSION, HEROS, MASTER, MINION)
values ('Ogre', 'VoD', 2, 0, 1);</v>
      </c>
      <c r="L869" t="str">
        <f t="shared" si="146"/>
        <v>insert into MONSTER_COUNT (MONSTER_GROUP, EXPANSION, HEROS, MASTER, MINION)
values ('Ogre', 'VoD', 3, 1, 0);</v>
      </c>
      <c r="M869" t="str">
        <f t="shared" si="147"/>
        <v>insert into MONSTER_COUNT (MONSTER_GROUP, EXPANSION, HEROS, MASTER, MINION)
values ('Ogre', 'VoD', 4, 1, 1);</v>
      </c>
    </row>
    <row r="870" spans="2:13" x14ac:dyDescent="0.25">
      <c r="B870" t="s">
        <v>1340</v>
      </c>
      <c r="C870" t="s">
        <v>70</v>
      </c>
      <c r="D870">
        <v>2</v>
      </c>
      <c r="E870">
        <v>0</v>
      </c>
      <c r="F870">
        <v>1</v>
      </c>
      <c r="G870">
        <v>1</v>
      </c>
      <c r="H870">
        <v>0</v>
      </c>
      <c r="I870">
        <v>1</v>
      </c>
      <c r="J870">
        <v>1</v>
      </c>
      <c r="K870" t="str">
        <f t="shared" si="145"/>
        <v>insert into MONSTER_COUNT (MONSTER_GROUP, EXPANSION, HEROS, MASTER, MINION)
values ('Manticore', 'VoD', 2, 0, 1);</v>
      </c>
      <c r="L870" t="str">
        <f t="shared" si="146"/>
        <v>insert into MONSTER_COUNT (MONSTER_GROUP, EXPANSION, HEROS, MASTER, MINION)
values ('Manticore', 'VoD', 3, 1, 0);</v>
      </c>
      <c r="M870" t="str">
        <f t="shared" si="147"/>
        <v>insert into MONSTER_COUNT (MONSTER_GROUP, EXPANSION, HEROS, MASTER, MINION)
values ('Manticore', 'VoD', 4, 1, 1);</v>
      </c>
    </row>
    <row r="871" spans="2:13" x14ac:dyDescent="0.25">
      <c r="B871" t="s">
        <v>1369</v>
      </c>
      <c r="C871" t="s">
        <v>70</v>
      </c>
      <c r="D871">
        <v>2</v>
      </c>
      <c r="E871">
        <v>0</v>
      </c>
      <c r="F871">
        <v>1</v>
      </c>
      <c r="G871">
        <v>1</v>
      </c>
      <c r="H871">
        <v>0</v>
      </c>
      <c r="I871">
        <v>1</v>
      </c>
      <c r="J871">
        <v>1</v>
      </c>
      <c r="K871" t="str">
        <f t="shared" si="145"/>
        <v>insert into MONSTER_COUNT (MONSTER_GROUP, EXPANSION, HEROS, MASTER, MINION)
values ('Troll', 'VoD', 2, 0, 1);</v>
      </c>
      <c r="L871" t="str">
        <f t="shared" si="146"/>
        <v>insert into MONSTER_COUNT (MONSTER_GROUP, EXPANSION, HEROS, MASTER, MINION)
values ('Troll', 'VoD', 3, 1, 0);</v>
      </c>
      <c r="M871" t="str">
        <f t="shared" si="147"/>
        <v>insert into MONSTER_COUNT (MONSTER_GROUP, EXPANSION, HEROS, MASTER, MINION)
values ('Troll', 'VoD', 4, 1, 1);</v>
      </c>
    </row>
    <row r="872" spans="2:13" x14ac:dyDescent="0.25">
      <c r="B872" t="s">
        <v>1337</v>
      </c>
      <c r="C872" t="s">
        <v>75</v>
      </c>
      <c r="D872">
        <v>2</v>
      </c>
      <c r="E872">
        <v>1</v>
      </c>
      <c r="F872">
        <v>2</v>
      </c>
      <c r="G872">
        <v>1</v>
      </c>
      <c r="H872">
        <v>2</v>
      </c>
      <c r="I872">
        <v>1</v>
      </c>
      <c r="J872">
        <v>3</v>
      </c>
      <c r="K872" t="str">
        <f t="shared" si="145"/>
        <v>insert into MONSTER_COUNT (MONSTER_GROUP, EXPANSION, HEROS, MASTER, MINION)
values ('Hell Hound', 'BotW', 2, 1, 2);</v>
      </c>
      <c r="L872" t="str">
        <f t="shared" si="146"/>
        <v>insert into MONSTER_COUNT (MONSTER_GROUP, EXPANSION, HEROS, MASTER, MINION)
values ('Hell Hound', 'BotW', 3, 1, 2);</v>
      </c>
      <c r="M872" t="str">
        <f t="shared" si="147"/>
        <v>insert into MONSTER_COUNT (MONSTER_GROUP, EXPANSION, HEROS, MASTER, MINION)
values ('Hell Hound', 'BotW', 4, 1, 3);</v>
      </c>
    </row>
    <row r="873" spans="2:13" x14ac:dyDescent="0.25">
      <c r="B873" t="s">
        <v>1345</v>
      </c>
      <c r="C873" t="s">
        <v>75</v>
      </c>
      <c r="D873">
        <v>2</v>
      </c>
      <c r="E873">
        <v>2</v>
      </c>
      <c r="F873">
        <v>4</v>
      </c>
      <c r="G873">
        <v>2</v>
      </c>
      <c r="H873">
        <v>8</v>
      </c>
      <c r="I873">
        <v>3</v>
      </c>
      <c r="J873">
        <v>9</v>
      </c>
      <c r="K873" t="str">
        <f t="shared" si="145"/>
        <v>insert into MONSTER_COUNT (MONSTER_GROUP, EXPANSION, HEROS, MASTER, MINION)
values ('Kobold', 'BotW', 2, 2, 4);</v>
      </c>
      <c r="L873" t="str">
        <f t="shared" si="146"/>
        <v>insert into MONSTER_COUNT (MONSTER_GROUP, EXPANSION, HEROS, MASTER, MINION)
values ('Kobold', 'BotW', 3, 2, 8);</v>
      </c>
      <c r="M873" t="str">
        <f t="shared" si="147"/>
        <v>insert into MONSTER_COUNT (MONSTER_GROUP, EXPANSION, HEROS, MASTER, MINION)
values ('Kobold', 'BotW', 4, 3, 9);</v>
      </c>
    </row>
    <row r="874" spans="2:13" x14ac:dyDescent="0.25">
      <c r="B874" t="s">
        <v>1368</v>
      </c>
      <c r="C874" t="s">
        <v>75</v>
      </c>
      <c r="D874">
        <v>2</v>
      </c>
      <c r="E874">
        <v>0</v>
      </c>
      <c r="F874">
        <v>1</v>
      </c>
      <c r="G874">
        <v>1</v>
      </c>
      <c r="H874">
        <v>0</v>
      </c>
      <c r="I874">
        <v>1</v>
      </c>
      <c r="J874">
        <v>1</v>
      </c>
      <c r="K874" t="str">
        <f t="shared" si="145"/>
        <v>insert into MONSTER_COUNT (MONSTER_GROUP, EXPANSION, HEROS, MASTER, MINION)
values ('Deep Elf', 'BotW', 2, 0, 1);</v>
      </c>
      <c r="L874" t="str">
        <f t="shared" si="146"/>
        <v>insert into MONSTER_COUNT (MONSTER_GROUP, EXPANSION, HEROS, MASTER, MINION)
values ('Deep Elf', 'BotW', 3, 1, 0);</v>
      </c>
      <c r="M874" t="str">
        <f t="shared" si="147"/>
        <v>insert into MONSTER_COUNT (MONSTER_GROUP, EXPANSION, HEROS, MASTER, MINION)
values ('Deep Elf', 'BotW', 4, 1, 1);</v>
      </c>
    </row>
    <row r="875" spans="2:13" x14ac:dyDescent="0.25">
      <c r="B875" t="s">
        <v>1334</v>
      </c>
      <c r="C875" s="4" t="s">
        <v>375</v>
      </c>
      <c r="D875">
        <v>2</v>
      </c>
      <c r="E875">
        <v>1</v>
      </c>
      <c r="F875">
        <v>2</v>
      </c>
      <c r="G875">
        <v>1</v>
      </c>
      <c r="H875">
        <v>3</v>
      </c>
      <c r="I875">
        <v>1</v>
      </c>
      <c r="J875">
        <v>4</v>
      </c>
      <c r="K875" t="str">
        <f t="shared" si="145"/>
        <v>insert into MONSTER_COUNT (MONSTER_GROUP, EXPANSION, HEROS, MASTER, MINION)
values ('Skeleton Archer', 'ToC', 2, 1, 2);</v>
      </c>
      <c r="L875" t="str">
        <f t="shared" si="146"/>
        <v>insert into MONSTER_COUNT (MONSTER_GROUP, EXPANSION, HEROS, MASTER, MINION)
values ('Skeleton Archer', 'ToC', 3, 1, 3);</v>
      </c>
      <c r="M875" t="str">
        <f t="shared" si="147"/>
        <v>insert into MONSTER_COUNT (MONSTER_GROUP, EXPANSION, HEROS, MASTER, MINION)
values ('Skeleton Archer', 'ToC', 4, 1, 4);</v>
      </c>
    </row>
    <row r="876" spans="2:13" x14ac:dyDescent="0.25">
      <c r="B876" t="s">
        <v>1344</v>
      </c>
      <c r="C876" s="4" t="s">
        <v>375</v>
      </c>
      <c r="D876">
        <v>2</v>
      </c>
      <c r="E876">
        <v>0</v>
      </c>
      <c r="F876">
        <v>1</v>
      </c>
      <c r="G876">
        <v>1</v>
      </c>
      <c r="H876">
        <v>0</v>
      </c>
      <c r="I876">
        <v>1</v>
      </c>
      <c r="J876">
        <v>1</v>
      </c>
      <c r="K876" t="str">
        <f t="shared" si="145"/>
        <v>insert into MONSTER_COUNT (MONSTER_GROUP, EXPANSION, HEROS, MASTER, MINION)
values ('Demon Lord', 'ToC', 2, 0, 1);</v>
      </c>
      <c r="L876" t="str">
        <f t="shared" si="146"/>
        <v>insert into MONSTER_COUNT (MONSTER_GROUP, EXPANSION, HEROS, MASTER, MINION)
values ('Demon Lord', 'ToC', 3, 1, 0);</v>
      </c>
      <c r="M876" t="str">
        <f t="shared" si="147"/>
        <v>insert into MONSTER_COUNT (MONSTER_GROUP, EXPANSION, HEROS, MASTER, MINION)
values ('Demon Lord', 'ToC', 4, 1, 1);</v>
      </c>
    </row>
    <row r="877" spans="2:13" x14ac:dyDescent="0.25">
      <c r="B877" t="s">
        <v>1381</v>
      </c>
      <c r="C877" s="4" t="s">
        <v>375</v>
      </c>
      <c r="D877">
        <v>2</v>
      </c>
      <c r="E877">
        <v>1</v>
      </c>
      <c r="F877">
        <v>0</v>
      </c>
      <c r="G877">
        <v>1</v>
      </c>
      <c r="H877">
        <v>1</v>
      </c>
      <c r="I877">
        <v>1</v>
      </c>
      <c r="J877">
        <v>2</v>
      </c>
      <c r="K877" t="str">
        <f t="shared" si="145"/>
        <v>insert into MONSTER_COUNT (MONSTER_GROUP, EXPANSION, HEROS, MASTER, MINION)
values ('Crow Hag', 'ToC', 2, 1, 0);</v>
      </c>
      <c r="L877" t="str">
        <f t="shared" si="146"/>
        <v>insert into MONSTER_COUNT (MONSTER_GROUP, EXPANSION, HEROS, MASTER, MINION)
values ('Crow Hag', 'ToC', 3, 1, 1);</v>
      </c>
      <c r="M877" t="str">
        <f t="shared" si="147"/>
        <v>insert into MONSTER_COUNT (MONSTER_GROUP, EXPANSION, HEROS, MASTER, MINION)
values ('Crow Hag', 'ToC', 4, 1, 2);</v>
      </c>
    </row>
    <row r="878" spans="2:13" x14ac:dyDescent="0.25">
      <c r="B878" t="s">
        <v>1341</v>
      </c>
      <c r="C878" s="4" t="s">
        <v>811</v>
      </c>
      <c r="D878">
        <v>2</v>
      </c>
      <c r="E878">
        <v>1</v>
      </c>
      <c r="F878">
        <v>0</v>
      </c>
      <c r="G878">
        <v>1</v>
      </c>
      <c r="H878">
        <v>1</v>
      </c>
      <c r="I878">
        <v>1</v>
      </c>
      <c r="J878">
        <v>2</v>
      </c>
      <c r="K878" t="str">
        <f t="shared" si="145"/>
        <v>insert into MONSTER_COUNT (MONSTER_GROUP, EXPANSION, HEROS, MASTER, MINION)
values ('Naga', 'SotS', 2, 1, 0);</v>
      </c>
      <c r="L878" t="str">
        <f t="shared" si="146"/>
        <v>insert into MONSTER_COUNT (MONSTER_GROUP, EXPANSION, HEROS, MASTER, MINION)
values ('Naga', 'SotS', 3, 1, 1);</v>
      </c>
      <c r="M878" t="str">
        <f t="shared" si="147"/>
        <v>insert into MONSTER_COUNT (MONSTER_GROUP, EXPANSION, HEROS, MASTER, MINION)
values ('Naga', 'SotS', 4, 1, 2);</v>
      </c>
    </row>
    <row r="879" spans="2:13" x14ac:dyDescent="0.25">
      <c r="B879" t="s">
        <v>1346</v>
      </c>
      <c r="C879" s="4" t="s">
        <v>811</v>
      </c>
      <c r="D879">
        <v>2</v>
      </c>
      <c r="E879">
        <v>1</v>
      </c>
      <c r="F879">
        <v>1</v>
      </c>
      <c r="G879">
        <v>1</v>
      </c>
      <c r="H879">
        <v>2</v>
      </c>
      <c r="I879">
        <v>1</v>
      </c>
      <c r="J879">
        <v>3</v>
      </c>
      <c r="K879" t="str">
        <f t="shared" si="145"/>
        <v>insert into MONSTER_COUNT (MONSTER_GROUP, EXPANSION, HEROS, MASTER, MINION)
values ('Ferrox', 'SotS', 2, 1, 1);</v>
      </c>
      <c r="L879" t="str">
        <f t="shared" si="146"/>
        <v>insert into MONSTER_COUNT (MONSTER_GROUP, EXPANSION, HEROS, MASTER, MINION)
values ('Ferrox', 'SotS', 3, 1, 2);</v>
      </c>
      <c r="M879" t="str">
        <f t="shared" si="147"/>
        <v>insert into MONSTER_COUNT (MONSTER_GROUP, EXPANSION, HEROS, MASTER, MINION)
values ('Ferrox', 'SotS', 4, 1, 3);</v>
      </c>
    </row>
    <row r="880" spans="2:13" x14ac:dyDescent="0.25">
      <c r="B880" t="s">
        <v>1367</v>
      </c>
      <c r="C880" s="4" t="s">
        <v>811</v>
      </c>
      <c r="D880">
        <v>2</v>
      </c>
      <c r="E880">
        <v>1</v>
      </c>
      <c r="F880">
        <v>0</v>
      </c>
      <c r="G880">
        <v>1</v>
      </c>
      <c r="H880">
        <v>1</v>
      </c>
      <c r="I880">
        <v>1</v>
      </c>
      <c r="J880">
        <v>2</v>
      </c>
      <c r="K880" t="str">
        <f t="shared" si="145"/>
        <v>insert into MONSTER_COUNT (MONSTER_GROUP, EXPANSION, HEROS, MASTER, MINION)
values ('Blood Ape', 'SotS', 2, 1, 0);</v>
      </c>
      <c r="L880" t="str">
        <f t="shared" si="146"/>
        <v>insert into MONSTER_COUNT (MONSTER_GROUP, EXPANSION, HEROS, MASTER, MINION)
values ('Blood Ape', 'SotS', 3, 1, 1);</v>
      </c>
      <c r="M880" t="str">
        <f t="shared" si="147"/>
        <v>insert into MONSTER_COUNT (MONSTER_GROUP, EXPANSION, HEROS, MASTER, MINION)
values ('Blood Ape', 'SotS', 4, 1, 2);</v>
      </c>
    </row>
    <row r="882" spans="1:37" x14ac:dyDescent="0.25">
      <c r="A882" t="s">
        <v>1395</v>
      </c>
      <c r="B882" s="3" t="s">
        <v>1287</v>
      </c>
      <c r="C882" s="3" t="s">
        <v>42</v>
      </c>
      <c r="D882" s="3" t="s">
        <v>1383</v>
      </c>
      <c r="E882" s="3" t="s">
        <v>1384</v>
      </c>
      <c r="F882" s="3" t="s">
        <v>23</v>
      </c>
      <c r="G882" s="4"/>
      <c r="H882" s="4"/>
    </row>
    <row r="883" spans="1:37" x14ac:dyDescent="0.25">
      <c r="A883" t="s">
        <v>1395</v>
      </c>
      <c r="B883" s="3" t="s">
        <v>1287</v>
      </c>
      <c r="C883" s="3" t="s">
        <v>42</v>
      </c>
      <c r="D883" s="3" t="s">
        <v>1383</v>
      </c>
      <c r="E883" s="3" t="s">
        <v>1384</v>
      </c>
      <c r="F883" s="3" t="s">
        <v>1396</v>
      </c>
      <c r="G883" s="4" t="s">
        <v>1471</v>
      </c>
      <c r="H883" s="4" t="s">
        <v>1472</v>
      </c>
    </row>
    <row r="884" spans="1:37" x14ac:dyDescent="0.25">
      <c r="A884" t="s">
        <v>1387</v>
      </c>
      <c r="B884" s="3" t="s">
        <v>1287</v>
      </c>
      <c r="C884" s="3" t="s">
        <v>42</v>
      </c>
      <c r="D884" s="3" t="s">
        <v>1383</v>
      </c>
      <c r="E884" s="3" t="s">
        <v>1384</v>
      </c>
      <c r="F884" s="3" t="s">
        <v>12</v>
      </c>
      <c r="G884" s="3" t="s">
        <v>62</v>
      </c>
    </row>
    <row r="885" spans="1:37" x14ac:dyDescent="0.25">
      <c r="A885" t="s">
        <v>1386</v>
      </c>
      <c r="B885" s="3" t="s">
        <v>1287</v>
      </c>
      <c r="C885" s="3" t="s">
        <v>42</v>
      </c>
      <c r="D885" s="3" t="s">
        <v>1383</v>
      </c>
      <c r="E885" s="3" t="s">
        <v>1384</v>
      </c>
      <c r="F885" s="3" t="s">
        <v>12</v>
      </c>
    </row>
    <row r="886" spans="1:37" x14ac:dyDescent="0.25">
      <c r="A886" t="s">
        <v>1385</v>
      </c>
      <c r="B886" s="3" t="s">
        <v>1287</v>
      </c>
      <c r="C886" s="3" t="s">
        <v>42</v>
      </c>
      <c r="D886" s="3" t="s">
        <v>1383</v>
      </c>
      <c r="E886" s="3" t="s">
        <v>1384</v>
      </c>
      <c r="F886" s="4" t="s">
        <v>29</v>
      </c>
      <c r="G886" s="4" t="s">
        <v>30</v>
      </c>
      <c r="H886" s="4" t="s">
        <v>1390</v>
      </c>
      <c r="I886" s="4" t="s">
        <v>1391</v>
      </c>
      <c r="J886" s="4" t="s">
        <v>1392</v>
      </c>
      <c r="K886" s="4" t="s">
        <v>1393</v>
      </c>
      <c r="L886" s="4" t="s">
        <v>1394</v>
      </c>
      <c r="M886" s="4" t="s">
        <v>1465</v>
      </c>
      <c r="N886" s="4" t="s">
        <v>1471</v>
      </c>
      <c r="O886" s="4" t="s">
        <v>1472</v>
      </c>
      <c r="P886" s="4" t="s">
        <v>1466</v>
      </c>
      <c r="Q886" s="4" t="s">
        <v>1471</v>
      </c>
      <c r="R886" s="4" t="s">
        <v>1472</v>
      </c>
      <c r="S886" s="4" t="s">
        <v>1467</v>
      </c>
      <c r="T886" s="4" t="s">
        <v>1471</v>
      </c>
      <c r="U886" s="4" t="s">
        <v>1472</v>
      </c>
      <c r="V886" s="4" t="s">
        <v>1468</v>
      </c>
      <c r="W886" s="4" t="s">
        <v>1469</v>
      </c>
      <c r="X886" s="4" t="s">
        <v>1470</v>
      </c>
      <c r="Y886" s="4" t="s">
        <v>1480</v>
      </c>
      <c r="Z886" s="4" t="s">
        <v>32</v>
      </c>
      <c r="AB886" t="s">
        <v>1481</v>
      </c>
      <c r="AE886" t="s">
        <v>1396</v>
      </c>
      <c r="AI886" t="s">
        <v>23</v>
      </c>
    </row>
    <row r="887" spans="1:37" x14ac:dyDescent="0.25">
      <c r="B887" t="s">
        <v>1309</v>
      </c>
      <c r="C887" t="s">
        <v>63</v>
      </c>
      <c r="D887" t="s">
        <v>1388</v>
      </c>
      <c r="E887" t="s">
        <v>51</v>
      </c>
      <c r="F887" s="4">
        <v>5</v>
      </c>
      <c r="G887" s="4">
        <v>4</v>
      </c>
      <c r="H887" s="4" t="s">
        <v>18</v>
      </c>
      <c r="I887" s="4"/>
      <c r="J887" t="s">
        <v>13</v>
      </c>
      <c r="K887" t="s">
        <v>15</v>
      </c>
      <c r="M887" t="s">
        <v>1443</v>
      </c>
      <c r="V887">
        <v>2</v>
      </c>
      <c r="W887">
        <v>12</v>
      </c>
      <c r="Y887" t="str">
        <f t="shared" ref="Y887:Y930" si="148">"insert into "&amp;A$886&amp;" ("&amp;B$886&amp;", "&amp;C$886&amp;", "&amp;D$886&amp;", "&amp;E$886&amp;", "&amp;F$886&amp;", "&amp;G$886&amp;")
values ('"&amp;B887&amp;"', '"&amp;C887&amp;"', '"&amp;D887&amp;"', '"&amp;E887&amp;"', "&amp;F887&amp;", "&amp;G887&amp;");"</f>
        <v>insert into MONSTER_STAT (MONSTER_GROUP, EXPANSION, TYPE, ACT, SPEED, HEALTH)
values ('Goblin Archer', 'D2E', 'Master', 'Act1', 5, 4);</v>
      </c>
      <c r="Z887" t="str">
        <f t="shared" ref="Z887:Z930" si="149">"insert into "&amp;A$885&amp;" ("&amp;B$885&amp;", "&amp;C$885&amp;", "&amp;D$885&amp;", "&amp;E$885&amp;", "&amp;F$885&amp;")
values ('"&amp;B887&amp;"', '"&amp;C887&amp;"', '"&amp;D887&amp;"', '"&amp;E887&amp;"', '"&amp;H887&amp;"');"</f>
        <v>insert into MONSTER_DEFENSE (MONSTER_GROUP, EXPANSION, TYPE, ACT, DICE)
values ('Goblin Archer', 'D2E', 'Master', 'Act1', 'Grey');</v>
      </c>
      <c r="AA887" t="str">
        <f t="shared" ref="AA887:AA930" si="150">IF(I887="","","insert into "&amp;A$885&amp;" ("&amp;B$885&amp;", "&amp;C$885&amp;", "&amp;D$885&amp;", "&amp;E$885&amp;", "&amp;F$885&amp;")
values ('"&amp;B887&amp;"', '"&amp;C887&amp;"', '"&amp;D887&amp;"', '"&amp;E887&amp;"', '"&amp;I887&amp;"');")</f>
        <v/>
      </c>
      <c r="AB887" t="str">
        <f t="shared" ref="AB887:AB930" si="151">IF(J887="","","insert into "&amp;A$884&amp;" ("&amp;B$884&amp;", "&amp;C$884&amp;", "&amp;D$884&amp;", "&amp;E$884&amp;", "&amp;F$884&amp;", "&amp;G$884&amp;")
values ('"&amp;B887&amp;"', '"&amp;C887&amp;"', '"&amp;D887&amp;"', '"&amp;E887&amp;"', '"&amp;J887&amp;"', 1);")</f>
        <v>insert into MONSTER_ATTACK (MONSTER_GROUP, EXPANSION, TYPE, ACT, DICE, INDEX)
values ('Goblin Archer', 'D2E', 'Master', 'Act1', 'Blue', 1);</v>
      </c>
      <c r="AC887" t="str">
        <f t="shared" ref="AC887:AC930" si="152">IF(K887="","","insert into "&amp;A$884&amp;" ("&amp;B$884&amp;", "&amp;C$884&amp;", "&amp;D$884&amp;", "&amp;E$884&amp;", "&amp;F$884&amp;", "&amp;G$884&amp;")
values ('"&amp;B887&amp;"', '"&amp;C887&amp;"', '"&amp;D887&amp;"', '"&amp;E887&amp;"', '"&amp;K887&amp;"', 2);")</f>
        <v>insert into MONSTER_ATTACK (MONSTER_GROUP, EXPANSION, TYPE, ACT, DICE, INDEX)
values ('Goblin Archer', 'D2E', 'Master', 'Act1', 'Yellow', 2);</v>
      </c>
      <c r="AD887" t="str">
        <f t="shared" ref="AD887:AD930" si="153">IF(L887="","","insert into "&amp;A$884&amp;" ("&amp;B$884&amp;", "&amp;C$884&amp;", "&amp;D$884&amp;", "&amp;E$884&amp;", "&amp;F$884&amp;", "&amp;G$884&amp;")
values ('"&amp;B887&amp;"', '"&amp;C887&amp;"', '"&amp;D887&amp;"', '"&amp;E887&amp;"', '"&amp;L887&amp;"', 3);")</f>
        <v/>
      </c>
      <c r="AE887" t="str">
        <f>IF(M887="","","insert into "&amp;A$883&amp;" ("&amp;B$883&amp;", "&amp;C$883&amp;", "&amp;D$883&amp;", "&amp;E$883&amp;", "&amp;F$883&amp;", "&amp;G$883&amp;", "&amp;H$883&amp;")
values ('"&amp;B887&amp;"', '"&amp;C887&amp;"', '"&amp;D887&amp;"', '"&amp;E887&amp;"', '"&amp;M887&amp;"', "&amp;IF(N887="","null",N887)&amp;", "&amp;IF(O887="","null",N887)&amp;");")</f>
        <v>insert into MONSTER_ABILITY (MONSTER_GROUP, EXPANSION, TYPE, ACT, ABILITY, VALUE, ACTION)
values ('Goblin Archer', 'D2E', 'Master', 'Act1', 'Scamper', null, null);</v>
      </c>
      <c r="AF887" t="str">
        <f>IF(P887="","","insert into "&amp;A$883&amp;" ("&amp;B$883&amp;", "&amp;C$883&amp;", "&amp;D$883&amp;", "&amp;E$883&amp;", "&amp;F$883&amp;", "&amp;G$883&amp;", "&amp;H$883&amp;")
values ('"&amp;B887&amp;"', '"&amp;C887&amp;"', '"&amp;D887&amp;"', '"&amp;E887&amp;"', '"&amp;P887&amp;"', "&amp;IF(Q887="","null",Q887)&amp;", "&amp;IF(R887="","null",R887)&amp;");")</f>
        <v/>
      </c>
      <c r="AG887" t="str">
        <f>IF(S887="","","insert into "&amp;A$883&amp;" ("&amp;B$883&amp;", "&amp;C$883&amp;", "&amp;D$883&amp;", "&amp;E$883&amp;", "&amp;F$883&amp;", "&amp;G$883&amp;", "&amp;H$883&amp;")
values ('"&amp;B887&amp;"', '"&amp;C887&amp;"', '"&amp;D887&amp;"', '"&amp;E887&amp;"', '"&amp;S887&amp;"', "&amp;IF(T887="","null",T887)&amp;", "&amp;IF(U887="","null",U887)&amp;");")</f>
        <v/>
      </c>
      <c r="AI887" t="str">
        <f>IF(V887="","","insert into "&amp;A$882&amp;" ("&amp;B$882&amp;", "&amp;C$882&amp;", "&amp;D$882&amp;", "&amp;E$882&amp;", "&amp;F$882&amp;")
values ('"&amp;B887&amp;"', '"&amp;C887&amp;"', '"&amp;D887&amp;"', '"&amp;E887&amp;"', "&amp;V887&amp;");")</f>
        <v>insert into MONSTER_ABILITY (MONSTER_GROUP, EXPANSION, TYPE, ACT, SURGE)
values ('Goblin Archer', 'D2E', 'Master', 'Act1', 2);</v>
      </c>
      <c r="AJ887" t="str">
        <f>IF(W887="","","insert into "&amp;A$882&amp;" ("&amp;B$882&amp;", "&amp;C$882&amp;", "&amp;D$882&amp;", "&amp;E$882&amp;", "&amp;F$882&amp;")
values ('"&amp;B887&amp;"', '"&amp;C887&amp;"', '"&amp;D887&amp;"', '"&amp;E887&amp;"', "&amp;W887&amp;");")</f>
        <v>insert into MONSTER_ABILITY (MONSTER_GROUP, EXPANSION, TYPE, ACT, SURGE)
values ('Goblin Archer', 'D2E', 'Master', 'Act1', 12);</v>
      </c>
      <c r="AK887" t="str">
        <f>IF(X887="","","insert into "&amp;A$882&amp;" ("&amp;B$882&amp;", "&amp;C$882&amp;", "&amp;D$882&amp;", "&amp;E$882&amp;", "&amp;F$882&amp;")
values ('"&amp;B887&amp;"', '"&amp;C887&amp;"', '"&amp;D887&amp;"', '"&amp;E887&amp;"', "&amp;X887&amp;");")</f>
        <v/>
      </c>
    </row>
    <row r="888" spans="1:37" x14ac:dyDescent="0.25">
      <c r="B888" t="s">
        <v>1309</v>
      </c>
      <c r="C888" t="s">
        <v>63</v>
      </c>
      <c r="D888" t="s">
        <v>1389</v>
      </c>
      <c r="E888" t="s">
        <v>51</v>
      </c>
      <c r="F888" s="4">
        <v>5</v>
      </c>
      <c r="G888" s="4">
        <v>2</v>
      </c>
      <c r="H888" s="4" t="s">
        <v>18</v>
      </c>
      <c r="I888" s="4"/>
      <c r="J888" t="s">
        <v>13</v>
      </c>
      <c r="K888" t="s">
        <v>15</v>
      </c>
      <c r="M888" t="s">
        <v>1443</v>
      </c>
      <c r="P888" t="s">
        <v>1425</v>
      </c>
      <c r="V888">
        <v>1</v>
      </c>
      <c r="W888">
        <v>11</v>
      </c>
      <c r="Y888" t="str">
        <f t="shared" si="148"/>
        <v>insert into MONSTER_STAT (MONSTER_GROUP, EXPANSION, TYPE, ACT, SPEED, HEALTH)
values ('Goblin Archer', 'D2E', 'Minion', 'Act1', 5, 2);</v>
      </c>
      <c r="Z888" t="str">
        <f t="shared" si="149"/>
        <v>insert into MONSTER_DEFENSE (MONSTER_GROUP, EXPANSION, TYPE, ACT, DICE)
values ('Goblin Archer', 'D2E', 'Minion', 'Act1', 'Grey');</v>
      </c>
      <c r="AA888" t="str">
        <f t="shared" si="150"/>
        <v/>
      </c>
      <c r="AB888" t="str">
        <f t="shared" si="151"/>
        <v>insert into MONSTER_ATTACK (MONSTER_GROUP, EXPANSION, TYPE, ACT, DICE, INDEX)
values ('Goblin Archer', 'D2E', 'Minion', 'Act1', 'Blue', 1);</v>
      </c>
      <c r="AC888" t="str">
        <f t="shared" si="152"/>
        <v>insert into MONSTER_ATTACK (MONSTER_GROUP, EXPANSION, TYPE, ACT, DICE, INDEX)
values ('Goblin Archer', 'D2E', 'Minion', 'Act1', 'Yellow', 2);</v>
      </c>
      <c r="AD888" t="str">
        <f t="shared" si="153"/>
        <v/>
      </c>
      <c r="AE888" t="str">
        <f t="shared" ref="AE888:AE950" si="154">IF(M888="","","insert into "&amp;A$883&amp;" ("&amp;B$883&amp;", "&amp;C$883&amp;", "&amp;D$883&amp;", "&amp;E$883&amp;", "&amp;F$883&amp;", "&amp;G$883&amp;", "&amp;H$883&amp;")
values ('"&amp;B888&amp;"', '"&amp;C888&amp;"', '"&amp;D888&amp;"', '"&amp;E888&amp;"', '"&amp;M888&amp;"', "&amp;IF(N888="","null",N888)&amp;", "&amp;IF(O888="","null",N888)&amp;");")</f>
        <v>insert into MONSTER_ABILITY (MONSTER_GROUP, EXPANSION, TYPE, ACT, ABILITY, VALUE, ACTION)
values ('Goblin Archer', 'D2E', 'Minion', 'Act1', 'Scamper', null, null);</v>
      </c>
      <c r="AF888" t="str">
        <f t="shared" ref="AF888:AF950" si="155">IF(P888="","","insert into "&amp;A$883&amp;" ("&amp;B$883&amp;", "&amp;C$883&amp;", "&amp;D$883&amp;", "&amp;E$883&amp;", "&amp;F$883&amp;", "&amp;G$883&amp;", "&amp;H$883&amp;")
values ('"&amp;B888&amp;"', '"&amp;C888&amp;"', '"&amp;D888&amp;"', '"&amp;E888&amp;"', '"&amp;P888&amp;"', "&amp;IF(Q888="","null",Q888)&amp;", "&amp;IF(R888="","null",R888)&amp;");")</f>
        <v>insert into MONSTER_ABILITY (MONSTER_GROUP, EXPANSION, TYPE, ACT, ABILITY, VALUE, ACTION)
values ('Goblin Archer', 'D2E', 'Minion', 'Act1', 'Cowardly', null, null);</v>
      </c>
      <c r="AG888" t="str">
        <f t="shared" ref="AG888:AG950" si="156">IF(S888="","","insert into "&amp;A$883&amp;" ("&amp;B$883&amp;", "&amp;C$883&amp;", "&amp;D$883&amp;", "&amp;E$883&amp;", "&amp;F$883&amp;", "&amp;G$883&amp;", "&amp;H$883&amp;")
values ('"&amp;B888&amp;"', '"&amp;C888&amp;"', '"&amp;D888&amp;"', '"&amp;E888&amp;"', '"&amp;S888&amp;"', "&amp;IF(T888="","null",T888)&amp;", "&amp;IF(U888="","null",U888)&amp;");")</f>
        <v/>
      </c>
      <c r="AI888" t="str">
        <f t="shared" ref="AI888:AI910" si="157">IF(V888="","","insert into "&amp;A$882&amp;" ("&amp;B$882&amp;", "&amp;C$882&amp;", "&amp;D$882&amp;", "&amp;E$882&amp;", "&amp;F$882&amp;")
values ('"&amp;B888&amp;"', '"&amp;C888&amp;"', '"&amp;D888&amp;"', '"&amp;E888&amp;"', "&amp;V888&amp;");")</f>
        <v>insert into MONSTER_ABILITY (MONSTER_GROUP, EXPANSION, TYPE, ACT, SURGE)
values ('Goblin Archer', 'D2E', 'Minion', 'Act1', 1);</v>
      </c>
      <c r="AJ888" t="str">
        <f t="shared" ref="AJ888:AJ910" si="158">IF(W888="","","insert into "&amp;A$882&amp;" ("&amp;B$882&amp;", "&amp;C$882&amp;", "&amp;D$882&amp;", "&amp;E$882&amp;", "&amp;F$882&amp;")
values ('"&amp;B888&amp;"', '"&amp;C888&amp;"', '"&amp;D888&amp;"', '"&amp;E888&amp;"', "&amp;W888&amp;");")</f>
        <v>insert into MONSTER_ABILITY (MONSTER_GROUP, EXPANSION, TYPE, ACT, SURGE)
values ('Goblin Archer', 'D2E', 'Minion', 'Act1', 11);</v>
      </c>
      <c r="AK888" t="str">
        <f t="shared" ref="AK888:AK910" si="159">IF(X888="","","insert into "&amp;A$882&amp;" ("&amp;B$882&amp;", "&amp;C$882&amp;", "&amp;D$882&amp;", "&amp;E$882&amp;", "&amp;F$882&amp;")
values ('"&amp;B888&amp;"', '"&amp;C888&amp;"', '"&amp;D888&amp;"', '"&amp;E888&amp;"', "&amp;X888&amp;");")</f>
        <v/>
      </c>
    </row>
    <row r="889" spans="1:37" x14ac:dyDescent="0.25">
      <c r="B889" t="s">
        <v>1309</v>
      </c>
      <c r="C889" t="s">
        <v>63</v>
      </c>
      <c r="D889" t="s">
        <v>1388</v>
      </c>
      <c r="E889" t="s">
        <v>52</v>
      </c>
      <c r="F889" s="4">
        <v>5</v>
      </c>
      <c r="G889" s="4">
        <v>6</v>
      </c>
      <c r="H889" s="4" t="s">
        <v>18</v>
      </c>
      <c r="I889" s="4"/>
      <c r="J889" t="s">
        <v>13</v>
      </c>
      <c r="K889" t="s">
        <v>15</v>
      </c>
      <c r="L889" t="s">
        <v>15</v>
      </c>
      <c r="M889" t="s">
        <v>1443</v>
      </c>
      <c r="V889">
        <v>2</v>
      </c>
      <c r="W889">
        <v>13</v>
      </c>
      <c r="Y889" t="str">
        <f t="shared" si="148"/>
        <v>insert into MONSTER_STAT (MONSTER_GROUP, EXPANSION, TYPE, ACT, SPEED, HEALTH)
values ('Goblin Archer', 'D2E', 'Master', 'Act2', 5, 6);</v>
      </c>
      <c r="Z889" t="str">
        <f t="shared" si="149"/>
        <v>insert into MONSTER_DEFENSE (MONSTER_GROUP, EXPANSION, TYPE, ACT, DICE)
values ('Goblin Archer', 'D2E', 'Master', 'Act2', 'Grey');</v>
      </c>
      <c r="AA889" t="str">
        <f t="shared" si="150"/>
        <v/>
      </c>
      <c r="AB889" t="str">
        <f t="shared" si="151"/>
        <v>insert into MONSTER_ATTACK (MONSTER_GROUP, EXPANSION, TYPE, ACT, DICE, INDEX)
values ('Goblin Archer', 'D2E', 'Master', 'Act2', 'Blue', 1);</v>
      </c>
      <c r="AC889" t="str">
        <f t="shared" si="152"/>
        <v>insert into MONSTER_ATTACK (MONSTER_GROUP, EXPANSION, TYPE, ACT, DICE, INDEX)
values ('Goblin Archer', 'D2E', 'Master', 'Act2', 'Yellow', 2);</v>
      </c>
      <c r="AD889" t="str">
        <f t="shared" si="153"/>
        <v>insert into MONSTER_ATTACK (MONSTER_GROUP, EXPANSION, TYPE, ACT, DICE, INDEX)
values ('Goblin Archer', 'D2E', 'Master', 'Act2', 'Yellow', 3);</v>
      </c>
      <c r="AE889" t="str">
        <f t="shared" si="154"/>
        <v>insert into MONSTER_ABILITY (MONSTER_GROUP, EXPANSION, TYPE, ACT, ABILITY, VALUE, ACTION)
values ('Goblin Archer', 'D2E', 'Master', 'Act2', 'Scamper', null, null);</v>
      </c>
      <c r="AF889" t="str">
        <f t="shared" si="155"/>
        <v/>
      </c>
      <c r="AG889" t="str">
        <f t="shared" si="156"/>
        <v/>
      </c>
      <c r="AI889" t="str">
        <f t="shared" si="157"/>
        <v>insert into MONSTER_ABILITY (MONSTER_GROUP, EXPANSION, TYPE, ACT, SURGE)
values ('Goblin Archer', 'D2E', 'Master', 'Act2', 2);</v>
      </c>
      <c r="AJ889" t="str">
        <f t="shared" si="158"/>
        <v>insert into MONSTER_ABILITY (MONSTER_GROUP, EXPANSION, TYPE, ACT, SURGE)
values ('Goblin Archer', 'D2E', 'Master', 'Act2', 13);</v>
      </c>
      <c r="AK889" t="str">
        <f t="shared" si="159"/>
        <v/>
      </c>
    </row>
    <row r="890" spans="1:37" x14ac:dyDescent="0.25">
      <c r="B890" t="s">
        <v>1309</v>
      </c>
      <c r="C890" t="s">
        <v>63</v>
      </c>
      <c r="D890" t="s">
        <v>1389</v>
      </c>
      <c r="E890" t="s">
        <v>52</v>
      </c>
      <c r="F890" s="4">
        <v>5</v>
      </c>
      <c r="G890" s="4">
        <v>4</v>
      </c>
      <c r="H890" s="4" t="s">
        <v>18</v>
      </c>
      <c r="I890" s="4"/>
      <c r="J890" t="s">
        <v>13</v>
      </c>
      <c r="K890" t="s">
        <v>15</v>
      </c>
      <c r="M890" t="s">
        <v>1443</v>
      </c>
      <c r="P890" t="s">
        <v>1425</v>
      </c>
      <c r="V890">
        <v>2</v>
      </c>
      <c r="W890">
        <v>12</v>
      </c>
      <c r="Y890" t="str">
        <f t="shared" si="148"/>
        <v>insert into MONSTER_STAT (MONSTER_GROUP, EXPANSION, TYPE, ACT, SPEED, HEALTH)
values ('Goblin Archer', 'D2E', 'Minion', 'Act2', 5, 4);</v>
      </c>
      <c r="Z890" t="str">
        <f t="shared" si="149"/>
        <v>insert into MONSTER_DEFENSE (MONSTER_GROUP, EXPANSION, TYPE, ACT, DICE)
values ('Goblin Archer', 'D2E', 'Minion', 'Act2', 'Grey');</v>
      </c>
      <c r="AA890" t="str">
        <f t="shared" si="150"/>
        <v/>
      </c>
      <c r="AB890" t="str">
        <f t="shared" si="151"/>
        <v>insert into MONSTER_ATTACK (MONSTER_GROUP, EXPANSION, TYPE, ACT, DICE, INDEX)
values ('Goblin Archer', 'D2E', 'Minion', 'Act2', 'Blue', 1);</v>
      </c>
      <c r="AC890" t="str">
        <f t="shared" si="152"/>
        <v>insert into MONSTER_ATTACK (MONSTER_GROUP, EXPANSION, TYPE, ACT, DICE, INDEX)
values ('Goblin Archer', 'D2E', 'Minion', 'Act2', 'Yellow', 2);</v>
      </c>
      <c r="AD890" t="str">
        <f t="shared" si="153"/>
        <v/>
      </c>
      <c r="AE890" t="str">
        <f t="shared" si="154"/>
        <v>insert into MONSTER_ABILITY (MONSTER_GROUP, EXPANSION, TYPE, ACT, ABILITY, VALUE, ACTION)
values ('Goblin Archer', 'D2E', 'Minion', 'Act2', 'Scamper', null, null);</v>
      </c>
      <c r="AF890" t="str">
        <f t="shared" si="155"/>
        <v>insert into MONSTER_ABILITY (MONSTER_GROUP, EXPANSION, TYPE, ACT, ABILITY, VALUE, ACTION)
values ('Goblin Archer', 'D2E', 'Minion', 'Act2', 'Cowardly', null, null);</v>
      </c>
      <c r="AG890" t="str">
        <f t="shared" si="156"/>
        <v/>
      </c>
      <c r="AI890" t="str">
        <f t="shared" si="157"/>
        <v>insert into MONSTER_ABILITY (MONSTER_GROUP, EXPANSION, TYPE, ACT, SURGE)
values ('Goblin Archer', 'D2E', 'Minion', 'Act2', 2);</v>
      </c>
      <c r="AJ890" t="str">
        <f t="shared" si="158"/>
        <v>insert into MONSTER_ABILITY (MONSTER_GROUP, EXPANSION, TYPE, ACT, SURGE)
values ('Goblin Archer', 'D2E', 'Minion', 'Act2', 12);</v>
      </c>
      <c r="AK890" t="str">
        <f t="shared" si="159"/>
        <v/>
      </c>
    </row>
    <row r="891" spans="1:37" x14ac:dyDescent="0.25">
      <c r="B891" t="s">
        <v>1310</v>
      </c>
      <c r="C891" t="s">
        <v>63</v>
      </c>
      <c r="D891" t="s">
        <v>1388</v>
      </c>
      <c r="E891" t="s">
        <v>51</v>
      </c>
      <c r="F891" s="4">
        <v>3</v>
      </c>
      <c r="G891" s="4">
        <v>6</v>
      </c>
      <c r="H891" s="4" t="s">
        <v>17</v>
      </c>
      <c r="I891" s="4"/>
      <c r="J891" t="s">
        <v>13</v>
      </c>
      <c r="K891" t="s">
        <v>15</v>
      </c>
      <c r="M891" t="s">
        <v>1445</v>
      </c>
      <c r="P891" t="s">
        <v>1432</v>
      </c>
      <c r="R891" t="s">
        <v>25</v>
      </c>
      <c r="V891">
        <v>1</v>
      </c>
      <c r="W891">
        <v>24</v>
      </c>
      <c r="Y891" t="str">
        <f t="shared" si="148"/>
        <v>insert into MONSTER_STAT (MONSTER_GROUP, EXPANSION, TYPE, ACT, SPEED, HEALTH)
values ('Zombie', 'D2E', 'Master', 'Act1', 3, 6);</v>
      </c>
      <c r="Z891" t="str">
        <f t="shared" si="149"/>
        <v>insert into MONSTER_DEFENSE (MONSTER_GROUP, EXPANSION, TYPE, ACT, DICE)
values ('Zombie', 'D2E', 'Master', 'Act1', 'Brown');</v>
      </c>
      <c r="AA891" t="str">
        <f t="shared" si="150"/>
        <v/>
      </c>
      <c r="AB891" t="str">
        <f t="shared" si="151"/>
        <v>insert into MONSTER_ATTACK (MONSTER_GROUP, EXPANSION, TYPE, ACT, DICE, INDEX)
values ('Zombie', 'D2E', 'Master', 'Act1', 'Blue', 1);</v>
      </c>
      <c r="AC891" t="str">
        <f t="shared" si="152"/>
        <v>insert into MONSTER_ATTACK (MONSTER_GROUP, EXPANSION, TYPE, ACT, DICE, INDEX)
values ('Zombie', 'D2E', 'Master', 'Act1', 'Yellow', 2);</v>
      </c>
      <c r="AD891" t="str">
        <f t="shared" si="153"/>
        <v/>
      </c>
      <c r="AE891" t="str">
        <f t="shared" si="154"/>
        <v>insert into MONSTER_ABILITY (MONSTER_GROUP, EXPANSION, TYPE, ACT, ABILITY, VALUE, ACTION)
values ('Zombie', 'D2E', 'Master', 'Act1', 'Shambling', null, null);</v>
      </c>
      <c r="AF891" t="str">
        <f t="shared" si="155"/>
        <v>insert into MONSTER_ABILITY (MONSTER_GROUP, EXPANSION, TYPE, ACT, ABILITY, VALUE, ACTION)
values ('Zombie', 'D2E', 'Master', 'Act1', 'Grab', null, true);</v>
      </c>
      <c r="AG891" t="str">
        <f t="shared" si="156"/>
        <v/>
      </c>
      <c r="AI891" t="str">
        <f t="shared" si="157"/>
        <v>insert into MONSTER_ABILITY (MONSTER_GROUP, EXPANSION, TYPE, ACT, SURGE)
values ('Zombie', 'D2E', 'Master', 'Act1', 1);</v>
      </c>
      <c r="AJ891" t="str">
        <f t="shared" si="158"/>
        <v>insert into MONSTER_ABILITY (MONSTER_GROUP, EXPANSION, TYPE, ACT, SURGE)
values ('Zombie', 'D2E', 'Master', 'Act1', 24);</v>
      </c>
      <c r="AK891" t="str">
        <f t="shared" si="159"/>
        <v/>
      </c>
    </row>
    <row r="892" spans="1:37" x14ac:dyDescent="0.25">
      <c r="B892" t="s">
        <v>1310</v>
      </c>
      <c r="C892" t="s">
        <v>63</v>
      </c>
      <c r="D892" t="s">
        <v>1389</v>
      </c>
      <c r="E892" t="s">
        <v>51</v>
      </c>
      <c r="F892" s="4">
        <v>3</v>
      </c>
      <c r="G892" s="4">
        <v>3</v>
      </c>
      <c r="H892" s="4" t="s">
        <v>17</v>
      </c>
      <c r="I892" s="4"/>
      <c r="J892" t="s">
        <v>13</v>
      </c>
      <c r="K892" t="s">
        <v>15</v>
      </c>
      <c r="M892" t="s">
        <v>1445</v>
      </c>
      <c r="V892">
        <v>1</v>
      </c>
      <c r="W892">
        <v>24</v>
      </c>
      <c r="Y892" t="str">
        <f t="shared" si="148"/>
        <v>insert into MONSTER_STAT (MONSTER_GROUP, EXPANSION, TYPE, ACT, SPEED, HEALTH)
values ('Zombie', 'D2E', 'Minion', 'Act1', 3, 3);</v>
      </c>
      <c r="Z892" t="str">
        <f t="shared" si="149"/>
        <v>insert into MONSTER_DEFENSE (MONSTER_GROUP, EXPANSION, TYPE, ACT, DICE)
values ('Zombie', 'D2E', 'Minion', 'Act1', 'Brown');</v>
      </c>
      <c r="AA892" t="str">
        <f t="shared" si="150"/>
        <v/>
      </c>
      <c r="AB892" t="str">
        <f t="shared" si="151"/>
        <v>insert into MONSTER_ATTACK (MONSTER_GROUP, EXPANSION, TYPE, ACT, DICE, INDEX)
values ('Zombie', 'D2E', 'Minion', 'Act1', 'Blue', 1);</v>
      </c>
      <c r="AC892" t="str">
        <f t="shared" si="152"/>
        <v>insert into MONSTER_ATTACK (MONSTER_GROUP, EXPANSION, TYPE, ACT, DICE, INDEX)
values ('Zombie', 'D2E', 'Minion', 'Act1', 'Yellow', 2);</v>
      </c>
      <c r="AD892" t="str">
        <f t="shared" si="153"/>
        <v/>
      </c>
      <c r="AE892" t="str">
        <f t="shared" si="154"/>
        <v>insert into MONSTER_ABILITY (MONSTER_GROUP, EXPANSION, TYPE, ACT, ABILITY, VALUE, ACTION)
values ('Zombie', 'D2E', 'Minion', 'Act1', 'Shambling', null, null);</v>
      </c>
      <c r="AF892" t="str">
        <f t="shared" si="155"/>
        <v/>
      </c>
      <c r="AG892" t="str">
        <f t="shared" si="156"/>
        <v/>
      </c>
      <c r="AI892" t="str">
        <f t="shared" si="157"/>
        <v>insert into MONSTER_ABILITY (MONSTER_GROUP, EXPANSION, TYPE, ACT, SURGE)
values ('Zombie', 'D2E', 'Minion', 'Act1', 1);</v>
      </c>
      <c r="AJ892" t="str">
        <f t="shared" si="158"/>
        <v>insert into MONSTER_ABILITY (MONSTER_GROUP, EXPANSION, TYPE, ACT, SURGE)
values ('Zombie', 'D2E', 'Minion', 'Act1', 24);</v>
      </c>
      <c r="AK892" t="str">
        <f t="shared" si="159"/>
        <v/>
      </c>
    </row>
    <row r="893" spans="1:37" x14ac:dyDescent="0.25">
      <c r="B893" t="s">
        <v>1310</v>
      </c>
      <c r="C893" t="s">
        <v>63</v>
      </c>
      <c r="D893" t="s">
        <v>1388</v>
      </c>
      <c r="E893" t="s">
        <v>52</v>
      </c>
      <c r="F893" s="4">
        <v>3</v>
      </c>
      <c r="G893" s="4">
        <v>9</v>
      </c>
      <c r="H893" s="4" t="s">
        <v>17</v>
      </c>
      <c r="I893" s="4"/>
      <c r="J893" t="s">
        <v>13</v>
      </c>
      <c r="K893" t="s">
        <v>14</v>
      </c>
      <c r="L893" t="s">
        <v>15</v>
      </c>
      <c r="M893" t="s">
        <v>1445</v>
      </c>
      <c r="P893" t="s">
        <v>1432</v>
      </c>
      <c r="R893" t="s">
        <v>25</v>
      </c>
      <c r="V893">
        <v>2</v>
      </c>
      <c r="W893">
        <v>24</v>
      </c>
      <c r="Y893" t="str">
        <f t="shared" si="148"/>
        <v>insert into MONSTER_STAT (MONSTER_GROUP, EXPANSION, TYPE, ACT, SPEED, HEALTH)
values ('Zombie', 'D2E', 'Master', 'Act2', 3, 9);</v>
      </c>
      <c r="Z893" t="str">
        <f t="shared" si="149"/>
        <v>insert into MONSTER_DEFENSE (MONSTER_GROUP, EXPANSION, TYPE, ACT, DICE)
values ('Zombie', 'D2E', 'Master', 'Act2', 'Brown');</v>
      </c>
      <c r="AA893" t="str">
        <f t="shared" si="150"/>
        <v/>
      </c>
      <c r="AB893" t="str">
        <f t="shared" si="151"/>
        <v>insert into MONSTER_ATTACK (MONSTER_GROUP, EXPANSION, TYPE, ACT, DICE, INDEX)
values ('Zombie', 'D2E', 'Master', 'Act2', 'Blue', 1);</v>
      </c>
      <c r="AC893" t="str">
        <f t="shared" si="152"/>
        <v>insert into MONSTER_ATTACK (MONSTER_GROUP, EXPANSION, TYPE, ACT, DICE, INDEX)
values ('Zombie', 'D2E', 'Master', 'Act2', 'Red', 2);</v>
      </c>
      <c r="AD893" t="str">
        <f t="shared" si="153"/>
        <v>insert into MONSTER_ATTACK (MONSTER_GROUP, EXPANSION, TYPE, ACT, DICE, INDEX)
values ('Zombie', 'D2E', 'Master', 'Act2', 'Yellow', 3);</v>
      </c>
      <c r="AE893" t="str">
        <f t="shared" si="154"/>
        <v>insert into MONSTER_ABILITY (MONSTER_GROUP, EXPANSION, TYPE, ACT, ABILITY, VALUE, ACTION)
values ('Zombie', 'D2E', 'Master', 'Act2', 'Shambling', null, null);</v>
      </c>
      <c r="AF893" t="str">
        <f t="shared" si="155"/>
        <v>insert into MONSTER_ABILITY (MONSTER_GROUP, EXPANSION, TYPE, ACT, ABILITY, VALUE, ACTION)
values ('Zombie', 'D2E', 'Master', 'Act2', 'Grab', null, true);</v>
      </c>
      <c r="AG893" t="str">
        <f t="shared" si="156"/>
        <v/>
      </c>
      <c r="AI893" t="str">
        <f t="shared" si="157"/>
        <v>insert into MONSTER_ABILITY (MONSTER_GROUP, EXPANSION, TYPE, ACT, SURGE)
values ('Zombie', 'D2E', 'Master', 'Act2', 2);</v>
      </c>
      <c r="AJ893" t="str">
        <f t="shared" si="158"/>
        <v>insert into MONSTER_ABILITY (MONSTER_GROUP, EXPANSION, TYPE, ACT, SURGE)
values ('Zombie', 'D2E', 'Master', 'Act2', 24);</v>
      </c>
      <c r="AK893" t="str">
        <f t="shared" si="159"/>
        <v/>
      </c>
    </row>
    <row r="894" spans="1:37" x14ac:dyDescent="0.25">
      <c r="B894" t="s">
        <v>1310</v>
      </c>
      <c r="C894" t="s">
        <v>63</v>
      </c>
      <c r="D894" t="s">
        <v>1389</v>
      </c>
      <c r="E894" t="s">
        <v>52</v>
      </c>
      <c r="F894" s="4">
        <v>3</v>
      </c>
      <c r="G894" s="4">
        <v>5</v>
      </c>
      <c r="H894" s="4" t="s">
        <v>17</v>
      </c>
      <c r="I894" s="4"/>
      <c r="J894" t="s">
        <v>13</v>
      </c>
      <c r="K894" t="s">
        <v>15</v>
      </c>
      <c r="M894" t="s">
        <v>1445</v>
      </c>
      <c r="V894">
        <v>2</v>
      </c>
      <c r="W894">
        <v>24</v>
      </c>
      <c r="Y894" t="str">
        <f t="shared" si="148"/>
        <v>insert into MONSTER_STAT (MONSTER_GROUP, EXPANSION, TYPE, ACT, SPEED, HEALTH)
values ('Zombie', 'D2E', 'Minion', 'Act2', 3, 5);</v>
      </c>
      <c r="Z894" t="str">
        <f t="shared" si="149"/>
        <v>insert into MONSTER_DEFENSE (MONSTER_GROUP, EXPANSION, TYPE, ACT, DICE)
values ('Zombie', 'D2E', 'Minion', 'Act2', 'Brown');</v>
      </c>
      <c r="AA894" t="str">
        <f t="shared" si="150"/>
        <v/>
      </c>
      <c r="AB894" t="str">
        <f t="shared" si="151"/>
        <v>insert into MONSTER_ATTACK (MONSTER_GROUP, EXPANSION, TYPE, ACT, DICE, INDEX)
values ('Zombie', 'D2E', 'Minion', 'Act2', 'Blue', 1);</v>
      </c>
      <c r="AC894" t="str">
        <f t="shared" si="152"/>
        <v>insert into MONSTER_ATTACK (MONSTER_GROUP, EXPANSION, TYPE, ACT, DICE, INDEX)
values ('Zombie', 'D2E', 'Minion', 'Act2', 'Yellow', 2);</v>
      </c>
      <c r="AD894" t="str">
        <f t="shared" si="153"/>
        <v/>
      </c>
      <c r="AE894" t="str">
        <f t="shared" si="154"/>
        <v>insert into MONSTER_ABILITY (MONSTER_GROUP, EXPANSION, TYPE, ACT, ABILITY, VALUE, ACTION)
values ('Zombie', 'D2E', 'Minion', 'Act2', 'Shambling', null, null);</v>
      </c>
      <c r="AF894" t="str">
        <f t="shared" si="155"/>
        <v/>
      </c>
      <c r="AG894" t="str">
        <f t="shared" si="156"/>
        <v/>
      </c>
      <c r="AI894" t="str">
        <f t="shared" si="157"/>
        <v>insert into MONSTER_ABILITY (MONSTER_GROUP, EXPANSION, TYPE, ACT, SURGE)
values ('Zombie', 'D2E', 'Minion', 'Act2', 2);</v>
      </c>
      <c r="AJ894" t="str">
        <f t="shared" si="158"/>
        <v>insert into MONSTER_ABILITY (MONSTER_GROUP, EXPANSION, TYPE, ACT, SURGE)
values ('Zombie', 'D2E', 'Minion', 'Act2', 24);</v>
      </c>
      <c r="AK894" t="str">
        <f t="shared" si="159"/>
        <v/>
      </c>
    </row>
    <row r="895" spans="1:37" x14ac:dyDescent="0.25">
      <c r="B895" t="s">
        <v>1311</v>
      </c>
      <c r="C895" t="s">
        <v>63</v>
      </c>
      <c r="D895" t="s">
        <v>1388</v>
      </c>
      <c r="E895" t="s">
        <v>51</v>
      </c>
      <c r="F895" s="4">
        <v>4</v>
      </c>
      <c r="G895" s="4">
        <v>5</v>
      </c>
      <c r="H895" s="4" t="s">
        <v>18</v>
      </c>
      <c r="I895" s="4"/>
      <c r="J895" t="s">
        <v>13</v>
      </c>
      <c r="K895" t="s">
        <v>15</v>
      </c>
      <c r="M895" t="s">
        <v>1454</v>
      </c>
      <c r="V895">
        <v>2</v>
      </c>
      <c r="W895">
        <v>21</v>
      </c>
      <c r="Y895" t="str">
        <f t="shared" si="148"/>
        <v>insert into MONSTER_STAT (MONSTER_GROUP, EXPANSION, TYPE, ACT, SPEED, HEALTH)
values ('Cave Spider', 'D2E', 'Master', 'Act1', 4, 5);</v>
      </c>
      <c r="Z895" t="str">
        <f t="shared" si="149"/>
        <v>insert into MONSTER_DEFENSE (MONSTER_GROUP, EXPANSION, TYPE, ACT, DICE)
values ('Cave Spider', 'D2E', 'Master', 'Act1', 'Grey');</v>
      </c>
      <c r="AA895" t="str">
        <f t="shared" si="150"/>
        <v/>
      </c>
      <c r="AB895" t="str">
        <f t="shared" si="151"/>
        <v>insert into MONSTER_ATTACK (MONSTER_GROUP, EXPANSION, TYPE, ACT, DICE, INDEX)
values ('Cave Spider', 'D2E', 'Master', 'Act1', 'Blue', 1);</v>
      </c>
      <c r="AC895" t="str">
        <f t="shared" si="152"/>
        <v>insert into MONSTER_ATTACK (MONSTER_GROUP, EXPANSION, TYPE, ACT, DICE, INDEX)
values ('Cave Spider', 'D2E', 'Master', 'Act1', 'Yellow', 2);</v>
      </c>
      <c r="AD895" t="str">
        <f t="shared" si="153"/>
        <v/>
      </c>
      <c r="AE895" t="str">
        <f t="shared" si="154"/>
        <v>insert into MONSTER_ABILITY (MONSTER_GROUP, EXPANSION, TYPE, ACT, ABILITY, VALUE, ACTION)
values ('Cave Spider', 'D2E', 'Master', 'Act1', 'Web', null, null);</v>
      </c>
      <c r="AF895" t="str">
        <f t="shared" si="155"/>
        <v/>
      </c>
      <c r="AG895" t="str">
        <f t="shared" si="156"/>
        <v/>
      </c>
      <c r="AI895" t="str">
        <f t="shared" si="157"/>
        <v>insert into MONSTER_ABILITY (MONSTER_GROUP, EXPANSION, TYPE, ACT, SURGE)
values ('Cave Spider', 'D2E', 'Master', 'Act1', 2);</v>
      </c>
      <c r="AJ895" t="str">
        <f t="shared" si="158"/>
        <v>insert into MONSTER_ABILITY (MONSTER_GROUP, EXPANSION, TYPE, ACT, SURGE)
values ('Cave Spider', 'D2E', 'Master', 'Act1', 21);</v>
      </c>
      <c r="AK895" t="str">
        <f t="shared" si="159"/>
        <v/>
      </c>
    </row>
    <row r="896" spans="1:37" x14ac:dyDescent="0.25">
      <c r="B896" t="s">
        <v>1311</v>
      </c>
      <c r="C896" t="s">
        <v>63</v>
      </c>
      <c r="D896" t="s">
        <v>1389</v>
      </c>
      <c r="E896" t="s">
        <v>51</v>
      </c>
      <c r="F896" s="4">
        <v>4</v>
      </c>
      <c r="G896" s="4">
        <v>3</v>
      </c>
      <c r="H896" s="4" t="s">
        <v>18</v>
      </c>
      <c r="I896" s="4"/>
      <c r="J896" t="s">
        <v>13</v>
      </c>
      <c r="K896" t="s">
        <v>15</v>
      </c>
      <c r="V896">
        <v>1</v>
      </c>
      <c r="W896">
        <v>21</v>
      </c>
      <c r="Y896" t="str">
        <f t="shared" si="148"/>
        <v>insert into MONSTER_STAT (MONSTER_GROUP, EXPANSION, TYPE, ACT, SPEED, HEALTH)
values ('Cave Spider', 'D2E', 'Minion', 'Act1', 4, 3);</v>
      </c>
      <c r="Z896" t="str">
        <f t="shared" si="149"/>
        <v>insert into MONSTER_DEFENSE (MONSTER_GROUP, EXPANSION, TYPE, ACT, DICE)
values ('Cave Spider', 'D2E', 'Minion', 'Act1', 'Grey');</v>
      </c>
      <c r="AA896" t="str">
        <f t="shared" si="150"/>
        <v/>
      </c>
      <c r="AB896" t="str">
        <f t="shared" si="151"/>
        <v>insert into MONSTER_ATTACK (MONSTER_GROUP, EXPANSION, TYPE, ACT, DICE, INDEX)
values ('Cave Spider', 'D2E', 'Minion', 'Act1', 'Blue', 1);</v>
      </c>
      <c r="AC896" t="str">
        <f t="shared" si="152"/>
        <v>insert into MONSTER_ATTACK (MONSTER_GROUP, EXPANSION, TYPE, ACT, DICE, INDEX)
values ('Cave Spider', 'D2E', 'Minion', 'Act1', 'Yellow', 2);</v>
      </c>
      <c r="AD896" t="str">
        <f t="shared" si="153"/>
        <v/>
      </c>
      <c r="AE896" t="str">
        <f t="shared" si="154"/>
        <v/>
      </c>
      <c r="AF896" t="str">
        <f t="shared" si="155"/>
        <v/>
      </c>
      <c r="AG896" t="str">
        <f t="shared" si="156"/>
        <v/>
      </c>
      <c r="AI896" t="str">
        <f t="shared" si="157"/>
        <v>insert into MONSTER_ABILITY (MONSTER_GROUP, EXPANSION, TYPE, ACT, SURGE)
values ('Cave Spider', 'D2E', 'Minion', 'Act1', 1);</v>
      </c>
      <c r="AJ896" t="str">
        <f t="shared" si="158"/>
        <v>insert into MONSTER_ABILITY (MONSTER_GROUP, EXPANSION, TYPE, ACT, SURGE)
values ('Cave Spider', 'D2E', 'Minion', 'Act1', 21);</v>
      </c>
      <c r="AK896" t="str">
        <f t="shared" si="159"/>
        <v/>
      </c>
    </row>
    <row r="897" spans="2:37" x14ac:dyDescent="0.25">
      <c r="B897" t="s">
        <v>1311</v>
      </c>
      <c r="C897" t="s">
        <v>63</v>
      </c>
      <c r="D897" t="s">
        <v>1388</v>
      </c>
      <c r="E897" t="s">
        <v>52</v>
      </c>
      <c r="F897" s="4">
        <v>4</v>
      </c>
      <c r="G897" s="4">
        <v>7</v>
      </c>
      <c r="H897" s="4" t="s">
        <v>18</v>
      </c>
      <c r="I897" s="4"/>
      <c r="J897" t="s">
        <v>13</v>
      </c>
      <c r="K897" t="s">
        <v>15</v>
      </c>
      <c r="L897" t="s">
        <v>15</v>
      </c>
      <c r="M897" t="s">
        <v>1454</v>
      </c>
      <c r="V897">
        <v>1</v>
      </c>
      <c r="W897">
        <v>2</v>
      </c>
      <c r="X897">
        <v>21</v>
      </c>
      <c r="Y897" t="str">
        <f t="shared" si="148"/>
        <v>insert into MONSTER_STAT (MONSTER_GROUP, EXPANSION, TYPE, ACT, SPEED, HEALTH)
values ('Cave Spider', 'D2E', 'Master', 'Act2', 4, 7);</v>
      </c>
      <c r="Z897" t="str">
        <f t="shared" si="149"/>
        <v>insert into MONSTER_DEFENSE (MONSTER_GROUP, EXPANSION, TYPE, ACT, DICE)
values ('Cave Spider', 'D2E', 'Master', 'Act2', 'Grey');</v>
      </c>
      <c r="AA897" t="str">
        <f t="shared" si="150"/>
        <v/>
      </c>
      <c r="AB897" t="str">
        <f t="shared" si="151"/>
        <v>insert into MONSTER_ATTACK (MONSTER_GROUP, EXPANSION, TYPE, ACT, DICE, INDEX)
values ('Cave Spider', 'D2E', 'Master', 'Act2', 'Blue', 1);</v>
      </c>
      <c r="AC897" t="str">
        <f t="shared" si="152"/>
        <v>insert into MONSTER_ATTACK (MONSTER_GROUP, EXPANSION, TYPE, ACT, DICE, INDEX)
values ('Cave Spider', 'D2E', 'Master', 'Act2', 'Yellow', 2);</v>
      </c>
      <c r="AD897" t="str">
        <f t="shared" si="153"/>
        <v>insert into MONSTER_ATTACK (MONSTER_GROUP, EXPANSION, TYPE, ACT, DICE, INDEX)
values ('Cave Spider', 'D2E', 'Master', 'Act2', 'Yellow', 3);</v>
      </c>
      <c r="AE897" t="str">
        <f t="shared" si="154"/>
        <v>insert into MONSTER_ABILITY (MONSTER_GROUP, EXPANSION, TYPE, ACT, ABILITY, VALUE, ACTION)
values ('Cave Spider', 'D2E', 'Master', 'Act2', 'Web', null, null);</v>
      </c>
      <c r="AF897" t="str">
        <f t="shared" si="155"/>
        <v/>
      </c>
      <c r="AG897" t="str">
        <f t="shared" si="156"/>
        <v/>
      </c>
      <c r="AI897" t="str">
        <f t="shared" si="157"/>
        <v>insert into MONSTER_ABILITY (MONSTER_GROUP, EXPANSION, TYPE, ACT, SURGE)
values ('Cave Spider', 'D2E', 'Master', 'Act2', 1);</v>
      </c>
      <c r="AJ897" t="str">
        <f t="shared" si="158"/>
        <v>insert into MONSTER_ABILITY (MONSTER_GROUP, EXPANSION, TYPE, ACT, SURGE)
values ('Cave Spider', 'D2E', 'Master', 'Act2', 2);</v>
      </c>
      <c r="AK897" t="str">
        <f t="shared" si="159"/>
        <v>insert into MONSTER_ABILITY (MONSTER_GROUP, EXPANSION, TYPE, ACT, SURGE)
values ('Cave Spider', 'D2E', 'Master', 'Act2', 21);</v>
      </c>
    </row>
    <row r="898" spans="2:37" x14ac:dyDescent="0.25">
      <c r="B898" t="s">
        <v>1311</v>
      </c>
      <c r="C898" t="s">
        <v>63</v>
      </c>
      <c r="D898" t="s">
        <v>1389</v>
      </c>
      <c r="E898" t="s">
        <v>52</v>
      </c>
      <c r="F898" s="4">
        <v>4</v>
      </c>
      <c r="G898" s="4">
        <v>5</v>
      </c>
      <c r="H898" s="4" t="s">
        <v>18</v>
      </c>
      <c r="I898" s="4"/>
      <c r="J898" t="s">
        <v>13</v>
      </c>
      <c r="K898" t="s">
        <v>15</v>
      </c>
      <c r="L898" t="s">
        <v>15</v>
      </c>
      <c r="V898">
        <v>2</v>
      </c>
      <c r="W898">
        <v>21</v>
      </c>
      <c r="Y898" t="str">
        <f t="shared" si="148"/>
        <v>insert into MONSTER_STAT (MONSTER_GROUP, EXPANSION, TYPE, ACT, SPEED, HEALTH)
values ('Cave Spider', 'D2E', 'Minion', 'Act2', 4, 5);</v>
      </c>
      <c r="Z898" t="str">
        <f t="shared" si="149"/>
        <v>insert into MONSTER_DEFENSE (MONSTER_GROUP, EXPANSION, TYPE, ACT, DICE)
values ('Cave Spider', 'D2E', 'Minion', 'Act2', 'Grey');</v>
      </c>
      <c r="AA898" t="str">
        <f t="shared" si="150"/>
        <v/>
      </c>
      <c r="AB898" t="str">
        <f t="shared" si="151"/>
        <v>insert into MONSTER_ATTACK (MONSTER_GROUP, EXPANSION, TYPE, ACT, DICE, INDEX)
values ('Cave Spider', 'D2E', 'Minion', 'Act2', 'Blue', 1);</v>
      </c>
      <c r="AC898" t="str">
        <f t="shared" si="152"/>
        <v>insert into MONSTER_ATTACK (MONSTER_GROUP, EXPANSION, TYPE, ACT, DICE, INDEX)
values ('Cave Spider', 'D2E', 'Minion', 'Act2', 'Yellow', 2);</v>
      </c>
      <c r="AD898" t="str">
        <f t="shared" si="153"/>
        <v>insert into MONSTER_ATTACK (MONSTER_GROUP, EXPANSION, TYPE, ACT, DICE, INDEX)
values ('Cave Spider', 'D2E', 'Minion', 'Act2', 'Yellow', 3);</v>
      </c>
      <c r="AE898" t="str">
        <f t="shared" si="154"/>
        <v/>
      </c>
      <c r="AF898" t="str">
        <f t="shared" si="155"/>
        <v/>
      </c>
      <c r="AG898" t="str">
        <f t="shared" si="156"/>
        <v/>
      </c>
      <c r="AI898" t="str">
        <f t="shared" si="157"/>
        <v>insert into MONSTER_ABILITY (MONSTER_GROUP, EXPANSION, TYPE, ACT, SURGE)
values ('Cave Spider', 'D2E', 'Minion', 'Act2', 2);</v>
      </c>
      <c r="AJ898" t="str">
        <f t="shared" si="158"/>
        <v>insert into MONSTER_ABILITY (MONSTER_GROUP, EXPANSION, TYPE, ACT, SURGE)
values ('Cave Spider', 'D2E', 'Minion', 'Act2', 21);</v>
      </c>
      <c r="AK898" t="str">
        <f t="shared" si="159"/>
        <v/>
      </c>
    </row>
    <row r="899" spans="2:37" x14ac:dyDescent="0.25">
      <c r="B899" t="s">
        <v>1313</v>
      </c>
      <c r="C899" t="s">
        <v>63</v>
      </c>
      <c r="D899" t="s">
        <v>1388</v>
      </c>
      <c r="E899" t="s">
        <v>51</v>
      </c>
      <c r="F899" s="4">
        <v>4</v>
      </c>
      <c r="G899" s="4">
        <v>5</v>
      </c>
      <c r="H899" s="4" t="s">
        <v>18</v>
      </c>
      <c r="I899" s="4"/>
      <c r="J899" t="s">
        <v>13</v>
      </c>
      <c r="K899" t="s">
        <v>15</v>
      </c>
      <c r="M899" t="s">
        <v>1433</v>
      </c>
      <c r="V899">
        <v>2</v>
      </c>
      <c r="W899">
        <v>29</v>
      </c>
      <c r="Y899" t="str">
        <f t="shared" si="148"/>
        <v>insert into MONSTER_STAT (MONSTER_GROUP, EXPANSION, TYPE, ACT, SPEED, HEALTH)
values ('Flesh Moulders', 'D2E', 'Master', 'Act1', 4, 5);</v>
      </c>
      <c r="Z899" t="str">
        <f t="shared" si="149"/>
        <v>insert into MONSTER_DEFENSE (MONSTER_GROUP, EXPANSION, TYPE, ACT, DICE)
values ('Flesh Moulders', 'D2E', 'Master', 'Act1', 'Grey');</v>
      </c>
      <c r="AA899" t="str">
        <f t="shared" si="150"/>
        <v/>
      </c>
      <c r="AB899" t="str">
        <f t="shared" si="151"/>
        <v>insert into MONSTER_ATTACK (MONSTER_GROUP, EXPANSION, TYPE, ACT, DICE, INDEX)
values ('Flesh Moulders', 'D2E', 'Master', 'Act1', 'Blue', 1);</v>
      </c>
      <c r="AC899" t="str">
        <f t="shared" si="152"/>
        <v>insert into MONSTER_ATTACK (MONSTER_GROUP, EXPANSION, TYPE, ACT, DICE, INDEX)
values ('Flesh Moulders', 'D2E', 'Master', 'Act1', 'Yellow', 2);</v>
      </c>
      <c r="AD899" t="str">
        <f t="shared" si="153"/>
        <v/>
      </c>
      <c r="AE899" t="str">
        <f t="shared" si="154"/>
        <v>insert into MONSTER_ABILITY (MONSTER_GROUP, EXPANSION, TYPE, ACT, ABILITY, VALUE, ACTION)
values ('Flesh Moulders', 'D2E', 'Master', 'Act1', 'Heal', null, null);</v>
      </c>
      <c r="AF899" t="str">
        <f t="shared" si="155"/>
        <v/>
      </c>
      <c r="AG899" t="str">
        <f t="shared" si="156"/>
        <v/>
      </c>
      <c r="AI899" t="str">
        <f t="shared" si="157"/>
        <v>insert into MONSTER_ABILITY (MONSTER_GROUP, EXPANSION, TYPE, ACT, SURGE)
values ('Flesh Moulders', 'D2E', 'Master', 'Act1', 2);</v>
      </c>
      <c r="AJ899" t="str">
        <f t="shared" si="158"/>
        <v>insert into MONSTER_ABILITY (MONSTER_GROUP, EXPANSION, TYPE, ACT, SURGE)
values ('Flesh Moulders', 'D2E', 'Master', 'Act1', 29);</v>
      </c>
      <c r="AK899" t="str">
        <f t="shared" si="159"/>
        <v/>
      </c>
    </row>
    <row r="900" spans="2:37" x14ac:dyDescent="0.25">
      <c r="B900" t="s">
        <v>1313</v>
      </c>
      <c r="C900" t="s">
        <v>63</v>
      </c>
      <c r="D900" t="s">
        <v>1389</v>
      </c>
      <c r="E900" t="s">
        <v>51</v>
      </c>
      <c r="F900" s="4">
        <v>4</v>
      </c>
      <c r="G900" s="4">
        <v>4</v>
      </c>
      <c r="H900" s="4" t="s">
        <v>18</v>
      </c>
      <c r="I900" s="4"/>
      <c r="J900" t="s">
        <v>13</v>
      </c>
      <c r="K900" t="s">
        <v>15</v>
      </c>
      <c r="V900">
        <v>1</v>
      </c>
      <c r="W900">
        <v>28</v>
      </c>
      <c r="Y900" t="str">
        <f t="shared" si="148"/>
        <v>insert into MONSTER_STAT (MONSTER_GROUP, EXPANSION, TYPE, ACT, SPEED, HEALTH)
values ('Flesh Moulders', 'D2E', 'Minion', 'Act1', 4, 4);</v>
      </c>
      <c r="Z900" t="str">
        <f t="shared" si="149"/>
        <v>insert into MONSTER_DEFENSE (MONSTER_GROUP, EXPANSION, TYPE, ACT, DICE)
values ('Flesh Moulders', 'D2E', 'Minion', 'Act1', 'Grey');</v>
      </c>
      <c r="AA900" t="str">
        <f t="shared" si="150"/>
        <v/>
      </c>
      <c r="AB900" t="str">
        <f t="shared" si="151"/>
        <v>insert into MONSTER_ATTACK (MONSTER_GROUP, EXPANSION, TYPE, ACT, DICE, INDEX)
values ('Flesh Moulders', 'D2E', 'Minion', 'Act1', 'Blue', 1);</v>
      </c>
      <c r="AC900" t="str">
        <f t="shared" si="152"/>
        <v>insert into MONSTER_ATTACK (MONSTER_GROUP, EXPANSION, TYPE, ACT, DICE, INDEX)
values ('Flesh Moulders', 'D2E', 'Minion', 'Act1', 'Yellow', 2);</v>
      </c>
      <c r="AD900" t="str">
        <f t="shared" si="153"/>
        <v/>
      </c>
      <c r="AE900" t="str">
        <f t="shared" si="154"/>
        <v/>
      </c>
      <c r="AF900" t="str">
        <f t="shared" si="155"/>
        <v/>
      </c>
      <c r="AG900" t="str">
        <f t="shared" si="156"/>
        <v/>
      </c>
      <c r="AI900" t="str">
        <f t="shared" si="157"/>
        <v>insert into MONSTER_ABILITY (MONSTER_GROUP, EXPANSION, TYPE, ACT, SURGE)
values ('Flesh Moulders', 'D2E', 'Minion', 'Act1', 1);</v>
      </c>
      <c r="AJ900" t="str">
        <f t="shared" si="158"/>
        <v>insert into MONSTER_ABILITY (MONSTER_GROUP, EXPANSION, TYPE, ACT, SURGE)
values ('Flesh Moulders', 'D2E', 'Minion', 'Act1', 28);</v>
      </c>
      <c r="AK900" t="str">
        <f t="shared" si="159"/>
        <v/>
      </c>
    </row>
    <row r="901" spans="2:37" x14ac:dyDescent="0.25">
      <c r="B901" t="s">
        <v>1313</v>
      </c>
      <c r="C901" t="s">
        <v>63</v>
      </c>
      <c r="D901" t="s">
        <v>1388</v>
      </c>
      <c r="E901" t="s">
        <v>52</v>
      </c>
      <c r="F901" s="4">
        <v>4</v>
      </c>
      <c r="G901" s="4">
        <v>7</v>
      </c>
      <c r="H901" s="4" t="s">
        <v>18</v>
      </c>
      <c r="I901" s="4" t="s">
        <v>17</v>
      </c>
      <c r="J901" t="s">
        <v>13</v>
      </c>
      <c r="K901" t="s">
        <v>15</v>
      </c>
      <c r="L901" t="s">
        <v>15</v>
      </c>
      <c r="M901" t="s">
        <v>1433</v>
      </c>
      <c r="V901">
        <v>3</v>
      </c>
      <c r="W901">
        <v>30</v>
      </c>
      <c r="Y901" t="str">
        <f t="shared" si="148"/>
        <v>insert into MONSTER_STAT (MONSTER_GROUP, EXPANSION, TYPE, ACT, SPEED, HEALTH)
values ('Flesh Moulders', 'D2E', 'Master', 'Act2', 4, 7);</v>
      </c>
      <c r="Z901" t="str">
        <f t="shared" si="149"/>
        <v>insert into MONSTER_DEFENSE (MONSTER_GROUP, EXPANSION, TYPE, ACT, DICE)
values ('Flesh Moulders', 'D2E', 'Master', 'Act2', 'Grey');</v>
      </c>
      <c r="AA901" t="str">
        <f t="shared" si="150"/>
        <v>insert into MONSTER_DEFENSE (MONSTER_GROUP, EXPANSION, TYPE, ACT, DICE)
values ('Flesh Moulders', 'D2E', 'Master', 'Act2', 'Brown');</v>
      </c>
      <c r="AB901" t="str">
        <f t="shared" si="151"/>
        <v>insert into MONSTER_ATTACK (MONSTER_GROUP, EXPANSION, TYPE, ACT, DICE, INDEX)
values ('Flesh Moulders', 'D2E', 'Master', 'Act2', 'Blue', 1);</v>
      </c>
      <c r="AC901" t="str">
        <f t="shared" si="152"/>
        <v>insert into MONSTER_ATTACK (MONSTER_GROUP, EXPANSION, TYPE, ACT, DICE, INDEX)
values ('Flesh Moulders', 'D2E', 'Master', 'Act2', 'Yellow', 2);</v>
      </c>
      <c r="AD901" t="str">
        <f t="shared" si="153"/>
        <v>insert into MONSTER_ATTACK (MONSTER_GROUP, EXPANSION, TYPE, ACT, DICE, INDEX)
values ('Flesh Moulders', 'D2E', 'Master', 'Act2', 'Yellow', 3);</v>
      </c>
      <c r="AE901" t="str">
        <f t="shared" si="154"/>
        <v>insert into MONSTER_ABILITY (MONSTER_GROUP, EXPANSION, TYPE, ACT, ABILITY, VALUE, ACTION)
values ('Flesh Moulders', 'D2E', 'Master', 'Act2', 'Heal', null, null);</v>
      </c>
      <c r="AF901" t="str">
        <f t="shared" si="155"/>
        <v/>
      </c>
      <c r="AG901" t="str">
        <f t="shared" si="156"/>
        <v/>
      </c>
      <c r="AI901" t="str">
        <f t="shared" si="157"/>
        <v>insert into MONSTER_ABILITY (MONSTER_GROUP, EXPANSION, TYPE, ACT, SURGE)
values ('Flesh Moulders', 'D2E', 'Master', 'Act2', 3);</v>
      </c>
      <c r="AJ901" t="str">
        <f t="shared" si="158"/>
        <v>insert into MONSTER_ABILITY (MONSTER_GROUP, EXPANSION, TYPE, ACT, SURGE)
values ('Flesh Moulders', 'D2E', 'Master', 'Act2', 30);</v>
      </c>
      <c r="AK901" t="str">
        <f t="shared" si="159"/>
        <v/>
      </c>
    </row>
    <row r="902" spans="2:37" x14ac:dyDescent="0.25">
      <c r="B902" t="s">
        <v>1313</v>
      </c>
      <c r="C902" t="s">
        <v>63</v>
      </c>
      <c r="D902" t="s">
        <v>1389</v>
      </c>
      <c r="E902" t="s">
        <v>52</v>
      </c>
      <c r="F902" s="4">
        <v>4</v>
      </c>
      <c r="G902" s="4">
        <v>5</v>
      </c>
      <c r="H902" s="4" t="s">
        <v>18</v>
      </c>
      <c r="I902" s="4" t="s">
        <v>17</v>
      </c>
      <c r="J902" t="s">
        <v>13</v>
      </c>
      <c r="K902" t="s">
        <v>15</v>
      </c>
      <c r="V902">
        <v>2</v>
      </c>
      <c r="W902">
        <v>29</v>
      </c>
      <c r="Y902" t="str">
        <f t="shared" si="148"/>
        <v>insert into MONSTER_STAT (MONSTER_GROUP, EXPANSION, TYPE, ACT, SPEED, HEALTH)
values ('Flesh Moulders', 'D2E', 'Minion', 'Act2', 4, 5);</v>
      </c>
      <c r="Z902" t="str">
        <f t="shared" si="149"/>
        <v>insert into MONSTER_DEFENSE (MONSTER_GROUP, EXPANSION, TYPE, ACT, DICE)
values ('Flesh Moulders', 'D2E', 'Minion', 'Act2', 'Grey');</v>
      </c>
      <c r="AA902" t="str">
        <f t="shared" si="150"/>
        <v>insert into MONSTER_DEFENSE (MONSTER_GROUP, EXPANSION, TYPE, ACT, DICE)
values ('Flesh Moulders', 'D2E', 'Minion', 'Act2', 'Brown');</v>
      </c>
      <c r="AB902" t="str">
        <f t="shared" si="151"/>
        <v>insert into MONSTER_ATTACK (MONSTER_GROUP, EXPANSION, TYPE, ACT, DICE, INDEX)
values ('Flesh Moulders', 'D2E', 'Minion', 'Act2', 'Blue', 1);</v>
      </c>
      <c r="AC902" t="str">
        <f t="shared" si="152"/>
        <v>insert into MONSTER_ATTACK (MONSTER_GROUP, EXPANSION, TYPE, ACT, DICE, INDEX)
values ('Flesh Moulders', 'D2E', 'Minion', 'Act2', 'Yellow', 2);</v>
      </c>
      <c r="AD902" t="str">
        <f t="shared" si="153"/>
        <v/>
      </c>
      <c r="AE902" t="str">
        <f t="shared" si="154"/>
        <v/>
      </c>
      <c r="AF902" t="str">
        <f t="shared" si="155"/>
        <v/>
      </c>
      <c r="AG902" t="str">
        <f t="shared" si="156"/>
        <v/>
      </c>
      <c r="AI902" t="str">
        <f t="shared" si="157"/>
        <v>insert into MONSTER_ABILITY (MONSTER_GROUP, EXPANSION, TYPE, ACT, SURGE)
values ('Flesh Moulders', 'D2E', 'Minion', 'Act2', 2);</v>
      </c>
      <c r="AJ902" t="str">
        <f t="shared" si="158"/>
        <v>insert into MONSTER_ABILITY (MONSTER_GROUP, EXPANSION, TYPE, ACT, SURGE)
values ('Flesh Moulders', 'D2E', 'Minion', 'Act2', 29);</v>
      </c>
      <c r="AK902" t="str">
        <f t="shared" si="159"/>
        <v/>
      </c>
    </row>
    <row r="903" spans="2:37" x14ac:dyDescent="0.25">
      <c r="B903" t="s">
        <v>1312</v>
      </c>
      <c r="C903" t="s">
        <v>63</v>
      </c>
      <c r="D903" t="s">
        <v>1388</v>
      </c>
      <c r="E903" t="s">
        <v>51</v>
      </c>
      <c r="F903" s="4">
        <v>4</v>
      </c>
      <c r="G903" s="4">
        <v>5</v>
      </c>
      <c r="H903" s="4" t="s">
        <v>18</v>
      </c>
      <c r="I903" s="4"/>
      <c r="J903" t="s">
        <v>13</v>
      </c>
      <c r="K903" t="s">
        <v>14</v>
      </c>
      <c r="M903" t="s">
        <v>1434</v>
      </c>
      <c r="O903" t="s">
        <v>25</v>
      </c>
      <c r="P903" t="s">
        <v>1439</v>
      </c>
      <c r="V903">
        <v>2</v>
      </c>
      <c r="Y903" t="str">
        <f t="shared" si="148"/>
        <v>insert into MONSTER_STAT (MONSTER_GROUP, EXPANSION, TYPE, ACT, SPEED, HEALTH)
values ('Barghest', 'D2E', 'Master', 'Act1', 4, 5);</v>
      </c>
      <c r="Z903" t="str">
        <f t="shared" si="149"/>
        <v>insert into MONSTER_DEFENSE (MONSTER_GROUP, EXPANSION, TYPE, ACT, DICE)
values ('Barghest', 'D2E', 'Master', 'Act1', 'Grey');</v>
      </c>
      <c r="AA903" t="str">
        <f t="shared" si="150"/>
        <v/>
      </c>
      <c r="AB903" t="str">
        <f t="shared" si="151"/>
        <v>insert into MONSTER_ATTACK (MONSTER_GROUP, EXPANSION, TYPE, ACT, DICE, INDEX)
values ('Barghest', 'D2E', 'Master', 'Act1', 'Blue', 1);</v>
      </c>
      <c r="AC903" t="str">
        <f t="shared" si="152"/>
        <v>insert into MONSTER_ATTACK (MONSTER_GROUP, EXPANSION, TYPE, ACT, DICE, INDEX)
values ('Barghest', 'D2E', 'Master', 'Act1', 'Red', 2);</v>
      </c>
      <c r="AD903" t="str">
        <f t="shared" si="153"/>
        <v/>
      </c>
      <c r="AE903" t="str">
        <f t="shared" si="154"/>
        <v>insert into MONSTER_ABILITY (MONSTER_GROUP, EXPANSION, TYPE, ACT, ABILITY, VALUE, ACTION)
values ('Barghest', 'D2E', 'Master', 'Act1', 'Howl', null, );</v>
      </c>
      <c r="AF903" t="str">
        <f t="shared" si="155"/>
        <v>insert into MONSTER_ABILITY (MONSTER_GROUP, EXPANSION, TYPE, ACT, ABILITY, VALUE, ACTION)
values ('Barghest', 'D2E', 'Master', 'Act1', 'Night Stalker', null, null);</v>
      </c>
      <c r="AG903" t="str">
        <f t="shared" si="156"/>
        <v/>
      </c>
      <c r="AI903" t="str">
        <f t="shared" si="157"/>
        <v>insert into MONSTER_ABILITY (MONSTER_GROUP, EXPANSION, TYPE, ACT, SURGE)
values ('Barghest', 'D2E', 'Master', 'Act1', 2);</v>
      </c>
      <c r="AJ903" t="str">
        <f t="shared" si="158"/>
        <v/>
      </c>
      <c r="AK903" t="str">
        <f t="shared" si="159"/>
        <v/>
      </c>
    </row>
    <row r="904" spans="2:37" x14ac:dyDescent="0.25">
      <c r="B904" t="s">
        <v>1312</v>
      </c>
      <c r="C904" t="s">
        <v>63</v>
      </c>
      <c r="D904" t="s">
        <v>1389</v>
      </c>
      <c r="E904" t="s">
        <v>51</v>
      </c>
      <c r="F904" s="4">
        <v>4</v>
      </c>
      <c r="G904" s="4">
        <v>4</v>
      </c>
      <c r="H904" s="4" t="s">
        <v>18</v>
      </c>
      <c r="I904" s="4"/>
      <c r="J904" t="s">
        <v>13</v>
      </c>
      <c r="K904" t="s">
        <v>14</v>
      </c>
      <c r="M904" t="s">
        <v>1434</v>
      </c>
      <c r="V904">
        <v>1</v>
      </c>
      <c r="Y904" t="str">
        <f t="shared" si="148"/>
        <v>insert into MONSTER_STAT (MONSTER_GROUP, EXPANSION, TYPE, ACT, SPEED, HEALTH)
values ('Barghest', 'D2E', 'Minion', 'Act1', 4, 4);</v>
      </c>
      <c r="Z904" t="str">
        <f t="shared" si="149"/>
        <v>insert into MONSTER_DEFENSE (MONSTER_GROUP, EXPANSION, TYPE, ACT, DICE)
values ('Barghest', 'D2E', 'Minion', 'Act1', 'Grey');</v>
      </c>
      <c r="AA904" t="str">
        <f t="shared" si="150"/>
        <v/>
      </c>
      <c r="AB904" t="str">
        <f t="shared" si="151"/>
        <v>insert into MONSTER_ATTACK (MONSTER_GROUP, EXPANSION, TYPE, ACT, DICE, INDEX)
values ('Barghest', 'D2E', 'Minion', 'Act1', 'Blue', 1);</v>
      </c>
      <c r="AC904" t="str">
        <f t="shared" si="152"/>
        <v>insert into MONSTER_ATTACK (MONSTER_GROUP, EXPANSION, TYPE, ACT, DICE, INDEX)
values ('Barghest', 'D2E', 'Minion', 'Act1', 'Red', 2);</v>
      </c>
      <c r="AD904" t="str">
        <f t="shared" si="153"/>
        <v/>
      </c>
      <c r="AE904" t="str">
        <f t="shared" si="154"/>
        <v>insert into MONSTER_ABILITY (MONSTER_GROUP, EXPANSION, TYPE, ACT, ABILITY, VALUE, ACTION)
values ('Barghest', 'D2E', 'Minion', 'Act1', 'Howl', null, null);</v>
      </c>
      <c r="AF904" t="str">
        <f t="shared" si="155"/>
        <v/>
      </c>
      <c r="AG904" t="str">
        <f t="shared" si="156"/>
        <v/>
      </c>
      <c r="AI904" t="str">
        <f t="shared" si="157"/>
        <v>insert into MONSTER_ABILITY (MONSTER_GROUP, EXPANSION, TYPE, ACT, SURGE)
values ('Barghest', 'D2E', 'Minion', 'Act1', 1);</v>
      </c>
      <c r="AJ904" t="str">
        <f t="shared" si="158"/>
        <v/>
      </c>
      <c r="AK904" t="str">
        <f t="shared" si="159"/>
        <v/>
      </c>
    </row>
    <row r="905" spans="2:37" x14ac:dyDescent="0.25">
      <c r="B905" t="s">
        <v>1312</v>
      </c>
      <c r="C905" t="s">
        <v>63</v>
      </c>
      <c r="D905" t="s">
        <v>1388</v>
      </c>
      <c r="E905" t="s">
        <v>52</v>
      </c>
      <c r="F905" s="4">
        <v>4</v>
      </c>
      <c r="G905" s="4">
        <v>8</v>
      </c>
      <c r="H905" s="4" t="s">
        <v>19</v>
      </c>
      <c r="I905" s="4"/>
      <c r="J905" t="s">
        <v>13</v>
      </c>
      <c r="K905" t="s">
        <v>14</v>
      </c>
      <c r="L905" t="s">
        <v>15</v>
      </c>
      <c r="M905" t="s">
        <v>1434</v>
      </c>
      <c r="O905" t="s">
        <v>25</v>
      </c>
      <c r="P905" t="s">
        <v>1439</v>
      </c>
      <c r="V905">
        <v>2</v>
      </c>
      <c r="Y905" t="str">
        <f t="shared" si="148"/>
        <v>insert into MONSTER_STAT (MONSTER_GROUP, EXPANSION, TYPE, ACT, SPEED, HEALTH)
values ('Barghest', 'D2E', 'Master', 'Act2', 4, 8);</v>
      </c>
      <c r="Z905" t="str">
        <f t="shared" si="149"/>
        <v>insert into MONSTER_DEFENSE (MONSTER_GROUP, EXPANSION, TYPE, ACT, DICE)
values ('Barghest', 'D2E', 'Master', 'Act2', 'Black');</v>
      </c>
      <c r="AA905" t="str">
        <f t="shared" si="150"/>
        <v/>
      </c>
      <c r="AB905" t="str">
        <f t="shared" si="151"/>
        <v>insert into MONSTER_ATTACK (MONSTER_GROUP, EXPANSION, TYPE, ACT, DICE, INDEX)
values ('Barghest', 'D2E', 'Master', 'Act2', 'Blue', 1);</v>
      </c>
      <c r="AC905" t="str">
        <f t="shared" si="152"/>
        <v>insert into MONSTER_ATTACK (MONSTER_GROUP, EXPANSION, TYPE, ACT, DICE, INDEX)
values ('Barghest', 'D2E', 'Master', 'Act2', 'Red', 2);</v>
      </c>
      <c r="AD905" t="str">
        <f t="shared" si="153"/>
        <v>insert into MONSTER_ATTACK (MONSTER_GROUP, EXPANSION, TYPE, ACT, DICE, INDEX)
values ('Barghest', 'D2E', 'Master', 'Act2', 'Yellow', 3);</v>
      </c>
      <c r="AE905" t="str">
        <f t="shared" si="154"/>
        <v>insert into MONSTER_ABILITY (MONSTER_GROUP, EXPANSION, TYPE, ACT, ABILITY, VALUE, ACTION)
values ('Barghest', 'D2E', 'Master', 'Act2', 'Howl', null, );</v>
      </c>
      <c r="AF905" t="str">
        <f t="shared" si="155"/>
        <v>insert into MONSTER_ABILITY (MONSTER_GROUP, EXPANSION, TYPE, ACT, ABILITY, VALUE, ACTION)
values ('Barghest', 'D2E', 'Master', 'Act2', 'Night Stalker', null, null);</v>
      </c>
      <c r="AG905" t="str">
        <f t="shared" si="156"/>
        <v/>
      </c>
      <c r="AI905" t="str">
        <f t="shared" si="157"/>
        <v>insert into MONSTER_ABILITY (MONSTER_GROUP, EXPANSION, TYPE, ACT, SURGE)
values ('Barghest', 'D2E', 'Master', 'Act2', 2);</v>
      </c>
      <c r="AJ905" t="str">
        <f t="shared" si="158"/>
        <v/>
      </c>
      <c r="AK905" t="str">
        <f t="shared" si="159"/>
        <v/>
      </c>
    </row>
    <row r="906" spans="2:37" x14ac:dyDescent="0.25">
      <c r="B906" t="s">
        <v>1312</v>
      </c>
      <c r="C906" t="s">
        <v>63</v>
      </c>
      <c r="D906" t="s">
        <v>1389</v>
      </c>
      <c r="E906" t="s">
        <v>52</v>
      </c>
      <c r="F906" s="4">
        <v>4</v>
      </c>
      <c r="G906" s="4">
        <v>6</v>
      </c>
      <c r="H906" s="4" t="s">
        <v>19</v>
      </c>
      <c r="I906" s="4"/>
      <c r="J906" t="s">
        <v>13</v>
      </c>
      <c r="K906" t="s">
        <v>14</v>
      </c>
      <c r="M906" t="s">
        <v>1434</v>
      </c>
      <c r="V906">
        <v>2</v>
      </c>
      <c r="Y906" t="str">
        <f t="shared" si="148"/>
        <v>insert into MONSTER_STAT (MONSTER_GROUP, EXPANSION, TYPE, ACT, SPEED, HEALTH)
values ('Barghest', 'D2E', 'Minion', 'Act2', 4, 6);</v>
      </c>
      <c r="Z906" t="str">
        <f t="shared" si="149"/>
        <v>insert into MONSTER_DEFENSE (MONSTER_GROUP, EXPANSION, TYPE, ACT, DICE)
values ('Barghest', 'D2E', 'Minion', 'Act2', 'Black');</v>
      </c>
      <c r="AA906" t="str">
        <f t="shared" si="150"/>
        <v/>
      </c>
      <c r="AB906" t="str">
        <f t="shared" si="151"/>
        <v>insert into MONSTER_ATTACK (MONSTER_GROUP, EXPANSION, TYPE, ACT, DICE, INDEX)
values ('Barghest', 'D2E', 'Minion', 'Act2', 'Blue', 1);</v>
      </c>
      <c r="AC906" t="str">
        <f t="shared" si="152"/>
        <v>insert into MONSTER_ATTACK (MONSTER_GROUP, EXPANSION, TYPE, ACT, DICE, INDEX)
values ('Barghest', 'D2E', 'Minion', 'Act2', 'Red', 2);</v>
      </c>
      <c r="AD906" t="str">
        <f t="shared" si="153"/>
        <v/>
      </c>
      <c r="AE906" t="str">
        <f t="shared" si="154"/>
        <v>insert into MONSTER_ABILITY (MONSTER_GROUP, EXPANSION, TYPE, ACT, ABILITY, VALUE, ACTION)
values ('Barghest', 'D2E', 'Minion', 'Act2', 'Howl', null, null);</v>
      </c>
      <c r="AF906" t="str">
        <f t="shared" si="155"/>
        <v/>
      </c>
      <c r="AG906" t="str">
        <f t="shared" si="156"/>
        <v/>
      </c>
      <c r="AI906" t="str">
        <f t="shared" si="157"/>
        <v>insert into MONSTER_ABILITY (MONSTER_GROUP, EXPANSION, TYPE, ACT, SURGE)
values ('Barghest', 'D2E', 'Minion', 'Act2', 2);</v>
      </c>
      <c r="AJ906" t="str">
        <f t="shared" si="158"/>
        <v/>
      </c>
      <c r="AK906" t="str">
        <f t="shared" si="159"/>
        <v/>
      </c>
    </row>
    <row r="907" spans="2:37" x14ac:dyDescent="0.25">
      <c r="B907" t="s">
        <v>1314</v>
      </c>
      <c r="C907" t="s">
        <v>63</v>
      </c>
      <c r="D907" t="s">
        <v>1388</v>
      </c>
      <c r="E907" t="s">
        <v>51</v>
      </c>
      <c r="F907" s="4">
        <v>3</v>
      </c>
      <c r="G907" s="4">
        <v>8</v>
      </c>
      <c r="H907" s="4" t="s">
        <v>18</v>
      </c>
      <c r="I907" s="4" t="s">
        <v>18</v>
      </c>
      <c r="J907" t="s">
        <v>13</v>
      </c>
      <c r="K907" t="s">
        <v>14</v>
      </c>
      <c r="M907" t="s">
        <v>1442</v>
      </c>
      <c r="P907" t="s">
        <v>1451</v>
      </c>
      <c r="R907" t="s">
        <v>25</v>
      </c>
      <c r="V907">
        <v>3</v>
      </c>
      <c r="Y907" t="str">
        <f t="shared" si="148"/>
        <v>insert into MONSTER_STAT (MONSTER_GROUP, EXPANSION, TYPE, ACT, SPEED, HEALTH)
values ('Ettin', 'D2E', 'Master', 'Act1', 3, 8);</v>
      </c>
      <c r="Z907" t="str">
        <f t="shared" si="149"/>
        <v>insert into MONSTER_DEFENSE (MONSTER_GROUP, EXPANSION, TYPE, ACT, DICE)
values ('Ettin', 'D2E', 'Master', 'Act1', 'Grey');</v>
      </c>
      <c r="AA907" t="str">
        <f t="shared" si="150"/>
        <v>insert into MONSTER_DEFENSE (MONSTER_GROUP, EXPANSION, TYPE, ACT, DICE)
values ('Ettin', 'D2E', 'Master', 'Act1', 'Grey');</v>
      </c>
      <c r="AB907" t="str">
        <f t="shared" si="151"/>
        <v>insert into MONSTER_ATTACK (MONSTER_GROUP, EXPANSION, TYPE, ACT, DICE, INDEX)
values ('Ettin', 'D2E', 'Master', 'Act1', 'Blue', 1);</v>
      </c>
      <c r="AC907" t="str">
        <f t="shared" si="152"/>
        <v>insert into MONSTER_ATTACK (MONSTER_GROUP, EXPANSION, TYPE, ACT, DICE, INDEX)
values ('Ettin', 'D2E', 'Master', 'Act1', 'Red', 2);</v>
      </c>
      <c r="AD907" t="str">
        <f t="shared" si="153"/>
        <v/>
      </c>
      <c r="AE907" t="str">
        <f t="shared" si="154"/>
        <v>insert into MONSTER_ABILITY (MONSTER_GROUP, EXPANSION, TYPE, ACT, ABILITY, VALUE, ACTION)
values ('Ettin', 'D2E', 'Master', 'Act1', 'Reach', null, null);</v>
      </c>
      <c r="AF907" t="str">
        <f t="shared" si="155"/>
        <v>insert into MONSTER_ABILITY (MONSTER_GROUP, EXPANSION, TYPE, ACT, ABILITY, VALUE, ACTION)
values ('Ettin', 'D2E', 'Master', 'Act1', 'Throw', null, true);</v>
      </c>
      <c r="AG907" t="str">
        <f t="shared" si="156"/>
        <v/>
      </c>
      <c r="AI907" t="str">
        <f t="shared" si="157"/>
        <v>insert into MONSTER_ABILITY (MONSTER_GROUP, EXPANSION, TYPE, ACT, SURGE)
values ('Ettin', 'D2E', 'Master', 'Act1', 3);</v>
      </c>
      <c r="AJ907" t="str">
        <f t="shared" si="158"/>
        <v/>
      </c>
      <c r="AK907" t="str">
        <f t="shared" si="159"/>
        <v/>
      </c>
    </row>
    <row r="908" spans="2:37" x14ac:dyDescent="0.25">
      <c r="B908" t="s">
        <v>1314</v>
      </c>
      <c r="C908" t="s">
        <v>63</v>
      </c>
      <c r="D908" t="s">
        <v>1389</v>
      </c>
      <c r="E908" t="s">
        <v>51</v>
      </c>
      <c r="F908" s="4">
        <v>3</v>
      </c>
      <c r="G908" s="4">
        <v>5</v>
      </c>
      <c r="H908" s="4" t="s">
        <v>18</v>
      </c>
      <c r="I908" s="4" t="s">
        <v>18</v>
      </c>
      <c r="J908" t="s">
        <v>13</v>
      </c>
      <c r="K908" t="s">
        <v>14</v>
      </c>
      <c r="M908" t="s">
        <v>1442</v>
      </c>
      <c r="V908">
        <v>2</v>
      </c>
      <c r="Y908" t="str">
        <f t="shared" si="148"/>
        <v>insert into MONSTER_STAT (MONSTER_GROUP, EXPANSION, TYPE, ACT, SPEED, HEALTH)
values ('Ettin', 'D2E', 'Minion', 'Act1', 3, 5);</v>
      </c>
      <c r="Z908" t="str">
        <f t="shared" si="149"/>
        <v>insert into MONSTER_DEFENSE (MONSTER_GROUP, EXPANSION, TYPE, ACT, DICE)
values ('Ettin', 'D2E', 'Minion', 'Act1', 'Grey');</v>
      </c>
      <c r="AA908" t="str">
        <f t="shared" si="150"/>
        <v>insert into MONSTER_DEFENSE (MONSTER_GROUP, EXPANSION, TYPE, ACT, DICE)
values ('Ettin', 'D2E', 'Minion', 'Act1', 'Grey');</v>
      </c>
      <c r="AB908" t="str">
        <f t="shared" si="151"/>
        <v>insert into MONSTER_ATTACK (MONSTER_GROUP, EXPANSION, TYPE, ACT, DICE, INDEX)
values ('Ettin', 'D2E', 'Minion', 'Act1', 'Blue', 1);</v>
      </c>
      <c r="AC908" t="str">
        <f t="shared" si="152"/>
        <v>insert into MONSTER_ATTACK (MONSTER_GROUP, EXPANSION, TYPE, ACT, DICE, INDEX)
values ('Ettin', 'D2E', 'Minion', 'Act1', 'Red', 2);</v>
      </c>
      <c r="AD908" t="str">
        <f t="shared" si="153"/>
        <v/>
      </c>
      <c r="AE908" t="str">
        <f t="shared" si="154"/>
        <v>insert into MONSTER_ABILITY (MONSTER_GROUP, EXPANSION, TYPE, ACT, ABILITY, VALUE, ACTION)
values ('Ettin', 'D2E', 'Minion', 'Act1', 'Reach', null, null);</v>
      </c>
      <c r="AF908" t="str">
        <f t="shared" si="155"/>
        <v/>
      </c>
      <c r="AG908" t="str">
        <f t="shared" si="156"/>
        <v/>
      </c>
      <c r="AI908" t="str">
        <f t="shared" si="157"/>
        <v>insert into MONSTER_ABILITY (MONSTER_GROUP, EXPANSION, TYPE, ACT, SURGE)
values ('Ettin', 'D2E', 'Minion', 'Act1', 2);</v>
      </c>
      <c r="AJ908" t="str">
        <f t="shared" si="158"/>
        <v/>
      </c>
      <c r="AK908" t="str">
        <f t="shared" si="159"/>
        <v/>
      </c>
    </row>
    <row r="909" spans="2:37" x14ac:dyDescent="0.25">
      <c r="B909" t="s">
        <v>1314</v>
      </c>
      <c r="C909" t="s">
        <v>63</v>
      </c>
      <c r="D909" t="s">
        <v>1388</v>
      </c>
      <c r="E909" t="s">
        <v>52</v>
      </c>
      <c r="F909" s="4">
        <v>3</v>
      </c>
      <c r="G909" s="4">
        <v>9</v>
      </c>
      <c r="H909" s="4" t="s">
        <v>19</v>
      </c>
      <c r="I909" s="4" t="s">
        <v>18</v>
      </c>
      <c r="J909" t="s">
        <v>13</v>
      </c>
      <c r="K909" t="s">
        <v>14</v>
      </c>
      <c r="L909" t="s">
        <v>14</v>
      </c>
      <c r="M909" t="s">
        <v>1442</v>
      </c>
      <c r="P909" t="s">
        <v>1451</v>
      </c>
      <c r="R909" t="s">
        <v>25</v>
      </c>
      <c r="V909">
        <v>2</v>
      </c>
      <c r="Y909" t="str">
        <f t="shared" si="148"/>
        <v>insert into MONSTER_STAT (MONSTER_GROUP, EXPANSION, TYPE, ACT, SPEED, HEALTH)
values ('Ettin', 'D2E', 'Master', 'Act2', 3, 9);</v>
      </c>
      <c r="Z909" t="str">
        <f t="shared" si="149"/>
        <v>insert into MONSTER_DEFENSE (MONSTER_GROUP, EXPANSION, TYPE, ACT, DICE)
values ('Ettin', 'D2E', 'Master', 'Act2', 'Black');</v>
      </c>
      <c r="AA909" t="str">
        <f t="shared" si="150"/>
        <v>insert into MONSTER_DEFENSE (MONSTER_GROUP, EXPANSION, TYPE, ACT, DICE)
values ('Ettin', 'D2E', 'Master', 'Act2', 'Grey');</v>
      </c>
      <c r="AB909" t="str">
        <f t="shared" si="151"/>
        <v>insert into MONSTER_ATTACK (MONSTER_GROUP, EXPANSION, TYPE, ACT, DICE, INDEX)
values ('Ettin', 'D2E', 'Master', 'Act2', 'Blue', 1);</v>
      </c>
      <c r="AC909" t="str">
        <f t="shared" si="152"/>
        <v>insert into MONSTER_ATTACK (MONSTER_GROUP, EXPANSION, TYPE, ACT, DICE, INDEX)
values ('Ettin', 'D2E', 'Master', 'Act2', 'Red', 2);</v>
      </c>
      <c r="AD909" t="str">
        <f t="shared" si="153"/>
        <v>insert into MONSTER_ATTACK (MONSTER_GROUP, EXPANSION, TYPE, ACT, DICE, INDEX)
values ('Ettin', 'D2E', 'Master', 'Act2', 'Red', 3);</v>
      </c>
      <c r="AE909" t="str">
        <f t="shared" si="154"/>
        <v>insert into MONSTER_ABILITY (MONSTER_GROUP, EXPANSION, TYPE, ACT, ABILITY, VALUE, ACTION)
values ('Ettin', 'D2E', 'Master', 'Act2', 'Reach', null, null);</v>
      </c>
      <c r="AF909" t="str">
        <f t="shared" si="155"/>
        <v>insert into MONSTER_ABILITY (MONSTER_GROUP, EXPANSION, TYPE, ACT, ABILITY, VALUE, ACTION)
values ('Ettin', 'D2E', 'Master', 'Act2', 'Throw', null, true);</v>
      </c>
      <c r="AG909" t="str">
        <f t="shared" si="156"/>
        <v/>
      </c>
      <c r="AI909" t="str">
        <f t="shared" si="157"/>
        <v>insert into MONSTER_ABILITY (MONSTER_GROUP, EXPANSION, TYPE, ACT, SURGE)
values ('Ettin', 'D2E', 'Master', 'Act2', 2);</v>
      </c>
      <c r="AJ909" t="str">
        <f t="shared" si="158"/>
        <v/>
      </c>
      <c r="AK909" t="str">
        <f t="shared" si="159"/>
        <v/>
      </c>
    </row>
    <row r="910" spans="2:37" x14ac:dyDescent="0.25">
      <c r="B910" t="s">
        <v>1314</v>
      </c>
      <c r="C910" t="s">
        <v>63</v>
      </c>
      <c r="D910" t="s">
        <v>1389</v>
      </c>
      <c r="E910" t="s">
        <v>52</v>
      </c>
      <c r="F910" s="4">
        <v>3</v>
      </c>
      <c r="G910" s="4">
        <v>7</v>
      </c>
      <c r="H910" s="4" t="s">
        <v>19</v>
      </c>
      <c r="I910" s="4" t="s">
        <v>18</v>
      </c>
      <c r="J910" t="s">
        <v>13</v>
      </c>
      <c r="K910" t="s">
        <v>14</v>
      </c>
      <c r="L910" t="s">
        <v>14</v>
      </c>
      <c r="M910" t="s">
        <v>1442</v>
      </c>
      <c r="V910">
        <v>1</v>
      </c>
      <c r="Y910" t="str">
        <f t="shared" si="148"/>
        <v>insert into MONSTER_STAT (MONSTER_GROUP, EXPANSION, TYPE, ACT, SPEED, HEALTH)
values ('Ettin', 'D2E', 'Minion', 'Act2', 3, 7);</v>
      </c>
      <c r="Z910" t="str">
        <f t="shared" si="149"/>
        <v>insert into MONSTER_DEFENSE (MONSTER_GROUP, EXPANSION, TYPE, ACT, DICE)
values ('Ettin', 'D2E', 'Minion', 'Act2', 'Black');</v>
      </c>
      <c r="AA910" t="str">
        <f t="shared" si="150"/>
        <v>insert into MONSTER_DEFENSE (MONSTER_GROUP, EXPANSION, TYPE, ACT, DICE)
values ('Ettin', 'D2E', 'Minion', 'Act2', 'Grey');</v>
      </c>
      <c r="AB910" t="str">
        <f t="shared" si="151"/>
        <v>insert into MONSTER_ATTACK (MONSTER_GROUP, EXPANSION, TYPE, ACT, DICE, INDEX)
values ('Ettin', 'D2E', 'Minion', 'Act2', 'Blue', 1);</v>
      </c>
      <c r="AC910" t="str">
        <f t="shared" si="152"/>
        <v>insert into MONSTER_ATTACK (MONSTER_GROUP, EXPANSION, TYPE, ACT, DICE, INDEX)
values ('Ettin', 'D2E', 'Minion', 'Act2', 'Red', 2);</v>
      </c>
      <c r="AD910" t="str">
        <f t="shared" si="153"/>
        <v>insert into MONSTER_ATTACK (MONSTER_GROUP, EXPANSION, TYPE, ACT, DICE, INDEX)
values ('Ettin', 'D2E', 'Minion', 'Act2', 'Red', 3);</v>
      </c>
      <c r="AE910" t="str">
        <f t="shared" si="154"/>
        <v>insert into MONSTER_ABILITY (MONSTER_GROUP, EXPANSION, TYPE, ACT, ABILITY, VALUE, ACTION)
values ('Ettin', 'D2E', 'Minion', 'Act2', 'Reach', null, null);</v>
      </c>
      <c r="AF910" t="str">
        <f t="shared" si="155"/>
        <v/>
      </c>
      <c r="AG910" t="str">
        <f t="shared" si="156"/>
        <v/>
      </c>
      <c r="AI910" t="str">
        <f t="shared" si="157"/>
        <v>insert into MONSTER_ABILITY (MONSTER_GROUP, EXPANSION, TYPE, ACT, SURGE)
values ('Ettin', 'D2E', 'Minion', 'Act2', 1);</v>
      </c>
      <c r="AJ910" t="str">
        <f t="shared" si="158"/>
        <v/>
      </c>
      <c r="AK910" t="str">
        <f t="shared" si="159"/>
        <v/>
      </c>
    </row>
    <row r="911" spans="2:37" x14ac:dyDescent="0.25">
      <c r="B911" t="s">
        <v>1315</v>
      </c>
      <c r="C911" t="s">
        <v>63</v>
      </c>
      <c r="D911" t="s">
        <v>1388</v>
      </c>
      <c r="E911" t="s">
        <v>51</v>
      </c>
      <c r="F911" s="4">
        <v>4</v>
      </c>
      <c r="G911" s="4">
        <v>6</v>
      </c>
      <c r="H911" s="4" t="s">
        <v>19</v>
      </c>
      <c r="I911" s="4"/>
      <c r="J911" t="s">
        <v>13</v>
      </c>
      <c r="K911" t="s">
        <v>14</v>
      </c>
      <c r="M911" s="1" t="s">
        <v>1428</v>
      </c>
      <c r="N911" s="1"/>
      <c r="O911" s="1" t="s">
        <v>25</v>
      </c>
      <c r="P911" s="1" t="s">
        <v>1301</v>
      </c>
      <c r="Q911" s="1"/>
      <c r="R911" s="1" t="s">
        <v>25</v>
      </c>
      <c r="S911" s="1" t="s">
        <v>1427</v>
      </c>
      <c r="T911" s="1"/>
      <c r="U911" s="1" t="s">
        <v>25</v>
      </c>
      <c r="V911" s="1" t="s">
        <v>1421</v>
      </c>
      <c r="X911" s="1" t="s">
        <v>25</v>
      </c>
      <c r="Y911" t="str">
        <f t="shared" si="148"/>
        <v>insert into MONSTER_STAT (MONSTER_GROUP, EXPANSION, TYPE, ACT, SPEED, HEALTH)
values ('Elemental', 'D2E', 'Master', 'Act1', 4, 6);</v>
      </c>
      <c r="Z911" t="str">
        <f t="shared" si="149"/>
        <v>insert into MONSTER_DEFENSE (MONSTER_GROUP, EXPANSION, TYPE, ACT, DICE)
values ('Elemental', 'D2E', 'Master', 'Act1', 'Black');</v>
      </c>
      <c r="AA911" t="str">
        <f t="shared" si="150"/>
        <v/>
      </c>
      <c r="AB911" t="str">
        <f t="shared" si="151"/>
        <v>insert into MONSTER_ATTACK (MONSTER_GROUP, EXPANSION, TYPE, ACT, DICE, INDEX)
values ('Elemental', 'D2E', 'Master', 'Act1', 'Blue', 1);</v>
      </c>
      <c r="AC911" t="str">
        <f t="shared" si="152"/>
        <v>insert into MONSTER_ATTACK (MONSTER_GROUP, EXPANSION, TYPE, ACT, DICE, INDEX)
values ('Elemental', 'D2E', 'Master', 'Act1', 'Red', 2);</v>
      </c>
      <c r="AD911" t="str">
        <f t="shared" si="153"/>
        <v/>
      </c>
      <c r="AE911" s="1" t="str">
        <f t="shared" si="154"/>
        <v>insert into MONSTER_ABILITY (MONSTER_GROUP, EXPANSION, TYPE, ACT, ABILITY, VALUE, ACTION)
values ('Elemental', 'D2E', 'Master', 'Act1', 'Fire', null, );</v>
      </c>
      <c r="AF911" s="1" t="str">
        <f t="shared" si="155"/>
        <v>insert into MONSTER_ABILITY (MONSTER_GROUP, EXPANSION, TYPE, ACT, ABILITY, VALUE, ACTION)
values ('Elemental', 'D2E', 'Master', 'Act1', 'Water', null, true);</v>
      </c>
      <c r="AG911" s="1" t="str">
        <f t="shared" si="156"/>
        <v>insert into MONSTER_ABILITY (MONSTER_GROUP, EXPANSION, TYPE, ACT, ABILITY, VALUE, ACTION)
values ('Elemental', 'D2E', 'Master', 'Act1', 'Earth', null, true);</v>
      </c>
      <c r="AH911" s="1" t="str">
        <f t="shared" ref="AH888:AH914" si="160">IF(V911="","","insert into "&amp;A$883&amp;" ("&amp;B$883&amp;", "&amp;C$883&amp;", "&amp;D$883&amp;", "&amp;E$883&amp;", "&amp;F$883&amp;", "&amp;G$883&amp;", "&amp;H$883&amp;")
values ('"&amp;B911&amp;"', '"&amp;C911&amp;"', '"&amp;D911&amp;"', '"&amp;E911&amp;"', '"&amp;V911&amp;"', "&amp;IF(W911="","null",W911)&amp;", "&amp;IF(X911="","null",X911)&amp;");")</f>
        <v>insert into MONSTER_ABILITY (MONSTER_GROUP, EXPANSION, TYPE, ACT, ABILITY, VALUE, ACTION)
values ('Elemental', 'D2E', 'Master', 'Act1', 'Air', null, true);</v>
      </c>
    </row>
    <row r="912" spans="2:37" x14ac:dyDescent="0.25">
      <c r="B912" t="s">
        <v>1315</v>
      </c>
      <c r="C912" t="s">
        <v>63</v>
      </c>
      <c r="D912" t="s">
        <v>1389</v>
      </c>
      <c r="E912" t="s">
        <v>51</v>
      </c>
      <c r="F912" s="4">
        <v>4</v>
      </c>
      <c r="G912" s="4">
        <v>4</v>
      </c>
      <c r="H912" s="4" t="s">
        <v>19</v>
      </c>
      <c r="I912" s="4"/>
      <c r="J912" t="s">
        <v>13</v>
      </c>
      <c r="K912" t="s">
        <v>14</v>
      </c>
      <c r="M912" s="1" t="s">
        <v>1428</v>
      </c>
      <c r="N912" s="1"/>
      <c r="O912" s="1" t="s">
        <v>25</v>
      </c>
      <c r="P912" s="1" t="s">
        <v>1301</v>
      </c>
      <c r="Q912" s="1"/>
      <c r="R912" s="1" t="s">
        <v>25</v>
      </c>
      <c r="S912" s="1" t="s">
        <v>1427</v>
      </c>
      <c r="T912" s="1"/>
      <c r="U912" s="1" t="s">
        <v>25</v>
      </c>
      <c r="V912" s="1" t="s">
        <v>1421</v>
      </c>
      <c r="X912" s="1" t="s">
        <v>25</v>
      </c>
      <c r="Y912" t="str">
        <f t="shared" si="148"/>
        <v>insert into MONSTER_STAT (MONSTER_GROUP, EXPANSION, TYPE, ACT, SPEED, HEALTH)
values ('Elemental', 'D2E', 'Minion', 'Act1', 4, 4);</v>
      </c>
      <c r="Z912" t="str">
        <f t="shared" si="149"/>
        <v>insert into MONSTER_DEFENSE (MONSTER_GROUP, EXPANSION, TYPE, ACT, DICE)
values ('Elemental', 'D2E', 'Minion', 'Act1', 'Black');</v>
      </c>
      <c r="AA912" t="str">
        <f t="shared" si="150"/>
        <v/>
      </c>
      <c r="AB912" t="str">
        <f t="shared" si="151"/>
        <v>insert into MONSTER_ATTACK (MONSTER_GROUP, EXPANSION, TYPE, ACT, DICE, INDEX)
values ('Elemental', 'D2E', 'Minion', 'Act1', 'Blue', 1);</v>
      </c>
      <c r="AC912" t="str">
        <f t="shared" si="152"/>
        <v>insert into MONSTER_ATTACK (MONSTER_GROUP, EXPANSION, TYPE, ACT, DICE, INDEX)
values ('Elemental', 'D2E', 'Minion', 'Act1', 'Red', 2);</v>
      </c>
      <c r="AD912" t="str">
        <f t="shared" si="153"/>
        <v/>
      </c>
      <c r="AE912" s="1" t="str">
        <f t="shared" si="154"/>
        <v>insert into MONSTER_ABILITY (MONSTER_GROUP, EXPANSION, TYPE, ACT, ABILITY, VALUE, ACTION)
values ('Elemental', 'D2E', 'Minion', 'Act1', 'Fire', null, );</v>
      </c>
      <c r="AF912" s="1" t="str">
        <f t="shared" si="155"/>
        <v>insert into MONSTER_ABILITY (MONSTER_GROUP, EXPANSION, TYPE, ACT, ABILITY, VALUE, ACTION)
values ('Elemental', 'D2E', 'Minion', 'Act1', 'Water', null, true);</v>
      </c>
      <c r="AG912" s="1" t="str">
        <f t="shared" si="156"/>
        <v>insert into MONSTER_ABILITY (MONSTER_GROUP, EXPANSION, TYPE, ACT, ABILITY, VALUE, ACTION)
values ('Elemental', 'D2E', 'Minion', 'Act1', 'Earth', null, true);</v>
      </c>
      <c r="AH912" s="1" t="str">
        <f t="shared" si="160"/>
        <v>insert into MONSTER_ABILITY (MONSTER_GROUP, EXPANSION, TYPE, ACT, ABILITY, VALUE, ACTION)
values ('Elemental', 'D2E', 'Minion', 'Act1', 'Air', null, true);</v>
      </c>
    </row>
    <row r="913" spans="2:37" x14ac:dyDescent="0.25">
      <c r="B913" t="s">
        <v>1315</v>
      </c>
      <c r="C913" t="s">
        <v>63</v>
      </c>
      <c r="D913" t="s">
        <v>1388</v>
      </c>
      <c r="E913" t="s">
        <v>52</v>
      </c>
      <c r="F913" s="4">
        <v>4</v>
      </c>
      <c r="G913" s="4">
        <v>10</v>
      </c>
      <c r="H913" s="4" t="s">
        <v>19</v>
      </c>
      <c r="I913" s="4" t="s">
        <v>17</v>
      </c>
      <c r="J913" t="s">
        <v>13</v>
      </c>
      <c r="K913" t="s">
        <v>14</v>
      </c>
      <c r="L913" t="s">
        <v>15</v>
      </c>
      <c r="M913" s="1" t="s">
        <v>1428</v>
      </c>
      <c r="N913" s="1"/>
      <c r="O913" s="1" t="s">
        <v>25</v>
      </c>
      <c r="P913" s="1" t="s">
        <v>1301</v>
      </c>
      <c r="Q913" s="1"/>
      <c r="R913" s="1" t="s">
        <v>25</v>
      </c>
      <c r="S913" s="1" t="s">
        <v>1427</v>
      </c>
      <c r="T913" s="1"/>
      <c r="U913" s="1" t="s">
        <v>25</v>
      </c>
      <c r="V913" s="1" t="s">
        <v>1421</v>
      </c>
      <c r="X913" s="1" t="s">
        <v>25</v>
      </c>
      <c r="Y913" t="str">
        <f t="shared" si="148"/>
        <v>insert into MONSTER_STAT (MONSTER_GROUP, EXPANSION, TYPE, ACT, SPEED, HEALTH)
values ('Elemental', 'D2E', 'Master', 'Act2', 4, 10);</v>
      </c>
      <c r="Z913" t="str">
        <f t="shared" si="149"/>
        <v>insert into MONSTER_DEFENSE (MONSTER_GROUP, EXPANSION, TYPE, ACT, DICE)
values ('Elemental', 'D2E', 'Master', 'Act2', 'Black');</v>
      </c>
      <c r="AA913" t="str">
        <f t="shared" si="150"/>
        <v>insert into MONSTER_DEFENSE (MONSTER_GROUP, EXPANSION, TYPE, ACT, DICE)
values ('Elemental', 'D2E', 'Master', 'Act2', 'Brown');</v>
      </c>
      <c r="AB913" t="str">
        <f t="shared" si="151"/>
        <v>insert into MONSTER_ATTACK (MONSTER_GROUP, EXPANSION, TYPE, ACT, DICE, INDEX)
values ('Elemental', 'D2E', 'Master', 'Act2', 'Blue', 1);</v>
      </c>
      <c r="AC913" t="str">
        <f t="shared" si="152"/>
        <v>insert into MONSTER_ATTACK (MONSTER_GROUP, EXPANSION, TYPE, ACT, DICE, INDEX)
values ('Elemental', 'D2E', 'Master', 'Act2', 'Red', 2);</v>
      </c>
      <c r="AD913" t="str">
        <f t="shared" si="153"/>
        <v>insert into MONSTER_ATTACK (MONSTER_GROUP, EXPANSION, TYPE, ACT, DICE, INDEX)
values ('Elemental', 'D2E', 'Master', 'Act2', 'Yellow', 3);</v>
      </c>
      <c r="AE913" s="1" t="str">
        <f t="shared" si="154"/>
        <v>insert into MONSTER_ABILITY (MONSTER_GROUP, EXPANSION, TYPE, ACT, ABILITY, VALUE, ACTION)
values ('Elemental', 'D2E', 'Master', 'Act2', 'Fire', null, );</v>
      </c>
      <c r="AF913" s="1" t="str">
        <f t="shared" si="155"/>
        <v>insert into MONSTER_ABILITY (MONSTER_GROUP, EXPANSION, TYPE, ACT, ABILITY, VALUE, ACTION)
values ('Elemental', 'D2E', 'Master', 'Act2', 'Water', null, true);</v>
      </c>
      <c r="AG913" s="1" t="str">
        <f t="shared" si="156"/>
        <v>insert into MONSTER_ABILITY (MONSTER_GROUP, EXPANSION, TYPE, ACT, ABILITY, VALUE, ACTION)
values ('Elemental', 'D2E', 'Master', 'Act2', 'Earth', null, true);</v>
      </c>
      <c r="AH913" s="1" t="str">
        <f t="shared" si="160"/>
        <v>insert into MONSTER_ABILITY (MONSTER_GROUP, EXPANSION, TYPE, ACT, ABILITY, VALUE, ACTION)
values ('Elemental', 'D2E', 'Master', 'Act2', 'Air', null, true);</v>
      </c>
    </row>
    <row r="914" spans="2:37" x14ac:dyDescent="0.25">
      <c r="B914" t="s">
        <v>1315</v>
      </c>
      <c r="C914" t="s">
        <v>63</v>
      </c>
      <c r="D914" t="s">
        <v>1389</v>
      </c>
      <c r="E914" t="s">
        <v>52</v>
      </c>
      <c r="F914" s="4">
        <v>4</v>
      </c>
      <c r="G914" s="4">
        <v>8</v>
      </c>
      <c r="H914" s="4" t="s">
        <v>19</v>
      </c>
      <c r="I914" s="4" t="s">
        <v>17</v>
      </c>
      <c r="J914" t="s">
        <v>13</v>
      </c>
      <c r="K914" t="s">
        <v>14</v>
      </c>
      <c r="L914" t="s">
        <v>15</v>
      </c>
      <c r="M914" s="1" t="s">
        <v>1428</v>
      </c>
      <c r="N914" s="1"/>
      <c r="O914" s="1" t="s">
        <v>25</v>
      </c>
      <c r="P914" s="1" t="s">
        <v>1301</v>
      </c>
      <c r="Q914" s="1"/>
      <c r="R914" s="1" t="s">
        <v>25</v>
      </c>
      <c r="S914" s="1" t="s">
        <v>1427</v>
      </c>
      <c r="T914" s="1"/>
      <c r="U914" s="1" t="s">
        <v>25</v>
      </c>
      <c r="V914" s="1" t="s">
        <v>1421</v>
      </c>
      <c r="X914" s="1" t="s">
        <v>25</v>
      </c>
      <c r="Y914" t="str">
        <f t="shared" si="148"/>
        <v>insert into MONSTER_STAT (MONSTER_GROUP, EXPANSION, TYPE, ACT, SPEED, HEALTH)
values ('Elemental', 'D2E', 'Minion', 'Act2', 4, 8);</v>
      </c>
      <c r="Z914" t="str">
        <f t="shared" si="149"/>
        <v>insert into MONSTER_DEFENSE (MONSTER_GROUP, EXPANSION, TYPE, ACT, DICE)
values ('Elemental', 'D2E', 'Minion', 'Act2', 'Black');</v>
      </c>
      <c r="AA914" t="str">
        <f t="shared" si="150"/>
        <v>insert into MONSTER_DEFENSE (MONSTER_GROUP, EXPANSION, TYPE, ACT, DICE)
values ('Elemental', 'D2E', 'Minion', 'Act2', 'Brown');</v>
      </c>
      <c r="AB914" t="str">
        <f t="shared" si="151"/>
        <v>insert into MONSTER_ATTACK (MONSTER_GROUP, EXPANSION, TYPE, ACT, DICE, INDEX)
values ('Elemental', 'D2E', 'Minion', 'Act2', 'Blue', 1);</v>
      </c>
      <c r="AC914" t="str">
        <f t="shared" si="152"/>
        <v>insert into MONSTER_ATTACK (MONSTER_GROUP, EXPANSION, TYPE, ACT, DICE, INDEX)
values ('Elemental', 'D2E', 'Minion', 'Act2', 'Red', 2);</v>
      </c>
      <c r="AD914" t="str">
        <f t="shared" si="153"/>
        <v>insert into MONSTER_ATTACK (MONSTER_GROUP, EXPANSION, TYPE, ACT, DICE, INDEX)
values ('Elemental', 'D2E', 'Minion', 'Act2', 'Yellow', 3);</v>
      </c>
      <c r="AE914" s="1" t="str">
        <f t="shared" si="154"/>
        <v>insert into MONSTER_ABILITY (MONSTER_GROUP, EXPANSION, TYPE, ACT, ABILITY, VALUE, ACTION)
values ('Elemental', 'D2E', 'Minion', 'Act2', 'Fire', null, );</v>
      </c>
      <c r="AF914" s="1" t="str">
        <f t="shared" si="155"/>
        <v>insert into MONSTER_ABILITY (MONSTER_GROUP, EXPANSION, TYPE, ACT, ABILITY, VALUE, ACTION)
values ('Elemental', 'D2E', 'Minion', 'Act2', 'Water', null, true);</v>
      </c>
      <c r="AG914" s="1" t="str">
        <f t="shared" si="156"/>
        <v>insert into MONSTER_ABILITY (MONSTER_GROUP, EXPANSION, TYPE, ACT, ABILITY, VALUE, ACTION)
values ('Elemental', 'D2E', 'Minion', 'Act2', 'Earth', null, true);</v>
      </c>
      <c r="AH914" s="1" t="str">
        <f t="shared" si="160"/>
        <v>insert into MONSTER_ABILITY (MONSTER_GROUP, EXPANSION, TYPE, ACT, ABILITY, VALUE, ACTION)
values ('Elemental', 'D2E', 'Minion', 'Act2', 'Air', null, true);</v>
      </c>
    </row>
    <row r="915" spans="2:37" x14ac:dyDescent="0.25">
      <c r="B915" t="s">
        <v>1316</v>
      </c>
      <c r="C915" t="s">
        <v>63</v>
      </c>
      <c r="D915" t="s">
        <v>1388</v>
      </c>
      <c r="E915" t="s">
        <v>51</v>
      </c>
      <c r="F915" s="4">
        <v>3</v>
      </c>
      <c r="G915" s="4">
        <v>7</v>
      </c>
      <c r="H915" s="4" t="s">
        <v>19</v>
      </c>
      <c r="I915" s="4"/>
      <c r="J915" t="s">
        <v>13</v>
      </c>
      <c r="K915" t="s">
        <v>14</v>
      </c>
      <c r="M915" s="4" t="s">
        <v>1442</v>
      </c>
      <c r="P915" s="4" t="s">
        <v>1430</v>
      </c>
      <c r="V915">
        <v>2</v>
      </c>
      <c r="W915">
        <v>20</v>
      </c>
      <c r="Y915" t="str">
        <f t="shared" si="148"/>
        <v>insert into MONSTER_STAT (MONSTER_GROUP, EXPANSION, TYPE, ACT, SPEED, HEALTH)
values ('Merriod', 'D2E', 'Master', 'Act1', 3, 7);</v>
      </c>
      <c r="Z915" t="str">
        <f t="shared" si="149"/>
        <v>insert into MONSTER_DEFENSE (MONSTER_GROUP, EXPANSION, TYPE, ACT, DICE)
values ('Merriod', 'D2E', 'Master', 'Act1', 'Black');</v>
      </c>
      <c r="AA915" t="str">
        <f t="shared" si="150"/>
        <v/>
      </c>
      <c r="AB915" t="str">
        <f t="shared" si="151"/>
        <v>insert into MONSTER_ATTACK (MONSTER_GROUP, EXPANSION, TYPE, ACT, DICE, INDEX)
values ('Merriod', 'D2E', 'Master', 'Act1', 'Blue', 1);</v>
      </c>
      <c r="AC915" t="str">
        <f t="shared" si="152"/>
        <v>insert into MONSTER_ATTACK (MONSTER_GROUP, EXPANSION, TYPE, ACT, DICE, INDEX)
values ('Merriod', 'D2E', 'Master', 'Act1', 'Red', 2);</v>
      </c>
      <c r="AD915" t="str">
        <f t="shared" si="153"/>
        <v/>
      </c>
      <c r="AE915" t="str">
        <f t="shared" si="154"/>
        <v>insert into MONSTER_ABILITY (MONSTER_GROUP, EXPANSION, TYPE, ACT, ABILITY, VALUE, ACTION)
values ('Merriod', 'D2E', 'Master', 'Act1', 'Reach', null, null);</v>
      </c>
      <c r="AF915" t="str">
        <f t="shared" si="155"/>
        <v>insert into MONSTER_ABILITY (MONSTER_GROUP, EXPANSION, TYPE, ACT, ABILITY, VALUE, ACTION)
values ('Merriod', 'D2E', 'Master', 'Act1', 'Flail', null, null);</v>
      </c>
      <c r="AG915" t="str">
        <f t="shared" si="156"/>
        <v/>
      </c>
      <c r="AI915" t="str">
        <f>IF(V915="","","insert into "&amp;A$882&amp;" ("&amp;B$882&amp;", "&amp;C$882&amp;", "&amp;D$882&amp;", "&amp;E$882&amp;", "&amp;F$882&amp;")
values ('"&amp;B915&amp;"', '"&amp;C915&amp;"', '"&amp;D915&amp;"', '"&amp;E915&amp;"', "&amp;V915&amp;");")</f>
        <v>insert into MONSTER_ABILITY (MONSTER_GROUP, EXPANSION, TYPE, ACT, SURGE)
values ('Merriod', 'D2E', 'Master', 'Act1', 2);</v>
      </c>
      <c r="AJ915" t="str">
        <f>IF(W915="","","insert into "&amp;A$882&amp;" ("&amp;B$882&amp;", "&amp;C$882&amp;", "&amp;D$882&amp;", "&amp;E$882&amp;", "&amp;F$882&amp;")
values ('"&amp;B915&amp;"', '"&amp;C915&amp;"', '"&amp;D915&amp;"', '"&amp;E915&amp;"', "&amp;W915&amp;");")</f>
        <v>insert into MONSTER_ABILITY (MONSTER_GROUP, EXPANSION, TYPE, ACT, SURGE)
values ('Merriod', 'D2E', 'Master', 'Act1', 20);</v>
      </c>
      <c r="AK915" t="str">
        <f>IF(X915="","","insert into "&amp;A$882&amp;" ("&amp;B$882&amp;", "&amp;C$882&amp;", "&amp;D$882&amp;", "&amp;E$882&amp;", "&amp;F$882&amp;")
values ('"&amp;B915&amp;"', '"&amp;C915&amp;"', '"&amp;D915&amp;"', '"&amp;E915&amp;"', "&amp;X915&amp;");")</f>
        <v/>
      </c>
    </row>
    <row r="916" spans="2:37" x14ac:dyDescent="0.25">
      <c r="B916" t="s">
        <v>1316</v>
      </c>
      <c r="C916" t="s">
        <v>63</v>
      </c>
      <c r="D916" t="s">
        <v>1389</v>
      </c>
      <c r="E916" t="s">
        <v>51</v>
      </c>
      <c r="F916" s="4">
        <v>3</v>
      </c>
      <c r="G916" s="4">
        <v>5</v>
      </c>
      <c r="H916" s="4" t="s">
        <v>19</v>
      </c>
      <c r="I916" s="4"/>
      <c r="J916" t="s">
        <v>13</v>
      </c>
      <c r="K916" t="s">
        <v>14</v>
      </c>
      <c r="M916" s="4" t="s">
        <v>1442</v>
      </c>
      <c r="V916">
        <v>1</v>
      </c>
      <c r="W916">
        <v>20</v>
      </c>
      <c r="Y916" t="str">
        <f t="shared" si="148"/>
        <v>insert into MONSTER_STAT (MONSTER_GROUP, EXPANSION, TYPE, ACT, SPEED, HEALTH)
values ('Merriod', 'D2E', 'Minion', 'Act1', 3, 5);</v>
      </c>
      <c r="Z916" t="str">
        <f t="shared" si="149"/>
        <v>insert into MONSTER_DEFENSE (MONSTER_GROUP, EXPANSION, TYPE, ACT, DICE)
values ('Merriod', 'D2E', 'Minion', 'Act1', 'Black');</v>
      </c>
      <c r="AA916" t="str">
        <f t="shared" si="150"/>
        <v/>
      </c>
      <c r="AB916" t="str">
        <f t="shared" si="151"/>
        <v>insert into MONSTER_ATTACK (MONSTER_GROUP, EXPANSION, TYPE, ACT, DICE, INDEX)
values ('Merriod', 'D2E', 'Minion', 'Act1', 'Blue', 1);</v>
      </c>
      <c r="AC916" t="str">
        <f t="shared" si="152"/>
        <v>insert into MONSTER_ATTACK (MONSTER_GROUP, EXPANSION, TYPE, ACT, DICE, INDEX)
values ('Merriod', 'D2E', 'Minion', 'Act1', 'Red', 2);</v>
      </c>
      <c r="AD916" t="str">
        <f t="shared" si="153"/>
        <v/>
      </c>
      <c r="AE916" t="str">
        <f t="shared" si="154"/>
        <v>insert into MONSTER_ABILITY (MONSTER_GROUP, EXPANSION, TYPE, ACT, ABILITY, VALUE, ACTION)
values ('Merriod', 'D2E', 'Minion', 'Act1', 'Reach', null, null);</v>
      </c>
      <c r="AF916" t="str">
        <f t="shared" si="155"/>
        <v/>
      </c>
      <c r="AG916" t="str">
        <f t="shared" si="156"/>
        <v/>
      </c>
      <c r="AI916" t="str">
        <f t="shared" ref="AI916:AI938" si="161">IF(V916="","","insert into "&amp;A$882&amp;" ("&amp;B$882&amp;", "&amp;C$882&amp;", "&amp;D$882&amp;", "&amp;E$882&amp;", "&amp;F$882&amp;")
values ('"&amp;B916&amp;"', '"&amp;C916&amp;"', '"&amp;D916&amp;"', '"&amp;E916&amp;"', "&amp;V916&amp;");")</f>
        <v>insert into MONSTER_ABILITY (MONSTER_GROUP, EXPANSION, TYPE, ACT, SURGE)
values ('Merriod', 'D2E', 'Minion', 'Act1', 1);</v>
      </c>
      <c r="AJ916" t="str">
        <f t="shared" ref="AJ916:AJ938" si="162">IF(W916="","","insert into "&amp;A$882&amp;" ("&amp;B$882&amp;", "&amp;C$882&amp;", "&amp;D$882&amp;", "&amp;E$882&amp;", "&amp;F$882&amp;")
values ('"&amp;B916&amp;"', '"&amp;C916&amp;"', '"&amp;D916&amp;"', '"&amp;E916&amp;"', "&amp;W916&amp;");")</f>
        <v>insert into MONSTER_ABILITY (MONSTER_GROUP, EXPANSION, TYPE, ACT, SURGE)
values ('Merriod', 'D2E', 'Minion', 'Act1', 20);</v>
      </c>
      <c r="AK916" t="str">
        <f t="shared" ref="AK916:AK938" si="163">IF(X916="","","insert into "&amp;A$882&amp;" ("&amp;B$882&amp;", "&amp;C$882&amp;", "&amp;D$882&amp;", "&amp;E$882&amp;", "&amp;F$882&amp;")
values ('"&amp;B916&amp;"', '"&amp;C916&amp;"', '"&amp;D916&amp;"', '"&amp;E916&amp;"', "&amp;X916&amp;");")</f>
        <v/>
      </c>
    </row>
    <row r="917" spans="2:37" x14ac:dyDescent="0.25">
      <c r="B917" t="s">
        <v>1316</v>
      </c>
      <c r="C917" t="s">
        <v>63</v>
      </c>
      <c r="D917" t="s">
        <v>1388</v>
      </c>
      <c r="E917" t="s">
        <v>52</v>
      </c>
      <c r="F917" s="4">
        <v>3</v>
      </c>
      <c r="G917" s="4">
        <v>9</v>
      </c>
      <c r="H917" s="4" t="s">
        <v>18</v>
      </c>
      <c r="I917" s="4" t="s">
        <v>18</v>
      </c>
      <c r="J917" t="s">
        <v>13</v>
      </c>
      <c r="K917" t="s">
        <v>14</v>
      </c>
      <c r="L917" t="s">
        <v>15</v>
      </c>
      <c r="M917" s="4" t="s">
        <v>1442</v>
      </c>
      <c r="P917" s="4" t="s">
        <v>1430</v>
      </c>
      <c r="V917">
        <v>3</v>
      </c>
      <c r="W917">
        <v>20</v>
      </c>
      <c r="Y917" t="str">
        <f t="shared" si="148"/>
        <v>insert into MONSTER_STAT (MONSTER_GROUP, EXPANSION, TYPE, ACT, SPEED, HEALTH)
values ('Merriod', 'D2E', 'Master', 'Act2', 3, 9);</v>
      </c>
      <c r="Z917" t="str">
        <f t="shared" si="149"/>
        <v>insert into MONSTER_DEFENSE (MONSTER_GROUP, EXPANSION, TYPE, ACT, DICE)
values ('Merriod', 'D2E', 'Master', 'Act2', 'Grey');</v>
      </c>
      <c r="AA917" t="str">
        <f t="shared" si="150"/>
        <v>insert into MONSTER_DEFENSE (MONSTER_GROUP, EXPANSION, TYPE, ACT, DICE)
values ('Merriod', 'D2E', 'Master', 'Act2', 'Grey');</v>
      </c>
      <c r="AB917" t="str">
        <f t="shared" si="151"/>
        <v>insert into MONSTER_ATTACK (MONSTER_GROUP, EXPANSION, TYPE, ACT, DICE, INDEX)
values ('Merriod', 'D2E', 'Master', 'Act2', 'Blue', 1);</v>
      </c>
      <c r="AC917" t="str">
        <f t="shared" si="152"/>
        <v>insert into MONSTER_ATTACK (MONSTER_GROUP, EXPANSION, TYPE, ACT, DICE, INDEX)
values ('Merriod', 'D2E', 'Master', 'Act2', 'Red', 2);</v>
      </c>
      <c r="AD917" t="str">
        <f t="shared" si="153"/>
        <v>insert into MONSTER_ATTACK (MONSTER_GROUP, EXPANSION, TYPE, ACT, DICE, INDEX)
values ('Merriod', 'D2E', 'Master', 'Act2', 'Yellow', 3);</v>
      </c>
      <c r="AE917" t="str">
        <f t="shared" si="154"/>
        <v>insert into MONSTER_ABILITY (MONSTER_GROUP, EXPANSION, TYPE, ACT, ABILITY, VALUE, ACTION)
values ('Merriod', 'D2E', 'Master', 'Act2', 'Reach', null, null);</v>
      </c>
      <c r="AF917" t="str">
        <f t="shared" si="155"/>
        <v>insert into MONSTER_ABILITY (MONSTER_GROUP, EXPANSION, TYPE, ACT, ABILITY, VALUE, ACTION)
values ('Merriod', 'D2E', 'Master', 'Act2', 'Flail', null, null);</v>
      </c>
      <c r="AG917" t="str">
        <f t="shared" si="156"/>
        <v/>
      </c>
      <c r="AI917" t="str">
        <f t="shared" si="161"/>
        <v>insert into MONSTER_ABILITY (MONSTER_GROUP, EXPANSION, TYPE, ACT, SURGE)
values ('Merriod', 'D2E', 'Master', 'Act2', 3);</v>
      </c>
      <c r="AJ917" t="str">
        <f t="shared" si="162"/>
        <v>insert into MONSTER_ABILITY (MONSTER_GROUP, EXPANSION, TYPE, ACT, SURGE)
values ('Merriod', 'D2E', 'Master', 'Act2', 20);</v>
      </c>
      <c r="AK917" t="str">
        <f t="shared" si="163"/>
        <v/>
      </c>
    </row>
    <row r="918" spans="2:37" x14ac:dyDescent="0.25">
      <c r="B918" t="s">
        <v>1316</v>
      </c>
      <c r="C918" t="s">
        <v>63</v>
      </c>
      <c r="D918" t="s">
        <v>1389</v>
      </c>
      <c r="E918" t="s">
        <v>52</v>
      </c>
      <c r="F918" s="4">
        <v>3</v>
      </c>
      <c r="G918" s="4">
        <v>7</v>
      </c>
      <c r="H918" s="4" t="s">
        <v>18</v>
      </c>
      <c r="I918" s="4" t="s">
        <v>18</v>
      </c>
      <c r="J918" t="s">
        <v>13</v>
      </c>
      <c r="K918" t="s">
        <v>14</v>
      </c>
      <c r="L918" t="s">
        <v>15</v>
      </c>
      <c r="M918" s="4" t="s">
        <v>1442</v>
      </c>
      <c r="V918">
        <v>2</v>
      </c>
      <c r="W918">
        <v>20</v>
      </c>
      <c r="Y918" t="str">
        <f t="shared" si="148"/>
        <v>insert into MONSTER_STAT (MONSTER_GROUP, EXPANSION, TYPE, ACT, SPEED, HEALTH)
values ('Merriod', 'D2E', 'Minion', 'Act2', 3, 7);</v>
      </c>
      <c r="Z918" t="str">
        <f t="shared" si="149"/>
        <v>insert into MONSTER_DEFENSE (MONSTER_GROUP, EXPANSION, TYPE, ACT, DICE)
values ('Merriod', 'D2E', 'Minion', 'Act2', 'Grey');</v>
      </c>
      <c r="AA918" t="str">
        <f t="shared" si="150"/>
        <v>insert into MONSTER_DEFENSE (MONSTER_GROUP, EXPANSION, TYPE, ACT, DICE)
values ('Merriod', 'D2E', 'Minion', 'Act2', 'Grey');</v>
      </c>
      <c r="AB918" t="str">
        <f t="shared" si="151"/>
        <v>insert into MONSTER_ATTACK (MONSTER_GROUP, EXPANSION, TYPE, ACT, DICE, INDEX)
values ('Merriod', 'D2E', 'Minion', 'Act2', 'Blue', 1);</v>
      </c>
      <c r="AC918" t="str">
        <f t="shared" si="152"/>
        <v>insert into MONSTER_ATTACK (MONSTER_GROUP, EXPANSION, TYPE, ACT, DICE, INDEX)
values ('Merriod', 'D2E', 'Minion', 'Act2', 'Red', 2);</v>
      </c>
      <c r="AD918" t="str">
        <f t="shared" si="153"/>
        <v>insert into MONSTER_ATTACK (MONSTER_GROUP, EXPANSION, TYPE, ACT, DICE, INDEX)
values ('Merriod', 'D2E', 'Minion', 'Act2', 'Yellow', 3);</v>
      </c>
      <c r="AE918" t="str">
        <f t="shared" si="154"/>
        <v>insert into MONSTER_ABILITY (MONSTER_GROUP, EXPANSION, TYPE, ACT, ABILITY, VALUE, ACTION)
values ('Merriod', 'D2E', 'Minion', 'Act2', 'Reach', null, null);</v>
      </c>
      <c r="AF918" t="str">
        <f t="shared" si="155"/>
        <v/>
      </c>
      <c r="AG918" t="str">
        <f t="shared" si="156"/>
        <v/>
      </c>
      <c r="AI918" t="str">
        <f t="shared" si="161"/>
        <v>insert into MONSTER_ABILITY (MONSTER_GROUP, EXPANSION, TYPE, ACT, SURGE)
values ('Merriod', 'D2E', 'Minion', 'Act2', 2);</v>
      </c>
      <c r="AJ918" t="str">
        <f t="shared" si="162"/>
        <v>insert into MONSTER_ABILITY (MONSTER_GROUP, EXPANSION, TYPE, ACT, SURGE)
values ('Merriod', 'D2E', 'Minion', 'Act2', 20);</v>
      </c>
      <c r="AK918" t="str">
        <f t="shared" si="163"/>
        <v/>
      </c>
    </row>
    <row r="919" spans="2:37" x14ac:dyDescent="0.25">
      <c r="B919" t="s">
        <v>1317</v>
      </c>
      <c r="C919" t="s">
        <v>63</v>
      </c>
      <c r="D919" t="s">
        <v>1388</v>
      </c>
      <c r="E919" t="s">
        <v>51</v>
      </c>
      <c r="F919" s="4">
        <v>3</v>
      </c>
      <c r="G919" s="4">
        <v>9</v>
      </c>
      <c r="H919" s="4" t="s">
        <v>18</v>
      </c>
      <c r="I919" s="4" t="s">
        <v>18</v>
      </c>
      <c r="J919" t="s">
        <v>13</v>
      </c>
      <c r="K919" t="s">
        <v>14</v>
      </c>
      <c r="M919" s="4" t="s">
        <v>1444</v>
      </c>
      <c r="V919">
        <v>2</v>
      </c>
      <c r="W919">
        <v>31</v>
      </c>
      <c r="Y919" t="str">
        <f t="shared" si="148"/>
        <v>insert into MONSTER_STAT (MONSTER_GROUP, EXPANSION, TYPE, ACT, SPEED, HEALTH)
values ('Shadow Dragon', 'D2E', 'Master', 'Act1', 3, 9);</v>
      </c>
      <c r="Z919" t="str">
        <f t="shared" si="149"/>
        <v>insert into MONSTER_DEFENSE (MONSTER_GROUP, EXPANSION, TYPE, ACT, DICE)
values ('Shadow Dragon', 'D2E', 'Master', 'Act1', 'Grey');</v>
      </c>
      <c r="AA919" t="str">
        <f t="shared" si="150"/>
        <v>insert into MONSTER_DEFENSE (MONSTER_GROUP, EXPANSION, TYPE, ACT, DICE)
values ('Shadow Dragon', 'D2E', 'Master', 'Act1', 'Grey');</v>
      </c>
      <c r="AB919" t="str">
        <f t="shared" si="151"/>
        <v>insert into MONSTER_ATTACK (MONSTER_GROUP, EXPANSION, TYPE, ACT, DICE, INDEX)
values ('Shadow Dragon', 'D2E', 'Master', 'Act1', 'Blue', 1);</v>
      </c>
      <c r="AC919" t="str">
        <f t="shared" si="152"/>
        <v>insert into MONSTER_ATTACK (MONSTER_GROUP, EXPANSION, TYPE, ACT, DICE, INDEX)
values ('Shadow Dragon', 'D2E', 'Master', 'Act1', 'Red', 2);</v>
      </c>
      <c r="AD919" t="str">
        <f t="shared" si="153"/>
        <v/>
      </c>
      <c r="AE919" t="str">
        <f t="shared" si="154"/>
        <v>insert into MONSTER_ABILITY (MONSTER_GROUP, EXPANSION, TYPE, ACT, ABILITY, VALUE, ACTION)
values ('Shadow Dragon', 'D2E', 'Master', 'Act1', 'Shadow', null, null);</v>
      </c>
      <c r="AF919" t="str">
        <f t="shared" si="155"/>
        <v/>
      </c>
      <c r="AG919" t="str">
        <f t="shared" si="156"/>
        <v/>
      </c>
      <c r="AI919" t="str">
        <f t="shared" si="161"/>
        <v>insert into MONSTER_ABILITY (MONSTER_GROUP, EXPANSION, TYPE, ACT, SURGE)
values ('Shadow Dragon', 'D2E', 'Master', 'Act1', 2);</v>
      </c>
      <c r="AJ919" t="str">
        <f t="shared" si="162"/>
        <v>insert into MONSTER_ABILITY (MONSTER_GROUP, EXPANSION, TYPE, ACT, SURGE)
values ('Shadow Dragon', 'D2E', 'Master', 'Act1', 31);</v>
      </c>
      <c r="AK919" t="str">
        <f t="shared" si="163"/>
        <v/>
      </c>
    </row>
    <row r="920" spans="2:37" x14ac:dyDescent="0.25">
      <c r="B920" t="s">
        <v>1317</v>
      </c>
      <c r="C920" t="s">
        <v>63</v>
      </c>
      <c r="D920" t="s">
        <v>1389</v>
      </c>
      <c r="E920" t="s">
        <v>51</v>
      </c>
      <c r="F920" s="4">
        <v>3</v>
      </c>
      <c r="G920" s="4">
        <v>6</v>
      </c>
      <c r="H920" s="4" t="s">
        <v>18</v>
      </c>
      <c r="I920" s="4" t="s">
        <v>18</v>
      </c>
      <c r="J920" t="s">
        <v>13</v>
      </c>
      <c r="K920" t="s">
        <v>14</v>
      </c>
      <c r="M920" s="4" t="s">
        <v>1444</v>
      </c>
      <c r="V920">
        <v>1</v>
      </c>
      <c r="Y920" t="str">
        <f t="shared" si="148"/>
        <v>insert into MONSTER_STAT (MONSTER_GROUP, EXPANSION, TYPE, ACT, SPEED, HEALTH)
values ('Shadow Dragon', 'D2E', 'Minion', 'Act1', 3, 6);</v>
      </c>
      <c r="Z920" t="str">
        <f t="shared" si="149"/>
        <v>insert into MONSTER_DEFENSE (MONSTER_GROUP, EXPANSION, TYPE, ACT, DICE)
values ('Shadow Dragon', 'D2E', 'Minion', 'Act1', 'Grey');</v>
      </c>
      <c r="AA920" t="str">
        <f t="shared" si="150"/>
        <v>insert into MONSTER_DEFENSE (MONSTER_GROUP, EXPANSION, TYPE, ACT, DICE)
values ('Shadow Dragon', 'D2E', 'Minion', 'Act1', 'Grey');</v>
      </c>
      <c r="AB920" t="str">
        <f t="shared" si="151"/>
        <v>insert into MONSTER_ATTACK (MONSTER_GROUP, EXPANSION, TYPE, ACT, DICE, INDEX)
values ('Shadow Dragon', 'D2E', 'Minion', 'Act1', 'Blue', 1);</v>
      </c>
      <c r="AC920" t="str">
        <f t="shared" si="152"/>
        <v>insert into MONSTER_ATTACK (MONSTER_GROUP, EXPANSION, TYPE, ACT, DICE, INDEX)
values ('Shadow Dragon', 'D2E', 'Minion', 'Act1', 'Red', 2);</v>
      </c>
      <c r="AD920" t="str">
        <f t="shared" si="153"/>
        <v/>
      </c>
      <c r="AE920" t="str">
        <f t="shared" si="154"/>
        <v>insert into MONSTER_ABILITY (MONSTER_GROUP, EXPANSION, TYPE, ACT, ABILITY, VALUE, ACTION)
values ('Shadow Dragon', 'D2E', 'Minion', 'Act1', 'Shadow', null, null);</v>
      </c>
      <c r="AF920" t="str">
        <f t="shared" si="155"/>
        <v/>
      </c>
      <c r="AG920" t="str">
        <f t="shared" si="156"/>
        <v/>
      </c>
      <c r="AI920" t="str">
        <f t="shared" si="161"/>
        <v>insert into MONSTER_ABILITY (MONSTER_GROUP, EXPANSION, TYPE, ACT, SURGE)
values ('Shadow Dragon', 'D2E', 'Minion', 'Act1', 1);</v>
      </c>
      <c r="AJ920" t="str">
        <f t="shared" si="162"/>
        <v/>
      </c>
      <c r="AK920" t="str">
        <f t="shared" si="163"/>
        <v/>
      </c>
    </row>
    <row r="921" spans="2:37" x14ac:dyDescent="0.25">
      <c r="B921" t="s">
        <v>1317</v>
      </c>
      <c r="C921" t="s">
        <v>63</v>
      </c>
      <c r="D921" t="s">
        <v>1388</v>
      </c>
      <c r="E921" t="s">
        <v>52</v>
      </c>
      <c r="F921" s="4">
        <v>3</v>
      </c>
      <c r="G921" s="4">
        <v>10</v>
      </c>
      <c r="H921" s="4" t="s">
        <v>19</v>
      </c>
      <c r="I921" s="4" t="s">
        <v>18</v>
      </c>
      <c r="J921" t="s">
        <v>13</v>
      </c>
      <c r="K921" t="s">
        <v>14</v>
      </c>
      <c r="L921" t="s">
        <v>14</v>
      </c>
      <c r="M921" s="4" t="s">
        <v>1444</v>
      </c>
      <c r="V921">
        <v>3</v>
      </c>
      <c r="W921">
        <v>31</v>
      </c>
      <c r="Y921" t="str">
        <f t="shared" si="148"/>
        <v>insert into MONSTER_STAT (MONSTER_GROUP, EXPANSION, TYPE, ACT, SPEED, HEALTH)
values ('Shadow Dragon', 'D2E', 'Master', 'Act2', 3, 10);</v>
      </c>
      <c r="Z921" t="str">
        <f t="shared" si="149"/>
        <v>insert into MONSTER_DEFENSE (MONSTER_GROUP, EXPANSION, TYPE, ACT, DICE)
values ('Shadow Dragon', 'D2E', 'Master', 'Act2', 'Black');</v>
      </c>
      <c r="AA921" t="str">
        <f t="shared" si="150"/>
        <v>insert into MONSTER_DEFENSE (MONSTER_GROUP, EXPANSION, TYPE, ACT, DICE)
values ('Shadow Dragon', 'D2E', 'Master', 'Act2', 'Grey');</v>
      </c>
      <c r="AB921" t="str">
        <f t="shared" si="151"/>
        <v>insert into MONSTER_ATTACK (MONSTER_GROUP, EXPANSION, TYPE, ACT, DICE, INDEX)
values ('Shadow Dragon', 'D2E', 'Master', 'Act2', 'Blue', 1);</v>
      </c>
      <c r="AC921" t="str">
        <f t="shared" si="152"/>
        <v>insert into MONSTER_ATTACK (MONSTER_GROUP, EXPANSION, TYPE, ACT, DICE, INDEX)
values ('Shadow Dragon', 'D2E', 'Master', 'Act2', 'Red', 2);</v>
      </c>
      <c r="AD921" t="str">
        <f t="shared" si="153"/>
        <v>insert into MONSTER_ATTACK (MONSTER_GROUP, EXPANSION, TYPE, ACT, DICE, INDEX)
values ('Shadow Dragon', 'D2E', 'Master', 'Act2', 'Red', 3);</v>
      </c>
      <c r="AE921" t="str">
        <f t="shared" si="154"/>
        <v>insert into MONSTER_ABILITY (MONSTER_GROUP, EXPANSION, TYPE, ACT, ABILITY, VALUE, ACTION)
values ('Shadow Dragon', 'D2E', 'Master', 'Act2', 'Shadow', null, null);</v>
      </c>
      <c r="AF921" t="str">
        <f t="shared" si="155"/>
        <v/>
      </c>
      <c r="AG921" t="str">
        <f t="shared" si="156"/>
        <v/>
      </c>
      <c r="AI921" t="str">
        <f t="shared" si="161"/>
        <v>insert into MONSTER_ABILITY (MONSTER_GROUP, EXPANSION, TYPE, ACT, SURGE)
values ('Shadow Dragon', 'D2E', 'Master', 'Act2', 3);</v>
      </c>
      <c r="AJ921" t="str">
        <f t="shared" si="162"/>
        <v>insert into MONSTER_ABILITY (MONSTER_GROUP, EXPANSION, TYPE, ACT, SURGE)
values ('Shadow Dragon', 'D2E', 'Master', 'Act2', 31);</v>
      </c>
      <c r="AK921" t="str">
        <f t="shared" si="163"/>
        <v/>
      </c>
    </row>
    <row r="922" spans="2:37" x14ac:dyDescent="0.25">
      <c r="B922" t="s">
        <v>1317</v>
      </c>
      <c r="C922" t="s">
        <v>63</v>
      </c>
      <c r="D922" t="s">
        <v>1389</v>
      </c>
      <c r="E922" t="s">
        <v>52</v>
      </c>
      <c r="F922" s="4">
        <v>3</v>
      </c>
      <c r="G922" s="4">
        <v>8</v>
      </c>
      <c r="H922" s="4" t="s">
        <v>19</v>
      </c>
      <c r="I922" s="4" t="s">
        <v>18</v>
      </c>
      <c r="J922" t="s">
        <v>13</v>
      </c>
      <c r="K922" t="s">
        <v>14</v>
      </c>
      <c r="L922" t="s">
        <v>14</v>
      </c>
      <c r="M922" s="4" t="s">
        <v>1444</v>
      </c>
      <c r="V922">
        <v>2</v>
      </c>
      <c r="Y922" t="str">
        <f t="shared" si="148"/>
        <v>insert into MONSTER_STAT (MONSTER_GROUP, EXPANSION, TYPE, ACT, SPEED, HEALTH)
values ('Shadow Dragon', 'D2E', 'Minion', 'Act2', 3, 8);</v>
      </c>
      <c r="Z922" t="str">
        <f t="shared" si="149"/>
        <v>insert into MONSTER_DEFENSE (MONSTER_GROUP, EXPANSION, TYPE, ACT, DICE)
values ('Shadow Dragon', 'D2E', 'Minion', 'Act2', 'Black');</v>
      </c>
      <c r="AA922" t="str">
        <f t="shared" si="150"/>
        <v>insert into MONSTER_DEFENSE (MONSTER_GROUP, EXPANSION, TYPE, ACT, DICE)
values ('Shadow Dragon', 'D2E', 'Minion', 'Act2', 'Grey');</v>
      </c>
      <c r="AB922" t="str">
        <f t="shared" si="151"/>
        <v>insert into MONSTER_ATTACK (MONSTER_GROUP, EXPANSION, TYPE, ACT, DICE, INDEX)
values ('Shadow Dragon', 'D2E', 'Minion', 'Act2', 'Blue', 1);</v>
      </c>
      <c r="AC922" t="str">
        <f t="shared" si="152"/>
        <v>insert into MONSTER_ATTACK (MONSTER_GROUP, EXPANSION, TYPE, ACT, DICE, INDEX)
values ('Shadow Dragon', 'D2E', 'Minion', 'Act2', 'Red', 2);</v>
      </c>
      <c r="AD922" t="str">
        <f t="shared" si="153"/>
        <v>insert into MONSTER_ATTACK (MONSTER_GROUP, EXPANSION, TYPE, ACT, DICE, INDEX)
values ('Shadow Dragon', 'D2E', 'Minion', 'Act2', 'Red', 3);</v>
      </c>
      <c r="AE922" t="str">
        <f t="shared" si="154"/>
        <v>insert into MONSTER_ABILITY (MONSTER_GROUP, EXPANSION, TYPE, ACT, ABILITY, VALUE, ACTION)
values ('Shadow Dragon', 'D2E', 'Minion', 'Act2', 'Shadow', null, null);</v>
      </c>
      <c r="AF922" t="str">
        <f t="shared" si="155"/>
        <v/>
      </c>
      <c r="AG922" t="str">
        <f t="shared" si="156"/>
        <v/>
      </c>
      <c r="AI922" t="str">
        <f t="shared" si="161"/>
        <v>insert into MONSTER_ABILITY (MONSTER_GROUP, EXPANSION, TYPE, ACT, SURGE)
values ('Shadow Dragon', 'D2E', 'Minion', 'Act2', 2);</v>
      </c>
      <c r="AJ922" t="str">
        <f t="shared" si="162"/>
        <v/>
      </c>
      <c r="AK922" t="str">
        <f t="shared" si="163"/>
        <v/>
      </c>
    </row>
    <row r="923" spans="2:37" x14ac:dyDescent="0.25">
      <c r="B923" t="s">
        <v>1318</v>
      </c>
      <c r="C923" t="s">
        <v>71</v>
      </c>
      <c r="D923" t="s">
        <v>1388</v>
      </c>
      <c r="E923" t="s">
        <v>51</v>
      </c>
      <c r="F923" s="4">
        <v>5</v>
      </c>
      <c r="G923" s="4">
        <v>4</v>
      </c>
      <c r="H923" s="4" t="s">
        <v>18</v>
      </c>
      <c r="I923" s="4"/>
      <c r="J923" t="s">
        <v>13</v>
      </c>
      <c r="K923" t="s">
        <v>15</v>
      </c>
      <c r="M923" s="4" t="s">
        <v>1475</v>
      </c>
      <c r="P923" t="s">
        <v>1476</v>
      </c>
      <c r="V923">
        <v>1</v>
      </c>
      <c r="W923">
        <v>25</v>
      </c>
      <c r="Y923" t="str">
        <f t="shared" si="148"/>
        <v>insert into MONSTER_STAT (MONSTER_GROUP, EXPANSION, TYPE, ACT, SPEED, HEALTH)
values ('Fire Imp', 'LotW', 'Master', 'Act1', 5, 4);</v>
      </c>
      <c r="Z923" t="str">
        <f t="shared" si="149"/>
        <v>insert into MONSTER_DEFENSE (MONSTER_GROUP, EXPANSION, TYPE, ACT, DICE)
values ('Fire Imp', 'LotW', 'Master', 'Act1', 'Grey');</v>
      </c>
      <c r="AA923" t="str">
        <f t="shared" si="150"/>
        <v/>
      </c>
      <c r="AB923" t="str">
        <f t="shared" si="151"/>
        <v>insert into MONSTER_ATTACK (MONSTER_GROUP, EXPANSION, TYPE, ACT, DICE, INDEX)
values ('Fire Imp', 'LotW', 'Master', 'Act1', 'Blue', 1);</v>
      </c>
      <c r="AC923" t="str">
        <f t="shared" si="152"/>
        <v>insert into MONSTER_ATTACK (MONSTER_GROUP, EXPANSION, TYPE, ACT, DICE, INDEX)
values ('Fire Imp', 'LotW', 'Master', 'Act1', 'Yellow', 2);</v>
      </c>
      <c r="AD923" t="str">
        <f t="shared" si="153"/>
        <v/>
      </c>
      <c r="AE923" t="str">
        <f t="shared" si="154"/>
        <v>insert into MONSTER_ABILITY (MONSTER_GROUP, EXPANSION, TYPE, ACT, ABILITY, VALUE, ACTION)
values ('Fire Imp', 'LotW', 'Master', 'Act1', 'Flame Fiend', null, null);</v>
      </c>
      <c r="AF923" t="str">
        <f t="shared" si="155"/>
        <v>insert into MONSTER_ABILITY (MONSTER_GROUP, EXPANSION, TYPE, ACT, ABILITY, VALUE, ACTION)
values ('Fire Imp', 'LotW', 'Master', 'Act1', 'Combustible', null, null);</v>
      </c>
      <c r="AG923" t="str">
        <f t="shared" si="156"/>
        <v/>
      </c>
      <c r="AI923" t="str">
        <f t="shared" si="161"/>
        <v>insert into MONSTER_ABILITY (MONSTER_GROUP, EXPANSION, TYPE, ACT, SURGE)
values ('Fire Imp', 'LotW', 'Master', 'Act1', 1);</v>
      </c>
      <c r="AJ923" t="str">
        <f t="shared" si="162"/>
        <v>insert into MONSTER_ABILITY (MONSTER_GROUP, EXPANSION, TYPE, ACT, SURGE)
values ('Fire Imp', 'LotW', 'Master', 'Act1', 25);</v>
      </c>
      <c r="AK923" t="str">
        <f t="shared" si="163"/>
        <v/>
      </c>
    </row>
    <row r="924" spans="2:37" x14ac:dyDescent="0.25">
      <c r="B924" t="s">
        <v>1318</v>
      </c>
      <c r="C924" t="s">
        <v>71</v>
      </c>
      <c r="D924" t="s">
        <v>1389</v>
      </c>
      <c r="E924" t="s">
        <v>51</v>
      </c>
      <c r="F924" s="4">
        <v>5</v>
      </c>
      <c r="G924" s="4">
        <v>2</v>
      </c>
      <c r="H924" s="4" t="s">
        <v>18</v>
      </c>
      <c r="I924" s="4"/>
      <c r="J924" t="s">
        <v>13</v>
      </c>
      <c r="K924" t="s">
        <v>15</v>
      </c>
      <c r="M924" s="4" t="s">
        <v>1475</v>
      </c>
      <c r="V924">
        <v>11</v>
      </c>
      <c r="W924">
        <v>25</v>
      </c>
      <c r="Y924" t="str">
        <f t="shared" si="148"/>
        <v>insert into MONSTER_STAT (MONSTER_GROUP, EXPANSION, TYPE, ACT, SPEED, HEALTH)
values ('Fire Imp', 'LotW', 'Minion', 'Act1', 5, 2);</v>
      </c>
      <c r="Z924" t="str">
        <f t="shared" si="149"/>
        <v>insert into MONSTER_DEFENSE (MONSTER_GROUP, EXPANSION, TYPE, ACT, DICE)
values ('Fire Imp', 'LotW', 'Minion', 'Act1', 'Grey');</v>
      </c>
      <c r="AA924" t="str">
        <f t="shared" si="150"/>
        <v/>
      </c>
      <c r="AB924" t="str">
        <f t="shared" si="151"/>
        <v>insert into MONSTER_ATTACK (MONSTER_GROUP, EXPANSION, TYPE, ACT, DICE, INDEX)
values ('Fire Imp', 'LotW', 'Minion', 'Act1', 'Blue', 1);</v>
      </c>
      <c r="AC924" t="str">
        <f t="shared" si="152"/>
        <v>insert into MONSTER_ATTACK (MONSTER_GROUP, EXPANSION, TYPE, ACT, DICE, INDEX)
values ('Fire Imp', 'LotW', 'Minion', 'Act1', 'Yellow', 2);</v>
      </c>
      <c r="AD924" t="str">
        <f t="shared" si="153"/>
        <v/>
      </c>
      <c r="AE924" t="str">
        <f t="shared" si="154"/>
        <v>insert into MONSTER_ABILITY (MONSTER_GROUP, EXPANSION, TYPE, ACT, ABILITY, VALUE, ACTION)
values ('Fire Imp', 'LotW', 'Minion', 'Act1', 'Flame Fiend', null, null);</v>
      </c>
      <c r="AF924" t="str">
        <f t="shared" si="155"/>
        <v/>
      </c>
      <c r="AG924" t="str">
        <f t="shared" si="156"/>
        <v/>
      </c>
      <c r="AI924" t="str">
        <f t="shared" si="161"/>
        <v>insert into MONSTER_ABILITY (MONSTER_GROUP, EXPANSION, TYPE, ACT, SURGE)
values ('Fire Imp', 'LotW', 'Minion', 'Act1', 11);</v>
      </c>
      <c r="AJ924" t="str">
        <f t="shared" si="162"/>
        <v>insert into MONSTER_ABILITY (MONSTER_GROUP, EXPANSION, TYPE, ACT, SURGE)
values ('Fire Imp', 'LotW', 'Minion', 'Act1', 25);</v>
      </c>
      <c r="AK924" t="str">
        <f t="shared" si="163"/>
        <v/>
      </c>
    </row>
    <row r="925" spans="2:37" x14ac:dyDescent="0.25">
      <c r="B925" t="s">
        <v>1318</v>
      </c>
      <c r="C925" t="s">
        <v>71</v>
      </c>
      <c r="D925" t="s">
        <v>1388</v>
      </c>
      <c r="E925" t="s">
        <v>52</v>
      </c>
      <c r="F925" s="4">
        <v>5</v>
      </c>
      <c r="G925" s="4">
        <v>6</v>
      </c>
      <c r="H925" s="4" t="s">
        <v>18</v>
      </c>
      <c r="I925" s="4"/>
      <c r="J925" t="s">
        <v>13</v>
      </c>
      <c r="K925" t="s">
        <v>15</v>
      </c>
      <c r="L925" t="s">
        <v>15</v>
      </c>
      <c r="M925" s="4" t="s">
        <v>1475</v>
      </c>
      <c r="P925" t="s">
        <v>1476</v>
      </c>
      <c r="V925">
        <v>1</v>
      </c>
      <c r="W925">
        <v>25</v>
      </c>
      <c r="Y925" t="str">
        <f t="shared" si="148"/>
        <v>insert into MONSTER_STAT (MONSTER_GROUP, EXPANSION, TYPE, ACT, SPEED, HEALTH)
values ('Fire Imp', 'LotW', 'Master', 'Act2', 5, 6);</v>
      </c>
      <c r="Z925" t="str">
        <f t="shared" si="149"/>
        <v>insert into MONSTER_DEFENSE (MONSTER_GROUP, EXPANSION, TYPE, ACT, DICE)
values ('Fire Imp', 'LotW', 'Master', 'Act2', 'Grey');</v>
      </c>
      <c r="AA925" t="str">
        <f t="shared" si="150"/>
        <v/>
      </c>
      <c r="AB925" t="str">
        <f t="shared" si="151"/>
        <v>insert into MONSTER_ATTACK (MONSTER_GROUP, EXPANSION, TYPE, ACT, DICE, INDEX)
values ('Fire Imp', 'LotW', 'Master', 'Act2', 'Blue', 1);</v>
      </c>
      <c r="AC925" t="str">
        <f t="shared" si="152"/>
        <v>insert into MONSTER_ATTACK (MONSTER_GROUP, EXPANSION, TYPE, ACT, DICE, INDEX)
values ('Fire Imp', 'LotW', 'Master', 'Act2', 'Yellow', 2);</v>
      </c>
      <c r="AD925" t="str">
        <f t="shared" si="153"/>
        <v>insert into MONSTER_ATTACK (MONSTER_GROUP, EXPANSION, TYPE, ACT, DICE, INDEX)
values ('Fire Imp', 'LotW', 'Master', 'Act2', 'Yellow', 3);</v>
      </c>
      <c r="AE925" t="str">
        <f t="shared" si="154"/>
        <v>insert into MONSTER_ABILITY (MONSTER_GROUP, EXPANSION, TYPE, ACT, ABILITY, VALUE, ACTION)
values ('Fire Imp', 'LotW', 'Master', 'Act2', 'Flame Fiend', null, null);</v>
      </c>
      <c r="AF925" t="str">
        <f t="shared" si="155"/>
        <v>insert into MONSTER_ABILITY (MONSTER_GROUP, EXPANSION, TYPE, ACT, ABILITY, VALUE, ACTION)
values ('Fire Imp', 'LotW', 'Master', 'Act2', 'Combustible', null, null);</v>
      </c>
      <c r="AG925" t="str">
        <f t="shared" si="156"/>
        <v/>
      </c>
      <c r="AI925" t="str">
        <f t="shared" si="161"/>
        <v>insert into MONSTER_ABILITY (MONSTER_GROUP, EXPANSION, TYPE, ACT, SURGE)
values ('Fire Imp', 'LotW', 'Master', 'Act2', 1);</v>
      </c>
      <c r="AJ925" t="str">
        <f t="shared" si="162"/>
        <v>insert into MONSTER_ABILITY (MONSTER_GROUP, EXPANSION, TYPE, ACT, SURGE)
values ('Fire Imp', 'LotW', 'Master', 'Act2', 25);</v>
      </c>
      <c r="AK925" t="str">
        <f t="shared" si="163"/>
        <v/>
      </c>
    </row>
    <row r="926" spans="2:37" x14ac:dyDescent="0.25">
      <c r="B926" t="s">
        <v>1318</v>
      </c>
      <c r="C926" t="s">
        <v>71</v>
      </c>
      <c r="D926" t="s">
        <v>1389</v>
      </c>
      <c r="E926" t="s">
        <v>52</v>
      </c>
      <c r="F926" s="4">
        <v>5</v>
      </c>
      <c r="G926" s="4">
        <v>4</v>
      </c>
      <c r="H926" s="4" t="s">
        <v>18</v>
      </c>
      <c r="I926" s="4"/>
      <c r="J926" t="s">
        <v>13</v>
      </c>
      <c r="K926" t="s">
        <v>15</v>
      </c>
      <c r="M926" s="4" t="s">
        <v>1475</v>
      </c>
      <c r="V926">
        <v>11</v>
      </c>
      <c r="W926">
        <v>25</v>
      </c>
      <c r="Y926" t="str">
        <f t="shared" si="148"/>
        <v>insert into MONSTER_STAT (MONSTER_GROUP, EXPANSION, TYPE, ACT, SPEED, HEALTH)
values ('Fire Imp', 'LotW', 'Minion', 'Act2', 5, 4);</v>
      </c>
      <c r="Z926" t="str">
        <f t="shared" si="149"/>
        <v>insert into MONSTER_DEFENSE (MONSTER_GROUP, EXPANSION, TYPE, ACT, DICE)
values ('Fire Imp', 'LotW', 'Minion', 'Act2', 'Grey');</v>
      </c>
      <c r="AA926" t="str">
        <f t="shared" si="150"/>
        <v/>
      </c>
      <c r="AB926" t="str">
        <f t="shared" si="151"/>
        <v>insert into MONSTER_ATTACK (MONSTER_GROUP, EXPANSION, TYPE, ACT, DICE, INDEX)
values ('Fire Imp', 'LotW', 'Minion', 'Act2', 'Blue', 1);</v>
      </c>
      <c r="AC926" t="str">
        <f t="shared" si="152"/>
        <v>insert into MONSTER_ATTACK (MONSTER_GROUP, EXPANSION, TYPE, ACT, DICE, INDEX)
values ('Fire Imp', 'LotW', 'Minion', 'Act2', 'Yellow', 2);</v>
      </c>
      <c r="AD926" t="str">
        <f t="shared" si="153"/>
        <v/>
      </c>
      <c r="AE926" t="str">
        <f t="shared" si="154"/>
        <v>insert into MONSTER_ABILITY (MONSTER_GROUP, EXPANSION, TYPE, ACT, ABILITY, VALUE, ACTION)
values ('Fire Imp', 'LotW', 'Minion', 'Act2', 'Flame Fiend', null, null);</v>
      </c>
      <c r="AF926" t="str">
        <f t="shared" si="155"/>
        <v/>
      </c>
      <c r="AG926" t="str">
        <f t="shared" si="156"/>
        <v/>
      </c>
      <c r="AI926" t="str">
        <f t="shared" si="161"/>
        <v>insert into MONSTER_ABILITY (MONSTER_GROUP, EXPANSION, TYPE, ACT, SURGE)
values ('Fire Imp', 'LotW', 'Minion', 'Act2', 11);</v>
      </c>
      <c r="AJ926" t="str">
        <f t="shared" si="162"/>
        <v>insert into MONSTER_ABILITY (MONSTER_GROUP, EXPANSION, TYPE, ACT, SURGE)
values ('Fire Imp', 'LotW', 'Minion', 'Act2', 25);</v>
      </c>
      <c r="AK926" t="str">
        <f t="shared" si="163"/>
        <v/>
      </c>
    </row>
    <row r="927" spans="2:37" x14ac:dyDescent="0.25">
      <c r="B927" t="s">
        <v>1319</v>
      </c>
      <c r="C927" t="s">
        <v>71</v>
      </c>
      <c r="D927" t="s">
        <v>1388</v>
      </c>
      <c r="E927" t="s">
        <v>51</v>
      </c>
      <c r="F927" s="4">
        <v>4</v>
      </c>
      <c r="G927" s="4">
        <v>8</v>
      </c>
      <c r="H927" s="4" t="s">
        <v>19</v>
      </c>
      <c r="I927" s="4"/>
      <c r="J927" t="s">
        <v>13</v>
      </c>
      <c r="K927" t="s">
        <v>14</v>
      </c>
      <c r="M927" s="4" t="s">
        <v>1431</v>
      </c>
      <c r="P927" t="s">
        <v>1478</v>
      </c>
      <c r="V927">
        <v>1</v>
      </c>
      <c r="W927">
        <v>31</v>
      </c>
      <c r="Y927" t="str">
        <f t="shared" si="148"/>
        <v>insert into MONSTER_STAT (MONSTER_GROUP, EXPANSION, TYPE, ACT, SPEED, HEALTH)
values ('Hybrid Sentinel', 'LotW', 'Master', 'Act1', 4, 8);</v>
      </c>
      <c r="Z927" t="str">
        <f t="shared" si="149"/>
        <v>insert into MONSTER_DEFENSE (MONSTER_GROUP, EXPANSION, TYPE, ACT, DICE)
values ('Hybrid Sentinel', 'LotW', 'Master', 'Act1', 'Black');</v>
      </c>
      <c r="AA927" t="str">
        <f t="shared" si="150"/>
        <v/>
      </c>
      <c r="AB927" t="str">
        <f t="shared" si="151"/>
        <v>insert into MONSTER_ATTACK (MONSTER_GROUP, EXPANSION, TYPE, ACT, DICE, INDEX)
values ('Hybrid Sentinel', 'LotW', 'Master', 'Act1', 'Blue', 1);</v>
      </c>
      <c r="AC927" t="str">
        <f t="shared" si="152"/>
        <v>insert into MONSTER_ATTACK (MONSTER_GROUP, EXPANSION, TYPE, ACT, DICE, INDEX)
values ('Hybrid Sentinel', 'LotW', 'Master', 'Act1', 'Red', 2);</v>
      </c>
      <c r="AD927" t="str">
        <f t="shared" si="153"/>
        <v/>
      </c>
      <c r="AE927" t="str">
        <f t="shared" si="154"/>
        <v>insert into MONSTER_ABILITY (MONSTER_GROUP, EXPANSION, TYPE, ACT, ABILITY, VALUE, ACTION)
values ('Hybrid Sentinel', 'LotW', 'Master', 'Act1', 'Fly', null, null);</v>
      </c>
      <c r="AF927" t="str">
        <f t="shared" si="155"/>
        <v>insert into MONSTER_ABILITY (MONSTER_GROUP, EXPANSION, TYPE, ACT, ABILITY, VALUE, ACTION)
values ('Hybrid Sentinel', 'LotW', 'Master', 'Act1', 'Prey on the Weak', null, null);</v>
      </c>
      <c r="AG927" t="str">
        <f t="shared" si="156"/>
        <v/>
      </c>
      <c r="AI927" t="str">
        <f t="shared" si="161"/>
        <v>insert into MONSTER_ABILITY (MONSTER_GROUP, EXPANSION, TYPE, ACT, SURGE)
values ('Hybrid Sentinel', 'LotW', 'Master', 'Act1', 1);</v>
      </c>
      <c r="AJ927" t="str">
        <f t="shared" si="162"/>
        <v>insert into MONSTER_ABILITY (MONSTER_GROUP, EXPANSION, TYPE, ACT, SURGE)
values ('Hybrid Sentinel', 'LotW', 'Master', 'Act1', 31);</v>
      </c>
      <c r="AK927" t="str">
        <f t="shared" si="163"/>
        <v/>
      </c>
    </row>
    <row r="928" spans="2:37" x14ac:dyDescent="0.25">
      <c r="B928" t="s">
        <v>1319</v>
      </c>
      <c r="C928" t="s">
        <v>71</v>
      </c>
      <c r="D928" t="s">
        <v>1389</v>
      </c>
      <c r="E928" t="s">
        <v>51</v>
      </c>
      <c r="F928" s="4">
        <v>4</v>
      </c>
      <c r="G928" s="4">
        <v>5</v>
      </c>
      <c r="H928" s="4" t="s">
        <v>19</v>
      </c>
      <c r="I928" s="4"/>
      <c r="J928" t="s">
        <v>13</v>
      </c>
      <c r="K928" t="s">
        <v>14</v>
      </c>
      <c r="M928" s="4" t="s">
        <v>1431</v>
      </c>
      <c r="P928" t="s">
        <v>1478</v>
      </c>
      <c r="V928">
        <v>1</v>
      </c>
      <c r="Y928" t="str">
        <f t="shared" si="148"/>
        <v>insert into MONSTER_STAT (MONSTER_GROUP, EXPANSION, TYPE, ACT, SPEED, HEALTH)
values ('Hybrid Sentinel', 'LotW', 'Minion', 'Act1', 4, 5);</v>
      </c>
      <c r="Z928" t="str">
        <f t="shared" si="149"/>
        <v>insert into MONSTER_DEFENSE (MONSTER_GROUP, EXPANSION, TYPE, ACT, DICE)
values ('Hybrid Sentinel', 'LotW', 'Minion', 'Act1', 'Black');</v>
      </c>
      <c r="AA928" t="str">
        <f t="shared" si="150"/>
        <v/>
      </c>
      <c r="AB928" t="str">
        <f t="shared" si="151"/>
        <v>insert into MONSTER_ATTACK (MONSTER_GROUP, EXPANSION, TYPE, ACT, DICE, INDEX)
values ('Hybrid Sentinel', 'LotW', 'Minion', 'Act1', 'Blue', 1);</v>
      </c>
      <c r="AC928" t="str">
        <f t="shared" si="152"/>
        <v>insert into MONSTER_ATTACK (MONSTER_GROUP, EXPANSION, TYPE, ACT, DICE, INDEX)
values ('Hybrid Sentinel', 'LotW', 'Minion', 'Act1', 'Red', 2);</v>
      </c>
      <c r="AD928" t="str">
        <f t="shared" si="153"/>
        <v/>
      </c>
      <c r="AE928" t="str">
        <f t="shared" si="154"/>
        <v>insert into MONSTER_ABILITY (MONSTER_GROUP, EXPANSION, TYPE, ACT, ABILITY, VALUE, ACTION)
values ('Hybrid Sentinel', 'LotW', 'Minion', 'Act1', 'Fly', null, null);</v>
      </c>
      <c r="AF928" t="str">
        <f t="shared" si="155"/>
        <v>insert into MONSTER_ABILITY (MONSTER_GROUP, EXPANSION, TYPE, ACT, ABILITY, VALUE, ACTION)
values ('Hybrid Sentinel', 'LotW', 'Minion', 'Act1', 'Prey on the Weak', null, null);</v>
      </c>
      <c r="AG928" t="str">
        <f t="shared" si="156"/>
        <v/>
      </c>
      <c r="AI928" t="str">
        <f t="shared" si="161"/>
        <v>insert into MONSTER_ABILITY (MONSTER_GROUP, EXPANSION, TYPE, ACT, SURGE)
values ('Hybrid Sentinel', 'LotW', 'Minion', 'Act1', 1);</v>
      </c>
      <c r="AJ928" t="str">
        <f t="shared" si="162"/>
        <v/>
      </c>
      <c r="AK928" t="str">
        <f t="shared" si="163"/>
        <v/>
      </c>
    </row>
    <row r="929" spans="2:37" x14ac:dyDescent="0.25">
      <c r="B929" t="s">
        <v>1319</v>
      </c>
      <c r="C929" t="s">
        <v>71</v>
      </c>
      <c r="D929" t="s">
        <v>1388</v>
      </c>
      <c r="E929" t="s">
        <v>52</v>
      </c>
      <c r="F929" s="4">
        <v>4</v>
      </c>
      <c r="G929" s="4">
        <v>9</v>
      </c>
      <c r="H929" s="4" t="s">
        <v>19</v>
      </c>
      <c r="I929" s="4" t="s">
        <v>17</v>
      </c>
      <c r="J929" t="s">
        <v>13</v>
      </c>
      <c r="K929" t="s">
        <v>14</v>
      </c>
      <c r="L929" t="s">
        <v>15</v>
      </c>
      <c r="M929" s="4" t="s">
        <v>1431</v>
      </c>
      <c r="P929" t="s">
        <v>1478</v>
      </c>
      <c r="V929">
        <v>2</v>
      </c>
      <c r="W929">
        <v>31</v>
      </c>
      <c r="Y929" t="str">
        <f t="shared" si="148"/>
        <v>insert into MONSTER_STAT (MONSTER_GROUP, EXPANSION, TYPE, ACT, SPEED, HEALTH)
values ('Hybrid Sentinel', 'LotW', 'Master', 'Act2', 4, 9);</v>
      </c>
      <c r="Z929" t="str">
        <f t="shared" si="149"/>
        <v>insert into MONSTER_DEFENSE (MONSTER_GROUP, EXPANSION, TYPE, ACT, DICE)
values ('Hybrid Sentinel', 'LotW', 'Master', 'Act2', 'Black');</v>
      </c>
      <c r="AA929" t="str">
        <f t="shared" si="150"/>
        <v>insert into MONSTER_DEFENSE (MONSTER_GROUP, EXPANSION, TYPE, ACT, DICE)
values ('Hybrid Sentinel', 'LotW', 'Master', 'Act2', 'Brown');</v>
      </c>
      <c r="AB929" t="str">
        <f t="shared" si="151"/>
        <v>insert into MONSTER_ATTACK (MONSTER_GROUP, EXPANSION, TYPE, ACT, DICE, INDEX)
values ('Hybrid Sentinel', 'LotW', 'Master', 'Act2', 'Blue', 1);</v>
      </c>
      <c r="AC929" t="str">
        <f t="shared" si="152"/>
        <v>insert into MONSTER_ATTACK (MONSTER_GROUP, EXPANSION, TYPE, ACT, DICE, INDEX)
values ('Hybrid Sentinel', 'LotW', 'Master', 'Act2', 'Red', 2);</v>
      </c>
      <c r="AD929" t="str">
        <f t="shared" si="153"/>
        <v>insert into MONSTER_ATTACK (MONSTER_GROUP, EXPANSION, TYPE, ACT, DICE, INDEX)
values ('Hybrid Sentinel', 'LotW', 'Master', 'Act2', 'Yellow', 3);</v>
      </c>
      <c r="AE929" t="str">
        <f t="shared" si="154"/>
        <v>insert into MONSTER_ABILITY (MONSTER_GROUP, EXPANSION, TYPE, ACT, ABILITY, VALUE, ACTION)
values ('Hybrid Sentinel', 'LotW', 'Master', 'Act2', 'Fly', null, null);</v>
      </c>
      <c r="AF929" t="str">
        <f t="shared" si="155"/>
        <v>insert into MONSTER_ABILITY (MONSTER_GROUP, EXPANSION, TYPE, ACT, ABILITY, VALUE, ACTION)
values ('Hybrid Sentinel', 'LotW', 'Master', 'Act2', 'Prey on the Weak', null, null);</v>
      </c>
      <c r="AG929" t="str">
        <f t="shared" si="156"/>
        <v/>
      </c>
      <c r="AI929" t="str">
        <f t="shared" si="161"/>
        <v>insert into MONSTER_ABILITY (MONSTER_GROUP, EXPANSION, TYPE, ACT, SURGE)
values ('Hybrid Sentinel', 'LotW', 'Master', 'Act2', 2);</v>
      </c>
      <c r="AJ929" t="str">
        <f t="shared" si="162"/>
        <v>insert into MONSTER_ABILITY (MONSTER_GROUP, EXPANSION, TYPE, ACT, SURGE)
values ('Hybrid Sentinel', 'LotW', 'Master', 'Act2', 31);</v>
      </c>
      <c r="AK929" t="str">
        <f t="shared" si="163"/>
        <v/>
      </c>
    </row>
    <row r="930" spans="2:37" x14ac:dyDescent="0.25">
      <c r="B930" t="s">
        <v>1319</v>
      </c>
      <c r="C930" t="s">
        <v>71</v>
      </c>
      <c r="D930" t="s">
        <v>1389</v>
      </c>
      <c r="E930" t="s">
        <v>52</v>
      </c>
      <c r="F930" s="4">
        <v>4</v>
      </c>
      <c r="G930" s="4">
        <v>6</v>
      </c>
      <c r="H930" s="4" t="s">
        <v>19</v>
      </c>
      <c r="I930" s="4" t="s">
        <v>18</v>
      </c>
      <c r="J930" t="s">
        <v>13</v>
      </c>
      <c r="K930" t="s">
        <v>14</v>
      </c>
      <c r="M930" s="4" t="s">
        <v>1431</v>
      </c>
      <c r="P930" t="s">
        <v>1478</v>
      </c>
      <c r="V930">
        <v>1</v>
      </c>
      <c r="W930">
        <v>1</v>
      </c>
      <c r="Y930" t="str">
        <f t="shared" si="148"/>
        <v>insert into MONSTER_STAT (MONSTER_GROUP, EXPANSION, TYPE, ACT, SPEED, HEALTH)
values ('Hybrid Sentinel', 'LotW', 'Minion', 'Act2', 4, 6);</v>
      </c>
      <c r="Z930" t="str">
        <f t="shared" si="149"/>
        <v>insert into MONSTER_DEFENSE (MONSTER_GROUP, EXPANSION, TYPE, ACT, DICE)
values ('Hybrid Sentinel', 'LotW', 'Minion', 'Act2', 'Black');</v>
      </c>
      <c r="AA930" t="str">
        <f t="shared" si="150"/>
        <v>insert into MONSTER_DEFENSE (MONSTER_GROUP, EXPANSION, TYPE, ACT, DICE)
values ('Hybrid Sentinel', 'LotW', 'Minion', 'Act2', 'Grey');</v>
      </c>
      <c r="AB930" t="str">
        <f t="shared" si="151"/>
        <v>insert into MONSTER_ATTACK (MONSTER_GROUP, EXPANSION, TYPE, ACT, DICE, INDEX)
values ('Hybrid Sentinel', 'LotW', 'Minion', 'Act2', 'Blue', 1);</v>
      </c>
      <c r="AC930" t="str">
        <f t="shared" si="152"/>
        <v>insert into MONSTER_ATTACK (MONSTER_GROUP, EXPANSION, TYPE, ACT, DICE, INDEX)
values ('Hybrid Sentinel', 'LotW', 'Minion', 'Act2', 'Red', 2);</v>
      </c>
      <c r="AD930" t="str">
        <f t="shared" si="153"/>
        <v/>
      </c>
      <c r="AE930" t="str">
        <f t="shared" si="154"/>
        <v>insert into MONSTER_ABILITY (MONSTER_GROUP, EXPANSION, TYPE, ACT, ABILITY, VALUE, ACTION)
values ('Hybrid Sentinel', 'LotW', 'Minion', 'Act2', 'Fly', null, null);</v>
      </c>
      <c r="AF930" t="str">
        <f t="shared" si="155"/>
        <v>insert into MONSTER_ABILITY (MONSTER_GROUP, EXPANSION, TYPE, ACT, ABILITY, VALUE, ACTION)
values ('Hybrid Sentinel', 'LotW', 'Minion', 'Act2', 'Prey on the Weak', null, null);</v>
      </c>
      <c r="AG930" t="str">
        <f t="shared" si="156"/>
        <v/>
      </c>
      <c r="AI930" t="str">
        <f t="shared" si="161"/>
        <v>insert into MONSTER_ABILITY (MONSTER_GROUP, EXPANSION, TYPE, ACT, SURGE)
values ('Hybrid Sentinel', 'LotW', 'Minion', 'Act2', 1);</v>
      </c>
      <c r="AJ930" t="str">
        <f t="shared" si="162"/>
        <v>insert into MONSTER_ABILITY (MONSTER_GROUP, EXPANSION, TYPE, ACT, SURGE)
values ('Hybrid Sentinel', 'LotW', 'Minion', 'Act2', 1);</v>
      </c>
      <c r="AK930" t="str">
        <f t="shared" si="163"/>
        <v/>
      </c>
    </row>
    <row r="931" spans="2:37" x14ac:dyDescent="0.25">
      <c r="B931" t="s">
        <v>1320</v>
      </c>
      <c r="C931" t="s">
        <v>64</v>
      </c>
      <c r="D931" t="s">
        <v>1388</v>
      </c>
      <c r="E931" t="s">
        <v>51</v>
      </c>
      <c r="F931" s="4"/>
      <c r="G931" s="4"/>
      <c r="H931" s="4"/>
      <c r="I931" s="4"/>
      <c r="J931" t="s">
        <v>13</v>
      </c>
      <c r="Y931" t="str">
        <f t="shared" ref="Y931:Y946" si="164">"insert into "&amp;A$886&amp;" ("&amp;B$886&amp;", "&amp;C$886&amp;", "&amp;D$886&amp;", "&amp;E$886&amp;", "&amp;F$886&amp;", "&amp;G$886&amp;")
values ('"&amp;B931&amp;"', '"&amp;C931&amp;"', '"&amp;D931&amp;"', '"&amp;E931&amp;"', "&amp;F931&amp;", "&amp;G931&amp;");"</f>
        <v>insert into MONSTER_STAT (MONSTER_GROUP, EXPANSION, TYPE, ACT, SPEED, HEALTH)
values ('Goblin Witcher', 'LoR', 'Master', 'Act1', , );</v>
      </c>
      <c r="Z931" t="str">
        <f t="shared" ref="Z931:Z946" si="165">"insert into "&amp;A$885&amp;" ("&amp;B$885&amp;", "&amp;C$885&amp;", "&amp;D$885&amp;", "&amp;E$885&amp;", "&amp;F$885&amp;")
values ('"&amp;B931&amp;"', '"&amp;C931&amp;"', '"&amp;D931&amp;"', '"&amp;E931&amp;"', '"&amp;H931&amp;"');"</f>
        <v>insert into MONSTER_DEFENSE (MONSTER_GROUP, EXPANSION, TYPE, ACT, DICE)
values ('Goblin Witcher', 'LoR', 'Master', 'Act1', '');</v>
      </c>
      <c r="AA931" t="str">
        <f t="shared" ref="AA931:AA946" si="166">IF(I931="","","insert into "&amp;A$885&amp;" ("&amp;B$885&amp;", "&amp;C$885&amp;", "&amp;D$885&amp;", "&amp;E$885&amp;", "&amp;F$885&amp;")
values ('"&amp;B931&amp;"', '"&amp;C931&amp;"', '"&amp;D931&amp;"', '"&amp;E931&amp;"', '"&amp;I931&amp;"');")</f>
        <v/>
      </c>
      <c r="AB931" t="str">
        <f t="shared" ref="AB931:AB946" si="167">IF(J931="","","insert into "&amp;A$884&amp;" ("&amp;B$884&amp;", "&amp;C$884&amp;", "&amp;D$884&amp;", "&amp;E$884&amp;", "&amp;F$884&amp;", "&amp;G$884&amp;")
values ('"&amp;B931&amp;"', '"&amp;C931&amp;"', '"&amp;D931&amp;"', '"&amp;E931&amp;"', '"&amp;J931&amp;"', 1);")</f>
        <v>insert into MONSTER_ATTACK (MONSTER_GROUP, EXPANSION, TYPE, ACT, DICE, INDEX)
values ('Goblin Witcher', 'LoR', 'Master', 'Act1', 'Blue', 1);</v>
      </c>
      <c r="AC931" t="str">
        <f t="shared" ref="AC931:AC946" si="168">IF(K931="","","insert into "&amp;A$884&amp;" ("&amp;B$884&amp;", "&amp;C$884&amp;", "&amp;D$884&amp;", "&amp;E$884&amp;", "&amp;F$884&amp;", "&amp;G$884&amp;")
values ('"&amp;B931&amp;"', '"&amp;C931&amp;"', '"&amp;D931&amp;"', '"&amp;E931&amp;"', '"&amp;K931&amp;"', 2);")</f>
        <v/>
      </c>
      <c r="AD931" t="str">
        <f t="shared" ref="AD931:AD946" si="169">IF(L931="","","insert into "&amp;A$884&amp;" ("&amp;B$884&amp;", "&amp;C$884&amp;", "&amp;D$884&amp;", "&amp;E$884&amp;", "&amp;F$884&amp;", "&amp;G$884&amp;")
values ('"&amp;B931&amp;"', '"&amp;C931&amp;"', '"&amp;D931&amp;"', '"&amp;E931&amp;"', '"&amp;L931&amp;"', 3);")</f>
        <v/>
      </c>
      <c r="AE931" t="str">
        <f t="shared" si="154"/>
        <v/>
      </c>
      <c r="AF931" t="str">
        <f t="shared" si="155"/>
        <v/>
      </c>
      <c r="AG931" t="str">
        <f t="shared" si="156"/>
        <v/>
      </c>
      <c r="AI931" t="str">
        <f t="shared" ref="AI931:AI950" si="170">IF(V931="","","insert into "&amp;A$882&amp;" ("&amp;B$882&amp;", "&amp;C$882&amp;", "&amp;D$882&amp;", "&amp;E$882&amp;", "&amp;F$882&amp;")
values ('"&amp;B931&amp;"', '"&amp;C931&amp;"', '"&amp;D931&amp;"', '"&amp;E931&amp;"', "&amp;V931&amp;");")</f>
        <v/>
      </c>
      <c r="AJ931" t="str">
        <f t="shared" ref="AJ931:AJ950" si="171">IF(W931="","","insert into "&amp;A$882&amp;" ("&amp;B$882&amp;", "&amp;C$882&amp;", "&amp;D$882&amp;", "&amp;E$882&amp;", "&amp;F$882&amp;")
values ('"&amp;B931&amp;"', '"&amp;C931&amp;"', '"&amp;D931&amp;"', '"&amp;E931&amp;"', "&amp;W931&amp;");")</f>
        <v/>
      </c>
      <c r="AK931" t="str">
        <f t="shared" ref="AK931:AK950" si="172">IF(X931="","","insert into "&amp;A$882&amp;" ("&amp;B$882&amp;", "&amp;C$882&amp;", "&amp;D$882&amp;", "&amp;E$882&amp;", "&amp;F$882&amp;")
values ('"&amp;B931&amp;"', '"&amp;C931&amp;"', '"&amp;D931&amp;"', '"&amp;E931&amp;"', "&amp;X931&amp;");")</f>
        <v/>
      </c>
    </row>
    <row r="932" spans="2:37" x14ac:dyDescent="0.25">
      <c r="B932" t="s">
        <v>1320</v>
      </c>
      <c r="C932" t="s">
        <v>64</v>
      </c>
      <c r="D932" t="s">
        <v>1389</v>
      </c>
      <c r="E932" t="s">
        <v>51</v>
      </c>
      <c r="F932" s="4"/>
      <c r="G932" s="4"/>
      <c r="H932" s="4"/>
      <c r="I932" s="4"/>
      <c r="J932" t="s">
        <v>13</v>
      </c>
      <c r="Y932" t="str">
        <f t="shared" si="164"/>
        <v>insert into MONSTER_STAT (MONSTER_GROUP, EXPANSION, TYPE, ACT, SPEED, HEALTH)
values ('Goblin Witcher', 'LoR', 'Minion', 'Act1', , );</v>
      </c>
      <c r="Z932" t="str">
        <f t="shared" si="165"/>
        <v>insert into MONSTER_DEFENSE (MONSTER_GROUP, EXPANSION, TYPE, ACT, DICE)
values ('Goblin Witcher', 'LoR', 'Minion', 'Act1', '');</v>
      </c>
      <c r="AA932" t="str">
        <f t="shared" si="166"/>
        <v/>
      </c>
      <c r="AB932" t="str">
        <f t="shared" si="167"/>
        <v>insert into MONSTER_ATTACK (MONSTER_GROUP, EXPANSION, TYPE, ACT, DICE, INDEX)
values ('Goblin Witcher', 'LoR', 'Minion', 'Act1', 'Blue', 1);</v>
      </c>
      <c r="AC932" t="str">
        <f t="shared" si="168"/>
        <v/>
      </c>
      <c r="AD932" t="str">
        <f t="shared" si="169"/>
        <v/>
      </c>
      <c r="AE932" t="str">
        <f t="shared" si="154"/>
        <v/>
      </c>
      <c r="AF932" t="str">
        <f t="shared" si="155"/>
        <v/>
      </c>
      <c r="AG932" t="str">
        <f t="shared" si="156"/>
        <v/>
      </c>
      <c r="AI932" t="str">
        <f t="shared" si="170"/>
        <v/>
      </c>
      <c r="AJ932" t="str">
        <f t="shared" si="171"/>
        <v/>
      </c>
      <c r="AK932" t="str">
        <f t="shared" si="172"/>
        <v/>
      </c>
    </row>
    <row r="933" spans="2:37" x14ac:dyDescent="0.25">
      <c r="B933" t="s">
        <v>1320</v>
      </c>
      <c r="C933" t="s">
        <v>64</v>
      </c>
      <c r="D933" t="s">
        <v>1388</v>
      </c>
      <c r="E933" t="s">
        <v>52</v>
      </c>
      <c r="F933" s="4"/>
      <c r="G933" s="4"/>
      <c r="H933" s="4"/>
      <c r="I933" s="4"/>
      <c r="J933" t="s">
        <v>13</v>
      </c>
      <c r="Y933" t="str">
        <f t="shared" si="164"/>
        <v>insert into MONSTER_STAT (MONSTER_GROUP, EXPANSION, TYPE, ACT, SPEED, HEALTH)
values ('Goblin Witcher', 'LoR', 'Master', 'Act2', , );</v>
      </c>
      <c r="Z933" t="str">
        <f t="shared" si="165"/>
        <v>insert into MONSTER_DEFENSE (MONSTER_GROUP, EXPANSION, TYPE, ACT, DICE)
values ('Goblin Witcher', 'LoR', 'Master', 'Act2', '');</v>
      </c>
      <c r="AA933" t="str">
        <f t="shared" si="166"/>
        <v/>
      </c>
      <c r="AB933" t="str">
        <f t="shared" si="167"/>
        <v>insert into MONSTER_ATTACK (MONSTER_GROUP, EXPANSION, TYPE, ACT, DICE, INDEX)
values ('Goblin Witcher', 'LoR', 'Master', 'Act2', 'Blue', 1);</v>
      </c>
      <c r="AC933" t="str">
        <f t="shared" si="168"/>
        <v/>
      </c>
      <c r="AD933" t="str">
        <f t="shared" si="169"/>
        <v/>
      </c>
      <c r="AE933" t="str">
        <f t="shared" si="154"/>
        <v/>
      </c>
      <c r="AF933" t="str">
        <f t="shared" si="155"/>
        <v/>
      </c>
      <c r="AG933" t="str">
        <f t="shared" si="156"/>
        <v/>
      </c>
      <c r="AI933" t="str">
        <f t="shared" si="170"/>
        <v/>
      </c>
      <c r="AJ933" t="str">
        <f t="shared" si="171"/>
        <v/>
      </c>
      <c r="AK933" t="str">
        <f t="shared" si="172"/>
        <v/>
      </c>
    </row>
    <row r="934" spans="2:37" x14ac:dyDescent="0.25">
      <c r="B934" t="s">
        <v>1320</v>
      </c>
      <c r="C934" t="s">
        <v>64</v>
      </c>
      <c r="D934" t="s">
        <v>1389</v>
      </c>
      <c r="E934" t="s">
        <v>52</v>
      </c>
      <c r="F934" s="4"/>
      <c r="G934" s="4"/>
      <c r="H934" s="4"/>
      <c r="I934" s="4"/>
      <c r="J934" t="s">
        <v>13</v>
      </c>
      <c r="Y934" t="str">
        <f t="shared" si="164"/>
        <v>insert into MONSTER_STAT (MONSTER_GROUP, EXPANSION, TYPE, ACT, SPEED, HEALTH)
values ('Goblin Witcher', 'LoR', 'Minion', 'Act2', , );</v>
      </c>
      <c r="Z934" t="str">
        <f t="shared" si="165"/>
        <v>insert into MONSTER_DEFENSE (MONSTER_GROUP, EXPANSION, TYPE, ACT, DICE)
values ('Goblin Witcher', 'LoR', 'Minion', 'Act2', '');</v>
      </c>
      <c r="AA934" t="str">
        <f t="shared" si="166"/>
        <v/>
      </c>
      <c r="AB934" t="str">
        <f t="shared" si="167"/>
        <v>insert into MONSTER_ATTACK (MONSTER_GROUP, EXPANSION, TYPE, ACT, DICE, INDEX)
values ('Goblin Witcher', 'LoR', 'Minion', 'Act2', 'Blue', 1);</v>
      </c>
      <c r="AC934" t="str">
        <f t="shared" si="168"/>
        <v/>
      </c>
      <c r="AD934" t="str">
        <f t="shared" si="169"/>
        <v/>
      </c>
      <c r="AE934" t="str">
        <f t="shared" si="154"/>
        <v/>
      </c>
      <c r="AF934" t="str">
        <f t="shared" si="155"/>
        <v/>
      </c>
      <c r="AG934" t="str">
        <f t="shared" si="156"/>
        <v/>
      </c>
      <c r="AI934" t="str">
        <f t="shared" si="170"/>
        <v/>
      </c>
      <c r="AJ934" t="str">
        <f t="shared" si="171"/>
        <v/>
      </c>
      <c r="AK934" t="str">
        <f t="shared" si="172"/>
        <v/>
      </c>
    </row>
    <row r="935" spans="2:37" x14ac:dyDescent="0.25">
      <c r="B935" t="s">
        <v>1321</v>
      </c>
      <c r="C935" t="s">
        <v>64</v>
      </c>
      <c r="D935" t="s">
        <v>1388</v>
      </c>
      <c r="E935" t="s">
        <v>51</v>
      </c>
      <c r="F935" s="4"/>
      <c r="G935" s="4"/>
      <c r="H935" s="4"/>
      <c r="I935" s="4"/>
      <c r="J935" t="s">
        <v>13</v>
      </c>
      <c r="Y935" t="str">
        <f t="shared" si="164"/>
        <v>insert into MONSTER_STAT (MONSTER_GROUP, EXPANSION, TYPE, ACT, SPEED, HEALTH)
values ('Volucrix Reaver', 'LoR', 'Master', 'Act1', , );</v>
      </c>
      <c r="Z935" t="str">
        <f t="shared" si="165"/>
        <v>insert into MONSTER_DEFENSE (MONSTER_GROUP, EXPANSION, TYPE, ACT, DICE)
values ('Volucrix Reaver', 'LoR', 'Master', 'Act1', '');</v>
      </c>
      <c r="AA935" t="str">
        <f t="shared" si="166"/>
        <v/>
      </c>
      <c r="AB935" t="str">
        <f t="shared" si="167"/>
        <v>insert into MONSTER_ATTACK (MONSTER_GROUP, EXPANSION, TYPE, ACT, DICE, INDEX)
values ('Volucrix Reaver', 'LoR', 'Master', 'Act1', 'Blue', 1);</v>
      </c>
      <c r="AC935" t="str">
        <f t="shared" si="168"/>
        <v/>
      </c>
      <c r="AD935" t="str">
        <f t="shared" si="169"/>
        <v/>
      </c>
      <c r="AE935" t="str">
        <f t="shared" si="154"/>
        <v/>
      </c>
      <c r="AF935" t="str">
        <f t="shared" si="155"/>
        <v/>
      </c>
      <c r="AG935" t="str">
        <f t="shared" si="156"/>
        <v/>
      </c>
      <c r="AI935" t="str">
        <f t="shared" si="170"/>
        <v/>
      </c>
      <c r="AJ935" t="str">
        <f t="shared" si="171"/>
        <v/>
      </c>
      <c r="AK935" t="str">
        <f t="shared" si="172"/>
        <v/>
      </c>
    </row>
    <row r="936" spans="2:37" x14ac:dyDescent="0.25">
      <c r="B936" t="s">
        <v>1321</v>
      </c>
      <c r="C936" t="s">
        <v>64</v>
      </c>
      <c r="D936" t="s">
        <v>1389</v>
      </c>
      <c r="E936" t="s">
        <v>51</v>
      </c>
      <c r="F936" s="4"/>
      <c r="G936" s="4"/>
      <c r="H936" s="4"/>
      <c r="I936" s="4"/>
      <c r="J936" t="s">
        <v>13</v>
      </c>
      <c r="Y936" t="str">
        <f t="shared" si="164"/>
        <v>insert into MONSTER_STAT (MONSTER_GROUP, EXPANSION, TYPE, ACT, SPEED, HEALTH)
values ('Volucrix Reaver', 'LoR', 'Minion', 'Act1', , );</v>
      </c>
      <c r="Z936" t="str">
        <f t="shared" si="165"/>
        <v>insert into MONSTER_DEFENSE (MONSTER_GROUP, EXPANSION, TYPE, ACT, DICE)
values ('Volucrix Reaver', 'LoR', 'Minion', 'Act1', '');</v>
      </c>
      <c r="AA936" t="str">
        <f t="shared" si="166"/>
        <v/>
      </c>
      <c r="AB936" t="str">
        <f t="shared" si="167"/>
        <v>insert into MONSTER_ATTACK (MONSTER_GROUP, EXPANSION, TYPE, ACT, DICE, INDEX)
values ('Volucrix Reaver', 'LoR', 'Minion', 'Act1', 'Blue', 1);</v>
      </c>
      <c r="AC936" t="str">
        <f t="shared" si="168"/>
        <v/>
      </c>
      <c r="AD936" t="str">
        <f t="shared" si="169"/>
        <v/>
      </c>
      <c r="AE936" t="str">
        <f t="shared" si="154"/>
        <v/>
      </c>
      <c r="AF936" t="str">
        <f t="shared" si="155"/>
        <v/>
      </c>
      <c r="AG936" t="str">
        <f t="shared" si="156"/>
        <v/>
      </c>
      <c r="AI936" t="str">
        <f t="shared" si="170"/>
        <v/>
      </c>
      <c r="AJ936" t="str">
        <f t="shared" si="171"/>
        <v/>
      </c>
      <c r="AK936" t="str">
        <f t="shared" si="172"/>
        <v/>
      </c>
    </row>
    <row r="937" spans="2:37" x14ac:dyDescent="0.25">
      <c r="B937" t="s">
        <v>1321</v>
      </c>
      <c r="C937" t="s">
        <v>64</v>
      </c>
      <c r="D937" t="s">
        <v>1388</v>
      </c>
      <c r="E937" t="s">
        <v>52</v>
      </c>
      <c r="F937" s="4"/>
      <c r="G937" s="4"/>
      <c r="H937" s="4"/>
      <c r="I937" s="4"/>
      <c r="J937" t="s">
        <v>13</v>
      </c>
      <c r="Y937" t="str">
        <f t="shared" si="164"/>
        <v>insert into MONSTER_STAT (MONSTER_GROUP, EXPANSION, TYPE, ACT, SPEED, HEALTH)
values ('Volucrix Reaver', 'LoR', 'Master', 'Act2', , );</v>
      </c>
      <c r="Z937" t="str">
        <f t="shared" si="165"/>
        <v>insert into MONSTER_DEFENSE (MONSTER_GROUP, EXPANSION, TYPE, ACT, DICE)
values ('Volucrix Reaver', 'LoR', 'Master', 'Act2', '');</v>
      </c>
      <c r="AA937" t="str">
        <f t="shared" si="166"/>
        <v/>
      </c>
      <c r="AB937" t="str">
        <f t="shared" si="167"/>
        <v>insert into MONSTER_ATTACK (MONSTER_GROUP, EXPANSION, TYPE, ACT, DICE, INDEX)
values ('Volucrix Reaver', 'LoR', 'Master', 'Act2', 'Blue', 1);</v>
      </c>
      <c r="AC937" t="str">
        <f t="shared" si="168"/>
        <v/>
      </c>
      <c r="AD937" t="str">
        <f t="shared" si="169"/>
        <v/>
      </c>
      <c r="AE937" t="str">
        <f t="shared" si="154"/>
        <v/>
      </c>
      <c r="AF937" t="str">
        <f t="shared" si="155"/>
        <v/>
      </c>
      <c r="AG937" t="str">
        <f t="shared" si="156"/>
        <v/>
      </c>
      <c r="AI937" t="str">
        <f t="shared" si="170"/>
        <v/>
      </c>
      <c r="AJ937" t="str">
        <f t="shared" si="171"/>
        <v/>
      </c>
      <c r="AK937" t="str">
        <f t="shared" si="172"/>
        <v/>
      </c>
    </row>
    <row r="938" spans="2:37" x14ac:dyDescent="0.25">
      <c r="B938" t="s">
        <v>1321</v>
      </c>
      <c r="C938" t="s">
        <v>64</v>
      </c>
      <c r="D938" t="s">
        <v>1389</v>
      </c>
      <c r="E938" t="s">
        <v>52</v>
      </c>
      <c r="F938" s="4"/>
      <c r="G938" s="4"/>
      <c r="H938" s="4"/>
      <c r="I938" s="4"/>
      <c r="J938" t="s">
        <v>13</v>
      </c>
      <c r="Y938" t="str">
        <f t="shared" si="164"/>
        <v>insert into MONSTER_STAT (MONSTER_GROUP, EXPANSION, TYPE, ACT, SPEED, HEALTH)
values ('Volucrix Reaver', 'LoR', 'Minion', 'Act2', , );</v>
      </c>
      <c r="Z938" t="str">
        <f t="shared" si="165"/>
        <v>insert into MONSTER_DEFENSE (MONSTER_GROUP, EXPANSION, TYPE, ACT, DICE)
values ('Volucrix Reaver', 'LoR', 'Minion', 'Act2', '');</v>
      </c>
      <c r="AA938" t="str">
        <f t="shared" si="166"/>
        <v/>
      </c>
      <c r="AB938" t="str">
        <f t="shared" si="167"/>
        <v>insert into MONSTER_ATTACK (MONSTER_GROUP, EXPANSION, TYPE, ACT, DICE, INDEX)
values ('Volucrix Reaver', 'LoR', 'Minion', 'Act2', 'Blue', 1);</v>
      </c>
      <c r="AC938" t="str">
        <f t="shared" si="168"/>
        <v/>
      </c>
      <c r="AD938" t="str">
        <f t="shared" si="169"/>
        <v/>
      </c>
      <c r="AE938" t="str">
        <f t="shared" si="154"/>
        <v/>
      </c>
      <c r="AF938" t="str">
        <f t="shared" si="155"/>
        <v/>
      </c>
      <c r="AG938" t="str">
        <f t="shared" si="156"/>
        <v/>
      </c>
      <c r="AI938" t="str">
        <f t="shared" si="170"/>
        <v/>
      </c>
      <c r="AJ938" t="str">
        <f t="shared" si="171"/>
        <v/>
      </c>
      <c r="AK938" t="str">
        <f t="shared" si="172"/>
        <v/>
      </c>
    </row>
    <row r="939" spans="2:37" x14ac:dyDescent="0.25">
      <c r="B939" t="s">
        <v>1322</v>
      </c>
      <c r="C939" t="s">
        <v>64</v>
      </c>
      <c r="D939" t="s">
        <v>1388</v>
      </c>
      <c r="E939" t="s">
        <v>51</v>
      </c>
      <c r="F939" s="4"/>
      <c r="G939" s="4"/>
      <c r="H939" s="4"/>
      <c r="I939" s="4"/>
      <c r="J939" t="s">
        <v>13</v>
      </c>
      <c r="Y939" t="str">
        <f t="shared" si="164"/>
        <v>insert into MONSTER_STAT (MONSTER_GROUP, EXPANSION, TYPE, ACT, SPEED, HEALTH)
values ('Arachyura', 'LoR', 'Master', 'Act1', , );</v>
      </c>
      <c r="Z939" t="str">
        <f t="shared" si="165"/>
        <v>insert into MONSTER_DEFENSE (MONSTER_GROUP, EXPANSION, TYPE, ACT, DICE)
values ('Arachyura', 'LoR', 'Master', 'Act1', '');</v>
      </c>
      <c r="AA939" t="str">
        <f t="shared" si="166"/>
        <v/>
      </c>
      <c r="AB939" t="str">
        <f t="shared" si="167"/>
        <v>insert into MONSTER_ATTACK (MONSTER_GROUP, EXPANSION, TYPE, ACT, DICE, INDEX)
values ('Arachyura', 'LoR', 'Master', 'Act1', 'Blue', 1);</v>
      </c>
      <c r="AC939" t="str">
        <f t="shared" si="168"/>
        <v/>
      </c>
      <c r="AD939" t="str">
        <f t="shared" si="169"/>
        <v/>
      </c>
      <c r="AE939" t="str">
        <f t="shared" si="154"/>
        <v/>
      </c>
      <c r="AF939" t="str">
        <f t="shared" si="155"/>
        <v/>
      </c>
      <c r="AG939" t="str">
        <f t="shared" si="156"/>
        <v/>
      </c>
      <c r="AI939" t="str">
        <f t="shared" si="170"/>
        <v/>
      </c>
      <c r="AJ939" t="str">
        <f t="shared" si="171"/>
        <v/>
      </c>
      <c r="AK939" t="str">
        <f t="shared" si="172"/>
        <v/>
      </c>
    </row>
    <row r="940" spans="2:37" x14ac:dyDescent="0.25">
      <c r="B940" t="s">
        <v>1322</v>
      </c>
      <c r="C940" t="s">
        <v>64</v>
      </c>
      <c r="D940" t="s">
        <v>1389</v>
      </c>
      <c r="E940" t="s">
        <v>51</v>
      </c>
      <c r="F940" s="4"/>
      <c r="G940" s="4"/>
      <c r="H940" s="4"/>
      <c r="I940" s="4"/>
      <c r="J940" t="s">
        <v>13</v>
      </c>
      <c r="Y940" t="str">
        <f t="shared" si="164"/>
        <v>insert into MONSTER_STAT (MONSTER_GROUP, EXPANSION, TYPE, ACT, SPEED, HEALTH)
values ('Arachyura', 'LoR', 'Minion', 'Act1', , );</v>
      </c>
      <c r="Z940" t="str">
        <f t="shared" si="165"/>
        <v>insert into MONSTER_DEFENSE (MONSTER_GROUP, EXPANSION, TYPE, ACT, DICE)
values ('Arachyura', 'LoR', 'Minion', 'Act1', '');</v>
      </c>
      <c r="AA940" t="str">
        <f t="shared" si="166"/>
        <v/>
      </c>
      <c r="AB940" t="str">
        <f t="shared" si="167"/>
        <v>insert into MONSTER_ATTACK (MONSTER_GROUP, EXPANSION, TYPE, ACT, DICE, INDEX)
values ('Arachyura', 'LoR', 'Minion', 'Act1', 'Blue', 1);</v>
      </c>
      <c r="AC940" t="str">
        <f t="shared" si="168"/>
        <v/>
      </c>
      <c r="AD940" t="str">
        <f t="shared" si="169"/>
        <v/>
      </c>
      <c r="AE940" t="str">
        <f t="shared" si="154"/>
        <v/>
      </c>
      <c r="AF940" t="str">
        <f t="shared" si="155"/>
        <v/>
      </c>
      <c r="AG940" t="str">
        <f t="shared" si="156"/>
        <v/>
      </c>
      <c r="AI940" t="str">
        <f t="shared" si="170"/>
        <v/>
      </c>
      <c r="AJ940" t="str">
        <f t="shared" si="171"/>
        <v/>
      </c>
      <c r="AK940" t="str">
        <f t="shared" si="172"/>
        <v/>
      </c>
    </row>
    <row r="941" spans="2:37" x14ac:dyDescent="0.25">
      <c r="B941" t="s">
        <v>1322</v>
      </c>
      <c r="C941" t="s">
        <v>64</v>
      </c>
      <c r="D941" t="s">
        <v>1388</v>
      </c>
      <c r="E941" t="s">
        <v>52</v>
      </c>
      <c r="F941" s="4"/>
      <c r="G941" s="4"/>
      <c r="H941" s="4"/>
      <c r="I941" s="4"/>
      <c r="J941" t="s">
        <v>13</v>
      </c>
      <c r="Y941" t="str">
        <f t="shared" si="164"/>
        <v>insert into MONSTER_STAT (MONSTER_GROUP, EXPANSION, TYPE, ACT, SPEED, HEALTH)
values ('Arachyura', 'LoR', 'Master', 'Act2', , );</v>
      </c>
      <c r="Z941" t="str">
        <f t="shared" si="165"/>
        <v>insert into MONSTER_DEFENSE (MONSTER_GROUP, EXPANSION, TYPE, ACT, DICE)
values ('Arachyura', 'LoR', 'Master', 'Act2', '');</v>
      </c>
      <c r="AA941" t="str">
        <f t="shared" si="166"/>
        <v/>
      </c>
      <c r="AB941" t="str">
        <f t="shared" si="167"/>
        <v>insert into MONSTER_ATTACK (MONSTER_GROUP, EXPANSION, TYPE, ACT, DICE, INDEX)
values ('Arachyura', 'LoR', 'Master', 'Act2', 'Blue', 1);</v>
      </c>
      <c r="AC941" t="str">
        <f t="shared" si="168"/>
        <v/>
      </c>
      <c r="AD941" t="str">
        <f t="shared" si="169"/>
        <v/>
      </c>
      <c r="AE941" t="str">
        <f t="shared" si="154"/>
        <v/>
      </c>
      <c r="AF941" t="str">
        <f t="shared" si="155"/>
        <v/>
      </c>
      <c r="AG941" t="str">
        <f t="shared" si="156"/>
        <v/>
      </c>
      <c r="AI941" t="str">
        <f t="shared" si="170"/>
        <v/>
      </c>
      <c r="AJ941" t="str">
        <f t="shared" si="171"/>
        <v/>
      </c>
      <c r="AK941" t="str">
        <f t="shared" si="172"/>
        <v/>
      </c>
    </row>
    <row r="942" spans="2:37" x14ac:dyDescent="0.25">
      <c r="B942" t="s">
        <v>1322</v>
      </c>
      <c r="C942" t="s">
        <v>64</v>
      </c>
      <c r="D942" t="s">
        <v>1389</v>
      </c>
      <c r="E942" t="s">
        <v>52</v>
      </c>
      <c r="F942" s="4"/>
      <c r="G942" s="4"/>
      <c r="H942" s="4"/>
      <c r="I942" s="4"/>
      <c r="J942" t="s">
        <v>13</v>
      </c>
      <c r="Y942" t="str">
        <f t="shared" si="164"/>
        <v>insert into MONSTER_STAT (MONSTER_GROUP, EXPANSION, TYPE, ACT, SPEED, HEALTH)
values ('Arachyura', 'LoR', 'Minion', 'Act2', , );</v>
      </c>
      <c r="Z942" t="str">
        <f t="shared" si="165"/>
        <v>insert into MONSTER_DEFENSE (MONSTER_GROUP, EXPANSION, TYPE, ACT, DICE)
values ('Arachyura', 'LoR', 'Minion', 'Act2', '');</v>
      </c>
      <c r="AA942" t="str">
        <f t="shared" si="166"/>
        <v/>
      </c>
      <c r="AB942" t="str">
        <f t="shared" si="167"/>
        <v>insert into MONSTER_ATTACK (MONSTER_GROUP, EXPANSION, TYPE, ACT, DICE, INDEX)
values ('Arachyura', 'LoR', 'Minion', 'Act2', 'Blue', 1);</v>
      </c>
      <c r="AC942" t="str">
        <f t="shared" si="168"/>
        <v/>
      </c>
      <c r="AD942" t="str">
        <f t="shared" si="169"/>
        <v/>
      </c>
      <c r="AE942" t="str">
        <f t="shared" si="154"/>
        <v/>
      </c>
      <c r="AF942" t="str">
        <f t="shared" si="155"/>
        <v/>
      </c>
      <c r="AG942" t="str">
        <f t="shared" si="156"/>
        <v/>
      </c>
      <c r="AI942" t="str">
        <f t="shared" si="170"/>
        <v/>
      </c>
      <c r="AJ942" t="str">
        <f t="shared" si="171"/>
        <v/>
      </c>
      <c r="AK942" t="str">
        <f t="shared" si="172"/>
        <v/>
      </c>
    </row>
    <row r="943" spans="2:37" x14ac:dyDescent="0.25">
      <c r="B943" t="s">
        <v>1323</v>
      </c>
      <c r="C943" t="s">
        <v>64</v>
      </c>
      <c r="D943" t="s">
        <v>1388</v>
      </c>
      <c r="E943" t="s">
        <v>51</v>
      </c>
      <c r="F943" s="4"/>
      <c r="G943" s="4"/>
      <c r="H943" s="4"/>
      <c r="I943" s="4"/>
      <c r="J943" t="s">
        <v>13</v>
      </c>
      <c r="Y943" t="str">
        <f t="shared" si="164"/>
        <v>insert into MONSTER_STAT (MONSTER_GROUP, EXPANSION, TYPE, ACT, SPEED, HEALTH)
values ('Carrion Drake', 'LoR', 'Master', 'Act1', , );</v>
      </c>
      <c r="Z943" t="str">
        <f t="shared" si="165"/>
        <v>insert into MONSTER_DEFENSE (MONSTER_GROUP, EXPANSION, TYPE, ACT, DICE)
values ('Carrion Drake', 'LoR', 'Master', 'Act1', '');</v>
      </c>
      <c r="AA943" t="str">
        <f t="shared" si="166"/>
        <v/>
      </c>
      <c r="AB943" t="str">
        <f t="shared" si="167"/>
        <v>insert into MONSTER_ATTACK (MONSTER_GROUP, EXPANSION, TYPE, ACT, DICE, INDEX)
values ('Carrion Drake', 'LoR', 'Master', 'Act1', 'Blue', 1);</v>
      </c>
      <c r="AC943" t="str">
        <f t="shared" si="168"/>
        <v/>
      </c>
      <c r="AD943" t="str">
        <f t="shared" si="169"/>
        <v/>
      </c>
      <c r="AE943" t="str">
        <f t="shared" si="154"/>
        <v/>
      </c>
      <c r="AF943" t="str">
        <f t="shared" si="155"/>
        <v/>
      </c>
      <c r="AG943" t="str">
        <f t="shared" si="156"/>
        <v/>
      </c>
      <c r="AI943" t="str">
        <f t="shared" si="170"/>
        <v/>
      </c>
      <c r="AJ943" t="str">
        <f t="shared" si="171"/>
        <v/>
      </c>
      <c r="AK943" t="str">
        <f t="shared" si="172"/>
        <v/>
      </c>
    </row>
    <row r="944" spans="2:37" x14ac:dyDescent="0.25">
      <c r="B944" t="s">
        <v>1323</v>
      </c>
      <c r="C944" t="s">
        <v>64</v>
      </c>
      <c r="D944" t="s">
        <v>1389</v>
      </c>
      <c r="E944" t="s">
        <v>51</v>
      </c>
      <c r="F944" s="4"/>
      <c r="G944" s="4"/>
      <c r="H944" s="4"/>
      <c r="I944" s="4"/>
      <c r="J944" t="s">
        <v>13</v>
      </c>
      <c r="Y944" t="str">
        <f t="shared" si="164"/>
        <v>insert into MONSTER_STAT (MONSTER_GROUP, EXPANSION, TYPE, ACT, SPEED, HEALTH)
values ('Carrion Drake', 'LoR', 'Minion', 'Act1', , );</v>
      </c>
      <c r="Z944" t="str">
        <f t="shared" si="165"/>
        <v>insert into MONSTER_DEFENSE (MONSTER_GROUP, EXPANSION, TYPE, ACT, DICE)
values ('Carrion Drake', 'LoR', 'Minion', 'Act1', '');</v>
      </c>
      <c r="AA944" t="str">
        <f t="shared" si="166"/>
        <v/>
      </c>
      <c r="AB944" t="str">
        <f t="shared" si="167"/>
        <v>insert into MONSTER_ATTACK (MONSTER_GROUP, EXPANSION, TYPE, ACT, DICE, INDEX)
values ('Carrion Drake', 'LoR', 'Minion', 'Act1', 'Blue', 1);</v>
      </c>
      <c r="AC944" t="str">
        <f t="shared" si="168"/>
        <v/>
      </c>
      <c r="AD944" t="str">
        <f t="shared" si="169"/>
        <v/>
      </c>
      <c r="AE944" t="str">
        <f t="shared" si="154"/>
        <v/>
      </c>
      <c r="AF944" t="str">
        <f t="shared" si="155"/>
        <v/>
      </c>
      <c r="AG944" t="str">
        <f t="shared" si="156"/>
        <v/>
      </c>
      <c r="AI944" t="str">
        <f t="shared" si="170"/>
        <v/>
      </c>
      <c r="AJ944" t="str">
        <f t="shared" si="171"/>
        <v/>
      </c>
      <c r="AK944" t="str">
        <f t="shared" si="172"/>
        <v/>
      </c>
    </row>
    <row r="945" spans="1:37" x14ac:dyDescent="0.25">
      <c r="B945" t="s">
        <v>1323</v>
      </c>
      <c r="C945" t="s">
        <v>64</v>
      </c>
      <c r="D945" t="s">
        <v>1388</v>
      </c>
      <c r="E945" t="s">
        <v>52</v>
      </c>
      <c r="F945" s="4"/>
      <c r="G945" s="4"/>
      <c r="H945" s="4"/>
      <c r="I945" s="4"/>
      <c r="J945" t="s">
        <v>13</v>
      </c>
      <c r="Y945" t="str">
        <f t="shared" si="164"/>
        <v>insert into MONSTER_STAT (MONSTER_GROUP, EXPANSION, TYPE, ACT, SPEED, HEALTH)
values ('Carrion Drake', 'LoR', 'Master', 'Act2', , );</v>
      </c>
      <c r="Z945" t="str">
        <f t="shared" si="165"/>
        <v>insert into MONSTER_DEFENSE (MONSTER_GROUP, EXPANSION, TYPE, ACT, DICE)
values ('Carrion Drake', 'LoR', 'Master', 'Act2', '');</v>
      </c>
      <c r="AA945" t="str">
        <f t="shared" si="166"/>
        <v/>
      </c>
      <c r="AB945" t="str">
        <f t="shared" si="167"/>
        <v>insert into MONSTER_ATTACK (MONSTER_GROUP, EXPANSION, TYPE, ACT, DICE, INDEX)
values ('Carrion Drake', 'LoR', 'Master', 'Act2', 'Blue', 1);</v>
      </c>
      <c r="AC945" t="str">
        <f t="shared" si="168"/>
        <v/>
      </c>
      <c r="AD945" t="str">
        <f t="shared" si="169"/>
        <v/>
      </c>
      <c r="AE945" t="str">
        <f t="shared" si="154"/>
        <v/>
      </c>
      <c r="AF945" t="str">
        <f t="shared" si="155"/>
        <v/>
      </c>
      <c r="AG945" t="str">
        <f t="shared" si="156"/>
        <v/>
      </c>
      <c r="AI945" t="str">
        <f t="shared" si="170"/>
        <v/>
      </c>
      <c r="AJ945" t="str">
        <f t="shared" si="171"/>
        <v/>
      </c>
      <c r="AK945" t="str">
        <f t="shared" si="172"/>
        <v/>
      </c>
    </row>
    <row r="946" spans="1:37" x14ac:dyDescent="0.25">
      <c r="B946" t="s">
        <v>1323</v>
      </c>
      <c r="C946" t="s">
        <v>64</v>
      </c>
      <c r="D946" t="s">
        <v>1389</v>
      </c>
      <c r="E946" t="s">
        <v>52</v>
      </c>
      <c r="F946" s="4"/>
      <c r="G946" s="4"/>
      <c r="H946" s="4"/>
      <c r="I946" s="4"/>
      <c r="J946" t="s">
        <v>13</v>
      </c>
      <c r="Y946" t="str">
        <f t="shared" si="164"/>
        <v>insert into MONSTER_STAT (MONSTER_GROUP, EXPANSION, TYPE, ACT, SPEED, HEALTH)
values ('Carrion Drake', 'LoR', 'Minion', 'Act2', , );</v>
      </c>
      <c r="Z946" t="str">
        <f t="shared" si="165"/>
        <v>insert into MONSTER_DEFENSE (MONSTER_GROUP, EXPANSION, TYPE, ACT, DICE)
values ('Carrion Drake', 'LoR', 'Minion', 'Act2', '');</v>
      </c>
      <c r="AA946" t="str">
        <f t="shared" si="166"/>
        <v/>
      </c>
      <c r="AB946" t="str">
        <f t="shared" si="167"/>
        <v>insert into MONSTER_ATTACK (MONSTER_GROUP, EXPANSION, TYPE, ACT, DICE, INDEX)
values ('Carrion Drake', 'LoR', 'Minion', 'Act2', 'Blue', 1);</v>
      </c>
      <c r="AC946" t="str">
        <f t="shared" si="168"/>
        <v/>
      </c>
      <c r="AD946" t="str">
        <f t="shared" si="169"/>
        <v/>
      </c>
      <c r="AE946" t="str">
        <f t="shared" si="154"/>
        <v/>
      </c>
      <c r="AF946" t="str">
        <f t="shared" si="155"/>
        <v/>
      </c>
      <c r="AG946" t="str">
        <f t="shared" si="156"/>
        <v/>
      </c>
      <c r="AI946" t="str">
        <f t="shared" si="170"/>
        <v/>
      </c>
      <c r="AJ946" t="str">
        <f t="shared" si="171"/>
        <v/>
      </c>
      <c r="AK946" t="str">
        <f t="shared" si="172"/>
        <v/>
      </c>
    </row>
    <row r="947" spans="1:37" x14ac:dyDescent="0.25">
      <c r="D947" t="s">
        <v>1388</v>
      </c>
      <c r="E947" t="s">
        <v>51</v>
      </c>
      <c r="F947" s="4"/>
      <c r="G947" s="4"/>
      <c r="H947" s="4"/>
      <c r="I947" s="4"/>
      <c r="J947" t="s">
        <v>13</v>
      </c>
      <c r="Y947" t="str">
        <f>"insert into "&amp;A$886&amp;" ("&amp;B$886&amp;", "&amp;C$886&amp;", "&amp;D$886&amp;", "&amp;E$886&amp;", "&amp;F$886&amp;", "&amp;G$886&amp;")
values ('"&amp;B947&amp;"', '"&amp;C947&amp;"', '"&amp;D947&amp;"', '"&amp;E947&amp;"', "&amp;F947&amp;", "&amp;G947&amp;");"</f>
        <v>insert into MONSTER_STAT (MONSTER_GROUP, EXPANSION, TYPE, ACT, SPEED, HEALTH)
values ('', '', 'Master', 'Act1', , );</v>
      </c>
      <c r="Z947" t="str">
        <f>"insert into "&amp;A$885&amp;" ("&amp;B$885&amp;", "&amp;C$885&amp;", "&amp;D$885&amp;", "&amp;E$885&amp;", "&amp;F$885&amp;")
values ('"&amp;B947&amp;"', '"&amp;C947&amp;"', '"&amp;D947&amp;"', '"&amp;E947&amp;"', '"&amp;H947&amp;"');"</f>
        <v>insert into MONSTER_DEFENSE (MONSTER_GROUP, EXPANSION, TYPE, ACT, DICE)
values ('', '', 'Master', 'Act1', '');</v>
      </c>
      <c r="AA947" t="str">
        <f>IF(I947="","","insert into "&amp;A$885&amp;" ("&amp;B$885&amp;", "&amp;C$885&amp;", "&amp;D$885&amp;", "&amp;E$885&amp;", "&amp;F$885&amp;")
values ('"&amp;B947&amp;"', '"&amp;C947&amp;"', '"&amp;D947&amp;"', '"&amp;E947&amp;"', '"&amp;I947&amp;"');")</f>
        <v/>
      </c>
      <c r="AB947" t="str">
        <f>IF(J947="","","insert into "&amp;A$884&amp;" ("&amp;B$884&amp;", "&amp;C$884&amp;", "&amp;D$884&amp;", "&amp;E$884&amp;", "&amp;F$884&amp;", "&amp;G$884&amp;")
values ('"&amp;B947&amp;"', '"&amp;C947&amp;"', '"&amp;D947&amp;"', '"&amp;E947&amp;"', '"&amp;J947&amp;"', 1);")</f>
        <v>insert into MONSTER_ATTACK (MONSTER_GROUP, EXPANSION, TYPE, ACT, DICE, INDEX)
values ('', '', 'Master', 'Act1', 'Blue', 1);</v>
      </c>
      <c r="AC947" t="str">
        <f>IF(K947="","","insert into "&amp;A$884&amp;" ("&amp;B$884&amp;", "&amp;C$884&amp;", "&amp;D$884&amp;", "&amp;E$884&amp;", "&amp;F$884&amp;", "&amp;G$884&amp;")
values ('"&amp;B947&amp;"', '"&amp;C947&amp;"', '"&amp;D947&amp;"', '"&amp;E947&amp;"', '"&amp;K947&amp;"', 2);")</f>
        <v/>
      </c>
      <c r="AD947" t="str">
        <f>IF(L947="","","insert into "&amp;A$884&amp;" ("&amp;B$884&amp;", "&amp;C$884&amp;", "&amp;D$884&amp;", "&amp;E$884&amp;", "&amp;F$884&amp;", "&amp;G$884&amp;")
values ('"&amp;B947&amp;"', '"&amp;C947&amp;"', '"&amp;D947&amp;"', '"&amp;E947&amp;"', '"&amp;L947&amp;"', 3);")</f>
        <v/>
      </c>
      <c r="AE947" t="str">
        <f t="shared" si="154"/>
        <v/>
      </c>
      <c r="AF947" t="str">
        <f t="shared" si="155"/>
        <v/>
      </c>
      <c r="AG947" t="str">
        <f t="shared" si="156"/>
        <v/>
      </c>
      <c r="AI947" t="str">
        <f t="shared" si="170"/>
        <v/>
      </c>
      <c r="AJ947" t="str">
        <f t="shared" si="171"/>
        <v/>
      </c>
      <c r="AK947" t="str">
        <f t="shared" si="172"/>
        <v/>
      </c>
    </row>
    <row r="948" spans="1:37" x14ac:dyDescent="0.25">
      <c r="D948" t="s">
        <v>1389</v>
      </c>
      <c r="E948" t="s">
        <v>51</v>
      </c>
      <c r="F948" s="4"/>
      <c r="G948" s="4"/>
      <c r="H948" s="4"/>
      <c r="I948" s="4"/>
      <c r="J948" t="s">
        <v>13</v>
      </c>
      <c r="Y948" t="str">
        <f>"insert into "&amp;A$886&amp;" ("&amp;B$886&amp;", "&amp;C$886&amp;", "&amp;D$886&amp;", "&amp;E$886&amp;", "&amp;F$886&amp;", "&amp;G$886&amp;")
values ('"&amp;B948&amp;"', '"&amp;C948&amp;"', '"&amp;D948&amp;"', '"&amp;E948&amp;"', "&amp;F948&amp;", "&amp;G948&amp;");"</f>
        <v>insert into MONSTER_STAT (MONSTER_GROUP, EXPANSION, TYPE, ACT, SPEED, HEALTH)
values ('', '', 'Minion', 'Act1', , );</v>
      </c>
      <c r="Z948" t="str">
        <f>"insert into "&amp;A$885&amp;" ("&amp;B$885&amp;", "&amp;C$885&amp;", "&amp;D$885&amp;", "&amp;E$885&amp;", "&amp;F$885&amp;")
values ('"&amp;B948&amp;"', '"&amp;C948&amp;"', '"&amp;D948&amp;"', '"&amp;E948&amp;"', '"&amp;H948&amp;"');"</f>
        <v>insert into MONSTER_DEFENSE (MONSTER_GROUP, EXPANSION, TYPE, ACT, DICE)
values ('', '', 'Minion', 'Act1', '');</v>
      </c>
      <c r="AA948" t="str">
        <f>IF(I948="","","insert into "&amp;A$885&amp;" ("&amp;B$885&amp;", "&amp;C$885&amp;", "&amp;D$885&amp;", "&amp;E$885&amp;", "&amp;F$885&amp;")
values ('"&amp;B948&amp;"', '"&amp;C948&amp;"', '"&amp;D948&amp;"', '"&amp;E948&amp;"', '"&amp;I948&amp;"');")</f>
        <v/>
      </c>
      <c r="AB948" t="str">
        <f>IF(J948="","","insert into "&amp;A$884&amp;" ("&amp;B$884&amp;", "&amp;C$884&amp;", "&amp;D$884&amp;", "&amp;E$884&amp;", "&amp;F$884&amp;", "&amp;G$884&amp;")
values ('"&amp;B948&amp;"', '"&amp;C948&amp;"', '"&amp;D948&amp;"', '"&amp;E948&amp;"', '"&amp;J948&amp;"', 1);")</f>
        <v>insert into MONSTER_ATTACK (MONSTER_GROUP, EXPANSION, TYPE, ACT, DICE, INDEX)
values ('', '', 'Minion', 'Act1', 'Blue', 1);</v>
      </c>
      <c r="AC948" t="str">
        <f>IF(K948="","","insert into "&amp;A$884&amp;" ("&amp;B$884&amp;", "&amp;C$884&amp;", "&amp;D$884&amp;", "&amp;E$884&amp;", "&amp;F$884&amp;", "&amp;G$884&amp;")
values ('"&amp;B948&amp;"', '"&amp;C948&amp;"', '"&amp;D948&amp;"', '"&amp;E948&amp;"', '"&amp;K948&amp;"', 2);")</f>
        <v/>
      </c>
      <c r="AD948" t="str">
        <f>IF(L948="","","insert into "&amp;A$884&amp;" ("&amp;B$884&amp;", "&amp;C$884&amp;", "&amp;D$884&amp;", "&amp;E$884&amp;", "&amp;F$884&amp;", "&amp;G$884&amp;")
values ('"&amp;B948&amp;"', '"&amp;C948&amp;"', '"&amp;D948&amp;"', '"&amp;E948&amp;"', '"&amp;L948&amp;"', 3);")</f>
        <v/>
      </c>
      <c r="AE948" t="str">
        <f t="shared" si="154"/>
        <v/>
      </c>
      <c r="AF948" t="str">
        <f t="shared" si="155"/>
        <v/>
      </c>
      <c r="AG948" t="str">
        <f t="shared" si="156"/>
        <v/>
      </c>
      <c r="AI948" t="str">
        <f t="shared" si="170"/>
        <v/>
      </c>
      <c r="AJ948" t="str">
        <f t="shared" si="171"/>
        <v/>
      </c>
      <c r="AK948" t="str">
        <f t="shared" si="172"/>
        <v/>
      </c>
    </row>
    <row r="949" spans="1:37" x14ac:dyDescent="0.25">
      <c r="D949" t="s">
        <v>1388</v>
      </c>
      <c r="E949" t="s">
        <v>52</v>
      </c>
      <c r="F949" s="4"/>
      <c r="G949" s="4"/>
      <c r="H949" s="4"/>
      <c r="I949" s="4"/>
      <c r="J949" t="s">
        <v>13</v>
      </c>
      <c r="Y949" t="str">
        <f>"insert into "&amp;A$886&amp;" ("&amp;B$886&amp;", "&amp;C$886&amp;", "&amp;D$886&amp;", "&amp;E$886&amp;", "&amp;F$886&amp;", "&amp;G$886&amp;")
values ('"&amp;B949&amp;"', '"&amp;C949&amp;"', '"&amp;D949&amp;"', '"&amp;E949&amp;"', "&amp;F949&amp;", "&amp;G949&amp;");"</f>
        <v>insert into MONSTER_STAT (MONSTER_GROUP, EXPANSION, TYPE, ACT, SPEED, HEALTH)
values ('', '', 'Master', 'Act2', , );</v>
      </c>
      <c r="Z949" t="str">
        <f>"insert into "&amp;A$885&amp;" ("&amp;B$885&amp;", "&amp;C$885&amp;", "&amp;D$885&amp;", "&amp;E$885&amp;", "&amp;F$885&amp;")
values ('"&amp;B949&amp;"', '"&amp;C949&amp;"', '"&amp;D949&amp;"', '"&amp;E949&amp;"', '"&amp;H949&amp;"');"</f>
        <v>insert into MONSTER_DEFENSE (MONSTER_GROUP, EXPANSION, TYPE, ACT, DICE)
values ('', '', 'Master', 'Act2', '');</v>
      </c>
      <c r="AA949" t="str">
        <f>IF(I949="","","insert into "&amp;A$885&amp;" ("&amp;B$885&amp;", "&amp;C$885&amp;", "&amp;D$885&amp;", "&amp;E$885&amp;", "&amp;F$885&amp;")
values ('"&amp;B949&amp;"', '"&amp;C949&amp;"', '"&amp;D949&amp;"', '"&amp;E949&amp;"', '"&amp;I949&amp;"');")</f>
        <v/>
      </c>
      <c r="AB949" t="str">
        <f>IF(J949="","","insert into "&amp;A$884&amp;" ("&amp;B$884&amp;", "&amp;C$884&amp;", "&amp;D$884&amp;", "&amp;E$884&amp;", "&amp;F$884&amp;", "&amp;G$884&amp;")
values ('"&amp;B949&amp;"', '"&amp;C949&amp;"', '"&amp;D949&amp;"', '"&amp;E949&amp;"', '"&amp;J949&amp;"', 1);")</f>
        <v>insert into MONSTER_ATTACK (MONSTER_GROUP, EXPANSION, TYPE, ACT, DICE, INDEX)
values ('', '', 'Master', 'Act2', 'Blue', 1);</v>
      </c>
      <c r="AC949" t="str">
        <f>IF(K949="","","insert into "&amp;A$884&amp;" ("&amp;B$884&amp;", "&amp;C$884&amp;", "&amp;D$884&amp;", "&amp;E$884&amp;", "&amp;F$884&amp;", "&amp;G$884&amp;")
values ('"&amp;B949&amp;"', '"&amp;C949&amp;"', '"&amp;D949&amp;"', '"&amp;E949&amp;"', '"&amp;K949&amp;"', 2);")</f>
        <v/>
      </c>
      <c r="AD949" t="str">
        <f>IF(L949="","","insert into "&amp;A$884&amp;" ("&amp;B$884&amp;", "&amp;C$884&amp;", "&amp;D$884&amp;", "&amp;E$884&amp;", "&amp;F$884&amp;", "&amp;G$884&amp;")
values ('"&amp;B949&amp;"', '"&amp;C949&amp;"', '"&amp;D949&amp;"', '"&amp;E949&amp;"', '"&amp;L949&amp;"', 3);")</f>
        <v/>
      </c>
      <c r="AE949" t="str">
        <f t="shared" si="154"/>
        <v/>
      </c>
      <c r="AF949" t="str">
        <f t="shared" si="155"/>
        <v/>
      </c>
      <c r="AG949" t="str">
        <f t="shared" si="156"/>
        <v/>
      </c>
      <c r="AI949" t="str">
        <f t="shared" si="170"/>
        <v/>
      </c>
      <c r="AJ949" t="str">
        <f t="shared" si="171"/>
        <v/>
      </c>
      <c r="AK949" t="str">
        <f t="shared" si="172"/>
        <v/>
      </c>
    </row>
    <row r="950" spans="1:37" x14ac:dyDescent="0.25">
      <c r="D950" t="s">
        <v>1389</v>
      </c>
      <c r="E950" t="s">
        <v>52</v>
      </c>
      <c r="F950" s="4"/>
      <c r="G950" s="4"/>
      <c r="H950" s="4"/>
      <c r="I950" s="4"/>
      <c r="J950" t="s">
        <v>13</v>
      </c>
      <c r="Y950" t="str">
        <f t="shared" ref="Y950" si="173">"insert into "&amp;A$886&amp;" ("&amp;B$886&amp;", "&amp;C$886&amp;", "&amp;D$886&amp;", "&amp;E$886&amp;", "&amp;F$886&amp;", "&amp;G$886&amp;")
values ('"&amp;B950&amp;"', '"&amp;C950&amp;"', '"&amp;D950&amp;"', '"&amp;E950&amp;"', "&amp;F950&amp;", "&amp;G950&amp;");"</f>
        <v>insert into MONSTER_STAT (MONSTER_GROUP, EXPANSION, TYPE, ACT, SPEED, HEALTH)
values ('', '', 'Minion', 'Act2', , );</v>
      </c>
      <c r="Z950" t="str">
        <f t="shared" ref="Z950" si="174">"insert into "&amp;A$885&amp;" ("&amp;B$885&amp;", "&amp;C$885&amp;", "&amp;D$885&amp;", "&amp;E$885&amp;", "&amp;F$885&amp;")
values ('"&amp;B950&amp;"', '"&amp;C950&amp;"', '"&amp;D950&amp;"', '"&amp;E950&amp;"', '"&amp;H950&amp;"');"</f>
        <v>insert into MONSTER_DEFENSE (MONSTER_GROUP, EXPANSION, TYPE, ACT, DICE)
values ('', '', 'Minion', 'Act2', '');</v>
      </c>
      <c r="AA950" t="str">
        <f t="shared" ref="AA950" si="175">IF(I950="","","insert into "&amp;A$885&amp;" ("&amp;B$885&amp;", "&amp;C$885&amp;", "&amp;D$885&amp;", "&amp;E$885&amp;", "&amp;F$885&amp;")
values ('"&amp;B950&amp;"', '"&amp;C950&amp;"', '"&amp;D950&amp;"', '"&amp;E950&amp;"', '"&amp;I950&amp;"');")</f>
        <v/>
      </c>
      <c r="AB950" t="str">
        <f t="shared" ref="AB950" si="176">IF(J950="","","insert into "&amp;A$884&amp;" ("&amp;B$884&amp;", "&amp;C$884&amp;", "&amp;D$884&amp;", "&amp;E$884&amp;", "&amp;F$884&amp;", "&amp;G$884&amp;")
values ('"&amp;B950&amp;"', '"&amp;C950&amp;"', '"&amp;D950&amp;"', '"&amp;E950&amp;"', '"&amp;J950&amp;"', 1);")</f>
        <v>insert into MONSTER_ATTACK (MONSTER_GROUP, EXPANSION, TYPE, ACT, DICE, INDEX)
values ('', '', 'Minion', 'Act2', 'Blue', 1);</v>
      </c>
      <c r="AC950" t="str">
        <f t="shared" ref="AC950" si="177">IF(K950="","","insert into "&amp;A$884&amp;" ("&amp;B$884&amp;", "&amp;C$884&amp;", "&amp;D$884&amp;", "&amp;E$884&amp;", "&amp;F$884&amp;", "&amp;G$884&amp;")
values ('"&amp;B950&amp;"', '"&amp;C950&amp;"', '"&amp;D950&amp;"', '"&amp;E950&amp;"', '"&amp;K950&amp;"', 2);")</f>
        <v/>
      </c>
      <c r="AD950" t="str">
        <f t="shared" ref="AD950" si="178">IF(L950="","","insert into "&amp;A$884&amp;" ("&amp;B$884&amp;", "&amp;C$884&amp;", "&amp;D$884&amp;", "&amp;E$884&amp;", "&amp;F$884&amp;", "&amp;G$884&amp;")
values ('"&amp;B950&amp;"', '"&amp;C950&amp;"', '"&amp;D950&amp;"', '"&amp;E950&amp;"', '"&amp;L950&amp;"', 3);")</f>
        <v/>
      </c>
      <c r="AE950" t="str">
        <f t="shared" si="154"/>
        <v/>
      </c>
      <c r="AF950" t="str">
        <f t="shared" si="155"/>
        <v/>
      </c>
      <c r="AG950" t="str">
        <f t="shared" si="156"/>
        <v/>
      </c>
      <c r="AI950" t="str">
        <f t="shared" si="170"/>
        <v/>
      </c>
      <c r="AJ950" t="str">
        <f t="shared" si="171"/>
        <v/>
      </c>
      <c r="AK950" t="str">
        <f t="shared" si="172"/>
        <v/>
      </c>
    </row>
    <row r="951" spans="1:37" x14ac:dyDescent="0.25">
      <c r="A951" t="s">
        <v>1395</v>
      </c>
      <c r="S951" t="str">
        <f>IF(J951="","","insert into "&amp;A$884&amp;" ("&amp;B$884&amp;", "&amp;C$884&amp;", "&amp;D$884&amp;", "&amp;E$884&amp;", "&amp;F$884&amp;", "&amp;G$884&amp;")
values ('"&amp;B951&amp;"', '"&amp;C951&amp;"', '"&amp;D951&amp;"', '"&amp;E951&amp;"', '"&amp;J951&amp;"', 1);")</f>
        <v/>
      </c>
      <c r="T951" t="str">
        <f>IF(K951="","","insert into "&amp;A$884&amp;" ("&amp;B$884&amp;", "&amp;C$884&amp;", "&amp;D$884&amp;", "&amp;E$884&amp;", "&amp;F$884&amp;", "&amp;G$884&amp;")
values ('"&amp;B951&amp;"', '"&amp;C951&amp;"', '"&amp;D951&amp;"', '"&amp;E951&amp;"', '"&amp;K951&amp;"', 2);")</f>
        <v/>
      </c>
      <c r="U951" t="str">
        <f>IF(L951="","","insert into "&amp;A$884&amp;" ("&amp;B$884&amp;", "&amp;C$884&amp;", "&amp;D$884&amp;", "&amp;E$884&amp;", "&amp;F$884&amp;", "&amp;G$884&amp;")
values ('"&amp;B951&amp;"', '"&amp;C951&amp;"', '"&amp;D951&amp;"', '"&amp;E951&amp;"', '"&amp;L951&amp;"', 3);")</f>
        <v/>
      </c>
    </row>
  </sheetData>
  <sortState ref="B178:R181">
    <sortCondition ref="B178"/>
  </sortState>
  <conditionalFormatting sqref="B194:B195 B197:B215 B230:B255 R285 B284:B287">
    <cfRule type="expression" dxfId="114" priority="130">
      <formula>$H194="Eclaireur"</formula>
    </cfRule>
    <cfRule type="expression" dxfId="113" priority="131">
      <formula>$H194="Mage"</formula>
    </cfRule>
    <cfRule type="expression" dxfId="112" priority="132">
      <formula>$H194="Guerrier"</formula>
    </cfRule>
    <cfRule type="expression" dxfId="111" priority="133">
      <formula>$H194="Soigneur"</formula>
    </cfRule>
  </conditionalFormatting>
  <conditionalFormatting sqref="R194:R195">
    <cfRule type="expression" dxfId="110" priority="126">
      <formula>$H194="Eclaireur"</formula>
    </cfRule>
    <cfRule type="expression" dxfId="109" priority="127">
      <formula>$H194="Mage"</formula>
    </cfRule>
    <cfRule type="expression" dxfId="108" priority="128">
      <formula>$H194="Guerrier"</formula>
    </cfRule>
    <cfRule type="expression" dxfId="107" priority="129">
      <formula>$H194="Soigneur"</formula>
    </cfRule>
  </conditionalFormatting>
  <conditionalFormatting sqref="B196">
    <cfRule type="expression" dxfId="106" priority="122">
      <formula>$H196="Eclaireur"</formula>
    </cfRule>
    <cfRule type="expression" dxfId="105" priority="123">
      <formula>$H196="Mage"</formula>
    </cfRule>
    <cfRule type="expression" dxfId="104" priority="124">
      <formula>$H196="Guerrier"</formula>
    </cfRule>
    <cfRule type="expression" dxfId="103" priority="125">
      <formula>$H196="Soigneur"</formula>
    </cfRule>
  </conditionalFormatting>
  <conditionalFormatting sqref="R213">
    <cfRule type="expression" dxfId="102" priority="118">
      <formula>$H213="Eclaireur"</formula>
    </cfRule>
    <cfRule type="expression" dxfId="101" priority="119">
      <formula>$H213="Mage"</formula>
    </cfRule>
    <cfRule type="expression" dxfId="100" priority="120">
      <formula>$H213="Guerrier"</formula>
    </cfRule>
    <cfRule type="expression" dxfId="99" priority="121">
      <formula>$H213="Soigneur"</formula>
    </cfRule>
  </conditionalFormatting>
  <conditionalFormatting sqref="B226:B229">
    <cfRule type="expression" dxfId="98" priority="114">
      <formula>$H226="Eclaireur"</formula>
    </cfRule>
    <cfRule type="expression" dxfId="97" priority="115">
      <formula>$H226="Mage"</formula>
    </cfRule>
    <cfRule type="expression" dxfId="96" priority="116">
      <formula>$H226="Guerrier"</formula>
    </cfRule>
    <cfRule type="expression" dxfId="95" priority="117">
      <formula>$H226="Soigneur"</formula>
    </cfRule>
  </conditionalFormatting>
  <conditionalFormatting sqref="B220:B225">
    <cfRule type="expression" dxfId="94" priority="110">
      <formula>$H220="Eclaireur"</formula>
    </cfRule>
    <cfRule type="expression" dxfId="93" priority="111">
      <formula>$H220="Mage"</formula>
    </cfRule>
    <cfRule type="expression" dxfId="92" priority="112">
      <formula>$H220="Guerrier"</formula>
    </cfRule>
    <cfRule type="expression" dxfId="91" priority="113">
      <formula>$H220="Soigneur"</formula>
    </cfRule>
  </conditionalFormatting>
  <conditionalFormatting sqref="B216:B219">
    <cfRule type="expression" dxfId="90" priority="106">
      <formula>$H216="Eclaireur"</formula>
    </cfRule>
    <cfRule type="expression" dxfId="89" priority="107">
      <formula>$H216="Mage"</formula>
    </cfRule>
    <cfRule type="expression" dxfId="88" priority="108">
      <formula>$H216="Guerrier"</formula>
    </cfRule>
    <cfRule type="expression" dxfId="87" priority="109">
      <formula>$H216="Soigneur"</formula>
    </cfRule>
  </conditionalFormatting>
  <conditionalFormatting sqref="R220:R221">
    <cfRule type="expression" dxfId="86" priority="102">
      <formula>$H220="Eclaireur"</formula>
    </cfRule>
    <cfRule type="expression" dxfId="85" priority="103">
      <formula>$H220="Mage"</formula>
    </cfRule>
    <cfRule type="expression" dxfId="84" priority="104">
      <formula>$H220="Guerrier"</formula>
    </cfRule>
    <cfRule type="expression" dxfId="83" priority="105">
      <formula>$H220="Soigneur"</formula>
    </cfRule>
  </conditionalFormatting>
  <conditionalFormatting sqref="R219">
    <cfRule type="expression" dxfId="82" priority="98">
      <formula>$H219="Eclaireur"</formula>
    </cfRule>
    <cfRule type="expression" dxfId="81" priority="99">
      <formula>$H219="Mage"</formula>
    </cfRule>
    <cfRule type="expression" dxfId="80" priority="100">
      <formula>$H219="Guerrier"</formula>
    </cfRule>
    <cfRule type="expression" dxfId="79" priority="101">
      <formula>$H219="Soigneur"</formula>
    </cfRule>
  </conditionalFormatting>
  <conditionalFormatting sqref="R226:R227">
    <cfRule type="expression" dxfId="78" priority="94">
      <formula>$H226="Eclaireur"</formula>
    </cfRule>
    <cfRule type="expression" dxfId="77" priority="95">
      <formula>$H226="Mage"</formula>
    </cfRule>
    <cfRule type="expression" dxfId="76" priority="96">
      <formula>$H226="Guerrier"</formula>
    </cfRule>
    <cfRule type="expression" dxfId="75" priority="97">
      <formula>$H226="Soigneur"</formula>
    </cfRule>
  </conditionalFormatting>
  <conditionalFormatting sqref="R225">
    <cfRule type="expression" dxfId="74" priority="90">
      <formula>$H225="Eclaireur"</formula>
    </cfRule>
    <cfRule type="expression" dxfId="73" priority="91">
      <formula>$H225="Mage"</formula>
    </cfRule>
    <cfRule type="expression" dxfId="72" priority="92">
      <formula>$H225="Guerrier"</formula>
    </cfRule>
    <cfRule type="expression" dxfId="71" priority="93">
      <formula>$H225="Soigneur"</formula>
    </cfRule>
  </conditionalFormatting>
  <conditionalFormatting sqref="R230:R232">
    <cfRule type="expression" dxfId="70" priority="86">
      <formula>$H230="Eclaireur"</formula>
    </cfRule>
    <cfRule type="expression" dxfId="69" priority="87">
      <formula>$H230="Mage"</formula>
    </cfRule>
    <cfRule type="expression" dxfId="68" priority="88">
      <formula>$H230="Guerrier"</formula>
    </cfRule>
    <cfRule type="expression" dxfId="67" priority="89">
      <formula>$H230="Soigneur"</formula>
    </cfRule>
  </conditionalFormatting>
  <conditionalFormatting sqref="R229">
    <cfRule type="expression" dxfId="66" priority="82">
      <formula>$H229="Eclaireur"</formula>
    </cfRule>
    <cfRule type="expression" dxfId="65" priority="83">
      <formula>$H229="Mage"</formula>
    </cfRule>
    <cfRule type="expression" dxfId="64" priority="84">
      <formula>$H229="Guerrier"</formula>
    </cfRule>
    <cfRule type="expression" dxfId="63" priority="85">
      <formula>$H229="Soigneur"</formula>
    </cfRule>
  </conditionalFormatting>
  <conditionalFormatting sqref="B256:B283">
    <cfRule type="expression" dxfId="62" priority="78">
      <formula>$H256="Eclaireur"</formula>
    </cfRule>
    <cfRule type="expression" dxfId="61" priority="79">
      <formula>$H256="Mage"</formula>
    </cfRule>
    <cfRule type="expression" dxfId="60" priority="80">
      <formula>$H256="Guerrier"</formula>
    </cfRule>
    <cfRule type="expression" dxfId="59" priority="81">
      <formula>$H256="Soigneur"</formula>
    </cfRule>
  </conditionalFormatting>
  <conditionalFormatting sqref="R260:R267">
    <cfRule type="expression" dxfId="58" priority="74">
      <formula>$H260="Eclaireur"</formula>
    </cfRule>
    <cfRule type="expression" dxfId="57" priority="75">
      <formula>$H260="Mage"</formula>
    </cfRule>
    <cfRule type="expression" dxfId="56" priority="76">
      <formula>$H260="Guerrier"</formula>
    </cfRule>
    <cfRule type="expression" dxfId="55" priority="77">
      <formula>$H260="Soigneur"</formula>
    </cfRule>
  </conditionalFormatting>
  <conditionalFormatting sqref="R268">
    <cfRule type="expression" dxfId="54" priority="70">
      <formula>$H268="Eclaireur"</formula>
    </cfRule>
    <cfRule type="expression" dxfId="53" priority="71">
      <formula>$H268="Mage"</formula>
    </cfRule>
    <cfRule type="expression" dxfId="52" priority="72">
      <formula>$H268="Guerrier"</formula>
    </cfRule>
    <cfRule type="expression" dxfId="51" priority="73">
      <formula>$H268="Soigneur"</formula>
    </cfRule>
  </conditionalFormatting>
  <conditionalFormatting sqref="R271:R273">
    <cfRule type="expression" dxfId="50" priority="66">
      <formula>$H271="Eclaireur"</formula>
    </cfRule>
    <cfRule type="expression" dxfId="49" priority="67">
      <formula>$H271="Mage"</formula>
    </cfRule>
    <cfRule type="expression" dxfId="48" priority="68">
      <formula>$H271="Guerrier"</formula>
    </cfRule>
    <cfRule type="expression" dxfId="47" priority="69">
      <formula>$H271="Soigneur"</formula>
    </cfRule>
  </conditionalFormatting>
  <conditionalFormatting sqref="R269">
    <cfRule type="expression" dxfId="46" priority="62">
      <formula>$H269="Eclaireur"</formula>
    </cfRule>
    <cfRule type="expression" dxfId="45" priority="63">
      <formula>$H269="Mage"</formula>
    </cfRule>
    <cfRule type="expression" dxfId="44" priority="64">
      <formula>$H269="Guerrier"</formula>
    </cfRule>
    <cfRule type="expression" dxfId="43" priority="65">
      <formula>$H269="Soigneur"</formula>
    </cfRule>
  </conditionalFormatting>
  <conditionalFormatting sqref="R279">
    <cfRule type="expression" dxfId="42" priority="58">
      <formula>$H279="Eclaireur"</formula>
    </cfRule>
    <cfRule type="expression" dxfId="41" priority="59">
      <formula>$H279="Mage"</formula>
    </cfRule>
    <cfRule type="expression" dxfId="40" priority="60">
      <formula>$H279="Guerrier"</formula>
    </cfRule>
    <cfRule type="expression" dxfId="39" priority="61">
      <formula>$H279="Soigneur"</formula>
    </cfRule>
  </conditionalFormatting>
  <conditionalFormatting sqref="R281:R283">
    <cfRule type="expression" dxfId="38" priority="54">
      <formula>$H281="Eclaireur"</formula>
    </cfRule>
    <cfRule type="expression" dxfId="37" priority="55">
      <formula>$H281="Mage"</formula>
    </cfRule>
    <cfRule type="expression" dxfId="36" priority="56">
      <formula>$H281="Guerrier"</formula>
    </cfRule>
    <cfRule type="expression" dxfId="35" priority="57">
      <formula>$H281="Soigneur"</formula>
    </cfRule>
  </conditionalFormatting>
  <conditionalFormatting sqref="B288">
    <cfRule type="expression" dxfId="34" priority="26">
      <formula>$H288="Eclaireur"</formula>
    </cfRule>
    <cfRule type="expression" dxfId="33" priority="27">
      <formula>$H288="Mage"</formula>
    </cfRule>
    <cfRule type="expression" dxfId="32" priority="28">
      <formula>$H288="Guerrier"</formula>
    </cfRule>
    <cfRule type="expression" dxfId="31" priority="29">
      <formula>$H288="Soigneur"</formula>
    </cfRule>
  </conditionalFormatting>
  <conditionalFormatting sqref="B289">
    <cfRule type="expression" dxfId="30" priority="22">
      <formula>$H289="Eclaireur"</formula>
    </cfRule>
    <cfRule type="expression" dxfId="29" priority="23">
      <formula>$H289="Mage"</formula>
    </cfRule>
    <cfRule type="expression" dxfId="28" priority="24">
      <formula>$H289="Guerrier"</formula>
    </cfRule>
    <cfRule type="expression" dxfId="27" priority="25">
      <formula>$H289="Soigneur"</formula>
    </cfRule>
  </conditionalFormatting>
  <conditionalFormatting sqref="B290">
    <cfRule type="expression" dxfId="26" priority="18">
      <formula>$H290="Eclaireur"</formula>
    </cfRule>
    <cfRule type="expression" dxfId="25" priority="19">
      <formula>$H290="Mage"</formula>
    </cfRule>
    <cfRule type="expression" dxfId="24" priority="20">
      <formula>$H290="Guerrier"</formula>
    </cfRule>
    <cfRule type="expression" dxfId="23" priority="21">
      <formula>$H290="Soigneur"</formula>
    </cfRule>
  </conditionalFormatting>
  <conditionalFormatting sqref="R290">
    <cfRule type="expression" dxfId="22" priority="14">
      <formula>$H290="Eclaireur"</formula>
    </cfRule>
    <cfRule type="expression" dxfId="21" priority="15">
      <formula>$H290="Mage"</formula>
    </cfRule>
    <cfRule type="expression" dxfId="20" priority="16">
      <formula>$H290="Guerrier"</formula>
    </cfRule>
    <cfRule type="expression" dxfId="19" priority="17">
      <formula>$H290="Soigneur"</formula>
    </cfRule>
  </conditionalFormatting>
  <conditionalFormatting sqref="B291">
    <cfRule type="expression" dxfId="18" priority="10">
      <formula>$H291="Eclaireur"</formula>
    </cfRule>
    <cfRule type="expression" dxfId="17" priority="11">
      <formula>$H291="Mage"</formula>
    </cfRule>
    <cfRule type="expression" dxfId="16" priority="12">
      <formula>$H291="Guerrier"</formula>
    </cfRule>
    <cfRule type="expression" dxfId="15" priority="13">
      <formula>$H291="Soigneur"</formula>
    </cfRule>
  </conditionalFormatting>
  <conditionalFormatting sqref="R291">
    <cfRule type="expression" dxfId="14" priority="6">
      <formula>$H291="Eclaireur"</formula>
    </cfRule>
    <cfRule type="expression" dxfId="13" priority="7">
      <formula>$H291="Mage"</formula>
    </cfRule>
    <cfRule type="expression" dxfId="12" priority="8">
      <formula>$H291="Guerrier"</formula>
    </cfRule>
    <cfRule type="expression" dxfId="11" priority="9">
      <formula>$H291="Soigneur"</formula>
    </cfRule>
  </conditionalFormatting>
  <conditionalFormatting sqref="A887:XFD887 AE888:AG950 AH888:AH914 AI888:AK910">
    <cfRule type="expression" dxfId="10" priority="5">
      <formula>$D887="Master"</formula>
    </cfRule>
  </conditionalFormatting>
  <conditionalFormatting sqref="A888:AD950 AI911:XFD914 AL888:XFD910 AH915:AH950 AL915:XFD950">
    <cfRule type="expression" dxfId="8" priority="2">
      <formula>$D888="Master"</formula>
    </cfRule>
  </conditionalFormatting>
  <conditionalFormatting sqref="AI915:AK950">
    <cfRule type="expression" dxfId="2" priority="1">
      <formula>$D915="Master"</formula>
    </cfRule>
  </conditionalFormatting>
  <pageMargins left="0.7" right="0.7" top="0.75" bottom="0.75" header="0.3" footer="0.3"/>
  <pageSetup paperSize="9" orientation="portrait"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2"/>
  <sheetViews>
    <sheetView topLeftCell="A34" workbookViewId="0">
      <selection activeCell="C63" sqref="C63"/>
    </sheetView>
  </sheetViews>
  <sheetFormatPr baseColWidth="10" defaultRowHeight="15" x14ac:dyDescent="0.25"/>
  <cols>
    <col min="1" max="1" width="22.5703125" style="6" bestFit="1" customWidth="1"/>
    <col min="2" max="3" width="20.7109375" style="6" customWidth="1"/>
    <col min="4" max="7" width="11.42578125" style="7"/>
    <col min="9" max="16384" width="11.42578125" style="7"/>
  </cols>
  <sheetData>
    <row r="1" spans="1:9" x14ac:dyDescent="0.25">
      <c r="A1" s="6" t="s">
        <v>560</v>
      </c>
      <c r="B1" s="6" t="s">
        <v>0</v>
      </c>
      <c r="C1" s="6" t="s">
        <v>574</v>
      </c>
      <c r="H1" t="str">
        <f t="shared" ref="H1:H4" si="0">A1&amp;"="&amp;B1</f>
        <v>archetype.warrior=Warrior</v>
      </c>
      <c r="I1" t="str">
        <f t="shared" ref="I1:I4" si="1">A1&amp;"="&amp;C1</f>
        <v>archetype.warrior=Guerrier</v>
      </c>
    </row>
    <row r="2" spans="1:9" x14ac:dyDescent="0.25">
      <c r="A2" s="6" t="s">
        <v>561</v>
      </c>
      <c r="B2" s="6" t="s">
        <v>1</v>
      </c>
      <c r="C2" s="6" t="s">
        <v>575</v>
      </c>
      <c r="H2" t="str">
        <f t="shared" si="0"/>
        <v>archetype.healer=Healer</v>
      </c>
      <c r="I2" t="str">
        <f t="shared" si="1"/>
        <v>archetype.healer=Soigneur</v>
      </c>
    </row>
    <row r="3" spans="1:9" x14ac:dyDescent="0.25">
      <c r="A3" s="6" t="s">
        <v>562</v>
      </c>
      <c r="B3" s="6" t="s">
        <v>2</v>
      </c>
      <c r="C3" s="6" t="s">
        <v>2</v>
      </c>
      <c r="H3" t="str">
        <f t="shared" si="0"/>
        <v>archetype.mage=Mage</v>
      </c>
      <c r="I3" t="str">
        <f t="shared" si="1"/>
        <v>archetype.mage=Mage</v>
      </c>
    </row>
    <row r="4" spans="1:9" x14ac:dyDescent="0.25">
      <c r="A4" s="6" t="s">
        <v>563</v>
      </c>
      <c r="B4" s="6" t="s">
        <v>3</v>
      </c>
      <c r="C4" s="6" t="s">
        <v>576</v>
      </c>
      <c r="H4" t="str">
        <f t="shared" si="0"/>
        <v>archetype.scout=Scout</v>
      </c>
      <c r="I4" t="str">
        <f t="shared" si="1"/>
        <v>archetype.scout=Éclaireur</v>
      </c>
    </row>
    <row r="6" spans="1:9" x14ac:dyDescent="0.25">
      <c r="A6" s="6" t="s">
        <v>564</v>
      </c>
      <c r="B6" s="6" t="s">
        <v>8</v>
      </c>
      <c r="C6" s="6" t="s">
        <v>577</v>
      </c>
      <c r="H6" t="str">
        <f t="shared" ref="H6:H8" si="2">A6&amp;"="&amp;B6</f>
        <v>dicetype.attack=Attack</v>
      </c>
      <c r="I6" t="str">
        <f t="shared" ref="I6:I8" si="3">A6&amp;"="&amp;C6</f>
        <v>dicetype.attack=Attaque</v>
      </c>
    </row>
    <row r="7" spans="1:9" x14ac:dyDescent="0.25">
      <c r="A7" s="6" t="s">
        <v>565</v>
      </c>
      <c r="B7" s="6" t="s">
        <v>9</v>
      </c>
      <c r="C7" s="6" t="s">
        <v>578</v>
      </c>
      <c r="H7" t="str">
        <f t="shared" si="2"/>
        <v>dicetype.power=Power</v>
      </c>
      <c r="I7" t="str">
        <f t="shared" si="3"/>
        <v>dicetype.power=Pouvoir</v>
      </c>
    </row>
    <row r="8" spans="1:9" x14ac:dyDescent="0.25">
      <c r="A8" s="6" t="s">
        <v>566</v>
      </c>
      <c r="B8" s="6" t="s">
        <v>10</v>
      </c>
      <c r="C8" s="6" t="s">
        <v>579</v>
      </c>
      <c r="H8" t="str">
        <f t="shared" si="2"/>
        <v>dicetype.defense=Defense</v>
      </c>
      <c r="I8" t="str">
        <f t="shared" si="3"/>
        <v>dicetype.defense=Défense</v>
      </c>
    </row>
    <row r="10" spans="1:9" x14ac:dyDescent="0.25">
      <c r="A10" s="6" t="s">
        <v>567</v>
      </c>
      <c r="B10" s="6" t="s">
        <v>13</v>
      </c>
      <c r="C10" s="6" t="s">
        <v>580</v>
      </c>
      <c r="H10" t="str">
        <f t="shared" ref="H10:H12" si="4">A10&amp;"="&amp;B10</f>
        <v>dice.blue=Blue</v>
      </c>
      <c r="I10" t="str">
        <f t="shared" ref="I10:I12" si="5">A10&amp;"="&amp;C10</f>
        <v>dice.blue=Bleu</v>
      </c>
    </row>
    <row r="11" spans="1:9" x14ac:dyDescent="0.25">
      <c r="A11" s="6" t="s">
        <v>568</v>
      </c>
      <c r="B11" s="6" t="s">
        <v>14</v>
      </c>
      <c r="C11" s="6" t="s">
        <v>581</v>
      </c>
      <c r="H11" t="str">
        <f t="shared" si="4"/>
        <v>dice.red=Red</v>
      </c>
      <c r="I11" t="str">
        <f t="shared" si="5"/>
        <v>dice.red=Rouge</v>
      </c>
    </row>
    <row r="12" spans="1:9" x14ac:dyDescent="0.25">
      <c r="A12" s="6" t="s">
        <v>569</v>
      </c>
      <c r="B12" s="6" t="s">
        <v>15</v>
      </c>
      <c r="C12" s="6" t="s">
        <v>582</v>
      </c>
      <c r="H12" t="str">
        <f t="shared" si="4"/>
        <v>dice.yellow=Yellow</v>
      </c>
      <c r="I12" t="str">
        <f t="shared" si="5"/>
        <v>dice.yellow=Jaune</v>
      </c>
    </row>
    <row r="13" spans="1:9" x14ac:dyDescent="0.25">
      <c r="A13" s="6" t="s">
        <v>570</v>
      </c>
      <c r="B13" s="6" t="s">
        <v>16</v>
      </c>
      <c r="C13" s="6" t="s">
        <v>583</v>
      </c>
      <c r="H13" t="str">
        <f>A13&amp;"="&amp;B13</f>
        <v>dice.green=Green</v>
      </c>
      <c r="I13" t="str">
        <f>A13&amp;"="&amp;C13</f>
        <v>dice.green=Vert</v>
      </c>
    </row>
    <row r="14" spans="1:9" x14ac:dyDescent="0.25">
      <c r="A14" s="6" t="s">
        <v>571</v>
      </c>
      <c r="B14" s="6" t="s">
        <v>17</v>
      </c>
      <c r="C14" s="6" t="s">
        <v>584</v>
      </c>
      <c r="H14" t="str">
        <f t="shared" ref="H14:H16" si="6">A14&amp;"="&amp;B14</f>
        <v>dice.brown=Brown</v>
      </c>
      <c r="I14" t="str">
        <f t="shared" ref="I14:I16" si="7">A14&amp;"="&amp;C14</f>
        <v>dice.brown=Marron</v>
      </c>
    </row>
    <row r="15" spans="1:9" x14ac:dyDescent="0.25">
      <c r="A15" s="6" t="s">
        <v>572</v>
      </c>
      <c r="B15" s="6" t="s">
        <v>18</v>
      </c>
      <c r="C15" s="6" t="s">
        <v>585</v>
      </c>
      <c r="H15" t="str">
        <f t="shared" si="6"/>
        <v>dice.grey=Grey</v>
      </c>
      <c r="I15" t="str">
        <f t="shared" si="7"/>
        <v>dice.grey=Gris</v>
      </c>
    </row>
    <row r="16" spans="1:9" x14ac:dyDescent="0.25">
      <c r="A16" s="6" t="s">
        <v>573</v>
      </c>
      <c r="B16" s="6" t="s">
        <v>19</v>
      </c>
      <c r="C16" s="6" t="s">
        <v>586</v>
      </c>
      <c r="H16" t="str">
        <f t="shared" si="6"/>
        <v>dice.black=Black</v>
      </c>
      <c r="I16" t="str">
        <f t="shared" si="7"/>
        <v>dice.black=Noir</v>
      </c>
    </row>
    <row r="18" spans="1:9" x14ac:dyDescent="0.25">
      <c r="A18" s="6" t="s">
        <v>587</v>
      </c>
      <c r="B18" s="6" t="s">
        <v>37</v>
      </c>
      <c r="C18" s="6" t="s">
        <v>591</v>
      </c>
      <c r="H18" t="str">
        <f t="shared" ref="H18:H21" si="8">A18&amp;"="&amp;B18</f>
        <v>attribute.might=Might</v>
      </c>
      <c r="I18" t="str">
        <f t="shared" ref="I18:I21" si="9">A18&amp;"="&amp;C18</f>
        <v>attribute.might=Puissance</v>
      </c>
    </row>
    <row r="19" spans="1:9" x14ac:dyDescent="0.25">
      <c r="A19" s="6" t="s">
        <v>588</v>
      </c>
      <c r="B19" s="6" t="s">
        <v>38</v>
      </c>
      <c r="C19" s="6" t="s">
        <v>592</v>
      </c>
      <c r="H19" t="str">
        <f t="shared" si="8"/>
        <v>attribute.knowledge=Knowledge</v>
      </c>
      <c r="I19" t="str">
        <f t="shared" si="9"/>
        <v>attribute.knowledge=Conaissance</v>
      </c>
    </row>
    <row r="20" spans="1:9" x14ac:dyDescent="0.25">
      <c r="A20" s="6" t="s">
        <v>589</v>
      </c>
      <c r="B20" s="6" t="s">
        <v>39</v>
      </c>
      <c r="C20" s="6" t="s">
        <v>593</v>
      </c>
      <c r="H20" t="str">
        <f t="shared" si="8"/>
        <v>attribute.willpower=Willpower</v>
      </c>
      <c r="I20" t="str">
        <f t="shared" si="9"/>
        <v>attribute.willpower=Volonté</v>
      </c>
    </row>
    <row r="21" spans="1:9" x14ac:dyDescent="0.25">
      <c r="A21" s="6" t="s">
        <v>590</v>
      </c>
      <c r="B21" s="6" t="s">
        <v>40</v>
      </c>
      <c r="C21" s="6" t="s">
        <v>594</v>
      </c>
      <c r="H21" t="str">
        <f t="shared" si="8"/>
        <v>attribute.awareness=Awareness</v>
      </c>
      <c r="I21" t="str">
        <f t="shared" si="9"/>
        <v>attribute.awareness=Perception</v>
      </c>
    </row>
    <row r="23" spans="1:9" x14ac:dyDescent="0.25">
      <c r="A23" s="6" t="s">
        <v>595</v>
      </c>
      <c r="B23" s="6" t="s">
        <v>621</v>
      </c>
      <c r="C23" s="6" t="s">
        <v>628</v>
      </c>
      <c r="H23" t="str">
        <f t="shared" ref="H23:H58" si="10">A23&amp;"="&amp;B23</f>
        <v>expansion.d2e=Descent: Journeys in the Dark Second Edition</v>
      </c>
      <c r="I23" t="str">
        <f t="shared" ref="I23:I58" si="11">A23&amp;"="&amp;C23</f>
        <v>expansion.d2e=Descent : Voyages dans les Ténèbres, Seconde Édition</v>
      </c>
    </row>
    <row r="24" spans="1:9" x14ac:dyDescent="0.25">
      <c r="A24" s="6" t="s">
        <v>596</v>
      </c>
      <c r="B24" s="6" t="s">
        <v>622</v>
      </c>
      <c r="C24" s="6" t="s">
        <v>751</v>
      </c>
      <c r="H24" t="str">
        <f t="shared" si="10"/>
        <v>expansion.dck=Conversion Kit</v>
      </c>
      <c r="I24" t="str">
        <f t="shared" si="11"/>
        <v>expansion.dck=Kit de Conversion</v>
      </c>
    </row>
    <row r="25" spans="1:9" x14ac:dyDescent="0.25">
      <c r="A25" s="6" t="s">
        <v>597</v>
      </c>
      <c r="B25" s="6" t="s">
        <v>609</v>
      </c>
      <c r="C25" s="6" t="s">
        <v>629</v>
      </c>
      <c r="H25" t="str">
        <f t="shared" si="10"/>
        <v>expansion.lotw=Lair of the Wyrm</v>
      </c>
      <c r="I25" t="str">
        <f t="shared" si="11"/>
        <v>expansion.lotw=L'Antre du Wyrm</v>
      </c>
    </row>
    <row r="26" spans="1:9" x14ac:dyDescent="0.25">
      <c r="A26" s="6" t="s">
        <v>598</v>
      </c>
      <c r="B26" s="6" t="s">
        <v>612</v>
      </c>
      <c r="C26" s="6" t="s">
        <v>630</v>
      </c>
      <c r="H26" t="str">
        <f t="shared" si="10"/>
        <v>expansion.lor=Labyrinth of Ruin</v>
      </c>
      <c r="I26" t="str">
        <f t="shared" si="11"/>
        <v>expansion.lor=Le Labyrinthe des Ruines</v>
      </c>
    </row>
    <row r="27" spans="1:9" x14ac:dyDescent="0.25">
      <c r="A27" s="6" t="s">
        <v>599</v>
      </c>
      <c r="B27" s="6" t="s">
        <v>610</v>
      </c>
      <c r="C27" s="6" t="s">
        <v>631</v>
      </c>
      <c r="H27" t="str">
        <f t="shared" si="10"/>
        <v>expansion.tt=The Trollfens</v>
      </c>
      <c r="I27" t="str">
        <f t="shared" si="11"/>
        <v>expansion.tt=Les Marais du Troll</v>
      </c>
    </row>
    <row r="28" spans="1:9" x14ac:dyDescent="0.25">
      <c r="A28" s="6" t="s">
        <v>600</v>
      </c>
      <c r="B28" s="6" t="s">
        <v>613</v>
      </c>
      <c r="C28" s="6" t="s">
        <v>632</v>
      </c>
      <c r="H28" t="str">
        <f t="shared" si="10"/>
        <v>expansion.son=Shadow of Nerekhall</v>
      </c>
      <c r="I28" t="str">
        <f t="shared" si="11"/>
        <v>expansion.son=L’Ombre de Nerekhall</v>
      </c>
    </row>
    <row r="29" spans="1:9" x14ac:dyDescent="0.25">
      <c r="A29" s="6" t="s">
        <v>601</v>
      </c>
      <c r="B29" s="6" t="s">
        <v>611</v>
      </c>
      <c r="C29" s="6" t="s">
        <v>633</v>
      </c>
      <c r="H29" t="str">
        <f t="shared" si="10"/>
        <v>expansion.mor=Manor of Ravens</v>
      </c>
      <c r="I29" t="str">
        <f t="shared" si="11"/>
        <v>expansion.mor=Le Manoir aux Corbeaux</v>
      </c>
    </row>
    <row r="30" spans="1:9" x14ac:dyDescent="0.25">
      <c r="A30" s="6" t="s">
        <v>752</v>
      </c>
      <c r="B30" s="6" t="s">
        <v>623</v>
      </c>
      <c r="H30" t="str">
        <f t="shared" si="10"/>
        <v>expansion.mob=Mists of Bilehall</v>
      </c>
      <c r="I30" t="str">
        <f t="shared" si="11"/>
        <v>expansion.mob=</v>
      </c>
    </row>
    <row r="31" spans="1:9" x14ac:dyDescent="0.25">
      <c r="A31" s="6" t="s">
        <v>602</v>
      </c>
      <c r="B31" s="6" t="s">
        <v>615</v>
      </c>
      <c r="C31" s="6" t="s">
        <v>634</v>
      </c>
      <c r="H31" t="str">
        <f t="shared" si="10"/>
        <v>expansion.ooto=Oath of the Outcast</v>
      </c>
      <c r="I31" t="str">
        <f t="shared" si="11"/>
        <v>expansion.ooto=Le Serment de l’Exilée</v>
      </c>
    </row>
    <row r="32" spans="1:9" x14ac:dyDescent="0.25">
      <c r="A32" s="6" t="s">
        <v>603</v>
      </c>
      <c r="B32" t="s">
        <v>616</v>
      </c>
      <c r="C32" s="6" t="s">
        <v>635</v>
      </c>
      <c r="H32" t="str">
        <f t="shared" si="10"/>
        <v>expansion.cod=Crown of Destiny</v>
      </c>
      <c r="I32" t="str">
        <f t="shared" si="11"/>
        <v>expansion.cod=La Couronne du Destin</v>
      </c>
    </row>
    <row r="33" spans="1:9" x14ac:dyDescent="0.25">
      <c r="A33" s="6" t="s">
        <v>604</v>
      </c>
      <c r="B33" s="6" t="s">
        <v>614</v>
      </c>
      <c r="C33" s="6" t="s">
        <v>636</v>
      </c>
      <c r="H33" t="str">
        <f t="shared" si="10"/>
        <v>expansion.cotf=Crusade of the Forgotten</v>
      </c>
      <c r="I33" t="str">
        <f t="shared" si="11"/>
        <v>expansion.cotf=La Croisade des Oubliés</v>
      </c>
    </row>
    <row r="34" spans="1:9" x14ac:dyDescent="0.25">
      <c r="A34" s="6" t="s">
        <v>605</v>
      </c>
      <c r="B34" t="s">
        <v>617</v>
      </c>
      <c r="C34" s="6" t="s">
        <v>637</v>
      </c>
      <c r="H34" t="str">
        <f t="shared" si="10"/>
        <v>expansion.god=Guardians of Deephall</v>
      </c>
      <c r="I34" t="str">
        <f t="shared" si="11"/>
        <v>expansion.god=Gardiens de Castel-Fosse</v>
      </c>
    </row>
    <row r="35" spans="1:9" x14ac:dyDescent="0.25">
      <c r="A35" s="6" t="s">
        <v>606</v>
      </c>
      <c r="B35" t="s">
        <v>618</v>
      </c>
      <c r="C35" s="6" t="s">
        <v>638</v>
      </c>
      <c r="H35" t="str">
        <f t="shared" si="10"/>
        <v>expansion.vod=Visions of Dawn</v>
      </c>
      <c r="I35" t="str">
        <f t="shared" si="11"/>
        <v>expansion.vod=Visions de l'Aube</v>
      </c>
    </row>
    <row r="36" spans="1:9" x14ac:dyDescent="0.25">
      <c r="A36" s="6" t="s">
        <v>607</v>
      </c>
      <c r="B36" t="s">
        <v>619</v>
      </c>
      <c r="C36" s="6" t="s">
        <v>639</v>
      </c>
      <c r="H36" t="str">
        <f t="shared" si="10"/>
        <v>expansion.botw=Bonds of the Wild</v>
      </c>
      <c r="I36" t="str">
        <f t="shared" si="11"/>
        <v>expansion.botw=À l’État Sauvage</v>
      </c>
    </row>
    <row r="37" spans="1:9" x14ac:dyDescent="0.25">
      <c r="A37" s="6" t="s">
        <v>608</v>
      </c>
      <c r="B37" s="6" t="s">
        <v>620</v>
      </c>
      <c r="H37" t="str">
        <f t="shared" si="10"/>
        <v>expansion.toc=Treaty of Champions</v>
      </c>
      <c r="I37" t="str">
        <f t="shared" si="11"/>
        <v>expansion.toc=</v>
      </c>
    </row>
    <row r="38" spans="1:9" x14ac:dyDescent="0.25">
      <c r="A38" s="6" t="s">
        <v>753</v>
      </c>
      <c r="B38" s="6" t="s">
        <v>624</v>
      </c>
      <c r="H38" t="str">
        <f t="shared" si="10"/>
        <v>expansion.sots=Stewards of the Secret</v>
      </c>
      <c r="I38" t="str">
        <f t="shared" si="11"/>
        <v>expansion.sots=</v>
      </c>
    </row>
    <row r="39" spans="1:9" x14ac:dyDescent="0.25">
      <c r="A39" s="6" t="str">
        <f>"expansion."&amp;LOWER(E39)</f>
        <v>expansion.splig</v>
      </c>
      <c r="B39" s="6" t="str">
        <f t="shared" ref="B39:B58" si="12">D39&amp;" Lieutenant Pack"</f>
        <v>Splig Lieutenant Pack</v>
      </c>
      <c r="C39" s="6" t="str">
        <f t="shared" ref="C39:C58" si="13">"Lieutenant Descent : "&amp;D39</f>
        <v>Lieutenant Descent : Splig</v>
      </c>
      <c r="D39" s="6" t="s">
        <v>640</v>
      </c>
      <c r="E39" s="6" t="s">
        <v>640</v>
      </c>
      <c r="F39" s="6"/>
      <c r="G39" s="6"/>
      <c r="H39" t="str">
        <f t="shared" si="10"/>
        <v>expansion.splig=Splig Lieutenant Pack</v>
      </c>
      <c r="I39" t="str">
        <f t="shared" si="11"/>
        <v>expansion.splig=Lieutenant Descent : Splig</v>
      </c>
    </row>
    <row r="40" spans="1:9" x14ac:dyDescent="0.25">
      <c r="A40" s="6" t="str">
        <f t="shared" ref="A40:A58" si="14">"expansion."&amp;LOWER(E40)</f>
        <v>expansion.belthir</v>
      </c>
      <c r="B40" s="6" t="str">
        <f t="shared" si="12"/>
        <v>Belthir Lieutenant Pack</v>
      </c>
      <c r="C40" s="6" t="str">
        <f t="shared" si="13"/>
        <v>Lieutenant Descent : Belthir</v>
      </c>
      <c r="D40" s="6" t="s">
        <v>641</v>
      </c>
      <c r="E40" s="6" t="s">
        <v>641</v>
      </c>
      <c r="F40" s="6"/>
      <c r="G40" s="6"/>
      <c r="H40" t="str">
        <f t="shared" si="10"/>
        <v>expansion.belthir=Belthir Lieutenant Pack</v>
      </c>
      <c r="I40" t="str">
        <f t="shared" si="11"/>
        <v>expansion.belthir=Lieutenant Descent : Belthir</v>
      </c>
    </row>
    <row r="41" spans="1:9" x14ac:dyDescent="0.25">
      <c r="A41" s="6" t="str">
        <f t="shared" si="14"/>
        <v>expansion.zachareth</v>
      </c>
      <c r="B41" s="6" t="str">
        <f t="shared" si="12"/>
        <v>Zachareth Lieutenant Pack</v>
      </c>
      <c r="C41" s="6" t="str">
        <f t="shared" si="13"/>
        <v>Lieutenant Descent : Zachareth</v>
      </c>
      <c r="D41" s="6" t="s">
        <v>642</v>
      </c>
      <c r="E41" s="6" t="s">
        <v>642</v>
      </c>
      <c r="F41" s="6"/>
      <c r="G41" s="6"/>
      <c r="H41" t="str">
        <f t="shared" si="10"/>
        <v>expansion.zachareth=Zachareth Lieutenant Pack</v>
      </c>
      <c r="I41" t="str">
        <f t="shared" si="11"/>
        <v>expansion.zachareth=Lieutenant Descent : Zachareth</v>
      </c>
    </row>
    <row r="42" spans="1:9" x14ac:dyDescent="0.25">
      <c r="A42" s="6" t="str">
        <f t="shared" si="14"/>
        <v>expansion.alricfarrow</v>
      </c>
      <c r="B42" s="6" t="str">
        <f t="shared" si="12"/>
        <v>Alric Farrow Lieutenant Pack</v>
      </c>
      <c r="C42" s="6" t="str">
        <f t="shared" si="13"/>
        <v>Lieutenant Descent : Alric Farrow</v>
      </c>
      <c r="D42" s="6" t="s">
        <v>643</v>
      </c>
      <c r="E42" s="6" t="s">
        <v>754</v>
      </c>
      <c r="F42" s="6"/>
      <c r="G42" s="6"/>
      <c r="H42" t="str">
        <f t="shared" si="10"/>
        <v>expansion.alricfarrow=Alric Farrow Lieutenant Pack</v>
      </c>
      <c r="I42" t="str">
        <f t="shared" si="11"/>
        <v>expansion.alricfarrow=Lieutenant Descent : Alric Farrow</v>
      </c>
    </row>
    <row r="43" spans="1:9" x14ac:dyDescent="0.25">
      <c r="A43" s="6" t="str">
        <f t="shared" si="14"/>
        <v>expansion.merickfarrow</v>
      </c>
      <c r="B43" s="6" t="str">
        <f t="shared" si="12"/>
        <v>Merick Farrow Lieutenant Pack</v>
      </c>
      <c r="C43" s="6" t="str">
        <f t="shared" si="13"/>
        <v>Lieutenant Descent : Merick Farrow</v>
      </c>
      <c r="D43" s="6" t="s">
        <v>644</v>
      </c>
      <c r="E43" s="6" t="s">
        <v>755</v>
      </c>
      <c r="F43" s="6"/>
      <c r="G43" s="6"/>
      <c r="H43" t="str">
        <f t="shared" si="10"/>
        <v>expansion.merickfarrow=Merick Farrow Lieutenant Pack</v>
      </c>
      <c r="I43" t="str">
        <f t="shared" si="11"/>
        <v>expansion.merickfarrow=Lieutenant Descent : Merick Farrow</v>
      </c>
    </row>
    <row r="44" spans="1:9" x14ac:dyDescent="0.25">
      <c r="A44" s="6" t="str">
        <f t="shared" si="14"/>
        <v>expansion.elizafarrow</v>
      </c>
      <c r="B44" s="6" t="str">
        <f t="shared" si="12"/>
        <v>Eliza Farrow Lieutenant Pack</v>
      </c>
      <c r="C44" s="6" t="str">
        <f t="shared" si="13"/>
        <v>Lieutenant Descent : Eliza Farrow</v>
      </c>
      <c r="D44" s="6" t="s">
        <v>645</v>
      </c>
      <c r="E44" s="6" t="s">
        <v>756</v>
      </c>
      <c r="F44" s="6"/>
      <c r="G44" s="6"/>
      <c r="H44" t="str">
        <f t="shared" si="10"/>
        <v>expansion.elizafarrow=Eliza Farrow Lieutenant Pack</v>
      </c>
      <c r="I44" t="str">
        <f t="shared" si="11"/>
        <v>expansion.elizafarrow=Lieutenant Descent : Eliza Farrow</v>
      </c>
    </row>
    <row r="45" spans="1:9" x14ac:dyDescent="0.25">
      <c r="A45" s="6" t="str">
        <f t="shared" si="14"/>
        <v>expansion.valyndra</v>
      </c>
      <c r="B45" s="6" t="str">
        <f t="shared" si="12"/>
        <v>Valyndra Lieutenant Pack</v>
      </c>
      <c r="C45" s="6" t="str">
        <f t="shared" si="13"/>
        <v>Lieutenant Descent : Valyndra</v>
      </c>
      <c r="D45" s="6" t="s">
        <v>646</v>
      </c>
      <c r="E45" s="6" t="s">
        <v>646</v>
      </c>
      <c r="F45" s="6"/>
      <c r="G45" s="6"/>
      <c r="H45" t="str">
        <f t="shared" si="10"/>
        <v>expansion.valyndra=Valyndra Lieutenant Pack</v>
      </c>
      <c r="I45" t="str">
        <f t="shared" si="11"/>
        <v>expansion.valyndra=Lieutenant Descent : Valyndra</v>
      </c>
    </row>
    <row r="46" spans="1:9" x14ac:dyDescent="0.25">
      <c r="A46" s="6" t="str">
        <f t="shared" si="14"/>
        <v>expansion.raythen</v>
      </c>
      <c r="B46" s="6" t="str">
        <f t="shared" si="12"/>
        <v>Raythen Lieutenant Pack</v>
      </c>
      <c r="C46" s="6" t="str">
        <f t="shared" si="13"/>
        <v>Lieutenant Descent : Raythen</v>
      </c>
      <c r="D46" s="6" t="s">
        <v>647</v>
      </c>
      <c r="E46" s="6" t="s">
        <v>647</v>
      </c>
      <c r="F46" s="6"/>
      <c r="G46" s="6"/>
      <c r="H46" t="str">
        <f t="shared" si="10"/>
        <v>expansion.raythen=Raythen Lieutenant Pack</v>
      </c>
      <c r="I46" t="str">
        <f t="shared" si="11"/>
        <v>expansion.raythen=Lieutenant Descent : Raythen</v>
      </c>
    </row>
    <row r="47" spans="1:9" x14ac:dyDescent="0.25">
      <c r="A47" s="6" t="str">
        <f t="shared" si="14"/>
        <v>expansion.serena</v>
      </c>
      <c r="B47" s="6" t="str">
        <f t="shared" si="12"/>
        <v>Serena Lieutenant Pack</v>
      </c>
      <c r="C47" s="6" t="str">
        <f t="shared" si="13"/>
        <v>Lieutenant Descent : Serena</v>
      </c>
      <c r="D47" s="6" t="s">
        <v>648</v>
      </c>
      <c r="E47" s="6" t="s">
        <v>648</v>
      </c>
      <c r="F47" s="6"/>
      <c r="G47" s="6"/>
      <c r="H47" t="str">
        <f t="shared" si="10"/>
        <v>expansion.serena=Serena Lieutenant Pack</v>
      </c>
      <c r="I47" t="str">
        <f t="shared" si="11"/>
        <v>expansion.serena=Lieutenant Descent : Serena</v>
      </c>
    </row>
    <row r="48" spans="1:9" x14ac:dyDescent="0.25">
      <c r="A48" s="6" t="str">
        <f t="shared" si="14"/>
        <v>expansion.ariad</v>
      </c>
      <c r="B48" s="6" t="str">
        <f t="shared" si="12"/>
        <v>Ariad Lieutenant Pack</v>
      </c>
      <c r="C48" s="6" t="str">
        <f t="shared" si="13"/>
        <v>Lieutenant Descent : Ariad</v>
      </c>
      <c r="D48" s="6" t="s">
        <v>649</v>
      </c>
      <c r="E48" s="6" t="s">
        <v>649</v>
      </c>
      <c r="F48" s="6"/>
      <c r="G48" s="6"/>
      <c r="H48" t="str">
        <f t="shared" si="10"/>
        <v>expansion.ariad=Ariad Lieutenant Pack</v>
      </c>
      <c r="I48" t="str">
        <f t="shared" si="11"/>
        <v>expansion.ariad=Lieutenant Descent : Ariad</v>
      </c>
    </row>
    <row r="49" spans="1:9" x14ac:dyDescent="0.25">
      <c r="A49" s="6" t="str">
        <f t="shared" si="14"/>
        <v>expansion.queenariad</v>
      </c>
      <c r="B49" s="6" t="str">
        <f t="shared" si="12"/>
        <v>Queen Ariad Lieutenant Pack</v>
      </c>
      <c r="C49" s="6" t="str">
        <f t="shared" si="13"/>
        <v>Lieutenant Descent : Queen Ariad</v>
      </c>
      <c r="D49" s="6" t="s">
        <v>650</v>
      </c>
      <c r="E49" s="6" t="s">
        <v>757</v>
      </c>
      <c r="F49" s="6"/>
      <c r="G49" s="6"/>
      <c r="H49" t="str">
        <f t="shared" si="10"/>
        <v>expansion.queenariad=Queen Ariad Lieutenant Pack</v>
      </c>
      <c r="I49" t="str">
        <f t="shared" si="11"/>
        <v>expansion.queenariad=Lieutenant Descent : Queen Ariad</v>
      </c>
    </row>
    <row r="50" spans="1:9" x14ac:dyDescent="0.25">
      <c r="A50" s="6" t="str">
        <f t="shared" si="14"/>
        <v>expansion.bolgoreth</v>
      </c>
      <c r="B50" s="6" t="str">
        <f t="shared" si="12"/>
        <v>Bol'Goreth Lieutenant Pack</v>
      </c>
      <c r="C50" s="6" t="str">
        <f t="shared" si="13"/>
        <v>Lieutenant Descent : Bol'Goreth</v>
      </c>
      <c r="D50" s="6" t="s">
        <v>651</v>
      </c>
      <c r="E50" s="6" t="s">
        <v>758</v>
      </c>
      <c r="F50" s="6"/>
      <c r="G50" s="6"/>
      <c r="H50" t="str">
        <f t="shared" si="10"/>
        <v>expansion.bolgoreth=Bol'Goreth Lieutenant Pack</v>
      </c>
      <c r="I50" t="str">
        <f t="shared" si="11"/>
        <v>expansion.bolgoreth=Lieutenant Descent : Bol'Goreth</v>
      </c>
    </row>
    <row r="51" spans="1:9" x14ac:dyDescent="0.25">
      <c r="A51" s="6" t="str">
        <f t="shared" si="14"/>
        <v>expansion.rylanolliven</v>
      </c>
      <c r="B51" s="6" t="str">
        <f t="shared" si="12"/>
        <v>Rylan Olliven Lieutenant Pack</v>
      </c>
      <c r="C51" s="6" t="str">
        <f t="shared" si="13"/>
        <v>Lieutenant Descent : Rylan Olliven</v>
      </c>
      <c r="D51" s="6" t="s">
        <v>652</v>
      </c>
      <c r="E51" s="6" t="s">
        <v>759</v>
      </c>
      <c r="F51" s="6"/>
      <c r="G51" s="6"/>
      <c r="H51" t="str">
        <f t="shared" si="10"/>
        <v>expansion.rylanolliven=Rylan Olliven Lieutenant Pack</v>
      </c>
      <c r="I51" t="str">
        <f t="shared" si="11"/>
        <v>expansion.rylanolliven=Lieutenant Descent : Rylan Olliven</v>
      </c>
    </row>
    <row r="52" spans="1:9" x14ac:dyDescent="0.25">
      <c r="A52" s="6" t="str">
        <f t="shared" si="14"/>
        <v>expansion.verminous</v>
      </c>
      <c r="B52" s="6" t="str">
        <f t="shared" si="12"/>
        <v>Verminous Lieutenant Pack</v>
      </c>
      <c r="C52" s="6" t="str">
        <f t="shared" si="13"/>
        <v>Lieutenant Descent : Verminous</v>
      </c>
      <c r="D52" s="6" t="s">
        <v>653</v>
      </c>
      <c r="E52" s="6" t="s">
        <v>653</v>
      </c>
      <c r="F52" s="6"/>
      <c r="G52" s="6"/>
      <c r="H52" t="str">
        <f t="shared" si="10"/>
        <v>expansion.verminous=Verminous Lieutenant Pack</v>
      </c>
      <c r="I52" t="str">
        <f t="shared" si="11"/>
        <v>expansion.verminous=Lieutenant Descent : Verminous</v>
      </c>
    </row>
    <row r="53" spans="1:9" x14ac:dyDescent="0.25">
      <c r="A53" s="6" t="str">
        <f t="shared" si="14"/>
        <v>expansion.tristayneolliven</v>
      </c>
      <c r="B53" s="6" t="str">
        <f t="shared" si="12"/>
        <v>Tristayne Olliven Lieutenant Pack</v>
      </c>
      <c r="C53" s="6" t="str">
        <f t="shared" si="13"/>
        <v>Lieutenant Descent : Tristayne Olliven</v>
      </c>
      <c r="D53" s="6" t="s">
        <v>654</v>
      </c>
      <c r="E53" s="6" t="s">
        <v>760</v>
      </c>
      <c r="F53" s="6"/>
      <c r="G53" s="6"/>
      <c r="H53" t="str">
        <f t="shared" si="10"/>
        <v>expansion.tristayneolliven=Tristayne Olliven Lieutenant Pack</v>
      </c>
      <c r="I53" t="str">
        <f t="shared" si="11"/>
        <v>expansion.tristayneolliven=Lieutenant Descent : Tristayne Olliven</v>
      </c>
    </row>
    <row r="54" spans="1:9" x14ac:dyDescent="0.25">
      <c r="A54" s="6" t="str">
        <f t="shared" si="14"/>
        <v>expansion.garganmirklace</v>
      </c>
      <c r="B54" s="6" t="str">
        <f t="shared" si="12"/>
        <v>Gargan Mirklace Lieutenant Pack</v>
      </c>
      <c r="C54" s="6" t="str">
        <f t="shared" si="13"/>
        <v>Lieutenant Descent : Gargan Mirklace</v>
      </c>
      <c r="D54" s="6" t="s">
        <v>655</v>
      </c>
      <c r="E54" s="6" t="s">
        <v>761</v>
      </c>
      <c r="F54" s="6"/>
      <c r="G54" s="6"/>
      <c r="H54" t="str">
        <f t="shared" si="10"/>
        <v>expansion.garganmirklace=Gargan Mirklace Lieutenant Pack</v>
      </c>
      <c r="I54" t="str">
        <f t="shared" si="11"/>
        <v>expansion.garganmirklace=Lieutenant Descent : Gargan Mirklace</v>
      </c>
    </row>
    <row r="55" spans="1:9" x14ac:dyDescent="0.25">
      <c r="A55" s="6" t="str">
        <f t="shared" si="14"/>
        <v>expansion.skarn</v>
      </c>
      <c r="B55" s="6" t="str">
        <f t="shared" si="12"/>
        <v>Skarn Lieutenant Pack</v>
      </c>
      <c r="C55" s="6" t="str">
        <f t="shared" si="13"/>
        <v>Lieutenant Descent : Skarn</v>
      </c>
      <c r="D55" s="6" t="s">
        <v>656</v>
      </c>
      <c r="E55" s="6" t="s">
        <v>656</v>
      </c>
      <c r="F55" s="6"/>
      <c r="G55" s="6"/>
      <c r="H55" t="str">
        <f t="shared" si="10"/>
        <v>expansion.skarn=Skarn Lieutenant Pack</v>
      </c>
      <c r="I55" t="str">
        <f t="shared" si="11"/>
        <v>expansion.skarn=Lieutenant Descent : Skarn</v>
      </c>
    </row>
    <row r="56" spans="1:9" x14ac:dyDescent="0.25">
      <c r="A56" s="6" t="str">
        <f t="shared" si="14"/>
        <v>expansion.kyndrithul</v>
      </c>
      <c r="B56" s="6" t="str">
        <f t="shared" si="12"/>
        <v>Kyndrithul Lieutenant Pack</v>
      </c>
      <c r="C56" s="6" t="str">
        <f t="shared" si="13"/>
        <v>Lieutenant Descent : Kyndrithul</v>
      </c>
      <c r="D56" s="6" t="s">
        <v>625</v>
      </c>
      <c r="E56" s="6" t="s">
        <v>625</v>
      </c>
      <c r="F56" s="6"/>
      <c r="G56" s="6"/>
      <c r="H56" t="str">
        <f t="shared" si="10"/>
        <v>expansion.kyndrithul=Kyndrithul Lieutenant Pack</v>
      </c>
      <c r="I56" t="str">
        <f t="shared" si="11"/>
        <v>expansion.kyndrithul=Lieutenant Descent : Kyndrithul</v>
      </c>
    </row>
    <row r="57" spans="1:9" x14ac:dyDescent="0.25">
      <c r="A57" s="6" t="str">
        <f t="shared" si="14"/>
        <v>expansion.zarihell</v>
      </c>
      <c r="B57" s="6" t="str">
        <f t="shared" si="12"/>
        <v>Zarihell Lieutenant Pack</v>
      </c>
      <c r="C57" s="6" t="str">
        <f t="shared" si="13"/>
        <v>Lieutenant Descent : Zarihell</v>
      </c>
      <c r="D57" s="6" t="s">
        <v>626</v>
      </c>
      <c r="E57" s="6" t="s">
        <v>626</v>
      </c>
      <c r="F57" s="6"/>
      <c r="G57" s="6"/>
      <c r="H57" t="str">
        <f t="shared" si="10"/>
        <v>expansion.zarihell=Zarihell Lieutenant Pack</v>
      </c>
      <c r="I57" t="str">
        <f t="shared" si="11"/>
        <v>expansion.zarihell=Lieutenant Descent : Zarihell</v>
      </c>
    </row>
    <row r="58" spans="1:9" x14ac:dyDescent="0.25">
      <c r="A58" s="6" t="str">
        <f t="shared" si="14"/>
        <v>expansion.ardusixerebus</v>
      </c>
      <c r="B58" s="6" t="str">
        <f t="shared" si="12"/>
        <v>Ardus Ix'Erebus Lieutenant Pack</v>
      </c>
      <c r="C58" s="6" t="str">
        <f t="shared" si="13"/>
        <v>Lieutenant Descent : Ardus Ix'Erebus</v>
      </c>
      <c r="D58" s="6" t="s">
        <v>627</v>
      </c>
      <c r="E58" s="6" t="s">
        <v>762</v>
      </c>
      <c r="F58" s="6"/>
      <c r="G58" s="6"/>
      <c r="H58" t="str">
        <f t="shared" si="10"/>
        <v>expansion.ardusixerebus=Ardus Ix'Erebus Lieutenant Pack</v>
      </c>
      <c r="I58" t="str">
        <f t="shared" si="11"/>
        <v>expansion.ardusixerebus=Lieutenant Descent : Ardus Ix'Erebus</v>
      </c>
    </row>
    <row r="60" spans="1:9" x14ac:dyDescent="0.25">
      <c r="A60" s="6" t="s">
        <v>1406</v>
      </c>
      <c r="B60" s="6" t="s">
        <v>1403</v>
      </c>
      <c r="C60" s="6" t="s">
        <v>1416</v>
      </c>
    </row>
    <row r="61" spans="1:9" x14ac:dyDescent="0.25">
      <c r="A61" s="6" t="s">
        <v>1407</v>
      </c>
      <c r="B61" s="6" t="s">
        <v>1404</v>
      </c>
      <c r="C61" s="6" t="s">
        <v>1417</v>
      </c>
    </row>
    <row r="62" spans="1:9" x14ac:dyDescent="0.25">
      <c r="A62" s="6" t="s">
        <v>1415</v>
      </c>
      <c r="B62" s="6" t="s">
        <v>1414</v>
      </c>
      <c r="C62" s="6" t="s">
        <v>1418</v>
      </c>
    </row>
    <row r="63" spans="1:9" x14ac:dyDescent="0.25">
      <c r="A63" s="6" t="s">
        <v>1408</v>
      </c>
      <c r="B63" s="6" t="s">
        <v>1405</v>
      </c>
    </row>
    <row r="64" spans="1:9" x14ac:dyDescent="0.25">
      <c r="A64" s="6" t="s">
        <v>1409</v>
      </c>
      <c r="B64" s="6" t="s">
        <v>1399</v>
      </c>
    </row>
    <row r="65" spans="1:13" x14ac:dyDescent="0.25">
      <c r="A65" s="6" t="s">
        <v>1410</v>
      </c>
      <c r="B65" s="6" t="s">
        <v>1304</v>
      </c>
    </row>
    <row r="66" spans="1:13" x14ac:dyDescent="0.25">
      <c r="A66" s="6" t="s">
        <v>1411</v>
      </c>
      <c r="B66" s="6" t="s">
        <v>1400</v>
      </c>
    </row>
    <row r="67" spans="1:13" x14ac:dyDescent="0.25">
      <c r="A67" s="6" t="s">
        <v>1412</v>
      </c>
      <c r="B67" s="6" t="s">
        <v>1401</v>
      </c>
    </row>
    <row r="68" spans="1:13" x14ac:dyDescent="0.25">
      <c r="A68" s="6" t="s">
        <v>1413</v>
      </c>
      <c r="B68" s="6" t="s">
        <v>1402</v>
      </c>
    </row>
    <row r="70" spans="1:13" ht="15.75" x14ac:dyDescent="0.3">
      <c r="A70" s="6" t="s">
        <v>657</v>
      </c>
      <c r="B70" s="6" t="s">
        <v>87</v>
      </c>
      <c r="C70" s="6" t="s">
        <v>87</v>
      </c>
      <c r="D70" s="8"/>
      <c r="E70" s="8" t="s">
        <v>817</v>
      </c>
      <c r="F70" s="8"/>
      <c r="G70" s="8" t="s">
        <v>885</v>
      </c>
      <c r="H70" t="str">
        <f t="shared" ref="H70" si="15">A70&amp;"="&amp;B70</f>
        <v>hero.ashrian.d2e=Ashrian</v>
      </c>
      <c r="I70" t="str">
        <f t="shared" ref="I70" si="16">A70&amp;"="&amp;C70</f>
        <v>hero.ashrian.d2e=Ashrian</v>
      </c>
      <c r="J70" t="str">
        <f>A70&amp;".ability="&amp;D70</f>
        <v>hero.ashrian.d2e.ability=</v>
      </c>
      <c r="K70" t="str">
        <f>A70&amp;"ability="&amp;E70</f>
        <v>hero.ashrian.d2eability=Quand un monstre mineur commence son activation adjacent à vous, il est Sonné.</v>
      </c>
      <c r="L70" t="str">
        <f>A70&amp;".feat="&amp;F70</f>
        <v>hero.ashrian.d2e.feat=</v>
      </c>
      <c r="M70" t="str">
        <f>A70&amp;".feat="&amp;G70</f>
        <v>hero.ashrian.d2e.feat=∞ : choisissez un monstre à 3 cases ou moins de vous. Chaque monstre de ce groupe de monstre est Sonné.</v>
      </c>
    </row>
    <row r="71" spans="1:13" ht="15.75" x14ac:dyDescent="0.3">
      <c r="A71" s="6" t="s">
        <v>658</v>
      </c>
      <c r="B71" s="6" t="s">
        <v>88</v>
      </c>
      <c r="C71" s="6" t="s">
        <v>763</v>
      </c>
      <c r="D71" s="8"/>
      <c r="E71" s="8" t="s">
        <v>818</v>
      </c>
      <c r="F71" s="8"/>
      <c r="G71" s="8" t="s">
        <v>886</v>
      </c>
      <c r="H71" t="str">
        <f t="shared" ref="H71:H134" si="17">A71&amp;"="&amp;B71</f>
        <v>hero.avric.d2e=Avric Albright</v>
      </c>
      <c r="I71" t="str">
        <f t="shared" ref="I71:I134" si="18">A71&amp;"="&amp;C71</f>
        <v>hero.avric.d2e=Avric Touvif</v>
      </c>
      <c r="J71" t="str">
        <f t="shared" ref="J71:J134" si="19">A71&amp;".ability="&amp;D71</f>
        <v>hero.avric.d2e.ability=</v>
      </c>
      <c r="K71" t="str">
        <f t="shared" ref="K71:K134" si="20">A71&amp;"ability="&amp;E71</f>
        <v>hero.avric.d2eability=Chaque héros à 3 case ou moins de vous (vous y compris) gagne " ± : récupérez 1 ≥ " à tous les jets d'attaque.</v>
      </c>
      <c r="L71" t="str">
        <f t="shared" ref="L71:L134" si="21">A71&amp;".feat="&amp;F71</f>
        <v>hero.avric.d2e.feat=</v>
      </c>
      <c r="M71" t="str">
        <f t="shared" ref="M71:M134" si="22">A71&amp;".feat="&amp;G71</f>
        <v>hero.avric.d2e.feat=∞ : lancez deux dés rouge de pouvoir. Chaque héros à 3 cases ou moins de vous (vous y compris) peut récupérer autaut de ≥ que de ≥ obtenus.</v>
      </c>
    </row>
    <row r="72" spans="1:13" ht="15.75" x14ac:dyDescent="0.3">
      <c r="A72" s="6" t="s">
        <v>659</v>
      </c>
      <c r="B72" s="6" t="s">
        <v>90</v>
      </c>
      <c r="C72" s="6" t="s">
        <v>764</v>
      </c>
      <c r="D72" s="8"/>
      <c r="E72" s="8" t="s">
        <v>819</v>
      </c>
      <c r="F72" s="8"/>
      <c r="G72" s="8" t="s">
        <v>887</v>
      </c>
      <c r="H72" t="str">
        <f t="shared" si="17"/>
        <v>hero.grisban.d2e=Grisban the Thirsty</v>
      </c>
      <c r="I72" t="str">
        <f t="shared" si="18"/>
        <v>hero.grisban.d2e=Grisban l'Assoiffé</v>
      </c>
      <c r="J72" t="str">
        <f t="shared" si="19"/>
        <v>hero.grisban.d2e.ability=</v>
      </c>
      <c r="K72" t="str">
        <f t="shared" si="20"/>
        <v>hero.grisban.d2eability=Chaque fois que vous effectuez une action  repos, vous pouvez immédiatement vous défausser d'une carte Condition.</v>
      </c>
      <c r="L72" t="str">
        <f t="shared" si="21"/>
        <v>hero.grisban.d2e.feat=</v>
      </c>
      <c r="M72" t="str">
        <f t="shared" si="22"/>
        <v>hero.grisban.d2e.feat=À utiliser durant votre tour pour faire une action d'attaque supplémentaire. Ceci est en plus des 2 actions de votre tour.</v>
      </c>
    </row>
    <row r="73" spans="1:13" ht="15.75" x14ac:dyDescent="0.3">
      <c r="A73" s="6" t="s">
        <v>660</v>
      </c>
      <c r="B73" s="6" t="s">
        <v>93</v>
      </c>
      <c r="C73" s="6" t="s">
        <v>765</v>
      </c>
      <c r="D73" s="8"/>
      <c r="E73" s="8" t="s">
        <v>820</v>
      </c>
      <c r="F73" s="8"/>
      <c r="G73" s="8" t="s">
        <v>888</v>
      </c>
      <c r="H73" t="str">
        <f t="shared" si="17"/>
        <v>hero.jain.d2e=Jain Fairwood</v>
      </c>
      <c r="I73" t="str">
        <f t="shared" si="18"/>
        <v>hero.jain.d2e=Jain Boisjuste</v>
      </c>
      <c r="J73" t="str">
        <f t="shared" si="19"/>
        <v>hero.jain.d2e.ability=</v>
      </c>
      <c r="K73" t="str">
        <f t="shared" si="20"/>
        <v>hero.jain.d2eability=Quand vous subissez des ≥ d'une attaque, vous pouvez choisir de subir tout ou une partie de ce montant en ∏ à la place. Vous ne pouvez pas subir plus de ∏ que votre Endurance.</v>
      </c>
      <c r="L73" t="str">
        <f t="shared" si="21"/>
        <v>hero.jain.d2e.feat=</v>
      </c>
      <c r="M73" t="str">
        <f t="shared" si="22"/>
        <v>hero.jain.d2e.feat=∞ : vous pouvez vous déplacer du double de votre Vitesse et faire une attaque. Cette attaque peut être faite avant, après ou pendant ce mouvement.</v>
      </c>
    </row>
    <row r="74" spans="1:13" ht="15.75" x14ac:dyDescent="0.3">
      <c r="A74" s="6" t="s">
        <v>661</v>
      </c>
      <c r="B74" s="6" t="s">
        <v>95</v>
      </c>
      <c r="C74" s="6" t="s">
        <v>766</v>
      </c>
      <c r="D74" s="8"/>
      <c r="E74" s="8" t="s">
        <v>821</v>
      </c>
      <c r="F74" s="8"/>
      <c r="G74" s="8" t="s">
        <v>889</v>
      </c>
      <c r="H74" t="str">
        <f t="shared" si="17"/>
        <v>hero.leoric.d2e=Leoric of the Book</v>
      </c>
      <c r="I74" t="str">
        <f t="shared" si="18"/>
        <v>hero.leoric.d2e=Leoric l'Érudit</v>
      </c>
      <c r="J74" t="str">
        <f t="shared" si="19"/>
        <v>hero.leoric.d2e.ability=</v>
      </c>
      <c r="K74" t="str">
        <f t="shared" si="20"/>
        <v>hero.leoric.d2eability=Chaque monstre à 3 cases ou moins de vous inflige -1 ≥ à tous les jets d'attaque (jusqu'à un minimum de 1).</v>
      </c>
      <c r="L74" t="str">
        <f t="shared" si="21"/>
        <v>hero.leoric.d2e.feat=</v>
      </c>
      <c r="M74" t="str">
        <f t="shared" si="22"/>
        <v>hero.leoric.d2e.feat=∞ : faites une attaque avec une arme magique. Cette attaque ignore la portée et cible chaque personnage adjacent à vous. Vous ne faites qu'un jet d'attaque mais chaque personnage lance ses dés de défense séparément.</v>
      </c>
    </row>
    <row r="75" spans="1:13" ht="15.75" x14ac:dyDescent="0.3">
      <c r="A75" s="6" t="s">
        <v>662</v>
      </c>
      <c r="B75" s="6" t="s">
        <v>91</v>
      </c>
      <c r="C75" s="6" t="s">
        <v>91</v>
      </c>
      <c r="D75" s="8"/>
      <c r="E75" s="8" t="s">
        <v>822</v>
      </c>
      <c r="F75" s="8"/>
      <c r="G75" s="8" t="s">
        <v>890</v>
      </c>
      <c r="H75" t="str">
        <f t="shared" si="17"/>
        <v>hero.syndrael.d2e=Syndrael</v>
      </c>
      <c r="I75" t="str">
        <f t="shared" si="18"/>
        <v>hero.syndrael.d2e=Syndrael</v>
      </c>
      <c r="J75" t="str">
        <f t="shared" si="19"/>
        <v>hero.syndrael.d2e.ability=</v>
      </c>
      <c r="K75" t="str">
        <f t="shared" si="20"/>
        <v>hero.syndrael.d2eability=Si vous ne vous êtes pas déplacé à ce tour, vous récupérez 2 ∏ à la fin de votre tour.</v>
      </c>
      <c r="L75" t="str">
        <f t="shared" si="21"/>
        <v>hero.syndrael.d2e.feat=</v>
      </c>
      <c r="M75" t="str">
        <f t="shared" si="22"/>
        <v>hero.syndrael.d2e.feat=À utiliser durant votre tour pour choisir un héros à 3 cases ou moins de vous. Vous et ce héros pouvez immédiatement faire une action de mouvement. Ceci est en plus des 2 actions que chaque héros reçoit lors de son tour.</v>
      </c>
    </row>
    <row r="76" spans="1:13" ht="15.75" x14ac:dyDescent="0.3">
      <c r="A76" s="6" t="s">
        <v>663</v>
      </c>
      <c r="B76" s="6" t="s">
        <v>94</v>
      </c>
      <c r="C76" s="6" t="s">
        <v>767</v>
      </c>
      <c r="D76" s="8"/>
      <c r="E76" s="8" t="s">
        <v>823</v>
      </c>
      <c r="F76" s="8"/>
      <c r="G76" s="8" t="s">
        <v>891</v>
      </c>
      <c r="H76" t="str">
        <f t="shared" si="17"/>
        <v>hero.tomble.d2e=Tomble Burrowell</v>
      </c>
      <c r="I76" t="str">
        <f t="shared" si="18"/>
        <v>hero.tomble.d2e=Tomble Terrier</v>
      </c>
      <c r="J76" t="str">
        <f t="shared" si="19"/>
        <v>hero.tomble.d2e.ability=</v>
      </c>
      <c r="K76" t="str">
        <f t="shared" si="20"/>
        <v>hero.tomble.d2eability=Si vous êtes attaqué quand vous êtes adjacent à au moins un autre héros, vous pouvez choisir un héros adjacent et ajouter la réserve de défense de ce héros à la vôtre.</v>
      </c>
      <c r="L76" t="str">
        <f t="shared" si="21"/>
        <v>hero.tomble.d2e.feat=</v>
      </c>
      <c r="M76" t="str">
        <f t="shared" si="22"/>
        <v>hero.tomble.d2e.feat=∞ : retirez votre figurine du plateau et placez un pion Héros dans votre case. Au début de votre prochain tour, placez votre figurine dans une case vide à 4 cases ou moins de votre pion Héros.</v>
      </c>
    </row>
    <row r="77" spans="1:13" ht="15.75" x14ac:dyDescent="0.3">
      <c r="A77" s="6" t="s">
        <v>664</v>
      </c>
      <c r="B77" s="6" t="s">
        <v>96</v>
      </c>
      <c r="C77" s="6" t="s">
        <v>768</v>
      </c>
      <c r="D77" s="8"/>
      <c r="E77" s="8" t="s">
        <v>824</v>
      </c>
      <c r="F77" s="8"/>
      <c r="G77" s="8" t="s">
        <v>892</v>
      </c>
      <c r="H77" t="str">
        <f t="shared" si="17"/>
        <v>hero.tarha.d2e=Widow Tarha</v>
      </c>
      <c r="I77" t="str">
        <f t="shared" si="18"/>
        <v>hero.tarha.d2e=Tahra la Veuve</v>
      </c>
      <c r="J77" t="str">
        <f t="shared" si="19"/>
        <v>hero.tarha.d2e.ability=</v>
      </c>
      <c r="K77" t="str">
        <f t="shared" si="20"/>
        <v>hero.tarha.d2eability=Une fois par round, après avoir lancé les dés pour une attaque, vous pouvez relancer 1 dé d'attaque ou de pouvoir. Vous devez garder le nouveau résultat.</v>
      </c>
      <c r="L77" t="str">
        <f t="shared" si="21"/>
        <v>hero.tarha.d2e.feat=</v>
      </c>
      <c r="M77" t="str">
        <f t="shared" si="22"/>
        <v>hero.tarha.d2e.feat=∞ : effectuez une attaque. Cette attaque affecte 2 monstres différents dans votre ligne de vue. Vous ne faites qu'un jet d'attaque, mais chaque monstre lance ses dés de défense séparément. Les deux monstres sont considérés comme les cibles de votre attaque.</v>
      </c>
    </row>
    <row r="78" spans="1:13" ht="15.75" x14ac:dyDescent="0.3">
      <c r="A78" s="6" t="s">
        <v>665</v>
      </c>
      <c r="B78" s="6" t="s">
        <v>102</v>
      </c>
      <c r="C78" s="6" t="s">
        <v>769</v>
      </c>
      <c r="D78" s="8"/>
      <c r="E78" s="8" t="s">
        <v>825</v>
      </c>
      <c r="F78" s="8"/>
      <c r="G78" s="8" t="s">
        <v>893</v>
      </c>
      <c r="H78" t="str">
        <f t="shared" si="17"/>
        <v>hero.quellen.lotw=High Mage Quellen</v>
      </c>
      <c r="I78" t="str">
        <f t="shared" si="18"/>
        <v>hero.quellen.lotw=Haut Mage Quellen</v>
      </c>
      <c r="J78" t="str">
        <f t="shared" si="19"/>
        <v>hero.quellen.lotw.ability=</v>
      </c>
      <c r="K78" t="str">
        <f t="shared" si="20"/>
        <v>hero.quellen.lotwability=Au début de votre tour, vous pouvez choisir un autre héros à 3 cases ou moins de vous. Si celui-ci au au moins 1 pion Fatigue sur sa fiche, vous récupéréz 1 ∏. S'il a un  nombre de pion  Fatigue égal à son Endurance, vous récupérez 2 ∏.</v>
      </c>
      <c r="L78" t="str">
        <f t="shared" si="21"/>
        <v>hero.quellen.lotw.feat=</v>
      </c>
      <c r="M78" t="str">
        <f t="shared" si="22"/>
        <v>hero.quellen.lotw.feat=À utiliser au début de votre tour pour ajouter 4 à votre Endurance pendant le reste de ce tour. À la fin de votre tour, récupérez toute votre ∏.</v>
      </c>
    </row>
    <row r="79" spans="1:13" ht="15.75" x14ac:dyDescent="0.3">
      <c r="A79" s="6" t="s">
        <v>666</v>
      </c>
      <c r="B79" s="6" t="s">
        <v>101</v>
      </c>
      <c r="C79" s="6" t="s">
        <v>770</v>
      </c>
      <c r="D79" s="8"/>
      <c r="E79" s="8" t="s">
        <v>826</v>
      </c>
      <c r="F79" s="8"/>
      <c r="G79" s="8" t="s">
        <v>894</v>
      </c>
      <c r="H79" t="str">
        <f t="shared" si="17"/>
        <v>hero.reynhart.lotw=Reynhart the Worthy</v>
      </c>
      <c r="I79" t="str">
        <f t="shared" si="18"/>
        <v>hero.reynhart.lotw=Reynhart le Méritant</v>
      </c>
      <c r="J79" t="str">
        <f t="shared" si="19"/>
        <v>hero.reynhart.lotw.ability=</v>
      </c>
      <c r="K79" t="str">
        <f t="shared" si="20"/>
        <v>hero.reynhart.lotwability=Si vous obtenez un X sur un jet d'attaque, vous pouvez choisir de subir 1 ∏ pour relancer 1 dé d'attaque. Limité à 1 fois par attaque.</v>
      </c>
      <c r="L79" t="str">
        <f t="shared" si="21"/>
        <v>hero.reynhart.lotw.feat=</v>
      </c>
      <c r="M79" t="str">
        <f t="shared" si="22"/>
        <v>hero.reynhart.lotw.feat=À utiliser après avoir obtenu un X sur un jet d'attaque pour récupérer tous vos ∏ et relancer tout ou partie des dés de votre réserve d'attaque.</v>
      </c>
    </row>
    <row r="80" spans="1:13" ht="15.75" x14ac:dyDescent="0.3">
      <c r="A80" s="6" t="s">
        <v>667</v>
      </c>
      <c r="B80" s="6" t="s">
        <v>108</v>
      </c>
      <c r="C80" s="6" t="s">
        <v>771</v>
      </c>
      <c r="D80" s="8"/>
      <c r="E80" s="8"/>
      <c r="F80" s="8"/>
      <c r="G80" s="8" t="s">
        <v>895</v>
      </c>
      <c r="H80" t="str">
        <f t="shared" si="17"/>
        <v>hero.dezra.lor=Dezra the Vile</v>
      </c>
      <c r="I80" t="str">
        <f t="shared" si="18"/>
        <v>hero.dezra.lor=Dezra la Scandaleuse</v>
      </c>
      <c r="J80" t="str">
        <f t="shared" si="19"/>
        <v>hero.dezra.lor.ability=</v>
      </c>
      <c r="K80" t="str">
        <f t="shared" si="20"/>
        <v>hero.dezra.lorability=</v>
      </c>
      <c r="L80" t="str">
        <f t="shared" si="21"/>
        <v>hero.dezra.lor.feat=</v>
      </c>
      <c r="M80" t="str">
        <f t="shared" si="22"/>
        <v>hero.dezra.lor.feat=Use when the overlord chooses to activate a monster figure adjacent to you, before he performs any actions. All monsters adjacent to you are Immobilized.</v>
      </c>
    </row>
    <row r="81" spans="1:13" ht="15.75" x14ac:dyDescent="0.3">
      <c r="A81" s="6" t="s">
        <v>668</v>
      </c>
      <c r="B81" s="6" t="s">
        <v>106</v>
      </c>
      <c r="C81" s="6" t="s">
        <v>106</v>
      </c>
      <c r="D81" s="8"/>
      <c r="E81" s="8"/>
      <c r="F81" s="8"/>
      <c r="G81" s="8" t="s">
        <v>896</v>
      </c>
      <c r="H81" t="str">
        <f t="shared" si="17"/>
        <v>hero.logan.lor=Logan Lashley</v>
      </c>
      <c r="I81" t="str">
        <f t="shared" si="18"/>
        <v>hero.logan.lor=Logan Lashley</v>
      </c>
      <c r="J81" t="str">
        <f t="shared" si="19"/>
        <v>hero.logan.lor.ability=</v>
      </c>
      <c r="K81" t="str">
        <f t="shared" si="20"/>
        <v>hero.logan.lorability=</v>
      </c>
      <c r="L81" t="str">
        <f t="shared" si="21"/>
        <v>hero.logan.lor.feat=</v>
      </c>
      <c r="M81" t="str">
        <f t="shared" si="22"/>
        <v>hero.logan.lor.feat=Use after one of your attacks deals at least 1 Heart (after rolling defense dice). You may move up to your Speed and perform an attack. This does not require an action and the attack may be performed before, after, or during this movement.</v>
      </c>
    </row>
    <row r="82" spans="1:13" ht="15.75" x14ac:dyDescent="0.3">
      <c r="A82" s="6" t="s">
        <v>669</v>
      </c>
      <c r="B82" s="6" t="s">
        <v>105</v>
      </c>
      <c r="C82" s="6" t="s">
        <v>772</v>
      </c>
      <c r="D82" s="8"/>
      <c r="E82" s="8"/>
      <c r="F82" s="8"/>
      <c r="G82" s="8" t="s">
        <v>897</v>
      </c>
      <c r="H82" t="str">
        <f t="shared" si="17"/>
        <v>hero.durik.lor=Pathfinder Durik</v>
      </c>
      <c r="I82" t="str">
        <f t="shared" si="18"/>
        <v>hero.durik.lor=Durik l'Eclaireur</v>
      </c>
      <c r="J82" t="str">
        <f t="shared" si="19"/>
        <v>hero.durik.lor.ability=</v>
      </c>
      <c r="K82" t="str">
        <f t="shared" si="20"/>
        <v>hero.durik.lorability=</v>
      </c>
      <c r="L82" t="str">
        <f t="shared" si="21"/>
        <v>hero.durik.lor.feat=</v>
      </c>
      <c r="M82" t="str">
        <f t="shared" si="22"/>
        <v>hero.durik.lor.feat=Use when you move out of a space containing a monster to immediately perform an attack targeting that monster. This attack does not require an action and gains Surge: Pierce 3</v>
      </c>
    </row>
    <row r="83" spans="1:13" ht="15.75" x14ac:dyDescent="0.3">
      <c r="A83" s="6" t="s">
        <v>670</v>
      </c>
      <c r="B83" s="6" t="s">
        <v>107</v>
      </c>
      <c r="C83" s="6" t="s">
        <v>773</v>
      </c>
      <c r="D83" s="8"/>
      <c r="E83" s="8"/>
      <c r="F83" s="8"/>
      <c r="G83" s="8" t="s">
        <v>898</v>
      </c>
      <c r="H83" t="str">
        <f t="shared" si="17"/>
        <v>hero.ulma.lor=Ulma Grimstone</v>
      </c>
      <c r="I83" t="str">
        <f t="shared" si="18"/>
        <v>hero.ulma.lor=Ulma Tristepierre</v>
      </c>
      <c r="J83" t="str">
        <f t="shared" si="19"/>
        <v>hero.ulma.lor.ability=</v>
      </c>
      <c r="K83" t="str">
        <f t="shared" si="20"/>
        <v>hero.ulma.lorability=</v>
      </c>
      <c r="L83" t="str">
        <f t="shared" si="21"/>
        <v>hero.ulma.lor.feat=</v>
      </c>
      <c r="M83" t="str">
        <f t="shared" si="22"/>
        <v>hero.ulma.lor.feat=Use during your turn to flip one of your facedown Potion Search cards faceup. In addition, each hero adjacent to you may also flip one of their facedown Potion Search cards faceup.</v>
      </c>
    </row>
    <row r="84" spans="1:13" ht="15.75" x14ac:dyDescent="0.3">
      <c r="A84" s="6" t="s">
        <v>671</v>
      </c>
      <c r="B84" s="6" t="s">
        <v>114</v>
      </c>
      <c r="C84" s="6" t="s">
        <v>774</v>
      </c>
      <c r="D84" s="8"/>
      <c r="E84" s="8"/>
      <c r="F84" s="8"/>
      <c r="G84" s="8" t="s">
        <v>899</v>
      </c>
      <c r="H84" t="str">
        <f t="shared" si="17"/>
        <v>hero.augur.tt=Augur Grison</v>
      </c>
      <c r="I84" t="str">
        <f t="shared" si="18"/>
        <v>hero.augur.tt=Augur Grisom</v>
      </c>
      <c r="J84" t="str">
        <f t="shared" si="19"/>
        <v>hero.augur.tt.ability=</v>
      </c>
      <c r="K84" t="str">
        <f t="shared" si="20"/>
        <v>hero.augur.ttability=</v>
      </c>
      <c r="L84" t="str">
        <f t="shared" si="21"/>
        <v>hero.augur.tt.feat=</v>
      </c>
      <c r="M84" t="str">
        <f t="shared" si="22"/>
        <v xml:space="preserve">hero.augur.tt.feat=Use during your turn. Each hero in your line of sight recovers 2 Heart and 2 Fatigue. </v>
      </c>
    </row>
    <row r="85" spans="1:13" ht="15.75" x14ac:dyDescent="0.3">
      <c r="A85" s="6" t="s">
        <v>672</v>
      </c>
      <c r="B85" s="6" t="s">
        <v>113</v>
      </c>
      <c r="C85" s="6" t="s">
        <v>775</v>
      </c>
      <c r="D85" s="8"/>
      <c r="E85" s="8"/>
      <c r="F85" s="8"/>
      <c r="G85" s="8" t="s">
        <v>900</v>
      </c>
      <c r="H85" t="str">
        <f t="shared" si="17"/>
        <v>hero.roganna.tt=Roganna the Shade</v>
      </c>
      <c r="I85" t="str">
        <f t="shared" si="18"/>
        <v>hero.roganna.tt=Roganna l'Ombre</v>
      </c>
      <c r="J85" t="str">
        <f t="shared" si="19"/>
        <v>hero.roganna.tt.ability=</v>
      </c>
      <c r="K85" t="str">
        <f t="shared" si="20"/>
        <v>hero.roganna.ttability=</v>
      </c>
      <c r="L85" t="str">
        <f t="shared" si="21"/>
        <v>hero.roganna.tt.feat=</v>
      </c>
      <c r="M85" t="str">
        <f t="shared" si="22"/>
        <v xml:space="preserve">hero.roganna.tt.feat=Use at the end of your turn. Until the start of your next turn, each hero within 3 spaces of you may only be targeted by an attack if the attacking monster is adjacent to the targeted hero. </v>
      </c>
    </row>
    <row r="86" spans="1:13" ht="15.75" x14ac:dyDescent="0.3">
      <c r="A86" s="6" t="s">
        <v>673</v>
      </c>
      <c r="B86" s="6" t="s">
        <v>115</v>
      </c>
      <c r="C86" s="6" t="s">
        <v>814</v>
      </c>
      <c r="D86" s="8"/>
      <c r="E86" s="8"/>
      <c r="F86" s="8"/>
      <c r="G86" s="8" t="s">
        <v>901</v>
      </c>
      <c r="H86" t="str">
        <f t="shared" si="17"/>
        <v>hero.orkell.son=Orkell the Swift</v>
      </c>
      <c r="I86" t="str">
        <f t="shared" si="18"/>
        <v>hero.orkell.son=Orkell le Vif</v>
      </c>
      <c r="J86" t="str">
        <f t="shared" si="19"/>
        <v>hero.orkell.son.ability=</v>
      </c>
      <c r="K86" t="str">
        <f t="shared" si="20"/>
        <v>hero.orkell.sonability=</v>
      </c>
      <c r="L86" t="str">
        <f t="shared" si="21"/>
        <v>hero.orkell.son.feat=</v>
      </c>
      <c r="M86" t="str">
        <f t="shared" si="22"/>
        <v>hero.orkell.son.feat=Use during your turn, while you are knocked out, to perform a stand up action. Then, you may either recover all Heart or move each monster adjacent to your figure 1 space. You can still perform 2 actions this turn.</v>
      </c>
    </row>
    <row r="87" spans="1:13" ht="15.75" x14ac:dyDescent="0.3">
      <c r="A87" s="6" t="s">
        <v>674</v>
      </c>
      <c r="B87" s="6" t="s">
        <v>117</v>
      </c>
      <c r="C87" s="6" t="s">
        <v>816</v>
      </c>
      <c r="D87" s="8"/>
      <c r="E87" s="8" t="s">
        <v>883</v>
      </c>
      <c r="F87" s="8"/>
      <c r="G87" s="8" t="s">
        <v>902</v>
      </c>
      <c r="H87" t="str">
        <f t="shared" si="17"/>
        <v>hero.ravaella.son=Ravaella Lightfoot</v>
      </c>
      <c r="I87" t="str">
        <f t="shared" si="18"/>
        <v>hero.ravaella.son=Ravaella Piedléger</v>
      </c>
      <c r="J87" t="str">
        <f t="shared" si="19"/>
        <v>hero.ravaella.son.ability=</v>
      </c>
      <c r="K87" t="str">
        <f t="shared" si="20"/>
        <v>hero.ravaella.sonability=Si vous obtenez 1 ou plusieurs faces vierges en lançant les dés de défense, ajoutez 1 ≤ à votre résultat de défense.</v>
      </c>
      <c r="L87" t="str">
        <f t="shared" si="21"/>
        <v>hero.ravaella.son.feat=</v>
      </c>
      <c r="M87" t="str">
        <f t="shared" si="22"/>
        <v xml:space="preserve">hero.ravaella.son.feat=Use when you are attacked, after you roll defense dice, to test Knowledge and Awareness. For each test you pass, add 3 Shield to your defense results. </v>
      </c>
    </row>
    <row r="88" spans="1:13" ht="15.75" x14ac:dyDescent="0.3">
      <c r="A88" s="6" t="s">
        <v>675</v>
      </c>
      <c r="B88" s="6" t="s">
        <v>118</v>
      </c>
      <c r="C88" s="6" t="s">
        <v>118</v>
      </c>
      <c r="D88" s="8"/>
      <c r="E88" s="8"/>
      <c r="F88" s="8"/>
      <c r="G88" s="8" t="s">
        <v>903</v>
      </c>
      <c r="H88" t="str">
        <f t="shared" si="17"/>
        <v>hero.rendiel.son=Rendiel</v>
      </c>
      <c r="I88" t="str">
        <f t="shared" si="18"/>
        <v>hero.rendiel.son=Rendiel</v>
      </c>
      <c r="J88" t="str">
        <f t="shared" si="19"/>
        <v>hero.rendiel.son.ability=</v>
      </c>
      <c r="K88" t="str">
        <f t="shared" si="20"/>
        <v>hero.rendiel.sonability=</v>
      </c>
      <c r="L88" t="str">
        <f t="shared" si="21"/>
        <v>hero.rendiel.son.feat=</v>
      </c>
      <c r="M88" t="str">
        <f t="shared" si="22"/>
        <v xml:space="preserve">hero.rendiel.son.feat=Action: Revive an adjacent, knocked-out hero. Instead of rolling 2 red power dice, that hero recovers all Heart and Fatigue. </v>
      </c>
    </row>
    <row r="89" spans="1:13" ht="15.75" x14ac:dyDescent="0.3">
      <c r="A89" s="6" t="s">
        <v>676</v>
      </c>
      <c r="B89" s="6" t="s">
        <v>116</v>
      </c>
      <c r="C89" s="6" t="s">
        <v>815</v>
      </c>
      <c r="D89" s="8"/>
      <c r="E89" s="9" t="s">
        <v>884</v>
      </c>
      <c r="F89" s="8"/>
      <c r="G89" s="8" t="s">
        <v>904</v>
      </c>
      <c r="H89" t="str">
        <f t="shared" si="17"/>
        <v>hero.tinashi.son=Tinashi the Wanderer</v>
      </c>
      <c r="I89" t="str">
        <f t="shared" si="18"/>
        <v>hero.tinashi.son=Tinashi la Voyageuse</v>
      </c>
      <c r="J89" t="str">
        <f t="shared" si="19"/>
        <v>hero.tinashi.son.ability=</v>
      </c>
      <c r="K89" t="str">
        <f t="shared" si="20"/>
        <v>hero.tinashi.sonability=Chaque fois que vous réussissez à vaincre un monstre, vous récupérez 1 ∏.</v>
      </c>
      <c r="L89" t="str">
        <f t="shared" si="21"/>
        <v>hero.tinashi.son.feat=</v>
      </c>
      <c r="M89" t="str">
        <f t="shared" si="22"/>
        <v>hero.tinashi.son.feat=Use during your turn to choose an empty space within 3 spaces of your figure. Remove your figure from the map and place it in the chosen space.</v>
      </c>
    </row>
    <row r="90" spans="1:13" ht="15.75" x14ac:dyDescent="0.3">
      <c r="A90" s="6" t="s">
        <v>677</v>
      </c>
      <c r="B90" s="6" t="s">
        <v>119</v>
      </c>
      <c r="C90" s="6" t="s">
        <v>812</v>
      </c>
      <c r="D90" s="8"/>
      <c r="E90" s="8"/>
      <c r="F90" s="8"/>
      <c r="G90" s="8" t="s">
        <v>905</v>
      </c>
      <c r="H90" t="str">
        <f t="shared" si="17"/>
        <v>hero.alys.mor=Alys Raine</v>
      </c>
      <c r="I90" t="str">
        <f t="shared" si="18"/>
        <v>hero.alys.mor=Alys Bruyne</v>
      </c>
      <c r="J90" t="str">
        <f t="shared" si="19"/>
        <v>hero.alys.mor.ability=</v>
      </c>
      <c r="K90" t="str">
        <f t="shared" si="20"/>
        <v>hero.alys.morability=</v>
      </c>
      <c r="L90" t="str">
        <f t="shared" si="21"/>
        <v>hero.alys.mor.feat=</v>
      </c>
      <c r="M90" t="str">
        <f t="shared" si="22"/>
        <v>hero.alys.mor.feat=Use during a player's turn to refresh all exhausted cards in your play area and recover 2 Fatigue.</v>
      </c>
    </row>
    <row r="91" spans="1:13" ht="15.75" x14ac:dyDescent="0.3">
      <c r="A91" s="6" t="s">
        <v>678</v>
      </c>
      <c r="B91" s="6" t="s">
        <v>120</v>
      </c>
      <c r="C91" s="6" t="s">
        <v>813</v>
      </c>
      <c r="D91" s="8"/>
      <c r="E91" s="8"/>
      <c r="F91" s="8"/>
      <c r="G91" s="8" t="s">
        <v>906</v>
      </c>
      <c r="H91" t="str">
        <f t="shared" si="17"/>
        <v>hero.thaiden.mor=Thaiden Mistpeak</v>
      </c>
      <c r="I91" t="str">
        <f t="shared" si="18"/>
        <v>hero.thaiden.mor=Thaiden Montbrume</v>
      </c>
      <c r="J91" t="str">
        <f t="shared" si="19"/>
        <v>hero.thaiden.mor.ability=</v>
      </c>
      <c r="K91" t="str">
        <f t="shared" si="20"/>
        <v>hero.thaiden.morability=</v>
      </c>
      <c r="L91" t="str">
        <f t="shared" si="21"/>
        <v>hero.thaiden.mor.feat=</v>
      </c>
      <c r="M91" t="str">
        <f t="shared" si="22"/>
        <v>hero.thaiden.mor.feat=Use when a monster enters an empty space adjacent to you. The monster is Immobilized, and you immediately move up to 3 spaces.</v>
      </c>
    </row>
    <row r="92" spans="1:13" ht="15.75" x14ac:dyDescent="0.3">
      <c r="A92" s="6" t="s">
        <v>679</v>
      </c>
      <c r="B92" s="6" t="s">
        <v>130</v>
      </c>
      <c r="C92" s="6" t="s">
        <v>776</v>
      </c>
      <c r="D92" s="8"/>
      <c r="E92" s="8" t="s">
        <v>827</v>
      </c>
      <c r="F92" s="8"/>
      <c r="G92" s="8" t="s">
        <v>907</v>
      </c>
      <c r="H92" t="str">
        <f t="shared" si="17"/>
        <v>hero.mok.ooto=Elder Mok</v>
      </c>
      <c r="I92" t="str">
        <f t="shared" si="18"/>
        <v>hero.mok.ooto=Mok le Spirite</v>
      </c>
      <c r="J92" t="str">
        <f t="shared" si="19"/>
        <v>hero.mok.ooto.ability=</v>
      </c>
      <c r="K92" t="str">
        <f t="shared" si="20"/>
        <v>hero.mok.ootoability=Chaque fois qu'un  héros à 3 case ou moins de vous récupère au moins 1 ≥, vous vous soignez d'1 ≥. Chaque fois qu'un  héros à 3 case ou moins de vous récupère au moins 1 ∏, vous vous soignez d'1 ∏.</v>
      </c>
      <c r="L92" t="str">
        <f t="shared" si="21"/>
        <v>hero.mok.ooto.feat=</v>
      </c>
      <c r="M92" t="str">
        <f t="shared" si="22"/>
        <v>hero.mok.ooto.feat=À utiliser au début de votre tour pour regarder la main de cartes Seigneur du Mal du Seigneur du Mal. Défaussez 1 carte de votre choix.</v>
      </c>
    </row>
    <row r="93" spans="1:13" ht="15.75" x14ac:dyDescent="0.3">
      <c r="A93" s="6" t="s">
        <v>680</v>
      </c>
      <c r="B93" s="6" t="s">
        <v>129</v>
      </c>
      <c r="C93" s="6" t="s">
        <v>777</v>
      </c>
      <c r="D93" s="8"/>
      <c r="E93" s="8" t="s">
        <v>828</v>
      </c>
      <c r="F93" s="8"/>
      <c r="G93" s="8" t="s">
        <v>908</v>
      </c>
      <c r="H93" t="str">
        <f t="shared" si="17"/>
        <v>hero.laurel.ooto=Laurel of Bloodwood</v>
      </c>
      <c r="I93" t="str">
        <f t="shared" si="18"/>
        <v>hero.laurel.ooto=Laurel de Boisanglant</v>
      </c>
      <c r="J93" t="str">
        <f t="shared" si="19"/>
        <v>hero.laurel.ooto.ability=</v>
      </c>
      <c r="K93" t="str">
        <f t="shared" si="20"/>
        <v>hero.laurel.ootoability=Chaque fois que vous faites une attaque à distance et que le total de portée est plus que ce qui est nécessaire pour atteindre votre cible, infligez +1 ≥.</v>
      </c>
      <c r="L93" t="str">
        <f t="shared" si="21"/>
        <v>hero.laurel.ooto.feat=</v>
      </c>
      <c r="M93" t="str">
        <f t="shared" si="22"/>
        <v>hero.laurel.ooto.feat=∞ : faites une attaque avec une arme à distance, en ignorant la portée obtenue. Cette attaque ne peut pas rater à cause d'un X ou d'une portée insuffisante.</v>
      </c>
    </row>
    <row r="94" spans="1:13" ht="15.75" x14ac:dyDescent="0.3">
      <c r="A94" s="6" t="s">
        <v>681</v>
      </c>
      <c r="B94" s="6" t="s">
        <v>131</v>
      </c>
      <c r="C94" s="6" t="s">
        <v>131</v>
      </c>
      <c r="D94" s="8"/>
      <c r="E94" s="8" t="s">
        <v>829</v>
      </c>
      <c r="F94" s="8"/>
      <c r="G94" s="8" t="s">
        <v>909</v>
      </c>
      <c r="H94" t="str">
        <f t="shared" si="17"/>
        <v>hero.shiver.ooto=Shiver</v>
      </c>
      <c r="I94" t="str">
        <f t="shared" si="18"/>
        <v>hero.shiver.ooto=Shiver</v>
      </c>
      <c r="J94" t="str">
        <f t="shared" si="19"/>
        <v>hero.shiver.ooto.ability=</v>
      </c>
      <c r="K94" t="str">
        <f t="shared" si="20"/>
        <v>hero.shiver.ootoability=Les monstres doivent dépenser 1 point de mouvement supplémentaire pour entrer dans une case adjacente à vous.</v>
      </c>
      <c r="L94" t="str">
        <f t="shared" si="21"/>
        <v>hero.shiver.ooto.feat=</v>
      </c>
      <c r="M94" t="str">
        <f t="shared" si="22"/>
        <v>hero.shiver.ooto.feat=∞ : chaque personnage adjacent à vous est immobilisé.</v>
      </c>
    </row>
    <row r="95" spans="1:13" ht="15.75" x14ac:dyDescent="0.3">
      <c r="A95" s="6" t="s">
        <v>682</v>
      </c>
      <c r="B95" s="6" t="s">
        <v>128</v>
      </c>
      <c r="C95" s="6" t="s">
        <v>778</v>
      </c>
      <c r="D95" s="8"/>
      <c r="E95" s="8" t="s">
        <v>830</v>
      </c>
      <c r="F95" s="8"/>
      <c r="G95" s="8" t="s">
        <v>910</v>
      </c>
      <c r="H95" t="str">
        <f t="shared" si="17"/>
        <v>hero.trenloe.ooto=Trenloe the Strong</v>
      </c>
      <c r="I95" t="str">
        <f t="shared" si="18"/>
        <v>hero.trenloe.ooto=Trenloe le Puissant</v>
      </c>
      <c r="J95" t="str">
        <f t="shared" si="19"/>
        <v>hero.trenloe.ooto.ability=</v>
      </c>
      <c r="K95" t="str">
        <f t="shared" si="20"/>
        <v>hero.trenloe.ootoability=Chacune de vos attaques gagne : +1 ≥
À chaque fois que vous êtes touchés par une attaque, ajoutez 1 ≤ à votre jet de défense.</v>
      </c>
      <c r="L95" t="str">
        <f t="shared" si="21"/>
        <v>hero.trenloe.ooto.feat=</v>
      </c>
      <c r="M95" t="str">
        <f t="shared" si="22"/>
        <v>hero.trenloe.ooto.feat=À utiliser quand vous faites une action d'attaque. Avant que les dés ne soient lancés, choisissez et retirez 1 dé de défense de la réserve de défense de votre cible.</v>
      </c>
    </row>
    <row r="96" spans="1:13" ht="15.75" x14ac:dyDescent="0.3">
      <c r="A96" s="6" t="s">
        <v>683</v>
      </c>
      <c r="B96" s="6" t="s">
        <v>135</v>
      </c>
      <c r="C96" s="6" t="s">
        <v>779</v>
      </c>
      <c r="D96" s="8"/>
      <c r="E96" s="8" t="s">
        <v>831</v>
      </c>
      <c r="F96" s="8"/>
      <c r="G96" s="8" t="s">
        <v>911</v>
      </c>
      <c r="H96" t="str">
        <f t="shared" si="17"/>
        <v>hero.gherinn.cod=Brother Gherinn</v>
      </c>
      <c r="I96" t="str">
        <f t="shared" si="18"/>
        <v>hero.gherinn.cod=Frère Gherinn</v>
      </c>
      <c r="J96" t="str">
        <f t="shared" si="19"/>
        <v>hero.gherinn.cod.ability=</v>
      </c>
      <c r="K96" t="str">
        <f t="shared" si="20"/>
        <v>hero.gherinn.codability=Chaque fois que vous faites une attaque, avant de lancer les dés, vous pouvez subir 1 ≥ pour ajouter +1 ≥ aux résultats.</v>
      </c>
      <c r="L96" t="str">
        <f t="shared" si="21"/>
        <v>hero.gherinn.cod.feat=</v>
      </c>
      <c r="M96" t="str">
        <f t="shared" si="22"/>
        <v>hero.gherinn.cod.feat=À utiliser après avoir vaincu un monstre pour lancer 2 dés de pouvoir rouge. Vous ainsi que chaque héros à 3 cases ou moins soigne autant de ≥ que de ≥ obtenus aux dés.</v>
      </c>
    </row>
    <row r="97" spans="1:13" ht="15.75" x14ac:dyDescent="0.3">
      <c r="A97" s="6" t="s">
        <v>684</v>
      </c>
      <c r="B97" s="6" t="s">
        <v>132</v>
      </c>
      <c r="C97" s="6" t="s">
        <v>132</v>
      </c>
      <c r="D97" s="8"/>
      <c r="E97" s="8" t="s">
        <v>832</v>
      </c>
      <c r="F97" s="8"/>
      <c r="G97" s="8" t="s">
        <v>912</v>
      </c>
      <c r="H97" t="str">
        <f t="shared" si="17"/>
        <v>hero.corbin.cod=Corbin</v>
      </c>
      <c r="I97" t="str">
        <f t="shared" si="18"/>
        <v>hero.corbin.cod=Corbin</v>
      </c>
      <c r="J97" t="str">
        <f t="shared" si="19"/>
        <v>hero.corbin.cod.ability=</v>
      </c>
      <c r="K97" t="str">
        <f t="shared" si="20"/>
        <v>hero.corbin.codability=Chaque fois que vous subissez au moins 2 ≥, vous subissez 1 ≥ de moins.</v>
      </c>
      <c r="L97" t="str">
        <f t="shared" si="21"/>
        <v>hero.corbin.cod.feat=</v>
      </c>
      <c r="M97" t="str">
        <f t="shared" si="22"/>
        <v>hero.corbin.cod.feat=À utiliser quand vous êtes attaqué, avant de lancer les dés de défense. Au lieu de lancer les dés de défense, placez-les sur les faces de votre choix.</v>
      </c>
    </row>
    <row r="98" spans="1:13" ht="15.75" x14ac:dyDescent="0.3">
      <c r="A98" s="6" t="s">
        <v>685</v>
      </c>
      <c r="B98" s="6" t="s">
        <v>134</v>
      </c>
      <c r="C98" s="6" t="s">
        <v>780</v>
      </c>
      <c r="D98" s="8"/>
      <c r="E98" s="8" t="s">
        <v>833</v>
      </c>
      <c r="F98" s="8"/>
      <c r="G98" s="8" t="s">
        <v>913</v>
      </c>
      <c r="H98" t="str">
        <f t="shared" si="17"/>
        <v>hero.jaes.cod=Jaes the Exile</v>
      </c>
      <c r="I98" t="str">
        <f t="shared" si="18"/>
        <v>hero.jaes.cod=Jaes l'Exilé</v>
      </c>
      <c r="J98" t="str">
        <f t="shared" si="19"/>
        <v>hero.jaes.cod.ability=</v>
      </c>
      <c r="K98" t="str">
        <f t="shared" si="20"/>
        <v>hero.jaes.codability=Vous pouvez toujours vous équiper de runes, quelles que soient les limitations de votre armure. Vous gagnez +1 en Endurance par rune dont vous êtes équipé.</v>
      </c>
      <c r="L98" t="str">
        <f t="shared" si="21"/>
        <v>hero.jaes.cod.feat=</v>
      </c>
      <c r="M98" t="str">
        <f t="shared" si="22"/>
        <v>hero.jaes.cod.feat=∞ : faites une attaque avec une arme magique. Cette attaque gagne Transpercer 3.</v>
      </c>
    </row>
    <row r="99" spans="1:13" ht="15.75" x14ac:dyDescent="0.3">
      <c r="A99" s="6" t="s">
        <v>686</v>
      </c>
      <c r="B99" s="6" t="s">
        <v>133</v>
      </c>
      <c r="C99" s="6" t="s">
        <v>133</v>
      </c>
      <c r="D99" s="8"/>
      <c r="E99" s="8" t="s">
        <v>834</v>
      </c>
      <c r="F99" s="8"/>
      <c r="G99" s="8" t="s">
        <v>914</v>
      </c>
      <c r="H99" t="str">
        <f t="shared" si="17"/>
        <v>hero.lindel.cod=Lindel</v>
      </c>
      <c r="I99" t="str">
        <f t="shared" si="18"/>
        <v>hero.lindel.cod=Lindel</v>
      </c>
      <c r="J99" t="str">
        <f t="shared" si="19"/>
        <v>hero.lindel.cod.ability=</v>
      </c>
      <c r="K99" t="str">
        <f t="shared" si="20"/>
        <v>hero.lindel.codability=Quand vous faites un test d'attribut, vous lancez 2 dés de défense gris au lieu d'un dé de défense gris et d'un dés de défense noir.</v>
      </c>
      <c r="L99" t="str">
        <f t="shared" si="21"/>
        <v>hero.lindel.cod.feat=</v>
      </c>
      <c r="M99" t="str">
        <f t="shared" si="22"/>
        <v>hero.lindel.cod.feat=∞ : faites une attaque. Plutôt que lancer le dé d'attaque, placez-le sur la face de votre choix. Lancez le reste de vos dés normalement.</v>
      </c>
    </row>
    <row r="100" spans="1:13" ht="15.75" x14ac:dyDescent="0.3">
      <c r="A100" s="6" t="s">
        <v>687</v>
      </c>
      <c r="B100" s="6" t="s">
        <v>136</v>
      </c>
      <c r="C100" s="6" t="s">
        <v>781</v>
      </c>
      <c r="D100" s="8"/>
      <c r="E100" s="8" t="s">
        <v>835</v>
      </c>
      <c r="F100" s="8"/>
      <c r="G100" s="8" t="s">
        <v>915</v>
      </c>
      <c r="H100" t="str">
        <f t="shared" si="17"/>
        <v>hero.andira.cotf=Andira Runehand</v>
      </c>
      <c r="I100" t="str">
        <f t="shared" si="18"/>
        <v>hero.andira.cotf=Andira Main Runique</v>
      </c>
      <c r="J100" t="str">
        <f t="shared" si="19"/>
        <v>hero.andira.cotf.ability=</v>
      </c>
      <c r="K100" t="str">
        <f t="shared" si="20"/>
        <v xml:space="preserve">hero.andira.cotfability=Each time a hero within 3 spaces of you suffers 1 or more Heart from an attack, the figure that performed the attack suffers 1 Heart. </v>
      </c>
      <c r="L100" t="str">
        <f t="shared" si="21"/>
        <v>hero.andira.cotf.feat=</v>
      </c>
      <c r="M100" t="str">
        <f t="shared" si="22"/>
        <v xml:space="preserve">hero.andira.cotf.feat=Action: Choose 1 hero within 3 spaces of you. Then, perform an attack that targets a monster within 3 spaces of you. The chosen hero recovers Heart equal to twice the amount of Heart the target monster suffers from this attack. </v>
      </c>
    </row>
    <row r="101" spans="1:13" ht="15.75" x14ac:dyDescent="0.3">
      <c r="A101" s="6" t="s">
        <v>688</v>
      </c>
      <c r="B101" s="6" t="s">
        <v>137</v>
      </c>
      <c r="C101" s="6" t="s">
        <v>137</v>
      </c>
      <c r="D101" s="8"/>
      <c r="E101" s="8" t="s">
        <v>836</v>
      </c>
      <c r="F101" s="8"/>
      <c r="G101" s="8" t="s">
        <v>916</v>
      </c>
      <c r="H101" t="str">
        <f t="shared" si="17"/>
        <v>hero.astarra.cotf=Astarra</v>
      </c>
      <c r="I101" t="str">
        <f t="shared" si="18"/>
        <v>hero.astarra.cotf=Astarra</v>
      </c>
      <c r="J101" t="str">
        <f t="shared" si="19"/>
        <v>hero.astarra.cotf.ability=</v>
      </c>
      <c r="K101" t="str">
        <f t="shared" si="20"/>
        <v>hero.astarra.cotfability=Once per round, you may spend 1 movement point to remove your figure from the map and place it in an empty space adjacent to 1 hero who is within 3 spaces of you.</v>
      </c>
      <c r="L101" t="str">
        <f t="shared" si="21"/>
        <v>hero.astarra.cotf.feat=</v>
      </c>
      <c r="M101" t="str">
        <f t="shared" si="22"/>
        <v>hero.astarra.cotf.feat=Use at the start of your turn to move each other figure within 3 spaces of you 1 space.</v>
      </c>
    </row>
    <row r="102" spans="1:13" ht="15.75" x14ac:dyDescent="0.3">
      <c r="A102" s="6" t="s">
        <v>689</v>
      </c>
      <c r="B102" s="6" t="s">
        <v>138</v>
      </c>
      <c r="C102" s="6" t="s">
        <v>138</v>
      </c>
      <c r="D102" s="8"/>
      <c r="E102" s="8" t="s">
        <v>837</v>
      </c>
      <c r="F102" s="8"/>
      <c r="G102" s="8" t="s">
        <v>917</v>
      </c>
      <c r="H102" t="str">
        <f t="shared" si="17"/>
        <v>hero.tahlia.cotf=Tahlia</v>
      </c>
      <c r="I102" t="str">
        <f t="shared" si="18"/>
        <v>hero.tahlia.cotf=Tahlia</v>
      </c>
      <c r="J102" t="str">
        <f t="shared" si="19"/>
        <v>hero.tahlia.cotf.ability=</v>
      </c>
      <c r="K102" t="str">
        <f t="shared" si="20"/>
        <v>hero.tahlia.cotfability=Après avoir vaincu un monstre, vous recevez 2 points de mouvement.</v>
      </c>
      <c r="L102" t="str">
        <f t="shared" si="21"/>
        <v>hero.tahlia.cotf.feat=</v>
      </c>
      <c r="M102" t="str">
        <f t="shared" si="22"/>
        <v>hero.tahlia.cotf.feat=Use when a monster starts its activation or moves into a space adjacent to you. Immediately perform an attack that targets that monster. After the attack is resolved, the monster's activation resumes.</v>
      </c>
    </row>
    <row r="103" spans="1:13" ht="15.75" x14ac:dyDescent="0.3">
      <c r="A103" s="6" t="s">
        <v>690</v>
      </c>
      <c r="B103" s="6" t="s">
        <v>139</v>
      </c>
      <c r="C103" s="6" t="s">
        <v>139</v>
      </c>
      <c r="D103" s="8"/>
      <c r="E103" s="8" t="s">
        <v>838</v>
      </c>
      <c r="F103" s="8"/>
      <c r="G103" s="8" t="s">
        <v>918</v>
      </c>
      <c r="H103" t="str">
        <f t="shared" si="17"/>
        <v>hero.thetherys.cotf=Thetherys</v>
      </c>
      <c r="I103" t="str">
        <f t="shared" si="18"/>
        <v>hero.thetherys.cotf=Thetherys</v>
      </c>
      <c r="J103" t="str">
        <f t="shared" si="19"/>
        <v>hero.thetherys.cotf.ability=</v>
      </c>
      <c r="K103" t="str">
        <f t="shared" si="20"/>
        <v xml:space="preserve">hero.thetherys.cotfability=Each time you perform an attack, you may roll your attack dice before you declare the target. If any attack dice are added after you declare the target, roll those dice during the Roll Dice step. </v>
      </c>
      <c r="L103" t="str">
        <f t="shared" si="21"/>
        <v>hero.thetherys.cotf.feat=</v>
      </c>
      <c r="M103" t="str">
        <f t="shared" si="22"/>
        <v xml:space="preserve">hero.thetherys.cotf.feat=Use after rolling your attack dice to choose 2 additional valid targets for that attack. Each target rolls defense dice separately. </v>
      </c>
    </row>
    <row r="104" spans="1:13" ht="15.75" x14ac:dyDescent="0.3">
      <c r="A104" s="6" t="s">
        <v>691</v>
      </c>
      <c r="B104" s="6" t="s">
        <v>140</v>
      </c>
      <c r="C104" s="6" t="s">
        <v>782</v>
      </c>
      <c r="D104" s="8"/>
      <c r="E104" s="8" t="s">
        <v>839</v>
      </c>
      <c r="F104" s="8"/>
      <c r="G104" s="8" t="s">
        <v>919</v>
      </c>
      <c r="H104" t="str">
        <f t="shared" si="17"/>
        <v>hero.hauwthorne.god=Lord Hauwthorne</v>
      </c>
      <c r="I104" t="str">
        <f t="shared" si="18"/>
        <v>hero.hauwthorne.god=Lord Hawthorne</v>
      </c>
      <c r="J104" t="str">
        <f t="shared" si="19"/>
        <v>hero.hauwthorne.god.ability=</v>
      </c>
      <c r="K104" t="str">
        <f t="shared" si="20"/>
        <v>hero.hauwthorne.godability=Each time you perform an attack with a Melee weapon, that attacks gains Reach.</v>
      </c>
      <c r="L104" t="str">
        <f t="shared" si="21"/>
        <v>hero.hauwthorne.god.feat=</v>
      </c>
      <c r="M104" t="str">
        <f t="shared" si="22"/>
        <v>hero.hauwthorne.god.feat=∞ : effectuez une attaque, puis vous pouvez vous déplacer jusqu'à deux cases et effectuer une autre attaque contre une cible différente.</v>
      </c>
    </row>
    <row r="105" spans="1:13" ht="15.75" x14ac:dyDescent="0.3">
      <c r="A105" s="6" t="s">
        <v>692</v>
      </c>
      <c r="B105" s="6" t="s">
        <v>141</v>
      </c>
      <c r="C105" s="6" t="s">
        <v>141</v>
      </c>
      <c r="D105" s="8"/>
      <c r="E105" s="8" t="s">
        <v>840</v>
      </c>
      <c r="F105" s="8"/>
      <c r="G105" s="8" t="s">
        <v>920</v>
      </c>
      <c r="H105" t="str">
        <f t="shared" si="17"/>
        <v>hero.mordrog.god=Mordrog</v>
      </c>
      <c r="I105" t="str">
        <f t="shared" si="18"/>
        <v>hero.mordrog.god=Mordrog</v>
      </c>
      <c r="J105" t="str">
        <f t="shared" si="19"/>
        <v>hero.mordrog.god.ability=</v>
      </c>
      <c r="K105" t="str">
        <f t="shared" si="20"/>
        <v>hero.mordrog.godability=Each time you suffer 1 or more Heart, you may recover 1 Fatigue.</v>
      </c>
      <c r="L105" t="str">
        <f t="shared" si="21"/>
        <v>hero.mordrog.god.feat=</v>
      </c>
      <c r="M105" t="str">
        <f t="shared" si="22"/>
        <v xml:space="preserve">hero.mordrog.god.feat=Use after you perform an attack that does not defeat a target. Perform an additional attack, using the same target. This attack adds 1 Surge to the results. </v>
      </c>
    </row>
    <row r="106" spans="1:13" ht="15.75" x14ac:dyDescent="0.3">
      <c r="A106" s="6" t="s">
        <v>693</v>
      </c>
      <c r="B106" s="6" t="s">
        <v>142</v>
      </c>
      <c r="C106" s="6" t="s">
        <v>142</v>
      </c>
      <c r="D106" s="8"/>
      <c r="E106" s="8" t="s">
        <v>841</v>
      </c>
      <c r="F106" s="8"/>
      <c r="G106" s="8" t="s">
        <v>921</v>
      </c>
      <c r="H106" t="str">
        <f t="shared" si="17"/>
        <v>hero.sahla.god=Sahla</v>
      </c>
      <c r="I106" t="str">
        <f t="shared" si="18"/>
        <v>hero.sahla.god=Sahla</v>
      </c>
      <c r="J106" t="str">
        <f t="shared" si="19"/>
        <v>hero.sahla.god.ability=</v>
      </c>
      <c r="K106" t="str">
        <f t="shared" si="20"/>
        <v xml:space="preserve">hero.sahla.godability=At the start of your turn, you may test Willpower. If you pass, discard 1 condition from 1 figure within 3 spaces of you. Then, choose 1 figure within 3 spaces of you to gain that condition. </v>
      </c>
      <c r="L106" t="str">
        <f t="shared" si="21"/>
        <v>hero.sahla.god.feat=</v>
      </c>
      <c r="M106" t="str">
        <f t="shared" si="22"/>
        <v>hero.sahla.god.feat=À utiliser au début de votre tour. Choisissezun héros dans votre ligne de vue. Jusqu'aà la fin de votre tour, vous pouvez utiliser 1 des compétences de ce héros comme si c'était la vôtre.</v>
      </c>
    </row>
    <row r="107" spans="1:13" ht="15.75" x14ac:dyDescent="0.3">
      <c r="A107" s="6" t="s">
        <v>694</v>
      </c>
      <c r="B107" s="6" t="s">
        <v>143</v>
      </c>
      <c r="C107" s="6" t="s">
        <v>143</v>
      </c>
      <c r="D107" s="8"/>
      <c r="E107" s="8" t="s">
        <v>842</v>
      </c>
      <c r="F107" s="8"/>
      <c r="G107" s="8" t="s">
        <v>922</v>
      </c>
      <c r="H107" t="str">
        <f t="shared" si="17"/>
        <v>hero.silhouette.god=Silhouette</v>
      </c>
      <c r="I107" t="str">
        <f t="shared" si="18"/>
        <v>hero.silhouette.god=Silhouette</v>
      </c>
      <c r="J107" t="str">
        <f t="shared" si="19"/>
        <v>hero.silhouette.god.ability=</v>
      </c>
      <c r="K107" t="str">
        <f t="shared" si="20"/>
        <v xml:space="preserve">hero.silhouette.godability= Each time you perform an attack and roll an X result, choose 1 monster adjacent to you. That monster suffers Heart equal to 1 plus the number of weapons you have equipped. </v>
      </c>
      <c r="L107" t="str">
        <f t="shared" si="21"/>
        <v>hero.silhouette.god.feat=</v>
      </c>
      <c r="M107" t="str">
        <f t="shared" si="22"/>
        <v xml:space="preserve">hero.silhouette.god.feat=Action: You may move double your Speed. During this movement, each time you enter a space that contains a search token, you may suffer 1 Fatigue to search that search token. </v>
      </c>
    </row>
    <row r="108" spans="1:13" ht="15.75" x14ac:dyDescent="0.3">
      <c r="A108" s="6" t="s">
        <v>695</v>
      </c>
      <c r="B108" s="6" t="s">
        <v>144</v>
      </c>
      <c r="C108" s="6" t="s">
        <v>144</v>
      </c>
      <c r="D108" s="8"/>
      <c r="E108" s="8" t="s">
        <v>843</v>
      </c>
      <c r="F108" s="8"/>
      <c r="G108" s="8" t="s">
        <v>923</v>
      </c>
      <c r="H108" t="str">
        <f t="shared" si="17"/>
        <v>hero.ispher.vod=Ispher</v>
      </c>
      <c r="I108" t="str">
        <f t="shared" si="18"/>
        <v>hero.ispher.vod=Ispher</v>
      </c>
      <c r="J108" t="str">
        <f t="shared" si="19"/>
        <v>hero.ispher.vod.ability=</v>
      </c>
      <c r="K108" t="str">
        <f t="shared" si="20"/>
        <v xml:space="preserve">hero.ispher.vodability=You cannot be Poisoned. At the start of your turn, recover 2 Heart. </v>
      </c>
      <c r="L108" t="str">
        <f t="shared" si="21"/>
        <v>hero.ispher.vod.feat=</v>
      </c>
      <c r="M108" t="str">
        <f t="shared" si="22"/>
        <v xml:space="preserve">hero.ispher.vod.feat=Action: Choose yourself or an adjacent hero. That hero recovers 8 Heart and discards all conditions. </v>
      </c>
    </row>
    <row r="109" spans="1:13" ht="15.75" x14ac:dyDescent="0.3">
      <c r="A109" s="6" t="s">
        <v>696</v>
      </c>
      <c r="B109" s="6" t="s">
        <v>145</v>
      </c>
      <c r="C109" s="6" t="s">
        <v>783</v>
      </c>
      <c r="D109" s="8"/>
      <c r="E109" s="8" t="s">
        <v>844</v>
      </c>
      <c r="F109" s="8"/>
      <c r="G109" s="8" t="s">
        <v>924</v>
      </c>
      <c r="H109" t="str">
        <f t="shared" si="17"/>
        <v>hero.thorn.vod=Master Thorn</v>
      </c>
      <c r="I109" t="str">
        <f t="shared" si="18"/>
        <v>hero.thorn.vod=Maître Thorn</v>
      </c>
      <c r="J109" t="str">
        <f t="shared" si="19"/>
        <v>hero.thorn.vod.ability=</v>
      </c>
      <c r="K109" t="str">
        <f t="shared" si="20"/>
        <v xml:space="preserve">hero.thorn.vodability=Each of your attacks gains:
Surge: After resolving this attack, you may choose an empty space within 2 spaces of you and place your figure in the chosen space. </v>
      </c>
      <c r="L109" t="str">
        <f t="shared" si="21"/>
        <v>hero.thorn.vod.feat=</v>
      </c>
      <c r="M109" t="str">
        <f t="shared" si="22"/>
        <v>hero.thorn.vod.feat=Use when you are affected by an attack and suffer 1 or more Heart. Reduce the amount of Heart by up to 5 and gain an equal amount of movement points.</v>
      </c>
    </row>
    <row r="110" spans="1:13" ht="15.75" x14ac:dyDescent="0.3">
      <c r="A110" s="6" t="s">
        <v>697</v>
      </c>
      <c r="B110" s="6" t="s">
        <v>146</v>
      </c>
      <c r="C110" s="6" t="s">
        <v>784</v>
      </c>
      <c r="D110" s="8"/>
      <c r="E110" s="8" t="s">
        <v>845</v>
      </c>
      <c r="F110" s="8"/>
      <c r="G110" s="8" t="s">
        <v>925</v>
      </c>
      <c r="H110" t="str">
        <f t="shared" si="17"/>
        <v>hero.nara.vod=Nara the Fang</v>
      </c>
      <c r="I110" t="str">
        <f t="shared" si="18"/>
        <v>hero.nara.vod=Nara le Crochet</v>
      </c>
      <c r="J110" t="str">
        <f t="shared" si="19"/>
        <v>hero.nara.vod.ability=</v>
      </c>
      <c r="K110" t="str">
        <f t="shared" si="20"/>
        <v xml:space="preserve">hero.nara.vodability=Once per round, after you defeat a monster with a Melee weapon, before removing its figure from the map, you may place your figure in any empty space adjacent to that monster. </v>
      </c>
      <c r="L110" t="str">
        <f t="shared" si="21"/>
        <v>hero.nara.vod.feat=</v>
      </c>
      <c r="M110" t="str">
        <f t="shared" si="22"/>
        <v xml:space="preserve">hero.nara.vod.feat=Action: Choose any empty space within 3 spaces of your figure. Remove your figure from the map and place it in the chosen space. Then perform an attack. This attack gains Pierce 2. </v>
      </c>
    </row>
    <row r="111" spans="1:13" ht="15.75" x14ac:dyDescent="0.3">
      <c r="A111" s="6" t="s">
        <v>698</v>
      </c>
      <c r="B111" s="6" t="s">
        <v>147</v>
      </c>
      <c r="C111" s="6" t="s">
        <v>147</v>
      </c>
      <c r="D111" s="8"/>
      <c r="E111" s="8" t="s">
        <v>846</v>
      </c>
      <c r="F111" s="8"/>
      <c r="G111" s="8" t="s">
        <v>926</v>
      </c>
      <c r="H111" t="str">
        <f t="shared" si="17"/>
        <v>hero.valadir.vod=Sir Valadir</v>
      </c>
      <c r="I111" t="str">
        <f t="shared" si="18"/>
        <v>hero.valadir.vod=Sir Valadir</v>
      </c>
      <c r="J111" t="str">
        <f t="shared" si="19"/>
        <v>hero.valadir.vod.ability=</v>
      </c>
      <c r="K111" t="str">
        <f t="shared" si="20"/>
        <v>hero.valadir.vodability=Une fois par tour, après avoir lancé les dés, vous pouvez subir 1 ∏ pour ajouter 1 ± à votre jet d'attaque.</v>
      </c>
      <c r="L111" t="str">
        <f t="shared" si="21"/>
        <v>hero.valadir.vod.feat=</v>
      </c>
      <c r="M111" t="str">
        <f t="shared" si="22"/>
        <v>hero.valadir.vod.feat=Action: Recover Fatigue up to your stamina. Then, perform an attack. This attack gains:
Surge: +3Heart
Surge: +3Heart</v>
      </c>
    </row>
    <row r="112" spans="1:13" ht="15.75" x14ac:dyDescent="0.3">
      <c r="A112" s="6" t="s">
        <v>699</v>
      </c>
      <c r="B112" s="6" t="s">
        <v>136</v>
      </c>
      <c r="C112" s="6" t="s">
        <v>781</v>
      </c>
      <c r="D112" s="8"/>
      <c r="E112" s="8" t="s">
        <v>847</v>
      </c>
      <c r="F112" s="8"/>
      <c r="G112" s="8" t="s">
        <v>927</v>
      </c>
      <c r="H112" t="str">
        <f t="shared" si="17"/>
        <v>hero.andira.dck=Andira Runehand</v>
      </c>
      <c r="I112" t="str">
        <f t="shared" si="18"/>
        <v>hero.andira.dck=Andira Main Runique</v>
      </c>
      <c r="J112" t="str">
        <f t="shared" si="19"/>
        <v>hero.andira.dck.ability=</v>
      </c>
      <c r="K112" t="str">
        <f t="shared" si="20"/>
        <v>hero.andira.dckability=Chaque fois que vous subissez au moins 1 ≥ d'un personnage adjacent, ce personnage subit 1 ≥.</v>
      </c>
      <c r="L112" t="str">
        <f t="shared" si="21"/>
        <v>hero.andira.dck.feat=</v>
      </c>
      <c r="M112" t="str">
        <f t="shared" si="22"/>
        <v>hero.andira.dck.feat=∞ : attaquez un monstre adjacent et choisissez soit, un héros à 3 cases ou moins de vous ou vous-même. Le héros choisi soigne autant de ≥ que vous avez ingfligé de ≥ lors de cette attaque.</v>
      </c>
    </row>
    <row r="113" spans="1:13" ht="15.75" x14ac:dyDescent="0.3">
      <c r="A113" s="6" t="s">
        <v>700</v>
      </c>
      <c r="B113" s="6" t="s">
        <v>137</v>
      </c>
      <c r="C113" s="6" t="s">
        <v>137</v>
      </c>
      <c r="D113" s="8"/>
      <c r="E113" s="8" t="s">
        <v>848</v>
      </c>
      <c r="F113" s="8"/>
      <c r="G113" s="8" t="s">
        <v>928</v>
      </c>
      <c r="H113" t="str">
        <f t="shared" si="17"/>
        <v>hero.astarra.dck=Astarra</v>
      </c>
      <c r="I113" t="str">
        <f t="shared" si="18"/>
        <v>hero.astarra.dck=Astarra</v>
      </c>
      <c r="J113" t="str">
        <f t="shared" si="19"/>
        <v>hero.astarra.dck.ability=</v>
      </c>
      <c r="K113" t="str">
        <f t="shared" si="20"/>
        <v>hero.astarra.dckability=Une fois par tour, vous pouvez dépenser 1  point de mouvement pour choisir un héros à 3 cases ou moins et vous déplacer sur une case vide adjacente à ce héros.</v>
      </c>
      <c r="L113" t="str">
        <f t="shared" si="21"/>
        <v>hero.astarra.dck.feat=</v>
      </c>
      <c r="M113" t="str">
        <f t="shared" si="22"/>
        <v>hero.astarra.dck.feat=À utiliser au début de votre tour pour déplacer chaque monstre adjacent à vous jusqu'à 2 cases dans n'importe quelle direction.</v>
      </c>
    </row>
    <row r="114" spans="1:13" ht="15.75" x14ac:dyDescent="0.3">
      <c r="A114" s="6" t="s">
        <v>701</v>
      </c>
      <c r="B114" s="6" t="s">
        <v>326</v>
      </c>
      <c r="C114" s="6" t="s">
        <v>785</v>
      </c>
      <c r="D114" s="8"/>
      <c r="E114" s="8" t="s">
        <v>849</v>
      </c>
      <c r="F114" s="8"/>
      <c r="G114" s="8" t="s">
        <v>929</v>
      </c>
      <c r="H114" t="str">
        <f t="shared" si="17"/>
        <v>hero.bogran.dck=Bogran the Shadow</v>
      </c>
      <c r="I114" t="str">
        <f t="shared" si="18"/>
        <v>hero.bogran.dck=Bogran l'Ombre</v>
      </c>
      <c r="J114" t="str">
        <f t="shared" si="19"/>
        <v>hero.bogran.dck.ability=</v>
      </c>
      <c r="K114" t="str">
        <f t="shared" si="20"/>
        <v>hero.bogran.dckability=Chaque fois que vous attaquez un monstre adjacent à un autre héros, votre attaque gagne +1 ≥.</v>
      </c>
      <c r="L114" t="str">
        <f t="shared" si="21"/>
        <v>hero.bogran.dck.feat=</v>
      </c>
      <c r="M114" t="str">
        <f t="shared" si="22"/>
        <v xml:space="preserve">hero.bogran.dck.feat=∞ : faites une attaque, puis placez un pion Héros dans votre case et retirez votre figurine du plateau Au début de votre prochain tour, remplacez ce pion par votre figurine. </v>
      </c>
    </row>
    <row r="115" spans="1:13" ht="15.75" x14ac:dyDescent="0.3">
      <c r="A115" s="6" t="s">
        <v>702</v>
      </c>
      <c r="B115" s="6" t="s">
        <v>130</v>
      </c>
      <c r="C115" s="6" t="s">
        <v>776</v>
      </c>
      <c r="D115" s="8"/>
      <c r="E115" s="8" t="s">
        <v>827</v>
      </c>
      <c r="F115" s="8"/>
      <c r="G115" s="8" t="s">
        <v>907</v>
      </c>
      <c r="H115" t="str">
        <f t="shared" si="17"/>
        <v>hero.mok.dck=Elder Mok</v>
      </c>
      <c r="I115" t="str">
        <f t="shared" si="18"/>
        <v>hero.mok.dck=Mok le Spirite</v>
      </c>
      <c r="J115" t="str">
        <f t="shared" si="19"/>
        <v>hero.mok.dck.ability=</v>
      </c>
      <c r="K115" t="str">
        <f t="shared" si="20"/>
        <v>hero.mok.dckability=Chaque fois qu'un  héros à 3 case ou moins de vous récupère au moins 1 ≥, vous vous soignez d'1 ≥. Chaque fois qu'un  héros à 3 case ou moins de vous récupère au moins 1 ∏, vous vous soignez d'1 ∏.</v>
      </c>
      <c r="L115" t="str">
        <f t="shared" si="21"/>
        <v>hero.mok.dck.feat=</v>
      </c>
      <c r="M115" t="str">
        <f t="shared" si="22"/>
        <v>hero.mok.dck.feat=À utiliser au début de votre tour pour regarder la main de cartes Seigneur du Mal du Seigneur du Mal. Défaussez 1 carte de votre choix.</v>
      </c>
    </row>
    <row r="116" spans="1:13" ht="15.75" x14ac:dyDescent="0.3">
      <c r="A116" s="6" t="s">
        <v>703</v>
      </c>
      <c r="B116" s="6" t="s">
        <v>327</v>
      </c>
      <c r="C116" s="6" t="s">
        <v>786</v>
      </c>
      <c r="D116" s="8"/>
      <c r="E116" s="8" t="s">
        <v>850</v>
      </c>
      <c r="F116" s="8"/>
      <c r="G116" s="8" t="s">
        <v>930</v>
      </c>
      <c r="H116" t="str">
        <f t="shared" si="17"/>
        <v>hero.ker.dck=Grey Ker</v>
      </c>
      <c r="I116" t="str">
        <f t="shared" si="18"/>
        <v>hero.ker.dck=Ker le Gris</v>
      </c>
      <c r="J116" t="str">
        <f t="shared" si="19"/>
        <v>hero.ker.dck.ability=</v>
      </c>
      <c r="K116" t="str">
        <f t="shared" si="20"/>
        <v>hero.ker.dckability=Si vous ne faites qu'une action durant votre tour, plus tard durant ce round vous pourrez effectuer un second tour, au cours duquel vous n'aurez qu'une action. Votre second tour doit se dérouler après le tour d'un héros et avant le tour du Seigneur du Mal.</v>
      </c>
      <c r="L116" t="str">
        <f t="shared" si="21"/>
        <v>hero.ker.dck.feat=</v>
      </c>
      <c r="M116" t="str">
        <f t="shared" si="22"/>
        <v>hero.ker.dck.feat=À utiliser au début de votre tour pour effectuer immédiatement une action gratuite. C'est en plus de vos deux actions de votre tour.</v>
      </c>
    </row>
    <row r="117" spans="1:13" ht="15.75" x14ac:dyDescent="0.3">
      <c r="A117" s="6" t="s">
        <v>704</v>
      </c>
      <c r="B117" s="6" t="s">
        <v>144</v>
      </c>
      <c r="C117" s="6" t="s">
        <v>144</v>
      </c>
      <c r="D117" s="8"/>
      <c r="E117" s="8" t="s">
        <v>851</v>
      </c>
      <c r="F117" s="8"/>
      <c r="G117" s="8" t="s">
        <v>931</v>
      </c>
      <c r="H117" t="str">
        <f t="shared" si="17"/>
        <v>hero.ispher.dck=Ispher</v>
      </c>
      <c r="I117" t="str">
        <f t="shared" si="18"/>
        <v>hero.ispher.dck=Ispher</v>
      </c>
      <c r="J117" t="str">
        <f t="shared" si="19"/>
        <v>hero.ispher.dck.ability=</v>
      </c>
      <c r="K117" t="str">
        <f t="shared" si="20"/>
        <v>hero.ispher.dckability=Vous ne pouvez pas être Empoisonné. Au début de votre tour, soignez 1 ≥.</v>
      </c>
      <c r="L117" t="str">
        <f t="shared" si="21"/>
        <v>hero.ispher.dck.feat=</v>
      </c>
      <c r="M117" t="str">
        <f t="shared" si="22"/>
        <v>hero.ispher.dck.feat=∞ : soignez tous vos ≥.</v>
      </c>
    </row>
    <row r="118" spans="1:13" ht="15.75" x14ac:dyDescent="0.3">
      <c r="A118" s="6" t="s">
        <v>705</v>
      </c>
      <c r="B118" s="6" t="s">
        <v>134</v>
      </c>
      <c r="C118" s="6" t="s">
        <v>780</v>
      </c>
      <c r="D118" s="8"/>
      <c r="E118" s="8" t="s">
        <v>833</v>
      </c>
      <c r="F118" s="8"/>
      <c r="G118" s="8" t="s">
        <v>913</v>
      </c>
      <c r="H118" t="str">
        <f t="shared" si="17"/>
        <v>hero.jaes.dck=Jaes the Exile</v>
      </c>
      <c r="I118" t="str">
        <f t="shared" si="18"/>
        <v>hero.jaes.dck=Jaes l'Exilé</v>
      </c>
      <c r="J118" t="str">
        <f t="shared" si="19"/>
        <v>hero.jaes.dck.ability=</v>
      </c>
      <c r="K118" t="str">
        <f t="shared" si="20"/>
        <v>hero.jaes.dckability=Vous pouvez toujours vous équiper de runes, quelles que soient les limitations de votre armure. Vous gagnez +1 en Endurance par rune dont vous êtes équipé.</v>
      </c>
      <c r="L118" t="str">
        <f t="shared" si="21"/>
        <v>hero.jaes.dck.feat=</v>
      </c>
      <c r="M118" t="str">
        <f t="shared" si="22"/>
        <v>hero.jaes.dck.feat=∞ : faites une attaque avec une arme magique. Cette attaque gagne Transpercer 3.</v>
      </c>
    </row>
    <row r="119" spans="1:13" ht="15.75" x14ac:dyDescent="0.3">
      <c r="A119" s="6" t="s">
        <v>706</v>
      </c>
      <c r="B119" s="6" t="s">
        <v>328</v>
      </c>
      <c r="C119" s="6" t="s">
        <v>787</v>
      </c>
      <c r="D119" s="8"/>
      <c r="E119" s="8" t="s">
        <v>852</v>
      </c>
      <c r="F119" s="8"/>
      <c r="G119" s="8" t="s">
        <v>932</v>
      </c>
      <c r="H119" t="str">
        <f t="shared" si="17"/>
        <v>hero.landrec.dck=Landrec the Wise</v>
      </c>
      <c r="I119" t="str">
        <f t="shared" si="18"/>
        <v>hero.landrec.dck=Landrec le Sage</v>
      </c>
      <c r="J119" t="str">
        <f t="shared" si="19"/>
        <v>hero.landrec.dck.ability=</v>
      </c>
      <c r="K119" t="str">
        <f t="shared" si="20"/>
        <v>hero.landrec.dckability=Chaque vois que vous attaquez et que vous n'obtenez pas au moins 1 ±, gagnez 1 ±.</v>
      </c>
      <c r="L119" t="str">
        <f t="shared" si="21"/>
        <v>hero.landrec.dck.feat=</v>
      </c>
      <c r="M119" t="str">
        <f t="shared" si="22"/>
        <v>hero.landrec.dck.feat=A utiliser quand vous faites une attaque, avant de lancer les dés. Cette attaque gagne :
±± : +5 ≥.</v>
      </c>
    </row>
    <row r="120" spans="1:13" ht="15.75" x14ac:dyDescent="0.3">
      <c r="A120" s="6" t="s">
        <v>707</v>
      </c>
      <c r="B120" s="6" t="s">
        <v>329</v>
      </c>
      <c r="C120" s="6" t="s">
        <v>329</v>
      </c>
      <c r="D120" s="8"/>
      <c r="E120" s="8" t="s">
        <v>853</v>
      </c>
      <c r="F120" s="8"/>
      <c r="G120" s="8" t="s">
        <v>933</v>
      </c>
      <c r="H120" t="str">
        <f t="shared" si="17"/>
        <v>hero.lyssa.dck=Lyssa</v>
      </c>
      <c r="I120" t="str">
        <f t="shared" si="18"/>
        <v>hero.lyssa.dck=Lyssa</v>
      </c>
      <c r="J120" t="str">
        <f t="shared" si="19"/>
        <v>hero.lyssa.dck.ability=</v>
      </c>
      <c r="K120" t="str">
        <f t="shared" si="20"/>
        <v>hero.lyssa.dckability=Chaque fois que vous êtes attaqué, vous pouvez relancer 1 de vos dés de défense. Vous devez conserver le nouveau résultat.</v>
      </c>
      <c r="L120" t="str">
        <f t="shared" si="21"/>
        <v>hero.lyssa.dck.feat=</v>
      </c>
      <c r="M120" t="str">
        <f t="shared" si="22"/>
        <v>hero.lyssa.dck.feat=À utiliser après une attaque contre vous n'ayant pas réussi à vous infliger au moins 1 ≥. Vous pouvez immédiatement vous déplacer de votre Citesse et effectuer une attaque.</v>
      </c>
    </row>
    <row r="121" spans="1:13" ht="15.75" x14ac:dyDescent="0.3">
      <c r="A121" s="6" t="s">
        <v>708</v>
      </c>
      <c r="B121" s="6" t="s">
        <v>330</v>
      </c>
      <c r="C121" s="6" t="s">
        <v>788</v>
      </c>
      <c r="D121" s="8"/>
      <c r="E121" s="8" t="s">
        <v>854</v>
      </c>
      <c r="F121" s="8"/>
      <c r="G121" s="8" t="s">
        <v>934</v>
      </c>
      <c r="H121" t="str">
        <f t="shared" si="17"/>
        <v>hero.carthos.dck=Mad Carthos</v>
      </c>
      <c r="I121" t="str">
        <f t="shared" si="18"/>
        <v>hero.carthos.dck=Carthos le Fou</v>
      </c>
      <c r="J121" t="str">
        <f t="shared" si="19"/>
        <v>hero.carthos.dck.ability=</v>
      </c>
      <c r="K121" t="str">
        <f t="shared" si="20"/>
        <v>hero.carthos.dckability=Une fois par tour, quand vous utilisez une compétence qui coûte 1 ∏, diminuez le coût à 0 ∏.</v>
      </c>
      <c r="L121" t="str">
        <f t="shared" si="21"/>
        <v>hero.carthos.dck.feat=</v>
      </c>
      <c r="M121" t="str">
        <f t="shared" si="22"/>
        <v>hero.carthos.dck.feat=∞ : faites une attaque avec une arme Magique. Cette attaque inflige +3 ≥.</v>
      </c>
    </row>
    <row r="122" spans="1:13" ht="15.75" x14ac:dyDescent="0.3">
      <c r="A122" s="6" t="s">
        <v>709</v>
      </c>
      <c r="B122" s="6" t="s">
        <v>141</v>
      </c>
      <c r="C122" s="6" t="s">
        <v>141</v>
      </c>
      <c r="D122" s="8"/>
      <c r="E122" s="8" t="s">
        <v>855</v>
      </c>
      <c r="F122" s="8"/>
      <c r="G122" s="8" t="s">
        <v>935</v>
      </c>
      <c r="H122" t="str">
        <f t="shared" si="17"/>
        <v>hero.mordrog.dck=Mordrog</v>
      </c>
      <c r="I122" t="str">
        <f t="shared" si="18"/>
        <v>hero.mordrog.dck=Mordrog</v>
      </c>
      <c r="J122" t="str">
        <f t="shared" si="19"/>
        <v>hero.mordrog.dck.ability=</v>
      </c>
      <c r="K122" t="str">
        <f t="shared" si="20"/>
        <v>hero.mordrog.dckability=Chaque fois que vous subissez des ≥, vous pouvez vous soigner d'1 ∏.</v>
      </c>
      <c r="L122" t="str">
        <f t="shared" si="21"/>
        <v>hero.mordrog.dck.feat=</v>
      </c>
      <c r="M122" t="str">
        <f t="shared" si="22"/>
        <v>hero.mordrog.dck.feat=∞ : effectuez une attaque. Si votre cible n'est pas vaincue par votre attaque, vous pouvez faire une seconde attaque contre cette cible.</v>
      </c>
    </row>
    <row r="123" spans="1:13" ht="15.75" x14ac:dyDescent="0.3">
      <c r="A123" s="6" t="s">
        <v>710</v>
      </c>
      <c r="B123" s="6" t="s">
        <v>331</v>
      </c>
      <c r="C123" s="6" t="s">
        <v>789</v>
      </c>
      <c r="D123" s="8"/>
      <c r="E123" s="8" t="s">
        <v>856</v>
      </c>
      <c r="F123" s="8"/>
      <c r="G123" s="8" t="s">
        <v>936</v>
      </c>
      <c r="H123" t="str">
        <f t="shared" si="17"/>
        <v>hero.onefist.dck=One Fist</v>
      </c>
      <c r="I123" t="str">
        <f t="shared" si="18"/>
        <v>hero.onefist.dck=Une Main</v>
      </c>
      <c r="J123" t="str">
        <f t="shared" si="19"/>
        <v>hero.onefist.dck.ability=</v>
      </c>
      <c r="K123" t="str">
        <f t="shared" si="20"/>
        <v>hero.onefist.dckability=Vous ne pouvez être équippé de plus d'un symbole main. À chacun de vos tours, vous pouvez effectuer une attaque de corps à corps gratuite en utilisant 1 dé d'attaque bleu et 1 dé de pouvoir jaune (cela ne coûte pas d'action).</v>
      </c>
      <c r="L123" t="str">
        <f t="shared" si="21"/>
        <v>hero.onefist.dck.feat=</v>
      </c>
      <c r="M123" t="str">
        <f t="shared" si="22"/>
        <v>hero.onefist.dck.feat=À utiliser lorsque vous êtes vaincu pour faire une action attaque. Une fois l'attaque résolue, vous êtes inconscient.</v>
      </c>
    </row>
    <row r="124" spans="1:13" ht="15.75" x14ac:dyDescent="0.3">
      <c r="A124" s="6" t="s">
        <v>711</v>
      </c>
      <c r="B124" s="6" t="s">
        <v>332</v>
      </c>
      <c r="C124" s="6" t="s">
        <v>790</v>
      </c>
      <c r="D124" s="8"/>
      <c r="E124" s="8" t="s">
        <v>857</v>
      </c>
      <c r="F124" s="8"/>
      <c r="G124" s="8" t="s">
        <v>937</v>
      </c>
      <c r="H124" t="str">
        <f t="shared" si="17"/>
        <v>hero.redscorpion.dck=Red Scorpion</v>
      </c>
      <c r="I124" t="str">
        <f t="shared" si="18"/>
        <v>hero.redscorpion.dck=Scorpion Rouge</v>
      </c>
      <c r="J124" t="str">
        <f t="shared" si="19"/>
        <v>hero.redscorpion.dck.ability=</v>
      </c>
      <c r="K124" t="str">
        <f t="shared" si="20"/>
        <v>hero.redscorpion.dckability=À la fin de votre tour, vous pouvez subir 1 ∏ pour vous soigner d'1 ≥, ou subir 1 ≥ pour vous soigner d'1 ∏.</v>
      </c>
      <c r="L124" t="str">
        <f t="shared" si="21"/>
        <v>hero.redscorpion.dck.feat=</v>
      </c>
      <c r="M124" t="str">
        <f t="shared" si="22"/>
        <v>hero.redscorpion.dck.feat=À utiliser quand vous êtes attaqué pour obliger le monstre attaquant à relancer tout ou partie de ses dés d'attaque (vous choisissez les dés). Les nouveaux résultats doivent être appliqués.</v>
      </c>
    </row>
    <row r="125" spans="1:13" ht="15.75" x14ac:dyDescent="0.3">
      <c r="A125" s="6" t="s">
        <v>712</v>
      </c>
      <c r="B125" s="6" t="s">
        <v>333</v>
      </c>
      <c r="C125" s="6" t="s">
        <v>791</v>
      </c>
      <c r="D125" s="8"/>
      <c r="E125" s="8" t="s">
        <v>858</v>
      </c>
      <c r="F125" s="8"/>
      <c r="G125" s="8" t="s">
        <v>938</v>
      </c>
      <c r="H125" t="str">
        <f t="shared" si="17"/>
        <v>hero.ronan.dck=Ronan of the Wild</v>
      </c>
      <c r="I125" t="str">
        <f t="shared" si="18"/>
        <v>hero.ronan.dck=Ronan le Sauvage</v>
      </c>
      <c r="J125" t="str">
        <f t="shared" si="19"/>
        <v>hero.ronan.dck.ability=</v>
      </c>
      <c r="K125" t="str">
        <f t="shared" si="20"/>
        <v>hero.ronan.dckability=Vous avez le familier Pico. Au début de chaque rencontre, placez le pion familier Pico sur votre fiche de héros. Un héros peut donner Pico à un réros adjacent en respectant les règles normales d'échange d'objets.</v>
      </c>
      <c r="L125" t="str">
        <f t="shared" si="21"/>
        <v>hero.ronan.dck.feat=</v>
      </c>
      <c r="M125" t="str">
        <f t="shared" si="22"/>
        <v>hero.ronan.dck.feat=∞ : déplacez-vous jusqu'à 10 cases. Vous devez terminer ce mouvement dans une case adjacente à un héros qui a actuellement Pico sur sa fiche de héros.</v>
      </c>
    </row>
    <row r="126" spans="1:13" ht="15.75" x14ac:dyDescent="0.3">
      <c r="A126" s="6" t="s">
        <v>713</v>
      </c>
      <c r="B126" s="6" t="s">
        <v>143</v>
      </c>
      <c r="C126" s="6" t="s">
        <v>143</v>
      </c>
      <c r="D126" s="8"/>
      <c r="E126" s="8" t="s">
        <v>859</v>
      </c>
      <c r="F126" s="8"/>
      <c r="G126" s="8" t="s">
        <v>939</v>
      </c>
      <c r="H126" t="str">
        <f t="shared" si="17"/>
        <v>hero.silhouette.dck=Silhouette</v>
      </c>
      <c r="I126" t="str">
        <f t="shared" si="18"/>
        <v>hero.silhouette.dck=Silhouette</v>
      </c>
      <c r="J126" t="str">
        <f t="shared" si="19"/>
        <v>hero.silhouette.dck.ability=</v>
      </c>
      <c r="K126" t="str">
        <f t="shared" si="20"/>
        <v>hero.silhouette.dckability=Chaque fois que vous obtenez un X à votre jet d'attaque, vous pouvez infliger 1 ≥ à un monstre qui vous est adjacent.</v>
      </c>
      <c r="L126" t="str">
        <f t="shared" si="21"/>
        <v>hero.silhouette.dck.feat=</v>
      </c>
      <c r="M126" t="str">
        <f t="shared" si="22"/>
        <v>hero.silhouette.dck.feat=∞ : déplacez-vous du double de votre Vitesse. Vous pouvez fouiller n'importe quel nombre de pions Fouilles adjacents à vous lors de ce mouvement sans dépenser d'action pour le faire.</v>
      </c>
    </row>
    <row r="127" spans="1:13" ht="15.75" x14ac:dyDescent="0.3">
      <c r="A127" s="6" t="s">
        <v>714</v>
      </c>
      <c r="B127" s="6" t="s">
        <v>147</v>
      </c>
      <c r="C127" s="6" t="s">
        <v>147</v>
      </c>
      <c r="D127" s="8"/>
      <c r="E127" s="8" t="s">
        <v>846</v>
      </c>
      <c r="F127" s="8"/>
      <c r="G127" s="8" t="s">
        <v>940</v>
      </c>
      <c r="H127" t="str">
        <f t="shared" si="17"/>
        <v>hero.valadir.dck=Sir Valadir</v>
      </c>
      <c r="I127" t="str">
        <f t="shared" si="18"/>
        <v>hero.valadir.dck=Sir Valadir</v>
      </c>
      <c r="J127" t="str">
        <f t="shared" si="19"/>
        <v>hero.valadir.dck.ability=</v>
      </c>
      <c r="K127" t="str">
        <f t="shared" si="20"/>
        <v>hero.valadir.dckability=Une fois par tour, après avoir lancé les dés, vous pouvez subir 1 ∏ pour ajouter 1 ± à votre jet d'attaque.</v>
      </c>
      <c r="L127" t="str">
        <f t="shared" si="21"/>
        <v>hero.valadir.dck.feat=</v>
      </c>
      <c r="M127" t="str">
        <f t="shared" si="22"/>
        <v>hero.valadir.dck.feat=∞ : Subissez n'importe quel montant de ≥. Un héros qui vous est adjacent se soigne du même nombre de ≥.</v>
      </c>
    </row>
    <row r="128" spans="1:13" ht="15.75" x14ac:dyDescent="0.3">
      <c r="A128" s="6" t="s">
        <v>715</v>
      </c>
      <c r="B128" s="6" t="s">
        <v>334</v>
      </c>
      <c r="C128" s="6" t="s">
        <v>792</v>
      </c>
      <c r="D128" s="8"/>
      <c r="E128" s="8" t="s">
        <v>860</v>
      </c>
      <c r="F128" s="8"/>
      <c r="G128" s="8" t="s">
        <v>941</v>
      </c>
      <c r="H128" t="str">
        <f t="shared" si="17"/>
        <v>hero.steelhorns.dck=Steelhorns</v>
      </c>
      <c r="I128" t="str">
        <f t="shared" si="18"/>
        <v>hero.steelhorns.dck=Cornes d'Acier</v>
      </c>
      <c r="J128" t="str">
        <f t="shared" si="19"/>
        <v>hero.steelhorns.dck.ability=</v>
      </c>
      <c r="K128" t="str">
        <f t="shared" si="20"/>
        <v>hero.steelhorns.dckability=Si vous effectuez 2 actions de mouvement durant votre tour, vous pouvez subir 1 ∏ afin d'effectuer une attaque à la fin de votre tour.</v>
      </c>
      <c r="L128" t="str">
        <f t="shared" si="21"/>
        <v>hero.steelhorns.dck.feat=</v>
      </c>
      <c r="M128" t="str">
        <f t="shared" si="22"/>
        <v>hero.steelhorns.dck.feat=∞ : Déplacez-vous de votre Vitesse. Lors de ce mouvement, vous pouvez entrer dans des cases occupées par des monstres et les déplacer sur une case vide adjacente (ou la case vide la plus proche) de votre choix.</v>
      </c>
    </row>
    <row r="129" spans="1:13" ht="15.75" x14ac:dyDescent="0.3">
      <c r="A129" s="6" t="s">
        <v>716</v>
      </c>
      <c r="B129" s="6" t="s">
        <v>128</v>
      </c>
      <c r="C129" s="6" t="s">
        <v>778</v>
      </c>
      <c r="D129" s="8"/>
      <c r="E129" s="8" t="s">
        <v>861</v>
      </c>
      <c r="F129" s="8"/>
      <c r="G129" s="8" t="s">
        <v>910</v>
      </c>
      <c r="H129" t="str">
        <f t="shared" si="17"/>
        <v>hero.trenloe.dck=Trenloe the Strong</v>
      </c>
      <c r="I129" t="str">
        <f t="shared" si="18"/>
        <v>hero.trenloe.dck=Trenloe le Puissant</v>
      </c>
      <c r="J129" t="str">
        <f t="shared" si="19"/>
        <v>hero.trenloe.dck.ability=</v>
      </c>
      <c r="K129" t="str">
        <f t="shared" si="20"/>
        <v>hero.trenloe.dckability=Chaque fois que vous attaquez, vous pouvez relancer 1 dé de pouvoir. Limité à une fois par attaque.</v>
      </c>
      <c r="L129" t="str">
        <f t="shared" si="21"/>
        <v>hero.trenloe.dck.feat=</v>
      </c>
      <c r="M129" t="str">
        <f t="shared" si="22"/>
        <v>hero.trenloe.dck.feat=À utiliser quand vous faites une action d'attaque. Avant que les dés ne soient lancés, choisissez et retirez 1 dé de défense de la réserve de défense de votre cible.</v>
      </c>
    </row>
    <row r="130" spans="1:13" ht="15.75" x14ac:dyDescent="0.3">
      <c r="A130" s="6" t="s">
        <v>717</v>
      </c>
      <c r="B130" s="6" t="s">
        <v>335</v>
      </c>
      <c r="C130" s="6" t="s">
        <v>793</v>
      </c>
      <c r="D130" s="8"/>
      <c r="E130" s="8" t="s">
        <v>862</v>
      </c>
      <c r="F130" s="8"/>
      <c r="G130" s="8" t="s">
        <v>942</v>
      </c>
      <c r="H130" t="str">
        <f t="shared" si="17"/>
        <v>hero.varikas.dck=Varikas the Dead</v>
      </c>
      <c r="I130" t="str">
        <f t="shared" si="18"/>
        <v>hero.varikas.dck=Varikas le Mort</v>
      </c>
      <c r="J130" t="str">
        <f t="shared" si="19"/>
        <v>hero.varikas.dck.ability=</v>
      </c>
      <c r="K130" t="str">
        <f t="shared" si="20"/>
        <v>hero.varikas.dckability=Au début de votre tour, soignez-vous d'1 ∏.</v>
      </c>
      <c r="L130" t="str">
        <f t="shared" si="21"/>
        <v>hero.varikas.dck.feat=</v>
      </c>
      <c r="M130" t="str">
        <f t="shared" si="22"/>
        <v>hero.varikas.dck.feat=À utiliser au début de votre tour si vous êtes inconscient. Récupérez tous vos ≥ et ∏. Vous pouvez de surcroit utiliser 2 actions à ce tour.</v>
      </c>
    </row>
    <row r="131" spans="1:13" ht="15.75" x14ac:dyDescent="0.3">
      <c r="A131" s="6" t="s">
        <v>718</v>
      </c>
      <c r="B131" s="6" t="s">
        <v>336</v>
      </c>
      <c r="C131" s="6" t="s">
        <v>794</v>
      </c>
      <c r="D131" s="8"/>
      <c r="E131" s="8" t="s">
        <v>863</v>
      </c>
      <c r="F131" s="8"/>
      <c r="G131" s="8" t="s">
        <v>943</v>
      </c>
      <c r="H131" t="str">
        <f t="shared" si="17"/>
        <v>hero.vyrah.dck=Vyrah the Falconer</v>
      </c>
      <c r="I131" t="str">
        <f t="shared" si="18"/>
        <v>hero.vyrah.dck=Vyrah le Fauconnier</v>
      </c>
      <c r="J131" t="str">
        <f t="shared" si="19"/>
        <v>hero.vyrah.dck.ability=</v>
      </c>
      <c r="K131" t="str">
        <f t="shared" si="20"/>
        <v>hero.vyrah.dckability=Vous avez le familier Ciel. Au début de votre tour, si Ciel n'est pas sur le plateau, placez-le dans votre case.</v>
      </c>
      <c r="L131" t="str">
        <f t="shared" si="21"/>
        <v>hero.vyrah.dck.feat=</v>
      </c>
      <c r="M131" t="str">
        <f t="shared" si="22"/>
        <v>hero.vyrah.dck.feat=∞ : placez Ciel sr une case dans votre ligne de vue. Ciel attaque alors un monstre adjacent avec un dé jaune, un dé rouge et un dé bleu. Cette attaque gagne :
± : Sonné</v>
      </c>
    </row>
    <row r="132" spans="1:13" ht="15.75" x14ac:dyDescent="0.3">
      <c r="A132" s="6" t="s">
        <v>719</v>
      </c>
      <c r="B132" s="6" t="s">
        <v>348</v>
      </c>
      <c r="C132" s="6" t="s">
        <v>795</v>
      </c>
      <c r="D132" s="8"/>
      <c r="E132" s="8" t="s">
        <v>864</v>
      </c>
      <c r="F132" s="8"/>
      <c r="G132" s="8" t="s">
        <v>944</v>
      </c>
      <c r="H132" t="str">
        <f t="shared" si="17"/>
        <v>hero.glyr.dck=Brother Glyr</v>
      </c>
      <c r="I132" t="str">
        <f t="shared" si="18"/>
        <v>hero.glyr.dck=Frère Glyr</v>
      </c>
      <c r="J132" t="str">
        <f t="shared" si="19"/>
        <v>hero.glyr.dck.ability=</v>
      </c>
      <c r="K132" t="str">
        <f t="shared" si="20"/>
        <v>hero.glyr.dckability=En plus de vos deux actions par tour, vous recevez toujours 2 points de mouvement.</v>
      </c>
      <c r="L132" t="str">
        <f t="shared" si="21"/>
        <v>hero.glyr.dck.feat=</v>
      </c>
      <c r="M132" t="str">
        <f t="shared" si="22"/>
        <v>hero.glyr.dck.feat=À utiliser au début de votre tour pour récupérer tous les ∏. Jusqu'au début de votre prochain tour, chaque fois que vous subissez au moins 1 ≥, vous en subissez 1 de moins avec un minimum de 0.</v>
      </c>
    </row>
    <row r="133" spans="1:13" ht="15.75" x14ac:dyDescent="0.3">
      <c r="A133" s="6" t="s">
        <v>720</v>
      </c>
      <c r="B133" s="6" t="s">
        <v>129</v>
      </c>
      <c r="C133" s="6" t="s">
        <v>777</v>
      </c>
      <c r="D133" s="8"/>
      <c r="E133" s="8" t="s">
        <v>828</v>
      </c>
      <c r="F133" s="8"/>
      <c r="G133" s="8" t="s">
        <v>908</v>
      </c>
      <c r="H133" t="str">
        <f t="shared" si="17"/>
        <v>hero.laurel.dck=Laurel of Bloodwood</v>
      </c>
      <c r="I133" t="str">
        <f t="shared" si="18"/>
        <v>hero.laurel.dck=Laurel de Boisanglant</v>
      </c>
      <c r="J133" t="str">
        <f t="shared" si="19"/>
        <v>hero.laurel.dck.ability=</v>
      </c>
      <c r="K133" t="str">
        <f t="shared" si="20"/>
        <v>hero.laurel.dckability=Chaque fois que vous faites une attaque à distance et que le total de portée est plus que ce qui est nécessaire pour atteindre votre cible, infligez +1 ≥.</v>
      </c>
      <c r="L133" t="str">
        <f t="shared" si="21"/>
        <v>hero.laurel.dck.feat=</v>
      </c>
      <c r="M133" t="str">
        <f t="shared" si="22"/>
        <v>hero.laurel.dck.feat=∞ : faites une attaque avec une arme à distance, en ignorant la portée obtenue. Cette attaque ne peut pas rater à cause d'un X ou d'une portée insuffisante.</v>
      </c>
    </row>
    <row r="134" spans="1:13" ht="15.75" x14ac:dyDescent="0.3">
      <c r="A134" s="6" t="s">
        <v>721</v>
      </c>
      <c r="B134" s="6" t="s">
        <v>140</v>
      </c>
      <c r="C134" s="6" t="s">
        <v>782</v>
      </c>
      <c r="D134" s="8"/>
      <c r="E134" s="8" t="s">
        <v>865</v>
      </c>
      <c r="F134" s="8"/>
      <c r="G134" s="8" t="s">
        <v>919</v>
      </c>
      <c r="H134" t="str">
        <f t="shared" si="17"/>
        <v>hero.hauwthorne.dck=Lord Hauwthorne</v>
      </c>
      <c r="I134" t="str">
        <f t="shared" si="18"/>
        <v>hero.hauwthorne.dck=Lord Hawthorne</v>
      </c>
      <c r="J134" t="str">
        <f t="shared" si="19"/>
        <v>hero.hauwthorne.dck.ability=</v>
      </c>
      <c r="K134" t="str">
        <f t="shared" si="20"/>
        <v>hero.hauwthorne.dckability=Quand vous attaquez avec une arme de corps à corps, chacune de vos attaques gagne Allonge.</v>
      </c>
      <c r="L134" t="str">
        <f t="shared" si="21"/>
        <v>hero.hauwthorne.dck.feat=</v>
      </c>
      <c r="M134" t="str">
        <f t="shared" si="22"/>
        <v>hero.hauwthorne.dck.feat=∞ : effectuez une attaque, puis vous pouvez vous déplacer jusqu'à deux cases et effectuer une autre attaque contre une cible différente.</v>
      </c>
    </row>
    <row r="135" spans="1:13" ht="15.75" x14ac:dyDescent="0.3">
      <c r="A135" s="6" t="s">
        <v>722</v>
      </c>
      <c r="B135" s="6" t="s">
        <v>145</v>
      </c>
      <c r="C135" s="6" t="s">
        <v>783</v>
      </c>
      <c r="D135" s="8"/>
      <c r="E135" s="8" t="s">
        <v>866</v>
      </c>
      <c r="F135" s="8"/>
      <c r="G135" s="8" t="s">
        <v>945</v>
      </c>
      <c r="H135" t="str">
        <f t="shared" ref="H135:H167" si="23">A135&amp;"="&amp;B135</f>
        <v>hero.thorn.dck=Master Thorn</v>
      </c>
      <c r="I135" t="str">
        <f t="shared" ref="I135:I167" si="24">A135&amp;"="&amp;C135</f>
        <v>hero.thorn.dck=Maître Thorn</v>
      </c>
      <c r="J135" t="str">
        <f t="shared" ref="J135:J167" si="25">A135&amp;".ability="&amp;D135</f>
        <v>hero.thorn.dck.ability=</v>
      </c>
      <c r="K135" t="str">
        <f t="shared" ref="K135:K167" si="26">A135&amp;"ability="&amp;E135</f>
        <v>hero.thorn.dckability=Chacune de vos attaques gagne :
± : déplacez-vous de 2 cases après la résolution de cette attaque.</v>
      </c>
      <c r="L135" t="str">
        <f t="shared" ref="L135:L167" si="27">A135&amp;".feat="&amp;F135</f>
        <v>hero.thorn.dck.feat=</v>
      </c>
      <c r="M135" t="str">
        <f t="shared" ref="M135:M167" si="28">A135&amp;".feat="&amp;G135</f>
        <v>hero.thorn.dck.feat=∞ : choisissez une case dans votre ligne de vue. Laissez tomber immédiatement tout pion Objectif que vous transportez pour retirer votre figurine du plateau et la placer sur la case choisie.</v>
      </c>
    </row>
    <row r="136" spans="1:13" ht="15.75" x14ac:dyDescent="0.3">
      <c r="A136" s="6" t="s">
        <v>723</v>
      </c>
      <c r="B136" s="6" t="s">
        <v>349</v>
      </c>
      <c r="C136" s="6" t="s">
        <v>796</v>
      </c>
      <c r="D136" s="8"/>
      <c r="E136" s="8" t="s">
        <v>867</v>
      </c>
      <c r="F136" s="8"/>
      <c r="G136" s="8" t="s">
        <v>946</v>
      </c>
      <c r="H136" t="str">
        <f t="shared" si="23"/>
        <v>hero.nanok.dck=Nanok of the Blade</v>
      </c>
      <c r="I136" t="str">
        <f t="shared" si="24"/>
        <v>hero.nanok.dck=Nanok de la Lame</v>
      </c>
      <c r="J136" t="str">
        <f t="shared" si="25"/>
        <v>hero.nanok.dck.ability=</v>
      </c>
      <c r="K136" t="str">
        <f t="shared" si="26"/>
        <v>hero.nanok.dckability=Si vous n'êtes pas équipé d'une armure, chacune de vos attaque gagne 1 ±.</v>
      </c>
      <c r="L136" t="str">
        <f t="shared" si="27"/>
        <v>hero.nanok.dck.feat=</v>
      </c>
      <c r="M136" t="str">
        <f t="shared" si="28"/>
        <v>hero.nanok.dck.feat=À utiliser lorsque vous êtes attaqué, une fois les dés lancés. Vous n'êtes pas affecté par cette l'attaque.</v>
      </c>
    </row>
    <row r="137" spans="1:13" ht="15.75" x14ac:dyDescent="0.3">
      <c r="A137" s="6" t="s">
        <v>724</v>
      </c>
      <c r="B137" s="6" t="s">
        <v>139</v>
      </c>
      <c r="C137" s="6" t="s">
        <v>139</v>
      </c>
      <c r="D137" s="8"/>
      <c r="E137" s="8" t="s">
        <v>868</v>
      </c>
      <c r="F137" s="8"/>
      <c r="G137" s="8" t="s">
        <v>947</v>
      </c>
      <c r="H137" t="str">
        <f t="shared" si="23"/>
        <v>hero.thetherys.dck=Thetherys</v>
      </c>
      <c r="I137" t="str">
        <f t="shared" si="24"/>
        <v>hero.thetherys.dck=Thetherys</v>
      </c>
      <c r="J137" t="str">
        <f t="shared" si="25"/>
        <v>hero.thetherys.dck.ability=</v>
      </c>
      <c r="K137" t="str">
        <f t="shared" si="26"/>
        <v>hero.thetherys.dckability=Vous pouvez toujour lancer vos dés d'attaque avant que votre cible ne lance ses dés de défense. Après avoir lancés vos dés d'attaque, vous pouvez choisir une autre cible légale. Cette nouvelle attaque utilise les résultats obtenus.</v>
      </c>
      <c r="L137" t="str">
        <f t="shared" si="27"/>
        <v>hero.thetherys.dck.feat=</v>
      </c>
      <c r="M137" t="str">
        <f t="shared" si="28"/>
        <v>hero.thetherys.dck.feat=À utiliser lors d'une attaque après avoir lancé vos dés d'attaque pour choisir une seconde cible légale. Les deux cibles sont affectées par l'attaque et lancent leurs dés de défense séparement.</v>
      </c>
    </row>
    <row r="138" spans="1:13" ht="15.75" x14ac:dyDescent="0.3">
      <c r="A138" s="6" t="s">
        <v>725</v>
      </c>
      <c r="B138" s="6" t="s">
        <v>350</v>
      </c>
      <c r="C138" s="6" t="s">
        <v>350</v>
      </c>
      <c r="D138" s="8"/>
      <c r="E138" s="8" t="s">
        <v>869</v>
      </c>
      <c r="F138" s="8"/>
      <c r="G138" s="8" t="s">
        <v>948</v>
      </c>
      <c r="H138" t="str">
        <f t="shared" si="23"/>
        <v>hero.aurim.dck=Aurim</v>
      </c>
      <c r="I138" t="str">
        <f t="shared" si="24"/>
        <v>hero.aurim.dck=Aurim</v>
      </c>
      <c r="J138" t="str">
        <f t="shared" si="25"/>
        <v>hero.aurim.dck.ability=</v>
      </c>
      <c r="K138" t="str">
        <f t="shared" si="26"/>
        <v>hero.aurim.dckability=Chaque fois que vous utilisez une Potion, tous les héros adjacent à vous ainsi que vous-même êtes affectés.</v>
      </c>
      <c r="L138" t="str">
        <f t="shared" si="27"/>
        <v>hero.aurim.dck.feat=</v>
      </c>
      <c r="M138" t="str">
        <f t="shared" si="28"/>
        <v>hero.aurim.dck.feat=À utiliser au début de votre tour pour piocher une carte Fouille.</v>
      </c>
    </row>
    <row r="139" spans="1:13" ht="15.75" x14ac:dyDescent="0.3">
      <c r="A139" s="6" t="s">
        <v>726</v>
      </c>
      <c r="B139" s="6" t="s">
        <v>132</v>
      </c>
      <c r="C139" s="6" t="s">
        <v>132</v>
      </c>
      <c r="D139" s="8"/>
      <c r="E139" s="8" t="s">
        <v>832</v>
      </c>
      <c r="F139" s="8"/>
      <c r="G139" s="8" t="s">
        <v>912</v>
      </c>
      <c r="H139" t="str">
        <f t="shared" si="23"/>
        <v>hero.corbin.dck=Corbin</v>
      </c>
      <c r="I139" t="str">
        <f t="shared" si="24"/>
        <v>hero.corbin.dck=Corbin</v>
      </c>
      <c r="J139" t="str">
        <f t="shared" si="25"/>
        <v>hero.corbin.dck.ability=</v>
      </c>
      <c r="K139" t="str">
        <f t="shared" si="26"/>
        <v>hero.corbin.dckability=Chaque fois que vous subissez au moins 2 ≥, vous subissez 1 ≥ de moins.</v>
      </c>
      <c r="L139" t="str">
        <f t="shared" si="27"/>
        <v>hero.corbin.dck.feat=</v>
      </c>
      <c r="M139" t="str">
        <f t="shared" si="28"/>
        <v>hero.corbin.dck.feat=À utiliser quand vous êtes attaqué, avant de lancer les dés de défense. Au lieu de lancer les dés de défense, placez-les sur les faces de votre choix.</v>
      </c>
    </row>
    <row r="140" spans="1:13" ht="15.75" x14ac:dyDescent="0.3">
      <c r="A140" s="6" t="s">
        <v>727</v>
      </c>
      <c r="B140" s="6" t="s">
        <v>351</v>
      </c>
      <c r="C140" s="6" t="s">
        <v>351</v>
      </c>
      <c r="D140" s="8"/>
      <c r="E140" s="8" t="s">
        <v>870</v>
      </c>
      <c r="F140" s="8"/>
      <c r="G140" s="8" t="s">
        <v>949</v>
      </c>
      <c r="H140" t="str">
        <f t="shared" si="23"/>
        <v>hero.eliam.dck=Eliam</v>
      </c>
      <c r="I140" t="str">
        <f t="shared" si="24"/>
        <v>hero.eliam.dck=Eliam</v>
      </c>
      <c r="J140" t="str">
        <f t="shared" si="25"/>
        <v>hero.eliam.dck.ability=</v>
      </c>
      <c r="K140" t="str">
        <f t="shared" si="26"/>
        <v>hero.eliam.dckability=Quand vous êtes équipé de deux armes de corps à corps, à chaque fois que vous attaquez un monstre adjacent et que vous n'obtenez pas de X, infliges 1 ≥ à un autre monstre qui vous est adjacent.</v>
      </c>
      <c r="L140" t="str">
        <f t="shared" si="27"/>
        <v>hero.eliam.dck.feat=</v>
      </c>
      <c r="M140" t="str">
        <f t="shared" si="28"/>
        <v>hero.eliam.dck.feat=À utiliser à la fin de votre tour. Jusqu'au début de votre prochain tour, chaque fois que vous êtes attaqué par un monstre adjacent, vous pouvez subir 1 ∏ pour attaquer ce monstre avant qu'il ne lance ses dés d'attaque.</v>
      </c>
    </row>
    <row r="141" spans="1:13" ht="15.75" x14ac:dyDescent="0.3">
      <c r="A141" s="6" t="s">
        <v>728</v>
      </c>
      <c r="B141" s="6" t="s">
        <v>364</v>
      </c>
      <c r="C141" s="6" t="s">
        <v>364</v>
      </c>
      <c r="D141" s="8"/>
      <c r="E141" s="8" t="s">
        <v>871</v>
      </c>
      <c r="F141" s="8"/>
      <c r="G141" s="8" t="s">
        <v>950</v>
      </c>
      <c r="H141" t="str">
        <f t="shared" si="23"/>
        <v>hero.kirga.dck=Kirga</v>
      </c>
      <c r="I141" t="str">
        <f t="shared" si="24"/>
        <v>hero.kirga.dck=Kirga</v>
      </c>
      <c r="J141" t="str">
        <f t="shared" si="25"/>
        <v>hero.kirga.dck.ability=</v>
      </c>
      <c r="K141" t="str">
        <f t="shared" si="26"/>
        <v>hero.kirga.dckability=Un monstre ne peut vous cibler avec une attaque que s'il n'y a pas d'autre héros plus proche de ce monstre et dans sa ligne de vue.</v>
      </c>
      <c r="L141" t="str">
        <f t="shared" si="27"/>
        <v>hero.kirga.dck.feat=</v>
      </c>
      <c r="M141" t="str">
        <f t="shared" si="28"/>
        <v>hero.kirga.dck.feat=À utiliser durant l'activation d'une autre personnage pour faire aussitôt une action de mouvement. Vous ne pouvez pas interrompre l'action d'un autre joueur sauf si c'est une action de mouvement.</v>
      </c>
    </row>
    <row r="142" spans="1:13" ht="15.75" x14ac:dyDescent="0.3">
      <c r="A142" s="6" t="s">
        <v>729</v>
      </c>
      <c r="B142" s="6" t="s">
        <v>142</v>
      </c>
      <c r="C142" s="6" t="s">
        <v>142</v>
      </c>
      <c r="D142" s="8"/>
      <c r="E142" s="8" t="s">
        <v>872</v>
      </c>
      <c r="F142" s="8"/>
      <c r="G142" s="8" t="s">
        <v>921</v>
      </c>
      <c r="H142" t="str">
        <f t="shared" si="23"/>
        <v>hero.sahla.dck=Sahla</v>
      </c>
      <c r="I142" t="str">
        <f t="shared" si="24"/>
        <v>hero.sahla.dck=Sahla</v>
      </c>
      <c r="J142" t="str">
        <f t="shared" si="25"/>
        <v>hero.sahla.dck.ability=</v>
      </c>
      <c r="K142" t="str">
        <f t="shared" si="26"/>
        <v>hero.sahla.dckability=Au début de votre tour vous pouvez faire un test π. En case de réussite, défaussez 1 carte Condition sur vous-même ou un héros adjacent.</v>
      </c>
      <c r="L142" t="str">
        <f t="shared" si="27"/>
        <v>hero.sahla.dck.feat=</v>
      </c>
      <c r="M142" t="str">
        <f t="shared" si="28"/>
        <v>hero.sahla.dck.feat=À utiliser au début de votre tour. Choisissezun héros dans votre ligne de vue. Jusqu'aà la fin de votre tour, vous pouvez utiliser 1 des compétences de ce héros comme si c'était la vôtre.</v>
      </c>
    </row>
    <row r="143" spans="1:13" ht="15.75" x14ac:dyDescent="0.3">
      <c r="A143" s="6" t="s">
        <v>730</v>
      </c>
      <c r="B143" s="6" t="s">
        <v>138</v>
      </c>
      <c r="C143" s="6" t="s">
        <v>138</v>
      </c>
      <c r="D143" s="8"/>
      <c r="E143" s="8" t="s">
        <v>837</v>
      </c>
      <c r="F143" s="8"/>
      <c r="G143" s="8" t="s">
        <v>951</v>
      </c>
      <c r="H143" t="str">
        <f t="shared" si="23"/>
        <v>hero.tahlia.dck=Tahlia</v>
      </c>
      <c r="I143" t="str">
        <f t="shared" si="24"/>
        <v>hero.tahlia.dck=Tahlia</v>
      </c>
      <c r="J143" t="str">
        <f t="shared" si="25"/>
        <v>hero.tahlia.dck.ability=</v>
      </c>
      <c r="K143" t="str">
        <f t="shared" si="26"/>
        <v>hero.tahlia.dckability=Après avoir vaincu un monstre, vous recevez 2 points de mouvement.</v>
      </c>
      <c r="L143" t="str">
        <f t="shared" si="27"/>
        <v>hero.tahlia.dck.feat=</v>
      </c>
      <c r="M143" t="str">
        <f t="shared" si="28"/>
        <v>hero.tahlia.dck.feat=À utiliser avant l'activation d'un monstre, ou quand un monstre entre dans une case qui vous est adjacente. Vous pouvez aussitôt effectuer une attaque contre ce monstre. Une fois l'attaque résolue, le tour du monstre reprend.</v>
      </c>
    </row>
    <row r="144" spans="1:13" ht="15.75" x14ac:dyDescent="0.3">
      <c r="A144" s="6" t="s">
        <v>731</v>
      </c>
      <c r="B144" s="6" t="s">
        <v>352</v>
      </c>
      <c r="C144" s="6" t="s">
        <v>797</v>
      </c>
      <c r="D144" s="8"/>
      <c r="E144" s="8" t="s">
        <v>873</v>
      </c>
      <c r="F144" s="8"/>
      <c r="G144" s="8" t="s">
        <v>952</v>
      </c>
      <c r="H144" t="str">
        <f t="shared" si="23"/>
        <v>hero.arvel.dck=Arvel Worldwalker</v>
      </c>
      <c r="I144" t="str">
        <f t="shared" si="24"/>
        <v>hero.arvel.dck=Arvel Marcheurmonde</v>
      </c>
      <c r="J144" t="str">
        <f t="shared" si="25"/>
        <v>hero.arvel.dck.ability=</v>
      </c>
      <c r="K144" t="str">
        <f t="shared" si="26"/>
        <v>hero.arvel.dckability=Quand vous échouez à un test d'attribut, vous pouvez le retenter. Limité à une fois par round.</v>
      </c>
      <c r="L144" t="str">
        <f t="shared" si="27"/>
        <v>hero.arvel.dck.feat=</v>
      </c>
      <c r="M144" t="str">
        <f t="shared" si="28"/>
        <v>hero.arvel.dck.feat=À utiliser durant votre tour pour défausser 1 des compétences de votre héros. Gagnez immédiatement n'importe quel nombre de compétences de héros de votre paquet Classe valant le même montant de points d'expérience que la compétence défaussée.</v>
      </c>
    </row>
    <row r="145" spans="1:13" ht="15.75" x14ac:dyDescent="0.3">
      <c r="A145" s="6" t="s">
        <v>732</v>
      </c>
      <c r="B145" s="6" t="s">
        <v>353</v>
      </c>
      <c r="C145" s="6" t="s">
        <v>798</v>
      </c>
      <c r="D145" s="8"/>
      <c r="E145" s="8" t="s">
        <v>874</v>
      </c>
      <c r="F145" s="8"/>
      <c r="G145" s="8" t="s">
        <v>953</v>
      </c>
      <c r="H145" t="str">
        <f t="shared" si="23"/>
        <v xml:space="preserve">hero.karnon .dck=Karnon </v>
      </c>
      <c r="I145" t="str">
        <f t="shared" si="24"/>
        <v>hero.karnon .dck=Karnon</v>
      </c>
      <c r="J145" t="str">
        <f t="shared" si="25"/>
        <v>hero.karnon .dck.ability=</v>
      </c>
      <c r="K145" t="str">
        <f t="shared" si="26"/>
        <v>hero.karnon .dckability=Chaque fois qu'un monstre vous attaque, après avoir lancé les dés, vous pouvez subir 1 ∏ pour annuler 1 ± obtenu lors de cette attaque.</v>
      </c>
      <c r="L145" t="str">
        <f t="shared" si="27"/>
        <v>hero.karnon .dck.feat=</v>
      </c>
      <c r="M145" t="str">
        <f t="shared" si="28"/>
        <v>hero.karnon .dck.feat=∞ : choisissez un monstre mineur adjacent à vous et lancez le dé d'attaque bleu. Si vous obtenez un X, vous avez raté. Sinon, ce monstre est vaincu. Quel que soit le résultat, vous subissez 1 ∏.</v>
      </c>
    </row>
    <row r="146" spans="1:13" ht="15.75" x14ac:dyDescent="0.3">
      <c r="A146" s="6" t="s">
        <v>733</v>
      </c>
      <c r="B146" s="6" t="s">
        <v>354</v>
      </c>
      <c r="C146" s="6" t="s">
        <v>799</v>
      </c>
      <c r="D146" s="8"/>
      <c r="E146" s="8" t="s">
        <v>875</v>
      </c>
      <c r="F146" s="8"/>
      <c r="G146" s="8" t="s">
        <v>954</v>
      </c>
      <c r="H146" t="str">
        <f t="shared" si="23"/>
        <v>hero.buldar.dck=Laughin Buldar</v>
      </c>
      <c r="I146" t="str">
        <f t="shared" si="24"/>
        <v>hero.buldar.dck=Buldar le Rigolard</v>
      </c>
      <c r="J146" t="str">
        <f t="shared" si="25"/>
        <v>hero.buldar.dck.ability=</v>
      </c>
      <c r="K146" t="str">
        <f t="shared" si="26"/>
        <v>hero.buldar.dckability=Vous pouvez traiter une de vos armes de corps à corps dont vous êtes équipé comme si elle avait 1 seul symbole main (même si elle a 2 symboles main).</v>
      </c>
      <c r="L146" t="str">
        <f t="shared" si="27"/>
        <v>hero.buldar.dck.feat=</v>
      </c>
      <c r="M146" t="str">
        <f t="shared" si="28"/>
        <v>hero.buldar.dck.feat=À utiliser en remplacement des 2 actions au choix de votre tour afin d'effectuer 3 actions d'attaque. Si vous le faites, vous ne pouvez pas vous déplacer à ce tour même en subissant des ∏.</v>
      </c>
    </row>
    <row r="147" spans="1:13" ht="15.75" x14ac:dyDescent="0.3">
      <c r="A147" s="6" t="s">
        <v>734</v>
      </c>
      <c r="B147" s="6" t="s">
        <v>355</v>
      </c>
      <c r="C147" s="6" t="s">
        <v>800</v>
      </c>
      <c r="D147" s="8"/>
      <c r="E147" s="8" t="s">
        <v>876</v>
      </c>
      <c r="F147" s="8"/>
      <c r="G147" s="8" t="s">
        <v>955</v>
      </c>
      <c r="H147" t="str">
        <f t="shared" si="23"/>
        <v>hero.okaluk.dck=Okaluk and Rakash</v>
      </c>
      <c r="I147" t="str">
        <f t="shared" si="24"/>
        <v>hero.okaluk.dck=Okaluk et Rakash</v>
      </c>
      <c r="J147" t="str">
        <f t="shared" si="25"/>
        <v>hero.okaluk.dck.ability=</v>
      </c>
      <c r="K147" t="str">
        <f t="shared" si="26"/>
        <v>hero.okaluk.dckability=En plus de vos deux actions par tour, vous recevez toujours 4 points de mouvement.</v>
      </c>
      <c r="L147" t="str">
        <f t="shared" si="27"/>
        <v>hero.okaluk.dck.feat=</v>
      </c>
      <c r="M147" t="str">
        <f t="shared" si="28"/>
        <v>hero.okaluk.dck.feat=∞ : vous pouvez revigorer tous les héros inconscients dans un rayon de 3 cases autour de vous, Faites un jet et appliquez-le à tous les héros inconscients.</v>
      </c>
    </row>
    <row r="148" spans="1:13" ht="15.75" x14ac:dyDescent="0.3">
      <c r="A148" s="6" t="s">
        <v>735</v>
      </c>
      <c r="B148" s="6" t="s">
        <v>131</v>
      </c>
      <c r="C148" s="6" t="s">
        <v>131</v>
      </c>
      <c r="D148" s="8"/>
      <c r="E148" s="8" t="s">
        <v>829</v>
      </c>
      <c r="F148" s="8"/>
      <c r="G148" s="8" t="s">
        <v>909</v>
      </c>
      <c r="H148" t="str">
        <f t="shared" si="23"/>
        <v>hero.shiver.dck=Shiver</v>
      </c>
      <c r="I148" t="str">
        <f t="shared" si="24"/>
        <v>hero.shiver.dck=Shiver</v>
      </c>
      <c r="J148" t="str">
        <f t="shared" si="25"/>
        <v>hero.shiver.dck.ability=</v>
      </c>
      <c r="K148" t="str">
        <f t="shared" si="26"/>
        <v>hero.shiver.dckability=Les monstres doivent dépenser 1 point de mouvement supplémentaire pour entrer dans une case adjacente à vous.</v>
      </c>
      <c r="L148" t="str">
        <f t="shared" si="27"/>
        <v>hero.shiver.dck.feat=</v>
      </c>
      <c r="M148" t="str">
        <f t="shared" si="28"/>
        <v>hero.shiver.dck.feat=∞ : chaque personnage adjacent à vous est immobilisé.</v>
      </c>
    </row>
    <row r="149" spans="1:13" ht="15.75" x14ac:dyDescent="0.3">
      <c r="A149" s="6" t="s">
        <v>736</v>
      </c>
      <c r="B149" s="6" t="s">
        <v>356</v>
      </c>
      <c r="C149" s="6" t="s">
        <v>356</v>
      </c>
      <c r="D149" s="8"/>
      <c r="E149" s="8" t="s">
        <v>877</v>
      </c>
      <c r="F149" s="8"/>
      <c r="G149" s="8" t="s">
        <v>956</v>
      </c>
      <c r="H149" t="str">
        <f t="shared" si="23"/>
        <v>hero.zyla.dck=Zyla</v>
      </c>
      <c r="I149" t="str">
        <f t="shared" si="24"/>
        <v>hero.zyla.dck=Zyla</v>
      </c>
      <c r="J149" t="str">
        <f t="shared" si="25"/>
        <v>hero.zyla.dck.ability=</v>
      </c>
      <c r="K149" t="str">
        <f t="shared" si="26"/>
        <v>hero.zyla.dckability=Vous ignorez tous les personnages et les terrains lors de vos déplacements. Vous devez terminer votre mouvement dans une case vide.</v>
      </c>
      <c r="L149" t="str">
        <f t="shared" si="27"/>
        <v>hero.zyla.dck.feat=</v>
      </c>
      <c r="M149" t="str">
        <f t="shared" si="28"/>
        <v>hero.zyla.dck.feat=À utiliser avant l'activation d'un personnage. Retirez du plateau votre figurine et placez un pion Héros dans votre case. Au début de votre prochain tour, remplacez le pion Héros par votre figurine.</v>
      </c>
    </row>
    <row r="150" spans="1:13" ht="15.75" x14ac:dyDescent="0.3">
      <c r="A150" s="6" t="s">
        <v>737</v>
      </c>
      <c r="B150" s="6" t="s">
        <v>357</v>
      </c>
      <c r="C150" s="6" t="s">
        <v>801</v>
      </c>
      <c r="D150" s="8"/>
      <c r="E150" s="8"/>
      <c r="F150" s="8"/>
      <c r="G150" s="8"/>
      <c r="H150" t="str">
        <f t="shared" si="23"/>
        <v>hero.jonas.dck=Jonas the Kind</v>
      </c>
      <c r="I150" t="str">
        <f t="shared" si="24"/>
        <v>hero.jonas.dck=Jonas le Gentil</v>
      </c>
      <c r="J150" t="str">
        <f t="shared" si="25"/>
        <v>hero.jonas.dck.ability=</v>
      </c>
      <c r="K150" t="str">
        <f t="shared" si="26"/>
        <v>hero.jonas.dckability=</v>
      </c>
      <c r="L150" t="str">
        <f t="shared" si="27"/>
        <v>hero.jonas.dck.feat=</v>
      </c>
      <c r="M150" t="str">
        <f t="shared" si="28"/>
        <v>hero.jonas.dck.feat=</v>
      </c>
    </row>
    <row r="151" spans="1:13" ht="15.75" x14ac:dyDescent="0.3">
      <c r="A151" s="6" t="s">
        <v>738</v>
      </c>
      <c r="B151" s="6" t="s">
        <v>146</v>
      </c>
      <c r="C151" s="6" t="s">
        <v>784</v>
      </c>
      <c r="D151" s="8"/>
      <c r="E151" s="8"/>
      <c r="F151" s="8"/>
      <c r="G151" s="8"/>
      <c r="H151" t="str">
        <f t="shared" si="23"/>
        <v>hero.nara.dck=Nara the Fang</v>
      </c>
      <c r="I151" t="str">
        <f t="shared" si="24"/>
        <v>hero.nara.dck=Nara le Crochet</v>
      </c>
      <c r="J151" t="str">
        <f t="shared" si="25"/>
        <v>hero.nara.dck.ability=</v>
      </c>
      <c r="K151" t="str">
        <f t="shared" si="26"/>
        <v>hero.nara.dckability=</v>
      </c>
      <c r="L151" t="str">
        <f t="shared" si="27"/>
        <v>hero.nara.dck.feat=</v>
      </c>
      <c r="M151" t="str">
        <f t="shared" si="28"/>
        <v>hero.nara.dck.feat=</v>
      </c>
    </row>
    <row r="152" spans="1:13" ht="15.75" x14ac:dyDescent="0.3">
      <c r="A152" s="6" t="s">
        <v>739</v>
      </c>
      <c r="B152" s="6" t="s">
        <v>359</v>
      </c>
      <c r="C152" s="6" t="s">
        <v>802</v>
      </c>
      <c r="D152" s="8"/>
      <c r="E152" s="8"/>
      <c r="F152" s="8"/>
      <c r="G152" s="8"/>
      <c r="H152" t="str">
        <f t="shared" si="23"/>
        <v>hero.tobin.dck=Tobin Farslayer</v>
      </c>
      <c r="I152" t="str">
        <f t="shared" si="24"/>
        <v>hero.tobin.dck=Tobin Tueurdeloin</v>
      </c>
      <c r="J152" t="str">
        <f t="shared" si="25"/>
        <v>hero.tobin.dck.ability=</v>
      </c>
      <c r="K152" t="str">
        <f t="shared" si="26"/>
        <v>hero.tobin.dckability=</v>
      </c>
      <c r="L152" t="str">
        <f t="shared" si="27"/>
        <v>hero.tobin.dck.feat=</v>
      </c>
      <c r="M152" t="str">
        <f t="shared" si="28"/>
        <v>hero.tobin.dck.feat=</v>
      </c>
    </row>
    <row r="153" spans="1:13" ht="15.75" x14ac:dyDescent="0.3">
      <c r="A153" s="6" t="s">
        <v>740</v>
      </c>
      <c r="B153" s="6" t="s">
        <v>358</v>
      </c>
      <c r="C153" s="6" t="s">
        <v>803</v>
      </c>
      <c r="D153" s="8"/>
      <c r="E153" s="8" t="s">
        <v>878</v>
      </c>
      <c r="F153" s="8"/>
      <c r="G153" s="8" t="s">
        <v>957</v>
      </c>
      <c r="H153" t="str">
        <f t="shared" si="23"/>
        <v>hero.kel.dck=Truthseer Kel</v>
      </c>
      <c r="I153" t="str">
        <f t="shared" si="24"/>
        <v>hero.kel.dck=Kel la Voyante</v>
      </c>
      <c r="J153" t="str">
        <f t="shared" si="25"/>
        <v>hero.kel.dck.ability=</v>
      </c>
      <c r="K153" t="str">
        <f t="shared" si="26"/>
        <v>hero.kel.dckability=Les personnages et les obstacles ne bloquent pas votre ligne de vue. Les portes fermées bloquent toujours votre ligne de vue.</v>
      </c>
      <c r="L153" t="str">
        <f t="shared" si="27"/>
        <v>hero.kel.dck.feat=</v>
      </c>
      <c r="M153" t="str">
        <f t="shared" si="28"/>
        <v>hero.kel.dck.feat=À utiliser durant votre tour pour regarder les 5 premières cartes du paquet Seigneur du Mal. Placez 1 de ces cartes sous le paquet et placez aléatoirement les autres au sommet du paquet.</v>
      </c>
    </row>
    <row r="154" spans="1:13" ht="15.75" x14ac:dyDescent="0.3">
      <c r="A154" s="6" t="s">
        <v>741</v>
      </c>
      <c r="B154" s="6" t="s">
        <v>135</v>
      </c>
      <c r="C154" s="6" t="s">
        <v>779</v>
      </c>
      <c r="D154" s="8"/>
      <c r="E154" s="8" t="s">
        <v>831</v>
      </c>
      <c r="F154" s="8"/>
      <c r="G154" s="8" t="s">
        <v>911</v>
      </c>
      <c r="H154" t="str">
        <f t="shared" si="23"/>
        <v>hero.gherinn.dck=Brother Gherinn</v>
      </c>
      <c r="I154" t="str">
        <f t="shared" si="24"/>
        <v>hero.gherinn.dck=Frère Gherinn</v>
      </c>
      <c r="J154" t="str">
        <f t="shared" si="25"/>
        <v>hero.gherinn.dck.ability=</v>
      </c>
      <c r="K154" t="str">
        <f t="shared" si="26"/>
        <v>hero.gherinn.dckability=Chaque fois que vous faites une attaque, avant de lancer les dés, vous pouvez subir 1 ≥ pour ajouter +1 ≥ aux résultats.</v>
      </c>
      <c r="L154" t="str">
        <f t="shared" si="27"/>
        <v>hero.gherinn.dck.feat=</v>
      </c>
      <c r="M154" t="str">
        <f t="shared" si="28"/>
        <v>hero.gherinn.dck.feat=À utiliser après avoir vaincu un monstre pour lancer 2 dés de pouvoir rouge. Vous ainsi que chaque héros à 3 cases ou moins soigne autant de ≥ que de ≥ obtenus aux dés.</v>
      </c>
    </row>
    <row r="155" spans="1:13" ht="15.75" x14ac:dyDescent="0.3">
      <c r="A155" s="6" t="s">
        <v>742</v>
      </c>
      <c r="B155" s="6" t="s">
        <v>360</v>
      </c>
      <c r="C155" s="6" t="s">
        <v>360</v>
      </c>
      <c r="D155" s="8"/>
      <c r="E155" s="8" t="s">
        <v>879</v>
      </c>
      <c r="F155" s="8"/>
      <c r="G155" s="8" t="s">
        <v>958</v>
      </c>
      <c r="H155" t="str">
        <f t="shared" si="23"/>
        <v>hero.challara.dck=Challara</v>
      </c>
      <c r="I155" t="str">
        <f t="shared" si="24"/>
        <v>hero.challara.dck=Challara</v>
      </c>
      <c r="J155" t="str">
        <f t="shared" si="25"/>
        <v>hero.challara.dck.ability=</v>
      </c>
      <c r="K155" t="str">
        <f t="shared" si="26"/>
        <v>hero.challara.dckability=Vous avez le familier Feu Ardent. Au début de chaque rencontre, placez Feu Ardent dans votre case.</v>
      </c>
      <c r="L155" t="str">
        <f t="shared" si="27"/>
        <v>hero.challara.dck.feat=</v>
      </c>
      <c r="M155" t="str">
        <f t="shared" si="28"/>
        <v>hero.challara.dck.feat=∞ : faites une attaque. Avant le jet d'attaque, vous pouvez déplacer Feu Ardent sur une case vide adjacente à votre cible.</v>
      </c>
    </row>
    <row r="156" spans="1:13" ht="15.75" x14ac:dyDescent="0.3">
      <c r="A156" s="6" t="s">
        <v>743</v>
      </c>
      <c r="B156" s="6" t="s">
        <v>361</v>
      </c>
      <c r="C156" s="6" t="s">
        <v>804</v>
      </c>
      <c r="D156" s="8"/>
      <c r="E156" s="8" t="s">
        <v>880</v>
      </c>
      <c r="F156" s="8"/>
      <c r="G156" s="8" t="s">
        <v>959</v>
      </c>
      <c r="H156" t="str">
        <f t="shared" si="23"/>
        <v>hero.hugo.dck=Hugo the Glorious</v>
      </c>
      <c r="I156" t="str">
        <f t="shared" si="24"/>
        <v>hero.hugo.dck=Hugo le Magnifique</v>
      </c>
      <c r="J156" t="str">
        <f t="shared" si="25"/>
        <v>hero.hugo.dck.ability=</v>
      </c>
      <c r="K156" t="str">
        <f t="shared" si="26"/>
        <v>hero.hugo.dckability=Si vous ne vous déplacez pas à ce round, vous pouver relancer 1 de vos dés de défense chaque fois que vous êtes attaqués.</v>
      </c>
      <c r="L156" t="str">
        <f t="shared" si="27"/>
        <v>hero.hugo.dck.feat=</v>
      </c>
      <c r="M156" t="str">
        <f t="shared" si="28"/>
        <v>hero.hugo.dck.feat=À utiliser au début de votre tour. Doublez les ≥ de votre jet d'attaque pour chaque attaque que vous effectuez durant ce tour.</v>
      </c>
    </row>
    <row r="157" spans="1:13" ht="15.75" x14ac:dyDescent="0.3">
      <c r="A157" s="6" t="s">
        <v>744</v>
      </c>
      <c r="B157" s="6" t="s">
        <v>362</v>
      </c>
      <c r="C157" s="6" t="s">
        <v>805</v>
      </c>
      <c r="D157" s="8"/>
      <c r="E157" s="8" t="s">
        <v>881</v>
      </c>
      <c r="F157" s="8"/>
      <c r="G157" s="8" t="s">
        <v>960</v>
      </c>
      <c r="H157" t="str">
        <f t="shared" si="23"/>
        <v>hero.krutsbeck.dck=Krutsbeck</v>
      </c>
      <c r="I157" t="str">
        <f t="shared" si="24"/>
        <v>hero.krutsbeck.dck=Krutzbeck</v>
      </c>
      <c r="J157" t="str">
        <f t="shared" si="25"/>
        <v>hero.krutsbeck.dck.ability=</v>
      </c>
      <c r="K157" t="str">
        <f t="shared" si="26"/>
        <v>hero.krutsbeck.dckability=Tant que vous avez au moins 6 pions ≥ sur votre fiche, chacune de  vos attaques gagne +2 ≥.</v>
      </c>
      <c r="L157" t="str">
        <f t="shared" si="27"/>
        <v>hero.krutsbeck.dck.feat=</v>
      </c>
      <c r="M157" t="str">
        <f t="shared" si="28"/>
        <v>hero.krutsbeck.dck.feat=À utiliser quand vous attaquez, après avoir lancé les dés. Lancer 1 dé de pouvoir rouge, subissez autant de ≥ que de ≥ obtenus et ajoutez le même montant de ≥ à votre jet d'attaque.</v>
      </c>
    </row>
    <row r="158" spans="1:13" ht="15.75" x14ac:dyDescent="0.3">
      <c r="A158" s="6" t="s">
        <v>745</v>
      </c>
      <c r="B158" s="6" t="s">
        <v>133</v>
      </c>
      <c r="C158" s="6" t="s">
        <v>133</v>
      </c>
      <c r="D158" s="8"/>
      <c r="E158" s="8" t="s">
        <v>834</v>
      </c>
      <c r="F158" s="8"/>
      <c r="G158" s="8" t="s">
        <v>914</v>
      </c>
      <c r="H158" t="str">
        <f t="shared" si="23"/>
        <v>hero.lindel.dck=Lindel</v>
      </c>
      <c r="I158" t="str">
        <f t="shared" si="24"/>
        <v>hero.lindel.dck=Lindel</v>
      </c>
      <c r="J158" t="str">
        <f t="shared" si="25"/>
        <v>hero.lindel.dck.ability=</v>
      </c>
      <c r="K158" t="str">
        <f t="shared" si="26"/>
        <v>hero.lindel.dckability=Quand vous faites un test d'attribut, vous lancez 2 dés de défense gris au lieu d'un dé de défense gris et d'un dés de défense noir.</v>
      </c>
      <c r="L158" t="str">
        <f t="shared" si="27"/>
        <v>hero.lindel.dck.feat=</v>
      </c>
      <c r="M158" t="str">
        <f t="shared" si="28"/>
        <v>hero.lindel.dck.feat=∞ : faites une attaque. Plutôt que lancer le dé d'attaque, placez-le sur la face de votre choix. Lancez le reste de vos dés normalement.</v>
      </c>
    </row>
    <row r="159" spans="1:13" ht="15.75" x14ac:dyDescent="0.3">
      <c r="A159" s="6" t="s">
        <v>746</v>
      </c>
      <c r="B159" s="6" t="s">
        <v>363</v>
      </c>
      <c r="C159" s="6" t="s">
        <v>363</v>
      </c>
      <c r="D159" s="8"/>
      <c r="E159" s="8" t="s">
        <v>882</v>
      </c>
      <c r="F159" s="8"/>
      <c r="G159" s="8" t="s">
        <v>961</v>
      </c>
      <c r="H159" t="str">
        <f t="shared" si="23"/>
        <v>hero.tatianna.dck=Tatianna</v>
      </c>
      <c r="I159" t="str">
        <f t="shared" si="24"/>
        <v>hero.tatianna.dck=Tatianna</v>
      </c>
      <c r="J159" t="str">
        <f t="shared" si="25"/>
        <v>hero.tatianna.dck.ability=</v>
      </c>
      <c r="K159" t="str">
        <f t="shared" si="26"/>
        <v>hero.tatianna.dckability=Chacune de vous attaques gagne +1 à la portée. Chaque attaque à distance qui vous cible subit -1 à la portée.</v>
      </c>
      <c r="L159" t="str">
        <f t="shared" si="27"/>
        <v>hero.tatianna.dck.feat=</v>
      </c>
      <c r="M159" t="str">
        <f t="shared" si="28"/>
        <v>hero.tatianna.dck.feat=À utiliser après le jet des dés de défense contre une de vos attaques. Ignorez les résultats du dé ayant obtenu le plus de ≤.</v>
      </c>
    </row>
    <row r="160" spans="1:13" ht="15.75" x14ac:dyDescent="0.3">
      <c r="A160" s="6" t="s">
        <v>747</v>
      </c>
      <c r="B160" s="6" t="s">
        <v>360</v>
      </c>
      <c r="C160" s="6" t="s">
        <v>360</v>
      </c>
      <c r="D160" s="8"/>
      <c r="E160" s="8"/>
      <c r="F160" s="8"/>
      <c r="G160" s="8"/>
      <c r="H160" t="str">
        <f t="shared" si="23"/>
        <v>hero.challara.botw=Challara</v>
      </c>
      <c r="I160" t="str">
        <f t="shared" si="24"/>
        <v>hero.challara.botw=Challara</v>
      </c>
      <c r="J160" t="str">
        <f t="shared" si="25"/>
        <v>hero.challara.botw.ability=</v>
      </c>
      <c r="K160" t="str">
        <f t="shared" si="26"/>
        <v>hero.challara.botwability=</v>
      </c>
      <c r="L160" t="str">
        <f t="shared" si="27"/>
        <v>hero.challara.botw.feat=</v>
      </c>
      <c r="M160" t="str">
        <f t="shared" si="28"/>
        <v>hero.challara.botw.feat=</v>
      </c>
    </row>
    <row r="161" spans="1:13" ht="15.75" x14ac:dyDescent="0.3">
      <c r="A161" s="6" t="s">
        <v>748</v>
      </c>
      <c r="B161" s="6" t="s">
        <v>329</v>
      </c>
      <c r="C161" s="6" t="s">
        <v>329</v>
      </c>
      <c r="D161" s="8"/>
      <c r="E161" s="8"/>
      <c r="F161" s="8"/>
      <c r="G161" s="8"/>
      <c r="H161" t="str">
        <f t="shared" si="23"/>
        <v>hero.lyssa.botw=Lyssa</v>
      </c>
      <c r="I161" t="str">
        <f t="shared" si="24"/>
        <v>hero.lyssa.botw=Lyssa</v>
      </c>
      <c r="J161" t="str">
        <f t="shared" si="25"/>
        <v>hero.lyssa.botw.ability=</v>
      </c>
      <c r="K161" t="str">
        <f t="shared" si="26"/>
        <v>hero.lyssa.botwability=</v>
      </c>
      <c r="L161" t="str">
        <f t="shared" si="27"/>
        <v>hero.lyssa.botw.feat=</v>
      </c>
      <c r="M161" t="str">
        <f t="shared" si="28"/>
        <v>hero.lyssa.botw.feat=</v>
      </c>
    </row>
    <row r="162" spans="1:13" ht="15.75" x14ac:dyDescent="0.3">
      <c r="A162" s="6" t="s">
        <v>749</v>
      </c>
      <c r="B162" s="6" t="s">
        <v>333</v>
      </c>
      <c r="C162" s="6" t="s">
        <v>791</v>
      </c>
      <c r="D162" s="8"/>
      <c r="E162" s="8"/>
      <c r="F162" s="8"/>
      <c r="G162" s="8"/>
      <c r="H162" t="str">
        <f t="shared" si="23"/>
        <v>hero.ronan.botw=Ronan of the Wild</v>
      </c>
      <c r="I162" t="str">
        <f t="shared" si="24"/>
        <v>hero.ronan.botw=Ronan le Sauvage</v>
      </c>
      <c r="J162" t="str">
        <f t="shared" si="25"/>
        <v>hero.ronan.botw.ability=</v>
      </c>
      <c r="K162" t="str">
        <f t="shared" si="26"/>
        <v>hero.ronan.botwability=</v>
      </c>
      <c r="L162" t="str">
        <f t="shared" si="27"/>
        <v>hero.ronan.botw.feat=</v>
      </c>
      <c r="M162" t="str">
        <f t="shared" si="28"/>
        <v>hero.ronan.botw.feat=</v>
      </c>
    </row>
    <row r="163" spans="1:13" ht="15.75" x14ac:dyDescent="0.3">
      <c r="A163" s="6" t="s">
        <v>750</v>
      </c>
      <c r="B163" s="6" t="s">
        <v>336</v>
      </c>
      <c r="C163" s="6" t="s">
        <v>794</v>
      </c>
      <c r="D163" s="8"/>
      <c r="E163" s="8"/>
      <c r="F163" s="8"/>
      <c r="G163" s="8"/>
      <c r="H163" t="str">
        <f t="shared" si="23"/>
        <v>hero.vyrah.botw=Vyrah the Falconer</v>
      </c>
      <c r="I163" t="str">
        <f t="shared" si="24"/>
        <v>hero.vyrah.botw=Vyrah le Fauconnier</v>
      </c>
      <c r="J163" t="str">
        <f t="shared" si="25"/>
        <v>hero.vyrah.botw.ability=</v>
      </c>
      <c r="K163" t="str">
        <f t="shared" si="26"/>
        <v>hero.vyrah.botwability=</v>
      </c>
      <c r="L163" t="str">
        <f t="shared" si="27"/>
        <v>hero.vyrah.botw.feat=</v>
      </c>
      <c r="M163" t="str">
        <f t="shared" si="28"/>
        <v>hero.vyrah.botw.feat=</v>
      </c>
    </row>
    <row r="164" spans="1:13" ht="15.75" x14ac:dyDescent="0.3">
      <c r="A164" s="6" t="s">
        <v>806</v>
      </c>
      <c r="B164" s="6" t="s">
        <v>327</v>
      </c>
      <c r="C164" s="6" t="s">
        <v>786</v>
      </c>
      <c r="D164" s="8"/>
      <c r="E164" s="8"/>
      <c r="F164" s="8"/>
      <c r="G164" s="8"/>
      <c r="H164" t="str">
        <f t="shared" si="23"/>
        <v>hero.ker.toc=Grey Ker</v>
      </c>
      <c r="I164" t="str">
        <f t="shared" si="24"/>
        <v>hero.ker.toc=Ker le Gris</v>
      </c>
      <c r="J164" t="str">
        <f t="shared" si="25"/>
        <v>hero.ker.toc.ability=</v>
      </c>
      <c r="K164" t="str">
        <f t="shared" si="26"/>
        <v>hero.ker.tocability=</v>
      </c>
      <c r="L164" t="str">
        <f t="shared" si="27"/>
        <v>hero.ker.toc.feat=</v>
      </c>
      <c r="M164" t="str">
        <f t="shared" si="28"/>
        <v>hero.ker.toc.feat=</v>
      </c>
    </row>
    <row r="165" spans="1:13" ht="15.75" x14ac:dyDescent="0.3">
      <c r="A165" s="6" t="s">
        <v>807</v>
      </c>
      <c r="B165" s="6" t="s">
        <v>357</v>
      </c>
      <c r="C165" s="6" t="s">
        <v>801</v>
      </c>
      <c r="D165" s="8"/>
      <c r="E165" s="8"/>
      <c r="F165" s="8"/>
      <c r="G165" s="8"/>
      <c r="H165" t="str">
        <f t="shared" si="23"/>
        <v>hero.jonas.toc=Jonas the Kind</v>
      </c>
      <c r="I165" t="str">
        <f t="shared" si="24"/>
        <v>hero.jonas.toc=Jonas le Gentil</v>
      </c>
      <c r="J165" t="str">
        <f t="shared" si="25"/>
        <v>hero.jonas.toc.ability=</v>
      </c>
      <c r="K165" t="str">
        <f t="shared" si="26"/>
        <v>hero.jonas.tocability=</v>
      </c>
      <c r="L165" t="str">
        <f t="shared" si="27"/>
        <v>hero.jonas.toc.feat=</v>
      </c>
      <c r="M165" t="str">
        <f t="shared" si="28"/>
        <v>hero.jonas.toc.feat=</v>
      </c>
    </row>
    <row r="166" spans="1:13" ht="15.75" x14ac:dyDescent="0.3">
      <c r="A166" s="6" t="s">
        <v>808</v>
      </c>
      <c r="B166" s="6" t="s">
        <v>362</v>
      </c>
      <c r="C166" s="6" t="s">
        <v>805</v>
      </c>
      <c r="D166" s="8"/>
      <c r="E166" s="8"/>
      <c r="F166" s="8"/>
      <c r="G166" s="8"/>
      <c r="H166" t="str">
        <f t="shared" si="23"/>
        <v>hero.krutsbeck.toc=Krutsbeck</v>
      </c>
      <c r="I166" t="str">
        <f t="shared" si="24"/>
        <v>hero.krutsbeck.toc=Krutzbeck</v>
      </c>
      <c r="J166" t="str">
        <f t="shared" si="25"/>
        <v>hero.krutsbeck.toc.ability=</v>
      </c>
      <c r="K166" t="str">
        <f t="shared" si="26"/>
        <v>hero.krutsbeck.tocability=</v>
      </c>
      <c r="L166" t="str">
        <f t="shared" si="27"/>
        <v>hero.krutsbeck.toc.feat=</v>
      </c>
      <c r="M166" t="str">
        <f t="shared" si="28"/>
        <v>hero.krutsbeck.toc.feat=</v>
      </c>
    </row>
    <row r="167" spans="1:13" ht="15.75" x14ac:dyDescent="0.3">
      <c r="A167" s="6" t="s">
        <v>809</v>
      </c>
      <c r="B167" s="6" t="s">
        <v>356</v>
      </c>
      <c r="C167" s="6" t="s">
        <v>356</v>
      </c>
      <c r="D167" s="8"/>
      <c r="E167" s="8"/>
      <c r="F167" s="8"/>
      <c r="G167" s="8"/>
      <c r="H167" t="str">
        <f t="shared" si="23"/>
        <v>hero.zyla.toc=Zyla</v>
      </c>
      <c r="I167" t="str">
        <f t="shared" si="24"/>
        <v>hero.zyla.toc=Zyla</v>
      </c>
      <c r="J167" t="str">
        <f t="shared" si="25"/>
        <v>hero.zyla.toc.ability=</v>
      </c>
      <c r="K167" t="str">
        <f t="shared" si="26"/>
        <v>hero.zyla.tocability=</v>
      </c>
      <c r="L167" t="str">
        <f t="shared" si="27"/>
        <v>hero.zyla.toc.feat=</v>
      </c>
      <c r="M167" t="str">
        <f t="shared" si="28"/>
        <v>hero.zyla.toc.feat=</v>
      </c>
    </row>
    <row r="169" spans="1:13" x14ac:dyDescent="0.25">
      <c r="A169" s="6" t="s">
        <v>962</v>
      </c>
      <c r="B169" s="6" t="s">
        <v>158</v>
      </c>
      <c r="C169" s="6" t="s">
        <v>158</v>
      </c>
      <c r="H169" t="str">
        <f t="shared" ref="H169:H190" si="29">A169&amp;"="&amp;B169</f>
        <v>class.berserker=Berserker</v>
      </c>
      <c r="I169" t="str">
        <f t="shared" ref="I169:I190" si="30">A169&amp;"="&amp;C169</f>
        <v>class.berserker=Berserker</v>
      </c>
    </row>
    <row r="170" spans="1:13" x14ac:dyDescent="0.25">
      <c r="A170" s="6" t="s">
        <v>963</v>
      </c>
      <c r="B170" s="6" t="s">
        <v>164</v>
      </c>
      <c r="C170" s="6" t="s">
        <v>164</v>
      </c>
      <c r="H170" t="str">
        <f t="shared" si="29"/>
        <v>class.disciple=Disciple</v>
      </c>
      <c r="I170" t="str">
        <f t="shared" si="30"/>
        <v>class.disciple=Disciple</v>
      </c>
    </row>
    <row r="171" spans="1:13" x14ac:dyDescent="0.25">
      <c r="A171" s="6" t="s">
        <v>964</v>
      </c>
      <c r="B171" s="6" t="s">
        <v>159</v>
      </c>
      <c r="C171" s="6" t="s">
        <v>984</v>
      </c>
      <c r="H171" t="str">
        <f t="shared" si="29"/>
        <v>class.knight=Knight</v>
      </c>
      <c r="I171" t="str">
        <f t="shared" si="30"/>
        <v>class.knight=Chevalier</v>
      </c>
    </row>
    <row r="172" spans="1:13" x14ac:dyDescent="0.25">
      <c r="A172" s="6" t="s">
        <v>965</v>
      </c>
      <c r="B172" s="6" t="s">
        <v>163</v>
      </c>
      <c r="C172" s="6" t="s">
        <v>985</v>
      </c>
      <c r="H172" t="str">
        <f t="shared" si="29"/>
        <v>class.necromancer=Necromancer</v>
      </c>
      <c r="I172" t="str">
        <f t="shared" si="30"/>
        <v>class.necromancer=Nécromancien</v>
      </c>
    </row>
    <row r="173" spans="1:13" x14ac:dyDescent="0.25">
      <c r="A173" s="6" t="s">
        <v>966</v>
      </c>
      <c r="B173" s="6" t="s">
        <v>162</v>
      </c>
      <c r="C173" s="6" t="s">
        <v>992</v>
      </c>
      <c r="H173" t="str">
        <f t="shared" si="29"/>
        <v>class.runemaster=Runemaster</v>
      </c>
      <c r="I173" t="str">
        <f t="shared" si="30"/>
        <v>class.runemaster=Maître des Runes</v>
      </c>
    </row>
    <row r="174" spans="1:13" x14ac:dyDescent="0.25">
      <c r="A174" s="6" t="s">
        <v>967</v>
      </c>
      <c r="B174" s="6" t="s">
        <v>165</v>
      </c>
      <c r="C174" s="6" t="s">
        <v>986</v>
      </c>
      <c r="H174" t="str">
        <f t="shared" si="29"/>
        <v>class.spiritspeaker=Spiritspeaker</v>
      </c>
      <c r="I174" t="str">
        <f t="shared" si="30"/>
        <v>class.spiritspeaker=Shaman</v>
      </c>
    </row>
    <row r="175" spans="1:13" x14ac:dyDescent="0.25">
      <c r="A175" s="6" t="s">
        <v>968</v>
      </c>
      <c r="B175" s="6" t="s">
        <v>160</v>
      </c>
      <c r="C175" s="6" t="s">
        <v>987</v>
      </c>
      <c r="H175" t="str">
        <f t="shared" si="29"/>
        <v>class.thief=Thief</v>
      </c>
      <c r="I175" t="str">
        <f t="shared" si="30"/>
        <v>class.thief=Voleur</v>
      </c>
    </row>
    <row r="176" spans="1:13" x14ac:dyDescent="0.25">
      <c r="A176" s="6" t="s">
        <v>969</v>
      </c>
      <c r="B176" s="6" t="s">
        <v>161</v>
      </c>
      <c r="C176" s="6" t="s">
        <v>988</v>
      </c>
      <c r="H176" t="str">
        <f t="shared" si="29"/>
        <v>class.wildlander=Wildlander</v>
      </c>
      <c r="I176" t="str">
        <f t="shared" si="30"/>
        <v>class.wildlander=Pisteur</v>
      </c>
    </row>
    <row r="177" spans="1:11" x14ac:dyDescent="0.25">
      <c r="A177" s="6" t="s">
        <v>970</v>
      </c>
      <c r="B177" s="6" t="s">
        <v>166</v>
      </c>
      <c r="C177" s="6" t="s">
        <v>166</v>
      </c>
      <c r="H177" t="str">
        <f t="shared" si="29"/>
        <v>class.champion=Champion</v>
      </c>
      <c r="I177" t="str">
        <f t="shared" si="30"/>
        <v>class.champion=Champion</v>
      </c>
    </row>
    <row r="178" spans="1:11" x14ac:dyDescent="0.25">
      <c r="A178" s="6" t="s">
        <v>971</v>
      </c>
      <c r="B178" s="6" t="s">
        <v>167</v>
      </c>
      <c r="C178" s="6" t="s">
        <v>989</v>
      </c>
      <c r="H178" t="str">
        <f t="shared" si="29"/>
        <v>class.geomancer=Geomancer</v>
      </c>
      <c r="I178" t="str">
        <f t="shared" si="30"/>
        <v>class.geomancer=Géomancien</v>
      </c>
    </row>
    <row r="179" spans="1:11" x14ac:dyDescent="0.25">
      <c r="A179" s="6" t="s">
        <v>972</v>
      </c>
      <c r="B179" s="6" t="s">
        <v>171</v>
      </c>
      <c r="C179" s="6" t="s">
        <v>990</v>
      </c>
      <c r="H179" t="str">
        <f t="shared" si="29"/>
        <v>class.apothecary=Apothecary</v>
      </c>
      <c r="I179" t="str">
        <f t="shared" si="30"/>
        <v>class.apothecary=Apothicaire</v>
      </c>
    </row>
    <row r="180" spans="1:11" x14ac:dyDescent="0.25">
      <c r="A180" s="6" t="s">
        <v>973</v>
      </c>
      <c r="B180" s="6" t="s">
        <v>168</v>
      </c>
      <c r="C180" s="6" t="s">
        <v>991</v>
      </c>
      <c r="H180" t="str">
        <f t="shared" si="29"/>
        <v>class.beastmaster=Beastmaster</v>
      </c>
      <c r="I180" t="str">
        <f t="shared" si="30"/>
        <v>class.beastmaster=Maître des Animaux</v>
      </c>
    </row>
    <row r="181" spans="1:11" x14ac:dyDescent="0.25">
      <c r="A181" s="6" t="s">
        <v>974</v>
      </c>
      <c r="B181" s="6" t="s">
        <v>170</v>
      </c>
      <c r="C181" s="6" t="s">
        <v>993</v>
      </c>
      <c r="H181" t="str">
        <f t="shared" si="29"/>
        <v>class.hexer=Hexer</v>
      </c>
      <c r="I181" t="str">
        <f t="shared" si="30"/>
        <v>class.hexer=Envoûteur</v>
      </c>
    </row>
    <row r="182" spans="1:11" x14ac:dyDescent="0.25">
      <c r="A182" s="6" t="s">
        <v>975</v>
      </c>
      <c r="B182" s="6" t="s">
        <v>169</v>
      </c>
      <c r="C182" s="6" t="s">
        <v>994</v>
      </c>
      <c r="H182" t="str">
        <f t="shared" si="29"/>
        <v>class.treasurehunter=Treasure Hunter</v>
      </c>
      <c r="I182" t="str">
        <f t="shared" si="30"/>
        <v>class.treasurehunter=Chasseur de Trésors</v>
      </c>
    </row>
    <row r="183" spans="1:11" x14ac:dyDescent="0.25">
      <c r="A183" s="6" t="s">
        <v>976</v>
      </c>
      <c r="B183" s="6" t="s">
        <v>175</v>
      </c>
      <c r="C183" s="6" t="s">
        <v>995</v>
      </c>
      <c r="H183" t="str">
        <f t="shared" si="29"/>
        <v>class.prophet=Prophet</v>
      </c>
      <c r="I183" t="str">
        <f t="shared" si="30"/>
        <v>class.prophet=Prophète</v>
      </c>
    </row>
    <row r="184" spans="1:11" x14ac:dyDescent="0.25">
      <c r="A184" s="6" t="s">
        <v>977</v>
      </c>
      <c r="B184" s="6" t="s">
        <v>174</v>
      </c>
      <c r="C184" s="6" t="s">
        <v>996</v>
      </c>
      <c r="H184" t="str">
        <f t="shared" si="29"/>
        <v>class.stalker=Stalker</v>
      </c>
      <c r="I184" t="str">
        <f t="shared" si="30"/>
        <v>class.stalker=Traqueur</v>
      </c>
    </row>
    <row r="185" spans="1:11" x14ac:dyDescent="0.25">
      <c r="A185" s="6" t="s">
        <v>978</v>
      </c>
      <c r="B185" s="6" t="s">
        <v>178</v>
      </c>
      <c r="C185" s="6" t="s">
        <v>997</v>
      </c>
      <c r="H185" t="str">
        <f t="shared" si="29"/>
        <v>class.bard=Bard</v>
      </c>
      <c r="I185" t="str">
        <f t="shared" si="30"/>
        <v>class.bard=Barde</v>
      </c>
    </row>
    <row r="186" spans="1:11" x14ac:dyDescent="0.25">
      <c r="A186" s="6" t="s">
        <v>979</v>
      </c>
      <c r="B186" s="6" t="s">
        <v>177</v>
      </c>
      <c r="C186" s="6" t="s">
        <v>999</v>
      </c>
      <c r="H186" t="str">
        <f t="shared" si="29"/>
        <v>class.conjurer=Conjurer</v>
      </c>
      <c r="I186" t="str">
        <f t="shared" si="30"/>
        <v>class.conjurer=Illusionniste</v>
      </c>
    </row>
    <row r="187" spans="1:11" x14ac:dyDescent="0.25">
      <c r="A187" s="6" t="s">
        <v>980</v>
      </c>
      <c r="B187" s="6" t="s">
        <v>176</v>
      </c>
      <c r="C187" s="6" t="s">
        <v>998</v>
      </c>
      <c r="H187" t="str">
        <f t="shared" si="29"/>
        <v>class.shadowwalker=Shadow Walker</v>
      </c>
      <c r="I187" t="str">
        <f t="shared" si="30"/>
        <v>class.shadowwalker=Marcheur des Ombres</v>
      </c>
    </row>
    <row r="188" spans="1:11" x14ac:dyDescent="0.25">
      <c r="A188" s="6" t="s">
        <v>981</v>
      </c>
      <c r="B188" s="6" t="s">
        <v>173</v>
      </c>
      <c r="C188" s="6" t="s">
        <v>1000</v>
      </c>
      <c r="H188" t="str">
        <f t="shared" si="29"/>
        <v>class.skirmisher=Skirmisher</v>
      </c>
      <c r="I188" t="str">
        <f t="shared" si="30"/>
        <v>class.skirmisher=Briscard</v>
      </c>
    </row>
    <row r="189" spans="1:11" x14ac:dyDescent="0.25">
      <c r="A189" s="6" t="s">
        <v>982</v>
      </c>
      <c r="B189" s="6" t="s">
        <v>180</v>
      </c>
      <c r="C189" s="6" t="s">
        <v>1001</v>
      </c>
      <c r="H189" t="str">
        <f t="shared" si="29"/>
        <v>class.bountyhunter=Bounty Hunter</v>
      </c>
      <c r="I189" t="str">
        <f t="shared" si="30"/>
        <v>class.bountyhunter=Chasseur de Primes</v>
      </c>
    </row>
    <row r="190" spans="1:11" x14ac:dyDescent="0.25">
      <c r="A190" s="6" t="s">
        <v>983</v>
      </c>
      <c r="B190" s="6" t="s">
        <v>179</v>
      </c>
      <c r="C190" s="6" t="s">
        <v>1002</v>
      </c>
      <c r="H190" t="str">
        <f t="shared" si="29"/>
        <v>class.marshal=Marshal</v>
      </c>
      <c r="I190" t="str">
        <f t="shared" si="30"/>
        <v>class.marshal=Maréchal</v>
      </c>
    </row>
    <row r="191" spans="1:11" x14ac:dyDescent="0.25">
      <c r="I191"/>
    </row>
    <row r="192" spans="1:11" x14ac:dyDescent="0.25">
      <c r="A192" s="6" t="s">
        <v>1003</v>
      </c>
      <c r="B192" s="6" t="s">
        <v>183</v>
      </c>
      <c r="C192" s="6" t="s">
        <v>183</v>
      </c>
      <c r="E192" s="7" t="s">
        <v>1197</v>
      </c>
      <c r="H192" t="str">
        <f t="shared" ref="H192" si="31">A192&amp;"="&amp;B192</f>
        <v>name.berserker.rage=Rage</v>
      </c>
      <c r="I192" t="str">
        <f t="shared" ref="I192" si="32">A192&amp;"="&amp;C192</f>
        <v>name.berserker.rage=Rage</v>
      </c>
      <c r="J192" t="str">
        <f>A192&amp;".rule="&amp;D192</f>
        <v>name.berserker.rage.rule=</v>
      </c>
      <c r="K192" t="str">
        <f>A192&amp;".rule="&amp;E192</f>
        <v>name.berserker.rage.rule=Effectuez une attaque avec une arme de corps à corps.&lt;BR&gt;Cette attaque inflige +1 ≥.</v>
      </c>
    </row>
    <row r="193" spans="1:11" x14ac:dyDescent="0.25">
      <c r="A193" s="6" t="s">
        <v>1004</v>
      </c>
      <c r="B193" s="6" t="s">
        <v>185</v>
      </c>
      <c r="C193" s="6" t="s">
        <v>185</v>
      </c>
      <c r="E193" s="7" t="s">
        <v>1205</v>
      </c>
      <c r="H193" t="str">
        <f t="shared" ref="H193:H256" si="33">A193&amp;"="&amp;B193</f>
        <v>name.berserker.brute=Brute</v>
      </c>
      <c r="I193" t="str">
        <f t="shared" ref="I193:I256" si="34">A193&amp;"="&amp;C193</f>
        <v>name.berserker.brute=Brute</v>
      </c>
      <c r="J193" t="str">
        <f t="shared" ref="J193:J256" si="35">A193&amp;".rule="&amp;D193</f>
        <v>name.berserker.brute.rule=</v>
      </c>
      <c r="K193" t="str">
        <f t="shared" ref="K193:K256" si="36">A193&amp;".rule="&amp;E193</f>
        <v>name.berserker.brute.rule=Vous gagnez Santé +4.&lt;BR&gt;Quand vous vous redressez ou que vous êtes revigoré par un autre héros, vous récupérez 2 ≥ supplémentaires.</v>
      </c>
    </row>
    <row r="194" spans="1:11" x14ac:dyDescent="0.25">
      <c r="A194" s="6" t="s">
        <v>1005</v>
      </c>
      <c r="B194" s="6" t="s">
        <v>186</v>
      </c>
      <c r="C194" s="6" t="s">
        <v>1088</v>
      </c>
      <c r="E194" s="7" t="s">
        <v>1155</v>
      </c>
      <c r="H194" t="str">
        <f t="shared" si="33"/>
        <v>name.berserker.counterattack=Counter Attack</v>
      </c>
      <c r="I194" t="str">
        <f t="shared" si="34"/>
        <v>name.berserker.counterattack=Contre-Attaque</v>
      </c>
      <c r="J194" t="str">
        <f t="shared" si="35"/>
        <v>name.berserker.counterattack.rule=</v>
      </c>
      <c r="K194" t="str">
        <f t="shared" si="36"/>
        <v>name.berserker.counterattack.rule=Après la résolution d'une attaque d'une monstre adjacent qui vous affecte, inclinez cette carte pour effectuer une attaque avec une arme de corps à corps contre le monstre attaquant. Une fois cette attaque résolue, si le monstre n'est pas vaincu, il peut continuer son activation.</v>
      </c>
    </row>
    <row r="195" spans="1:11" x14ac:dyDescent="0.25">
      <c r="A195" s="6" t="s">
        <v>1006</v>
      </c>
      <c r="B195" s="6" t="s">
        <v>187</v>
      </c>
      <c r="C195" s="6" t="s">
        <v>1089</v>
      </c>
      <c r="E195" s="7" t="s">
        <v>1156</v>
      </c>
      <c r="H195" t="str">
        <f t="shared" si="33"/>
        <v>name.berserker.cripple=Cripple</v>
      </c>
      <c r="I195" t="str">
        <f t="shared" si="34"/>
        <v>name.berserker.cripple=Estropier</v>
      </c>
      <c r="J195" t="str">
        <f t="shared" si="35"/>
        <v>name.berserker.cripple.rule=</v>
      </c>
      <c r="K195" t="str">
        <f t="shared" si="36"/>
        <v>name.berserker.cripple.rule=Inclinez cette carte durant votre tour pour choisir un monstre adjacent à vous et faites un test ∂. En cas de réussite, le monstre est Immobilisé.</v>
      </c>
    </row>
    <row r="196" spans="1:11" x14ac:dyDescent="0.25">
      <c r="A196" s="6" t="s">
        <v>1007</v>
      </c>
      <c r="B196" s="6" t="s">
        <v>188</v>
      </c>
      <c r="C196" s="6" t="s">
        <v>1087</v>
      </c>
      <c r="E196" s="7" t="s">
        <v>1154</v>
      </c>
      <c r="H196" t="str">
        <f t="shared" si="33"/>
        <v>name.berserker.charge=Charge</v>
      </c>
      <c r="I196" t="str">
        <f t="shared" si="34"/>
        <v>name.berserker.charge=Charger</v>
      </c>
      <c r="J196" t="str">
        <f t="shared" si="35"/>
        <v>name.berserker.charge.rule=</v>
      </c>
      <c r="K196" t="str">
        <f t="shared" si="36"/>
        <v>name.berserker.charge.rule=Déplacez-vous jusqu'à votre Vitesse et effectuez ensuite une attaque avec une arme de corps à corps.</v>
      </c>
    </row>
    <row r="197" spans="1:11" x14ac:dyDescent="0.25">
      <c r="A197" s="6" t="s">
        <v>1008</v>
      </c>
      <c r="B197" s="6" t="s">
        <v>189</v>
      </c>
      <c r="C197" s="6" t="s">
        <v>1086</v>
      </c>
      <c r="E197" s="7" t="s">
        <v>1153</v>
      </c>
      <c r="H197" t="str">
        <f t="shared" si="33"/>
        <v>name.berserker.weaponmastery=Weapon Mastery</v>
      </c>
      <c r="I197" t="str">
        <f t="shared" si="34"/>
        <v>name.berserker.weaponmastery=Expert en Armes</v>
      </c>
      <c r="J197" t="str">
        <f t="shared" si="35"/>
        <v>name.berserker.weaponmastery.rule=</v>
      </c>
      <c r="K197" t="str">
        <f t="shared" si="36"/>
        <v>name.berserker.weaponmastery.rule=Chaque fois que vous effectuez une attaque avec 1 arme de corps à corps ayant 2 symboles de main ou 2 armes de corps à corps ayant chacune 1 symbole de main, vous pouvez incliner cette carte pour ajouter 1 ± aux résultats.</v>
      </c>
    </row>
    <row r="198" spans="1:11" x14ac:dyDescent="0.25">
      <c r="A198" s="6" t="s">
        <v>1009</v>
      </c>
      <c r="B198" s="6" t="s">
        <v>190</v>
      </c>
      <c r="C198" s="6" t="s">
        <v>1085</v>
      </c>
      <c r="E198" s="7" t="s">
        <v>1152</v>
      </c>
      <c r="H198" t="str">
        <f t="shared" si="33"/>
        <v>name.berserker.whirlwind=Whirlwind</v>
      </c>
      <c r="I198" t="str">
        <f t="shared" si="34"/>
        <v>name.berserker.whirlwind=Tornade</v>
      </c>
      <c r="J198" t="str">
        <f t="shared" si="35"/>
        <v>name.berserker.whirlwind.rule=</v>
      </c>
      <c r="K198" t="str">
        <f t="shared" si="36"/>
        <v>name.berserker.whirlwind.rule=Effectuez une attaque avec une arme de corps à corps ciblant tous les monstres adjacents. Vous faites 1 jet d'attaque et chaque monstre lance ses dés de défense séparément.</v>
      </c>
    </row>
    <row r="199" spans="1:11" x14ac:dyDescent="0.25">
      <c r="A199" s="6" t="s">
        <v>1010</v>
      </c>
      <c r="B199" s="6" t="s">
        <v>191</v>
      </c>
      <c r="C199" s="6" t="s">
        <v>1083</v>
      </c>
      <c r="E199" s="7" t="s">
        <v>1206</v>
      </c>
      <c r="H199" t="str">
        <f t="shared" si="33"/>
        <v>name.berserker.deathrage=Death Rage</v>
      </c>
      <c r="I199" t="str">
        <f t="shared" si="34"/>
        <v>name.berserker.deathrage=Rage mortelle</v>
      </c>
      <c r="J199" t="str">
        <f t="shared" si="35"/>
        <v>name.berserker.deathrage.rule=</v>
      </c>
      <c r="K199" t="str">
        <f t="shared" si="36"/>
        <v>name.berserker.deathrage.rule=Effectuez une attaque avec une arme de corps à corps.&lt;BR&gt;Cette attaque gagne :&lt;BR&gt;± : +1 ≥ pour chaque 2 pions ≥ sur votre fiche de héros.</v>
      </c>
    </row>
    <row r="200" spans="1:11" x14ac:dyDescent="0.25">
      <c r="A200" s="6" t="s">
        <v>1011</v>
      </c>
      <c r="B200" s="6" t="s">
        <v>192</v>
      </c>
      <c r="C200" s="6" t="s">
        <v>1084</v>
      </c>
      <c r="E200" s="7" t="s">
        <v>1151</v>
      </c>
      <c r="H200" t="str">
        <f t="shared" si="33"/>
        <v>name.berserker.execute=Execute</v>
      </c>
      <c r="I200" t="str">
        <f t="shared" si="34"/>
        <v>name.berserker.execute=Exécuter</v>
      </c>
      <c r="J200" t="str">
        <f t="shared" si="35"/>
        <v>name.berserker.execute.rule=</v>
      </c>
      <c r="K200" t="str">
        <f t="shared" si="36"/>
        <v>name.berserker.execute.rule=Quand vous effectuez une attaque avec une arme de corps à corps, une fois les dés lancés, inclinez cette carte pour infliger +X ≥, où X est le montant de ∏ subis pour utiliser cette compétence.</v>
      </c>
    </row>
    <row r="201" spans="1:11" x14ac:dyDescent="0.25">
      <c r="A201" s="6" t="s">
        <v>1012</v>
      </c>
      <c r="B201" s="6" t="s">
        <v>196</v>
      </c>
      <c r="C201" s="6" t="s">
        <v>1082</v>
      </c>
      <c r="E201" s="7" t="s">
        <v>1150</v>
      </c>
      <c r="H201" t="str">
        <f t="shared" si="33"/>
        <v>name.knight.oathofhonor=Oath of Honor</v>
      </c>
      <c r="I201" t="str">
        <f t="shared" si="34"/>
        <v>name.knight.oathofhonor=Serment sur l'honneur</v>
      </c>
      <c r="J201" t="str">
        <f t="shared" si="35"/>
        <v>name.knight.oathofhonor.rule=</v>
      </c>
      <c r="K201" t="str">
        <f t="shared" si="36"/>
        <v>name.knight.oathofhonor.rule=Choisissez un autre héros à 3 cases ou moins de vous qui est adjacent à un monstre. Placez votre figurine de héros dans la case vide la plus proche adjacente au monstre et effectuez une attaque avec une arme de corps à corps cotre ce monstre.</v>
      </c>
    </row>
    <row r="202" spans="1:11" x14ac:dyDescent="0.25">
      <c r="A202" s="6" t="s">
        <v>1013</v>
      </c>
      <c r="B202" s="6" t="s">
        <v>197</v>
      </c>
      <c r="C202" s="6" t="s">
        <v>1081</v>
      </c>
      <c r="E202" s="7" t="s">
        <v>1149</v>
      </c>
      <c r="H202" t="str">
        <f t="shared" si="33"/>
        <v>name.knight.advance=Advance</v>
      </c>
      <c r="I202" t="str">
        <f t="shared" si="34"/>
        <v>name.knight.advance=Avancer</v>
      </c>
      <c r="J202" t="str">
        <f t="shared" si="35"/>
        <v>name.knight.advance.rule=</v>
      </c>
      <c r="K202" t="str">
        <f t="shared" si="36"/>
        <v>name.knight.advance.rule=Après avoir vaincu un monstre avec une attaque utilisant une arme de corps à corps, inclinez cette carte pour vous déplacer jusqu'à votre Vitesse et effectuer une attaque supplémentaire.</v>
      </c>
    </row>
    <row r="203" spans="1:11" x14ac:dyDescent="0.25">
      <c r="A203" s="6" t="s">
        <v>1014</v>
      </c>
      <c r="B203" s="6" t="s">
        <v>198</v>
      </c>
      <c r="C203" s="6" t="s">
        <v>1080</v>
      </c>
      <c r="E203" s="7" t="s">
        <v>1148</v>
      </c>
      <c r="H203" t="str">
        <f t="shared" si="33"/>
        <v>name.knight.challenge=Challenge</v>
      </c>
      <c r="I203" t="str">
        <f t="shared" si="34"/>
        <v>name.knight.challenge=Défier</v>
      </c>
      <c r="J203" t="str">
        <f t="shared" si="35"/>
        <v>name.knight.challenge.rule=</v>
      </c>
      <c r="K203" t="str">
        <f t="shared" si="36"/>
        <v>name.knight.challenge.rule=Inclinez cette carte pour choisir un monstre dans votre ligne de vue et placez votre pion Héros dessus. Tant que cette carte est inclinée, chaque attaque que vous ou ce monstre effectue contre l'autre, inflige +1 ≥.</v>
      </c>
    </row>
    <row r="204" spans="1:11" x14ac:dyDescent="0.25">
      <c r="A204" s="6" t="s">
        <v>1015</v>
      </c>
      <c r="B204" s="6" t="s">
        <v>199</v>
      </c>
      <c r="C204" s="6" t="s">
        <v>1079</v>
      </c>
      <c r="E204" s="7" t="s">
        <v>1147</v>
      </c>
      <c r="H204" t="str">
        <f t="shared" si="33"/>
        <v>name.knight.defend=Defend</v>
      </c>
      <c r="I204" t="str">
        <f t="shared" si="34"/>
        <v>name.knight.defend=Défendre</v>
      </c>
      <c r="J204" t="str">
        <f t="shared" si="35"/>
        <v>name.knight.defend.rule=</v>
      </c>
      <c r="K204" t="str">
        <f t="shared" si="36"/>
        <v>name.knight.defend.rule=Quand un héros qui vous est adjacent, est ciblé par une attaque, utilisez cette carte pour vous déclarer comme cible de cette attaque. La portée et la ligne de vue sont toujours mesurées vers la case du héros ciblé.</v>
      </c>
    </row>
    <row r="205" spans="1:11" x14ac:dyDescent="0.25">
      <c r="A205" s="6" t="s">
        <v>1016</v>
      </c>
      <c r="B205" s="6" t="s">
        <v>200</v>
      </c>
      <c r="C205" s="6" t="s">
        <v>1077</v>
      </c>
      <c r="E205" s="7" t="s">
        <v>1146</v>
      </c>
      <c r="H205" t="str">
        <f t="shared" si="33"/>
        <v>name.knight.defensetraining=Defense Training</v>
      </c>
      <c r="I205" t="str">
        <f t="shared" si="34"/>
        <v>name.knight.defensetraining=Entraînement Défensif</v>
      </c>
      <c r="J205" t="str">
        <f t="shared" si="35"/>
        <v>name.knight.defensetraining.rule=</v>
      </c>
      <c r="K205" t="str">
        <f t="shared" si="36"/>
        <v>name.knight.defensetraining.rule=Tant que vous êtes équipé d'un Bouclier, ajoutez 1 dé marron supplémentaire à votre réserve de défense (même si cette carte est inclinée). Quand vous devez incliner le Bouclier dont vous êtes équipé (comme pour utiliser sa capacité), vous pouvez incliner cette carte à la place.</v>
      </c>
    </row>
    <row r="206" spans="1:11" x14ac:dyDescent="0.25">
      <c r="A206" s="6" t="s">
        <v>1017</v>
      </c>
      <c r="B206" s="6" t="s">
        <v>201</v>
      </c>
      <c r="C206" s="6" t="s">
        <v>1076</v>
      </c>
      <c r="E206" s="7" t="s">
        <v>1145</v>
      </c>
      <c r="H206" t="str">
        <f t="shared" si="33"/>
        <v>name.knight.guard=Guard</v>
      </c>
      <c r="I206" t="str">
        <f t="shared" si="34"/>
        <v>name.knight.guard=Garder</v>
      </c>
      <c r="J206" t="str">
        <f t="shared" si="35"/>
        <v>name.knight.guard.rule=</v>
      </c>
      <c r="K206" t="str">
        <f t="shared" si="36"/>
        <v>name.knight.guard.rule=Quand un monstre se déplace sur une case vide adjacente à vous, inclinez cette carte pour interrompre l'activation de ce monstre et effectuer une attaque avec une arme de corps à corps. Une fois cette attaque résolue, si le monstre n'est pas vaincu, il peut continuer son activation.</v>
      </c>
    </row>
    <row r="207" spans="1:11" x14ac:dyDescent="0.25">
      <c r="A207" s="6" t="s">
        <v>1018</v>
      </c>
      <c r="B207" s="6" t="s">
        <v>202</v>
      </c>
      <c r="C207" s="6" t="s">
        <v>1078</v>
      </c>
      <c r="E207" s="7" t="s">
        <v>1207</v>
      </c>
      <c r="H207" t="str">
        <f t="shared" si="33"/>
        <v>name.knight.shieldslam=Shield Slam</v>
      </c>
      <c r="I207" t="str">
        <f t="shared" si="34"/>
        <v>name.knight.shieldslam=Coup de Bouclier</v>
      </c>
      <c r="J207" t="str">
        <f t="shared" si="35"/>
        <v>name.knight.shieldslam.rule=</v>
      </c>
      <c r="K207" t="str">
        <f t="shared" si="36"/>
        <v>name.knight.shieldslam.rule=Tant que vous êtes équipé d'un Bouclier (même s'il est incliné), chacune de vos attaques avec une arme corps à corps gagne : &lt;BR&gt;± : choisissez un monstre adjacent à vous. Ce monstre est Sonné.</v>
      </c>
    </row>
    <row r="208" spans="1:11" x14ac:dyDescent="0.25">
      <c r="A208" s="6" t="s">
        <v>1019</v>
      </c>
      <c r="B208" s="6" t="s">
        <v>203</v>
      </c>
      <c r="C208" s="6" t="s">
        <v>203</v>
      </c>
      <c r="E208" s="7" t="s">
        <v>1144</v>
      </c>
      <c r="H208" t="str">
        <f t="shared" si="33"/>
        <v>name.knight.inspiration=Inspiration</v>
      </c>
      <c r="I208" t="str">
        <f t="shared" si="34"/>
        <v>name.knight.inspiration=Inspiration</v>
      </c>
      <c r="J208" t="str">
        <f t="shared" si="35"/>
        <v>name.knight.inspiration.rule=</v>
      </c>
      <c r="K208" t="str">
        <f t="shared" si="36"/>
        <v>name.knight.inspiration.rule=Au début de votre tour, si vous êtes adjacent à au moins un autre héros, vous et chaque autre héros adjacent à vous, récupérez 1 ∏.</v>
      </c>
    </row>
    <row r="209" spans="1:11" x14ac:dyDescent="0.25">
      <c r="A209" s="6" t="s">
        <v>1020</v>
      </c>
      <c r="B209" s="6" t="s">
        <v>204</v>
      </c>
      <c r="C209" s="6" t="s">
        <v>1075</v>
      </c>
      <c r="E209" s="7" t="s">
        <v>1208</v>
      </c>
      <c r="H209" t="str">
        <f t="shared" si="33"/>
        <v>name.knight.stalwart=Stalwart</v>
      </c>
      <c r="I209" t="str">
        <f t="shared" si="34"/>
        <v>name.knight.stalwart=Vaillant</v>
      </c>
      <c r="J209" t="str">
        <f t="shared" si="35"/>
        <v>name.knight.stalwart.rule=</v>
      </c>
      <c r="K209" t="str">
        <f t="shared" si="36"/>
        <v>name.knight.stalwart.rule=Vous gagnez Santé +2. &lt;BR&gt;Quand vous êtes vaincu, vous pouvez aussitôt vous déplacer jusqu'à votre Vitesse et effectuer une attaque avec une arme de corps à corps. &lt;BR&gt;Une fois l'attaque résolue, vous êtes inconscient.</v>
      </c>
    </row>
    <row r="210" spans="1:11" x14ac:dyDescent="0.25">
      <c r="A210" s="6" t="s">
        <v>1021</v>
      </c>
      <c r="B210" s="6" t="s">
        <v>208</v>
      </c>
      <c r="C210" s="6" t="s">
        <v>1143</v>
      </c>
      <c r="E210" s="7" t="s">
        <v>1196</v>
      </c>
      <c r="H210" t="str">
        <f t="shared" si="33"/>
        <v>name.thief.greedy=Greedy</v>
      </c>
      <c r="I210" t="str">
        <f t="shared" si="34"/>
        <v>name.thief.greedy=Cupide</v>
      </c>
      <c r="J210" t="str">
        <f t="shared" si="35"/>
        <v>name.thief.greedy.rule=</v>
      </c>
      <c r="K210" t="str">
        <f t="shared" si="36"/>
        <v>name.thief.greedy.rule=Fouillez un pion Fouille à 3 cases ou moins de vous.</v>
      </c>
    </row>
    <row r="211" spans="1:11" x14ac:dyDescent="0.25">
      <c r="A211" s="6" t="s">
        <v>1022</v>
      </c>
      <c r="B211" s="6" t="s">
        <v>209</v>
      </c>
      <c r="C211" s="6" t="s">
        <v>1142</v>
      </c>
      <c r="E211" s="7" t="s">
        <v>1195</v>
      </c>
      <c r="H211" t="str">
        <f t="shared" si="33"/>
        <v>name.thief.appraisal=Appraisal</v>
      </c>
      <c r="I211" t="str">
        <f t="shared" si="34"/>
        <v>name.thief.appraisal=Évaluation</v>
      </c>
      <c r="J211" t="str">
        <f t="shared" si="35"/>
        <v>name.thief.appraisal.rule=</v>
      </c>
      <c r="K211" t="str">
        <f t="shared" si="36"/>
        <v>name.thief.appraisal.rule=Après avoir pioché une carte Fouille, vous pouvez la défausser pour piocher une autre carte Fouille. Vous devez garder la seconde carte.</v>
      </c>
    </row>
    <row r="212" spans="1:11" x14ac:dyDescent="0.25">
      <c r="A212" s="6" t="s">
        <v>1023</v>
      </c>
      <c r="B212" s="6" t="s">
        <v>210</v>
      </c>
      <c r="C212" s="6" t="s">
        <v>1141</v>
      </c>
      <c r="E212" s="7" t="s">
        <v>1194</v>
      </c>
      <c r="H212" t="str">
        <f t="shared" si="33"/>
        <v>name.thief.dirtytricks=Dirty Tricks</v>
      </c>
      <c r="I212" t="str">
        <f t="shared" si="34"/>
        <v>name.thief.dirtytricks=Cous Bas</v>
      </c>
      <c r="J212" t="str">
        <f t="shared" si="35"/>
        <v>name.thief.dirtytricks.rule=</v>
      </c>
      <c r="K212" t="str">
        <f t="shared" si="36"/>
        <v>name.thief.dirtytricks.rule=Effectuez une attaque avec une arme de corps à corps ou une lame. Si l'attaque inflige au moins 1 ≥ (après avoir lancé les dés de défense), la cible est Sonnée.</v>
      </c>
    </row>
    <row r="213" spans="1:11" x14ac:dyDescent="0.25">
      <c r="A213" s="6" t="s">
        <v>1024</v>
      </c>
      <c r="B213" s="6" t="s">
        <v>211</v>
      </c>
      <c r="C213" s="6" t="s">
        <v>1140</v>
      </c>
      <c r="E213" s="7" t="s">
        <v>1193</v>
      </c>
      <c r="H213" t="str">
        <f t="shared" si="33"/>
        <v>name.thief.sneakly=Sneakly</v>
      </c>
      <c r="I213" t="str">
        <f t="shared" si="34"/>
        <v>name.thief.sneakly=Sournois</v>
      </c>
      <c r="J213" t="str">
        <f t="shared" si="35"/>
        <v>name.thief.sneakly.rule=</v>
      </c>
      <c r="K213" t="str">
        <f t="shared" si="36"/>
        <v>name.thief.sneakly.rule=Vous infligez +1 ≥ pour les attaques contre des monstres qui n'ont pas de ligne de vue vers vous au début de votre tour (même si cette carte est inclinée) Vous pouvez incliner cette carte pour faire l'action, ouvrir ou fermer une porte, sans utiliser d'action.</v>
      </c>
    </row>
    <row r="214" spans="1:11" x14ac:dyDescent="0.25">
      <c r="A214" s="6" t="s">
        <v>1025</v>
      </c>
      <c r="B214" s="6" t="s">
        <v>212</v>
      </c>
      <c r="C214" s="6" t="s">
        <v>1138</v>
      </c>
      <c r="E214" s="7" t="s">
        <v>1191</v>
      </c>
      <c r="H214" t="str">
        <f t="shared" si="33"/>
        <v>name.thief.caltrops=Caltrops</v>
      </c>
      <c r="I214" t="str">
        <f t="shared" si="34"/>
        <v>name.thief.caltrops=Chausse-Trapes</v>
      </c>
      <c r="J214" t="str">
        <f t="shared" si="35"/>
        <v>name.thief.caltrops.rule=</v>
      </c>
      <c r="K214" t="str">
        <f t="shared" si="36"/>
        <v>name.thief.caltrops.rule=Quand un monstre entre dans une case vide adjacente à vous, inclinez cette carte pour faire un test de μ. En cas de réussite, le monstre subit 1 ≥ et est immobilisé.</v>
      </c>
    </row>
    <row r="215" spans="1:11" x14ac:dyDescent="0.25">
      <c r="A215" s="6" t="s">
        <v>1026</v>
      </c>
      <c r="B215" s="6" t="s">
        <v>213</v>
      </c>
      <c r="C215" s="6" t="s">
        <v>1139</v>
      </c>
      <c r="E215" s="7" t="s">
        <v>1192</v>
      </c>
      <c r="H215" t="str">
        <f t="shared" si="33"/>
        <v>name.thief.tumble=Tumble</v>
      </c>
      <c r="I215" t="str">
        <f t="shared" si="34"/>
        <v>name.thief.tumble=Acrobatie</v>
      </c>
      <c r="J215" t="str">
        <f t="shared" si="35"/>
        <v>name.thief.tumble.rule=</v>
      </c>
      <c r="K215" t="str">
        <f t="shared" si="36"/>
        <v>name.thief.tumble.rule=Inclinez cette carte durant votre tour. Tant que cette carte est inclinée, vous pouvez traverser les personnages ennemis.</v>
      </c>
    </row>
    <row r="216" spans="1:11" x14ac:dyDescent="0.25">
      <c r="A216" s="6" t="s">
        <v>1027</v>
      </c>
      <c r="B216" s="6" t="s">
        <v>214</v>
      </c>
      <c r="C216" s="6" t="s">
        <v>1137</v>
      </c>
      <c r="E216" s="7" t="s">
        <v>1190</v>
      </c>
      <c r="H216" t="str">
        <f t="shared" si="33"/>
        <v>name.thief.unseen=Unseen</v>
      </c>
      <c r="I216" t="str">
        <f t="shared" si="34"/>
        <v>name.thief.unseen=Dissimulé</v>
      </c>
      <c r="J216" t="str">
        <f t="shared" si="35"/>
        <v>name.thief.unseen.rule=</v>
      </c>
      <c r="K216" t="str">
        <f t="shared" si="36"/>
        <v>name.thief.unseen.rule=Inclinez cette carte durant votre tour. Tant que cette carte est inclinée, chaque attaque qui vous cible rate sauf si l'attaquant dépense 1 ±.</v>
      </c>
    </row>
    <row r="217" spans="1:11" x14ac:dyDescent="0.25">
      <c r="A217" s="6" t="s">
        <v>1028</v>
      </c>
      <c r="B217" s="6" t="s">
        <v>215</v>
      </c>
      <c r="C217" s="6" t="s">
        <v>1136</v>
      </c>
      <c r="E217" s="7" t="s">
        <v>1189</v>
      </c>
      <c r="H217" t="str">
        <f t="shared" si="33"/>
        <v>name.thief.bushwhack=Bushwhack</v>
      </c>
      <c r="I217" t="str">
        <f t="shared" si="34"/>
        <v>name.thief.bushwhack=Embuscade</v>
      </c>
      <c r="J217" t="str">
        <f t="shared" si="35"/>
        <v>name.thief.bushwhack.rule=</v>
      </c>
      <c r="K217" t="str">
        <f t="shared" si="36"/>
        <v>name.thief.bushwhack.rule=Inclinez cette carte durant votre tour pour attaquer un monstre qui est le seul monstre dans votre ligne de vue. Cette attaque ne dépense pas d'action.</v>
      </c>
    </row>
    <row r="218" spans="1:11" x14ac:dyDescent="0.25">
      <c r="A218" s="6" t="s">
        <v>1029</v>
      </c>
      <c r="B218" s="6" t="s">
        <v>216</v>
      </c>
      <c r="C218" s="6" t="s">
        <v>1135</v>
      </c>
      <c r="E218" s="7" t="s">
        <v>1188</v>
      </c>
      <c r="H218" t="str">
        <f t="shared" si="33"/>
        <v>name.thief.lurk=Lurk</v>
      </c>
      <c r="I218" t="str">
        <f t="shared" si="34"/>
        <v>name.thief.lurk=Rôder</v>
      </c>
      <c r="J218" t="str">
        <f t="shared" si="35"/>
        <v>name.thief.lurk.rule=</v>
      </c>
      <c r="K218" t="str">
        <f t="shared" si="36"/>
        <v>name.thief.lurk.rule=Inclinez cette carte durant votre tour pour effectuer une action fouille qui ne nécéssite pas d'action. Tant que cette carte est inclinée, aoutez 1 dé marron à votre réserve de défense.</v>
      </c>
    </row>
    <row r="219" spans="1:11" x14ac:dyDescent="0.25">
      <c r="A219" s="6" t="s">
        <v>1030</v>
      </c>
      <c r="B219" s="6" t="s">
        <v>218</v>
      </c>
      <c r="C219" s="6" t="s">
        <v>1134</v>
      </c>
      <c r="E219" s="7" t="s">
        <v>1187</v>
      </c>
      <c r="H219" t="str">
        <f t="shared" si="33"/>
        <v>name.wildlander.nimble=Nimble</v>
      </c>
      <c r="I219" t="str">
        <f t="shared" si="34"/>
        <v>name.wildlander.nimble=Agile</v>
      </c>
      <c r="J219" t="str">
        <f t="shared" si="35"/>
        <v>name.wildlander.nimble.rule=</v>
      </c>
      <c r="K219" t="str">
        <f t="shared" si="36"/>
        <v>name.wildlander.nimble.rule=Chaque fois qu'un monstre entre dans une case adjacente à vous, vous pouvez utiliser cette carte pour vous déplacer d'1 case. Puis le monstre peut continuer son activation.</v>
      </c>
    </row>
    <row r="220" spans="1:11" x14ac:dyDescent="0.25">
      <c r="A220" s="6" t="s">
        <v>1031</v>
      </c>
      <c r="B220" s="6" t="s">
        <v>219</v>
      </c>
      <c r="C220" s="6" t="s">
        <v>1131</v>
      </c>
      <c r="E220" s="7" t="s">
        <v>1184</v>
      </c>
      <c r="H220" t="str">
        <f t="shared" si="33"/>
        <v>name.wildlander.accurate=Accurate</v>
      </c>
      <c r="I220" t="str">
        <f t="shared" si="34"/>
        <v>name.wildlander.accurate=Précis</v>
      </c>
      <c r="J220" t="str">
        <f t="shared" si="35"/>
        <v>name.wildlander.accurate.rule=</v>
      </c>
      <c r="K220" t="str">
        <f t="shared" si="36"/>
        <v>name.wildlander.accurate.rule=Chaque fois que vous faites une attaque avec un arc, vous pouvez relancer 1 dé de pouvoir (limité à une fois par attaque).</v>
      </c>
    </row>
    <row r="221" spans="1:11" x14ac:dyDescent="0.25">
      <c r="A221" s="6" t="s">
        <v>1032</v>
      </c>
      <c r="B221" s="6" t="s">
        <v>220</v>
      </c>
      <c r="C221" s="6" t="s">
        <v>1133</v>
      </c>
      <c r="E221" s="7" t="s">
        <v>1186</v>
      </c>
      <c r="H221" t="str">
        <f t="shared" si="33"/>
        <v>name.wildlander.dangersense=Danger Sense</v>
      </c>
      <c r="I221" t="str">
        <f t="shared" si="34"/>
        <v>name.wildlander.dangersense=Sens du Danger</v>
      </c>
      <c r="J221" t="str">
        <f t="shared" si="35"/>
        <v>name.wildlander.dangersense.rule=</v>
      </c>
      <c r="K221" t="str">
        <f t="shared" si="36"/>
        <v>name.wildlander.dangersense.rule=Inclinez cette carte pour obliger le Seigneur du Mal à défausse au hasard 1 carte Seigneur du Mal de sa main.</v>
      </c>
    </row>
    <row r="222" spans="1:11" x14ac:dyDescent="0.25">
      <c r="A222" s="6" t="s">
        <v>1033</v>
      </c>
      <c r="B222" s="6" t="s">
        <v>221</v>
      </c>
      <c r="C222" s="6" t="s">
        <v>1132</v>
      </c>
      <c r="E222" s="7" t="s">
        <v>1185</v>
      </c>
      <c r="H222" t="str">
        <f t="shared" si="33"/>
        <v>name.wildlander.eagleeyes=Eagle Eyes</v>
      </c>
      <c r="I222" t="str">
        <f t="shared" si="34"/>
        <v>name.wildlander.eagleeyes=Œil de Lynx</v>
      </c>
      <c r="J222" t="str">
        <f t="shared" si="35"/>
        <v>name.wildlander.eagleeyes.rule=</v>
      </c>
      <c r="K222" t="str">
        <f t="shared" si="36"/>
        <v>name.wildlander.eagleeyes.rule=Quand vous faites une attaque avec un arc, les personnages amis ne bloquent pas votre ligne de vue.</v>
      </c>
    </row>
    <row r="223" spans="1:11" x14ac:dyDescent="0.25">
      <c r="A223" s="6" t="s">
        <v>1034</v>
      </c>
      <c r="B223" s="6" t="s">
        <v>222</v>
      </c>
      <c r="C223" s="6" t="s">
        <v>1128</v>
      </c>
      <c r="E223" s="7" t="s">
        <v>1182</v>
      </c>
      <c r="H223" t="str">
        <f t="shared" si="33"/>
        <v>name.wildlander.bowmastery=Bow Mastery</v>
      </c>
      <c r="I223" t="str">
        <f t="shared" si="34"/>
        <v>name.wildlander.bowmastery=Expert en Arc</v>
      </c>
      <c r="J223" t="str">
        <f t="shared" si="35"/>
        <v>name.wildlander.bowmastery.rule=</v>
      </c>
      <c r="K223" t="str">
        <f t="shared" si="36"/>
        <v>name.wildlander.bowmastery.rule=Quand vous attaquez avec un arc, vous pouvez incliner cette carte pour ajouter 1 ± aux résultats.</v>
      </c>
    </row>
    <row r="224" spans="1:11" x14ac:dyDescent="0.25">
      <c r="A224" s="6" t="s">
        <v>1035</v>
      </c>
      <c r="B224" s="6" t="s">
        <v>223</v>
      </c>
      <c r="C224" s="6" t="s">
        <v>1129</v>
      </c>
      <c r="E224" s="7" t="s">
        <v>1183</v>
      </c>
      <c r="H224" t="str">
        <f t="shared" si="33"/>
        <v>name.wildlander.firststrike=First Strike</v>
      </c>
      <c r="I224" t="str">
        <f t="shared" si="34"/>
        <v>name.wildlander.firststrike=Première Frappe</v>
      </c>
      <c r="J224" t="str">
        <f t="shared" si="35"/>
        <v>name.wildlander.firststrike.rule=</v>
      </c>
      <c r="K224" t="str">
        <f t="shared" si="36"/>
        <v>name.wildlander.firststrike.rule=Durant le tour du Seigneur du Mal, immédiatement après qu'il ait choisi un monstre à activer, vous pouvez incliner cette carte pour effectuer une attaque ciblant ce monstre avec un arc. Après la résolution de cette attaque, si le monstre n'a pas été vaincu, il peut continuer son activation.</v>
      </c>
    </row>
    <row r="225" spans="1:11" x14ac:dyDescent="0.25">
      <c r="A225" s="6" t="s">
        <v>1036</v>
      </c>
      <c r="B225" s="6" t="s">
        <v>224</v>
      </c>
      <c r="C225" s="6" t="s">
        <v>1130</v>
      </c>
      <c r="E225" s="7" t="s">
        <v>1198</v>
      </c>
      <c r="H225" t="str">
        <f t="shared" si="33"/>
        <v>name.wildlander.fleetoffoot=Fleet of Foot</v>
      </c>
      <c r="I225" t="str">
        <f t="shared" si="34"/>
        <v>name.wildlander.fleetoffoot=Preste</v>
      </c>
      <c r="J225" t="str">
        <f t="shared" si="35"/>
        <v>name.wildlander.fleetoffoot.rule=</v>
      </c>
      <c r="K225" t="str">
        <f t="shared" si="36"/>
        <v>name.wildlander.fleetoffoot.rule=Chaque fois que vous subissez 1 ∏ pour gagner 1 point de mouvement, vous recevez à la place 2 points de mouvement.&lt;BR&gt;Chaque fois que vous utilisez Agile, vous pouvez vous déplacer de 2 cases au lieu d'1.</v>
      </c>
    </row>
    <row r="226" spans="1:11" x14ac:dyDescent="0.25">
      <c r="A226" s="6" t="s">
        <v>1037</v>
      </c>
      <c r="B226" s="6" t="s">
        <v>225</v>
      </c>
      <c r="C226" s="6" t="s">
        <v>1127</v>
      </c>
      <c r="E226" s="7" t="s">
        <v>1199</v>
      </c>
      <c r="H226" t="str">
        <f t="shared" si="33"/>
        <v>name.wildlander.blackarrow=Black Arrow</v>
      </c>
      <c r="I226" t="str">
        <f t="shared" si="34"/>
        <v>name.wildlander.blackarrow=Tir en Mouvement</v>
      </c>
      <c r="J226" t="str">
        <f t="shared" si="35"/>
        <v>name.wildlander.blackarrow.rule=</v>
      </c>
      <c r="K226" t="str">
        <f t="shared" si="36"/>
        <v>name.wildlander.blackarrow.rule=Chaque fois que vous effectuez une attaque avec un arc, vous gagnez 2 points de mouvement avant ou après l'attaque.&lt;BR&gt;Si vous êtes équipé d'une armure lourde, vous ne gagnez qu'1 point de mouvement avant ou après l'attaque.</v>
      </c>
    </row>
    <row r="227" spans="1:11" x14ac:dyDescent="0.25">
      <c r="A227" s="6" t="s">
        <v>1038</v>
      </c>
      <c r="B227" s="6" t="s">
        <v>226</v>
      </c>
      <c r="C227" s="6" t="s">
        <v>1126</v>
      </c>
      <c r="E227" s="7" t="s">
        <v>1200</v>
      </c>
      <c r="H227" t="str">
        <f t="shared" si="33"/>
        <v>name.wildlander.runningshot=Running Shot</v>
      </c>
      <c r="I227" t="str">
        <f t="shared" si="34"/>
        <v>name.wildlander.runningshot=Flèche Noire</v>
      </c>
      <c r="J227" t="str">
        <f t="shared" si="35"/>
        <v>name.wildlander.runningshot.rule=</v>
      </c>
      <c r="K227" t="str">
        <f t="shared" si="36"/>
        <v>name.wildlander.runningshot.rule=Effectuez une attaque avec un arc. Cette attaque gagne Portée +2.&lt;BR&gt;Si vous infligez moins de 3 ≥ (après avoir lancé les dés de défense), infligez 3 ≥ à la place (sauf si cette attaque rate).</v>
      </c>
    </row>
    <row r="228" spans="1:11" x14ac:dyDescent="0.25">
      <c r="A228" s="6" t="s">
        <v>1039</v>
      </c>
      <c r="B228" s="6" t="s">
        <v>234</v>
      </c>
      <c r="C228" s="6" t="s">
        <v>1116</v>
      </c>
      <c r="E228" s="7" t="s">
        <v>1209</v>
      </c>
      <c r="H228" t="str">
        <f t="shared" si="33"/>
        <v>name.runemaster.runicknowledge=Runic Knowledge</v>
      </c>
      <c r="I228" t="str">
        <f t="shared" si="34"/>
        <v>name.runemaster.runicknowledge=Savoir Runique</v>
      </c>
      <c r="J228" t="str">
        <f t="shared" si="35"/>
        <v>name.runemaster.runicknowledge.rule=</v>
      </c>
      <c r="K228" t="str">
        <f t="shared" si="36"/>
        <v>name.runemaster.runicknowledge.rule=Tant que vous êtes équipé d'une arme magie ou rune, chacune de vos attaque gagne : &lt;BR&gt;± : subissez 1 ∏ pour infliger +2 ≥.</v>
      </c>
    </row>
    <row r="229" spans="1:11" x14ac:dyDescent="0.25">
      <c r="A229" s="6" t="s">
        <v>1040</v>
      </c>
      <c r="B229" s="6" t="s">
        <v>235</v>
      </c>
      <c r="C229" s="6" t="s">
        <v>1115</v>
      </c>
      <c r="E229" s="7" t="s">
        <v>1176</v>
      </c>
      <c r="H229" t="str">
        <f t="shared" si="33"/>
        <v>name.runemaster.explodingrune=Exploding Rune</v>
      </c>
      <c r="I229" t="str">
        <f t="shared" si="34"/>
        <v>name.runemaster.explodingrune=Rune Explosive</v>
      </c>
      <c r="J229" t="str">
        <f t="shared" si="35"/>
        <v>name.runemaster.explodingrune.rule=</v>
      </c>
      <c r="K229" t="str">
        <f t="shared" si="36"/>
        <v>name.runemaster.explodingrune.rule=Effectuez une attaque avec une arme rune. L'attaque gagne Explosion.</v>
      </c>
    </row>
    <row r="230" spans="1:11" x14ac:dyDescent="0.25">
      <c r="A230" s="6" t="s">
        <v>1041</v>
      </c>
      <c r="B230" s="6" t="s">
        <v>236</v>
      </c>
      <c r="C230" s="6" t="s">
        <v>1113</v>
      </c>
      <c r="E230" s="7" t="s">
        <v>1174</v>
      </c>
      <c r="H230" t="str">
        <f t="shared" si="33"/>
        <v>name.runemaster.ghostarmor=Ghost Armor</v>
      </c>
      <c r="I230" t="str">
        <f t="shared" si="34"/>
        <v>name.runemaster.ghostarmor=Armure Fantôme</v>
      </c>
      <c r="J230" t="str">
        <f t="shared" si="35"/>
        <v>name.runemaster.ghostarmor.rule=</v>
      </c>
      <c r="K230" t="str">
        <f t="shared" si="36"/>
        <v>name.runemaster.ghostarmor.rule=Après avoir lancé les dés de défense quand vous êtes attaqué, utilisez cette carte pour ajouter ≤ défense aux résultats.</v>
      </c>
    </row>
    <row r="231" spans="1:11" x14ac:dyDescent="0.25">
      <c r="A231" s="6" t="s">
        <v>1042</v>
      </c>
      <c r="B231" s="6" t="s">
        <v>237</v>
      </c>
      <c r="C231" s="6" t="s">
        <v>1114</v>
      </c>
      <c r="E231" s="7" t="s">
        <v>1175</v>
      </c>
      <c r="H231" t="str">
        <f t="shared" si="33"/>
        <v>name.runemaster.inscriberune=Inscribe Rune</v>
      </c>
      <c r="I231" t="str">
        <f t="shared" si="34"/>
        <v>name.runemaster.inscriberune=Graver des Runes</v>
      </c>
      <c r="J231" t="str">
        <f t="shared" si="35"/>
        <v>name.runemaster.inscriberune.rule=</v>
      </c>
      <c r="K231" t="str">
        <f t="shared" si="36"/>
        <v>name.runemaster.inscriberune.rule=Toute arme dont vous êtes équipé gagne le trait rune.</v>
      </c>
    </row>
    <row r="232" spans="1:11" x14ac:dyDescent="0.25">
      <c r="A232" s="6" t="s">
        <v>1043</v>
      </c>
      <c r="B232" s="6" t="s">
        <v>238</v>
      </c>
      <c r="C232" s="6" t="s">
        <v>1112</v>
      </c>
      <c r="E232" s="7" t="s">
        <v>1210</v>
      </c>
      <c r="H232" t="str">
        <f t="shared" si="33"/>
        <v>name.runemaster.ironwill=Iron Will</v>
      </c>
      <c r="I232" t="str">
        <f t="shared" si="34"/>
        <v>name.runemaster.ironwill=Volonté de Fer</v>
      </c>
      <c r="J232" t="str">
        <f t="shared" si="35"/>
        <v>name.runemaster.ironwill.rule=</v>
      </c>
      <c r="K232" t="str">
        <f t="shared" si="36"/>
        <v>name.runemaster.ironwill.rule=Vous gagnez Endurance +1.&lt;BR&gt;Chaque fois que vous dépensez 1 ± lors d'une attaque pour récupérer 1 ∏, vous récupérez 2 ∏ à la place.</v>
      </c>
    </row>
    <row r="233" spans="1:11" x14ac:dyDescent="0.25">
      <c r="A233" s="6" t="s">
        <v>1044</v>
      </c>
      <c r="B233" s="6" t="s">
        <v>239</v>
      </c>
      <c r="C233" s="6" t="s">
        <v>1110</v>
      </c>
      <c r="E233" s="7" t="s">
        <v>1172</v>
      </c>
      <c r="H233" t="str">
        <f t="shared" si="33"/>
        <v>name.runemaster.runemastery=Rune Mastery</v>
      </c>
      <c r="I233" t="str">
        <f t="shared" si="34"/>
        <v>name.runemaster.runemastery=Expert en Runes</v>
      </c>
      <c r="J233" t="str">
        <f t="shared" si="35"/>
        <v>name.runemaster.runemastery.rule=</v>
      </c>
      <c r="K233" t="str">
        <f t="shared" si="36"/>
        <v>name.runemaster.runemastery.rule=Quand vous attaques avec une arme rune, vous pouvez incliner cette carte pour ajouter 1 ± au résultat.</v>
      </c>
    </row>
    <row r="234" spans="1:11" x14ac:dyDescent="0.25">
      <c r="A234" s="6" t="s">
        <v>1045</v>
      </c>
      <c r="B234" s="6" t="s">
        <v>240</v>
      </c>
      <c r="C234" s="6" t="s">
        <v>1111</v>
      </c>
      <c r="E234" s="7" t="s">
        <v>1173</v>
      </c>
      <c r="H234" t="str">
        <f t="shared" si="33"/>
        <v>name.runemaster.runicsorcery=Runic Sorcery</v>
      </c>
      <c r="I234" t="str">
        <f t="shared" si="34"/>
        <v>name.runemaster.runicsorcery=Sorcellerie Runique</v>
      </c>
      <c r="J234" t="str">
        <f t="shared" si="35"/>
        <v>name.runemaster.runicsorcery.rule=</v>
      </c>
      <c r="K234" t="str">
        <f t="shared" si="36"/>
        <v>name.runemaster.runicsorcery.rule=Effectuez une attaque avec une arme rune. Si cette attaque inflige au moins 1 ≥ (après avoir lancé les dés de défense), choisissez 1 condition. La cible subit la condition choisie.</v>
      </c>
    </row>
    <row r="235" spans="1:11" x14ac:dyDescent="0.25">
      <c r="A235" s="6" t="s">
        <v>1046</v>
      </c>
      <c r="B235" s="6" t="s">
        <v>241</v>
      </c>
      <c r="C235" s="6" t="s">
        <v>1108</v>
      </c>
      <c r="E235" s="7" t="s">
        <v>1211</v>
      </c>
      <c r="H235" t="str">
        <f t="shared" si="33"/>
        <v>name.runemaster.breaktherune=Break the Rune</v>
      </c>
      <c r="I235" t="str">
        <f t="shared" si="34"/>
        <v>name.runemaster.breaktherune=Briser la Rune</v>
      </c>
      <c r="J235" t="str">
        <f t="shared" si="35"/>
        <v>name.runemaster.breaktherune.rule=</v>
      </c>
      <c r="K235" t="str">
        <f t="shared" si="36"/>
        <v>name.runemaster.breaktherune.rule=Effectuez une attaque avec une arme rune. Cette attaque ignore la portée et cible chaque monstre et héros à 3 cases ou moins de vous, dans votre ligne de vue. Chaque personnage lance ses dés de défense séparément.&lt;BR&gt;Cette attaque ne peut pas être affectée par Explosion.</v>
      </c>
    </row>
    <row r="236" spans="1:11" x14ac:dyDescent="0.25">
      <c r="A236" s="6" t="s">
        <v>1047</v>
      </c>
      <c r="B236" s="6" t="s">
        <v>242</v>
      </c>
      <c r="C236" s="6" t="s">
        <v>1109</v>
      </c>
      <c r="E236" s="7" t="s">
        <v>1171</v>
      </c>
      <c r="H236" t="str">
        <f t="shared" si="33"/>
        <v>name.runemaster.quickcasting=Quick Casting</v>
      </c>
      <c r="I236" t="str">
        <f t="shared" si="34"/>
        <v>name.runemaster.quickcasting=Incantation Rapide</v>
      </c>
      <c r="J236" t="str">
        <f t="shared" si="35"/>
        <v>name.runemaster.quickcasting.rule=</v>
      </c>
      <c r="K236" t="str">
        <f t="shared" si="36"/>
        <v>name.runemaster.quickcasting.rule=Après avoir fait une attaque avec une arme rune, inclinez cette carte pour immédiatement effectuer une attaque supplémentaire.</v>
      </c>
    </row>
    <row r="237" spans="1:11" x14ac:dyDescent="0.25">
      <c r="A237" s="6" t="s">
        <v>1048</v>
      </c>
      <c r="B237" s="6" t="s">
        <v>252</v>
      </c>
      <c r="C237" s="6" t="s">
        <v>1125</v>
      </c>
      <c r="E237" s="7" t="s">
        <v>1212</v>
      </c>
      <c r="H237" t="str">
        <f t="shared" si="33"/>
        <v>name.necromancer.raisedead=Raise Dead</v>
      </c>
      <c r="I237" t="str">
        <f t="shared" si="34"/>
        <v>name.necromancer.raisedead=Réanimer les Morts</v>
      </c>
      <c r="J237" t="str">
        <f t="shared" si="35"/>
        <v>name.necromancer.raisedead.rule=</v>
      </c>
      <c r="K237" t="str">
        <f t="shared" si="36"/>
        <v>name.necromancer.raisedead.rule=Placez votre pion familier Réanimé dans une case vide adjacente à vous.&lt;BR&gt;Vous ne pouvez contrôler qu'un Réanimé à la fois. Vous pouvez défausser votre pion Réanimé à tout moment durant votre tour.</v>
      </c>
    </row>
    <row r="238" spans="1:11" x14ac:dyDescent="0.25">
      <c r="A238" s="6" t="s">
        <v>1049</v>
      </c>
      <c r="B238" s="6" t="s">
        <v>253</v>
      </c>
      <c r="C238" s="6" t="s">
        <v>1123</v>
      </c>
      <c r="E238" s="7" t="s">
        <v>1180</v>
      </c>
      <c r="H238" t="str">
        <f t="shared" si="33"/>
        <v>name.necromancer.corpseblast=Corpse Blast</v>
      </c>
      <c r="I238" t="str">
        <f t="shared" si="34"/>
        <v>name.necromancer.corpseblast=Explosion de Cadavre</v>
      </c>
      <c r="J238" t="str">
        <f t="shared" si="35"/>
        <v>name.necromancer.corpseblast.rule=</v>
      </c>
      <c r="K238" t="str">
        <f t="shared" si="36"/>
        <v>name.necromancer.corpseblast.rule=Effectuez une attaque avec une arme magie ciblant la case de votre Réanimé. Cette attaque gagne Explosion. Vous n'avez besoin ni de ligne de vue ni de portée vers cette case. Une fois l'attaque résolue, le Réanimé est vaincu.</v>
      </c>
    </row>
    <row r="239" spans="1:11" x14ac:dyDescent="0.25">
      <c r="A239" s="6" t="s">
        <v>1050</v>
      </c>
      <c r="B239" s="6" t="s">
        <v>254</v>
      </c>
      <c r="C239" s="6" t="s">
        <v>1124</v>
      </c>
      <c r="E239" s="7" t="s">
        <v>1181</v>
      </c>
      <c r="H239" t="str">
        <f t="shared" si="33"/>
        <v>name.necromancer.deathlyhaste=Deathly Haste</v>
      </c>
      <c r="I239" t="str">
        <f t="shared" si="34"/>
        <v>name.necromancer.deathlyhaste=Précipitation Mortelle</v>
      </c>
      <c r="J239" t="str">
        <f t="shared" si="35"/>
        <v>name.necromancer.deathlyhaste.rule=</v>
      </c>
      <c r="K239" t="str">
        <f t="shared" si="36"/>
        <v>name.necromancer.deathlyhaste.rule=Chaque fois que vous subissez 1 ∏ pour gagner 1 point de mouvement, vous pouvez alors déplacer votre Réanimé d'1 case.</v>
      </c>
    </row>
    <row r="240" spans="1:11" x14ac:dyDescent="0.25">
      <c r="A240" s="6" t="s">
        <v>1051</v>
      </c>
      <c r="B240" s="6" t="s">
        <v>255</v>
      </c>
      <c r="C240" s="6" t="s">
        <v>1122</v>
      </c>
      <c r="E240" s="7" t="s">
        <v>1179</v>
      </c>
      <c r="H240" t="str">
        <f t="shared" si="33"/>
        <v>name.necromancer.furyofundeath=Fury of Undeath</v>
      </c>
      <c r="I240" t="str">
        <f t="shared" si="34"/>
        <v>name.necromancer.furyofundeath=Fureur du Mort-Vivant</v>
      </c>
      <c r="J240" t="str">
        <f t="shared" si="35"/>
        <v>name.necromancer.furyofundeath.rule=</v>
      </c>
      <c r="K240" t="str">
        <f t="shared" si="36"/>
        <v>name.necromancer.furyofundeath.rule=Inclinez cette carte pour activer votre Réanimé. Votre réanimé s'active toujours normalement à ce tour.</v>
      </c>
    </row>
    <row r="241" spans="1:11" x14ac:dyDescent="0.25">
      <c r="A241" s="6" t="s">
        <v>1052</v>
      </c>
      <c r="B241" s="6" t="s">
        <v>256</v>
      </c>
      <c r="C241" s="6" t="s">
        <v>1120</v>
      </c>
      <c r="E241" s="7" t="s">
        <v>1201</v>
      </c>
      <c r="H241" t="str">
        <f t="shared" si="33"/>
        <v>name.necromancer.darkpact=Dark Pact</v>
      </c>
      <c r="I241" t="str">
        <f t="shared" si="34"/>
        <v>name.necromancer.darkpact=Pacte des Ténèbres</v>
      </c>
      <c r="J241" t="str">
        <f t="shared" si="35"/>
        <v>name.necromancer.darkpact.rule=</v>
      </c>
      <c r="K241" t="str">
        <f t="shared" si="36"/>
        <v>name.necromancer.darkpact.rule=Votre Réanimé ajoute 1 dé marron à sa réserve de défense.&lt;BR&gt;Chaque fois que vous subissez des ≥, vous pouvez décider que c'est votre Réanimé qui les subit tous à votre place. Chaque fois que votre Réanimé subit des ≥, vous pouvez choisir de subir tous les ≥ à sa place.</v>
      </c>
    </row>
    <row r="242" spans="1:11" x14ac:dyDescent="0.25">
      <c r="A242" s="6" t="s">
        <v>1053</v>
      </c>
      <c r="B242" s="6" t="s">
        <v>257</v>
      </c>
      <c r="C242" s="6" t="s">
        <v>1121</v>
      </c>
      <c r="E242" s="7" t="s">
        <v>1202</v>
      </c>
      <c r="H242" t="str">
        <f t="shared" si="33"/>
        <v>name.necromancer.undeadmight=Undead Might</v>
      </c>
      <c r="I242" t="str">
        <f t="shared" si="34"/>
        <v>name.necromancer.undeadmight=Puissance du Mort-Vivant</v>
      </c>
      <c r="J242" t="str">
        <f t="shared" si="35"/>
        <v>name.necromancer.undeadmight.rule=</v>
      </c>
      <c r="K242" t="str">
        <f t="shared" si="36"/>
        <v>name.necromancer.undeadmight.rule=Votre Réanimé gagne Santé +2, même si cette carte est inclinée.&lt;BR&gt;Inclinez cette carte quand votre Réanimé attaque un monstre. Cette attaque inflige +1 ≥.</v>
      </c>
    </row>
    <row r="243" spans="1:11" x14ac:dyDescent="0.25">
      <c r="A243" s="6" t="s">
        <v>1054</v>
      </c>
      <c r="B243" s="6" t="s">
        <v>258</v>
      </c>
      <c r="C243" s="6" t="s">
        <v>1119</v>
      </c>
      <c r="E243" s="7" t="s">
        <v>1213</v>
      </c>
      <c r="H243" t="str">
        <f t="shared" si="33"/>
        <v>name.necromancer.vampiricblood=Vampiric Blood</v>
      </c>
      <c r="I243" t="str">
        <f t="shared" si="34"/>
        <v>name.necromancer.vampiricblood=Sang Vampirique</v>
      </c>
      <c r="J243" t="str">
        <f t="shared" si="35"/>
        <v>name.necromancer.vampiricblood.rule=</v>
      </c>
      <c r="K243" t="str">
        <f t="shared" si="36"/>
        <v>name.necromancer.vampiricblood.rule=Votre Réanimé ajoute 1 dé de pouvoir jaune à sa réserve d'attaque.&lt;BR&gt;Chaque fois qu'un monstre est vaincu par vous ou votre Réanimé, vous récupérez 1 ∏.</v>
      </c>
    </row>
    <row r="244" spans="1:11" x14ac:dyDescent="0.25">
      <c r="A244" s="6" t="s">
        <v>1055</v>
      </c>
      <c r="B244" s="6" t="s">
        <v>259</v>
      </c>
      <c r="C244" s="6" t="s">
        <v>1118</v>
      </c>
      <c r="E244" s="7" t="s">
        <v>1178</v>
      </c>
      <c r="H244" t="str">
        <f t="shared" si="33"/>
        <v>name.necromancer.armyofdeath=Army of Death</v>
      </c>
      <c r="I244" t="str">
        <f t="shared" si="34"/>
        <v>name.necromancer.armyofdeath=Armée des Morts</v>
      </c>
      <c r="J244" t="str">
        <f t="shared" si="35"/>
        <v>name.necromancer.armyofdeath.rule=</v>
      </c>
      <c r="K244" t="str">
        <f t="shared" si="36"/>
        <v>name.necromancer.armyofdeath.rule=Effectuez une attaque avec votre Réanimé. Cette attaque affecte chaque monstre dans votre ligne de vue, en ignorant la portée. Votre Réanimé n'a pas besoin de ligne de vue vers les monstres affectés, mais il doit être sur le plateau.</v>
      </c>
    </row>
    <row r="245" spans="1:11" x14ac:dyDescent="0.25">
      <c r="A245" s="6" t="s">
        <v>1056</v>
      </c>
      <c r="B245" s="6" t="s">
        <v>260</v>
      </c>
      <c r="C245" s="6" t="s">
        <v>1117</v>
      </c>
      <c r="E245" s="7" t="s">
        <v>1177</v>
      </c>
      <c r="H245" t="str">
        <f t="shared" si="33"/>
        <v>name.necromancer.dyingcommand=Dying Command</v>
      </c>
      <c r="I245" t="str">
        <f t="shared" si="34"/>
        <v>name.necromancer.dyingcommand=Ordre de Mort</v>
      </c>
      <c r="J245" t="str">
        <f t="shared" si="35"/>
        <v>name.necromancer.dyingcommand.rule=</v>
      </c>
      <c r="K245" t="str">
        <f t="shared" si="36"/>
        <v>name.necromancer.dyingcommand.rule=Quand un monstre est vaincu par vous ou votre Réanimé, inclinez cette carte pour faire un test ∑. En cas d'échec, récupérez 1 ∏. En cas de réussite, remettez ce monstre sur la cas qu'il occupait et déplacez-le jusqu'à sa Vitesse et faites une attaque avec lui. Puis retirez le monstre du plateau.</v>
      </c>
    </row>
    <row r="246" spans="1:11" x14ac:dyDescent="0.25">
      <c r="A246" s="6" t="s">
        <v>1057</v>
      </c>
      <c r="B246" s="6" t="s">
        <v>270</v>
      </c>
      <c r="C246" s="6" t="s">
        <v>1098</v>
      </c>
      <c r="E246" s="7" t="s">
        <v>1163</v>
      </c>
      <c r="H246" t="str">
        <f t="shared" si="33"/>
        <v>name.disciple.prayerofhealing=Prayer of Healing</v>
      </c>
      <c r="I246" t="str">
        <f t="shared" si="34"/>
        <v>name.disciple.prayerofhealing=Prière de Soins</v>
      </c>
      <c r="J246" t="str">
        <f t="shared" si="35"/>
        <v>name.disciple.prayerofhealing.rule=</v>
      </c>
      <c r="K246" t="str">
        <f t="shared" si="36"/>
        <v>name.disciple.prayerofhealing.rule=Inclinez cette carte durant votre tour et choisissez un héros adjacent ou vous-même. Lancez 1 dé de pouvoir rouge, Le héros choisi récupère autant de ≥ que de ≥ obtenus.</v>
      </c>
    </row>
    <row r="247" spans="1:11" x14ac:dyDescent="0.25">
      <c r="A247" s="6" t="s">
        <v>1058</v>
      </c>
      <c r="B247" s="6" t="s">
        <v>271</v>
      </c>
      <c r="C247" s="6" t="s">
        <v>1097</v>
      </c>
      <c r="E247" s="7" t="s">
        <v>1214</v>
      </c>
      <c r="H247" t="str">
        <f t="shared" si="33"/>
        <v>name.disciple.armoroffaith=Armor of Faith</v>
      </c>
      <c r="I247" t="str">
        <f t="shared" si="34"/>
        <v>name.disciple.armoroffaith=Armure de Foi</v>
      </c>
      <c r="J247" t="str">
        <f t="shared" si="35"/>
        <v>name.disciple.armoroffaith.rule=</v>
      </c>
      <c r="K247" t="str">
        <f t="shared" si="36"/>
        <v>name.disciple.armoroffaith.rule=Chaque fois que vous utilisez Prière de Soins sur un héros, ce héros ajoute un dé marron à sa réserve de défense jusqu'au début de votre prochain tour.&lt;BR&gt;Placez un pion Héros appartenant à ce héros sur cette carte comme rappel.</v>
      </c>
    </row>
    <row r="248" spans="1:11" x14ac:dyDescent="0.25">
      <c r="A248" s="6" t="s">
        <v>1059</v>
      </c>
      <c r="B248" s="6" t="s">
        <v>272</v>
      </c>
      <c r="C248" s="6" t="s">
        <v>1095</v>
      </c>
      <c r="E248" s="7" t="s">
        <v>1161</v>
      </c>
      <c r="H248" t="str">
        <f t="shared" si="33"/>
        <v>name.disciple.blessedstrike=Blessed Strike</v>
      </c>
      <c r="I248" t="str">
        <f t="shared" si="34"/>
        <v>name.disciple.blessedstrike=Coup Béni</v>
      </c>
      <c r="J248" t="str">
        <f t="shared" si="35"/>
        <v>name.disciple.blessedstrike.rule=</v>
      </c>
      <c r="K248" t="str">
        <f t="shared" si="36"/>
        <v>name.disciple.blessedstrike.rule=Effectuez une attaque avec une arme de corps à corps. Si vous infligez au moins 1 ≥ (après avoir lancé les dés de défense), vous et un héros adjacent de votre choix récupérez chacun 2 ≥.</v>
      </c>
    </row>
    <row r="249" spans="1:11" x14ac:dyDescent="0.25">
      <c r="A249" s="6" t="s">
        <v>1060</v>
      </c>
      <c r="B249" s="6" t="s">
        <v>273</v>
      </c>
      <c r="C249" s="6" t="s">
        <v>1096</v>
      </c>
      <c r="E249" s="7" t="s">
        <v>1162</v>
      </c>
      <c r="H249" t="str">
        <f t="shared" si="33"/>
        <v>name.disciple.cleansingtouch=Cleansing Touch</v>
      </c>
      <c r="I249" t="str">
        <f t="shared" si="34"/>
        <v>name.disciple.cleansingtouch=Toucher Purificateur</v>
      </c>
      <c r="J249" t="str">
        <f t="shared" si="35"/>
        <v>name.disciple.cleansingtouch.rule=</v>
      </c>
      <c r="K249" t="str">
        <f t="shared" si="36"/>
        <v>name.disciple.cleansingtouch.rule=Chaque fois que vous utilisez Prière de Soins sur un héros, ce héros peut aussi défausser une de ses cartes Condition.</v>
      </c>
    </row>
    <row r="250" spans="1:11" x14ac:dyDescent="0.25">
      <c r="A250" s="6" t="s">
        <v>1061</v>
      </c>
      <c r="B250" s="6" t="s">
        <v>274</v>
      </c>
      <c r="C250" s="6" t="s">
        <v>1094</v>
      </c>
      <c r="E250" s="7" t="s">
        <v>1215</v>
      </c>
      <c r="H250" t="str">
        <f t="shared" si="33"/>
        <v>name.disciple.divinefury=Divine Fury</v>
      </c>
      <c r="I250" t="str">
        <f t="shared" si="34"/>
        <v>name.disciple.divinefury=Fureur Divine</v>
      </c>
      <c r="J250" t="str">
        <f t="shared" si="35"/>
        <v>name.disciple.divinefury.rule=</v>
      </c>
      <c r="K250" t="str">
        <f t="shared" si="36"/>
        <v>name.disciple.divinefury.rule=Chaque fois que vous utilisez Prière de Soins sur un héros, ce héros ajoute un dé de pouvoir jaune à sa réserve d'attaque lors de sa prochaine attaque à ce round.&lt;BR&gt;Placez un pion Héros appartenant à ce héros sur cette carte comme rappel.</v>
      </c>
    </row>
    <row r="251" spans="1:11" x14ac:dyDescent="0.25">
      <c r="A251" s="6" t="s">
        <v>1062</v>
      </c>
      <c r="B251" s="6" t="s">
        <v>275</v>
      </c>
      <c r="C251" s="6" t="s">
        <v>1093</v>
      </c>
      <c r="E251" s="7" t="s">
        <v>1160</v>
      </c>
      <c r="H251" t="str">
        <f t="shared" si="33"/>
        <v>name.disciple.prayerofpeace=Prayer of Peace</v>
      </c>
      <c r="I251" t="str">
        <f t="shared" si="34"/>
        <v>name.disciple.prayerofpeace=Prière de Paix</v>
      </c>
      <c r="J251" t="str">
        <f t="shared" si="35"/>
        <v>name.disciple.prayerofpeace.rule=</v>
      </c>
      <c r="K251" t="str">
        <f t="shared" si="36"/>
        <v>name.disciple.prayerofpeace.rule=Inclinez cette carte. Tant que cette carte est inclinée, les monstres ne peuvent pas effectuer d'attaque tant qu'ils vous sont adjacents.</v>
      </c>
    </row>
    <row r="252" spans="1:11" x14ac:dyDescent="0.25">
      <c r="A252" s="6" t="s">
        <v>1063</v>
      </c>
      <c r="B252" s="6" t="s">
        <v>276</v>
      </c>
      <c r="C252" s="6" t="s">
        <v>1092</v>
      </c>
      <c r="E252" s="7" t="s">
        <v>1159</v>
      </c>
      <c r="H252" t="str">
        <f t="shared" si="33"/>
        <v>name.disciple.timeofneed=Time of Need</v>
      </c>
      <c r="I252" t="str">
        <f t="shared" si="34"/>
        <v>name.disciple.timeofneed=Période Difficile</v>
      </c>
      <c r="J252" t="str">
        <f t="shared" si="35"/>
        <v>name.disciple.timeofneed.rule=</v>
      </c>
      <c r="K252" t="str">
        <f t="shared" si="36"/>
        <v>name.disciple.timeofneed.rule=Vous gagnez 2 points de mouvement et récupérez 2 ∏.</v>
      </c>
    </row>
    <row r="253" spans="1:11" x14ac:dyDescent="0.25">
      <c r="A253" s="6" t="s">
        <v>1064</v>
      </c>
      <c r="B253" s="6" t="s">
        <v>277</v>
      </c>
      <c r="C253" s="6" t="s">
        <v>1091</v>
      </c>
      <c r="E253" s="7" t="s">
        <v>1158</v>
      </c>
      <c r="H253" t="str">
        <f t="shared" si="33"/>
        <v>name.disciple.holypower=Holy Power</v>
      </c>
      <c r="I253" t="str">
        <f t="shared" si="34"/>
        <v>name.disciple.holypower=Pouvoir Sacré</v>
      </c>
      <c r="J253" t="str">
        <f t="shared" si="35"/>
        <v>name.disciple.holypower.rule=</v>
      </c>
      <c r="K253" t="str">
        <f t="shared" si="36"/>
        <v>name.disciple.holypower.rule=Votre Prière de Soins peut maintenant affecter 2 héros différents. Si vous obtenez un ± sur le dé de pouvoir rouge quand vous utilisez Prière de Soins, les deux héros récupèrent 1 ∏.</v>
      </c>
    </row>
    <row r="254" spans="1:11" x14ac:dyDescent="0.25">
      <c r="A254" s="6" t="s">
        <v>1065</v>
      </c>
      <c r="B254" s="6" t="s">
        <v>278</v>
      </c>
      <c r="C254" s="6" t="s">
        <v>1090</v>
      </c>
      <c r="E254" s="7" t="s">
        <v>1157</v>
      </c>
      <c r="H254" t="str">
        <f t="shared" si="33"/>
        <v>name.disciple.radiantlight=Radiant Light</v>
      </c>
      <c r="I254" t="str">
        <f t="shared" si="34"/>
        <v>name.disciple.radiantlight=Lumière Rayonnante</v>
      </c>
      <c r="J254" t="str">
        <f t="shared" si="35"/>
        <v>name.disciple.radiantlight.rule=</v>
      </c>
      <c r="K254" t="str">
        <f t="shared" si="36"/>
        <v>name.disciple.radiantlight.rule=Lancez 1 dé de pouvoir rouge. Chaque héros dans votre ligne de vue (vous y compris) récupère le montant de ≥ obtenus. Chaque monstre dans votre ligne de vue subit le montant de ≥ obtenus.</v>
      </c>
    </row>
    <row r="255" spans="1:11" x14ac:dyDescent="0.25">
      <c r="A255" s="6" t="s">
        <v>1066</v>
      </c>
      <c r="B255" s="6" t="s">
        <v>288</v>
      </c>
      <c r="C255" s="6" t="s">
        <v>1107</v>
      </c>
      <c r="E255" s="7" t="s">
        <v>1170</v>
      </c>
      <c r="H255" t="str">
        <f t="shared" si="33"/>
        <v>name.spiritspeaker.stoneskin=Stoneskin</v>
      </c>
      <c r="I255" t="str">
        <f t="shared" si="34"/>
        <v>name.spiritspeaker.stoneskin=Peau de Pierre</v>
      </c>
      <c r="J255" t="str">
        <f t="shared" si="35"/>
        <v>name.spiritspeaker.stoneskin.rule=</v>
      </c>
      <c r="K255" t="str">
        <f t="shared" si="36"/>
        <v>name.spiritspeaker.stoneskin.rule=Quand vous ou un héros à 3 case ou moins de vois est attaqué, avant de lancer les dés, inclinez cette carte pour ajouter 1 dé gris supplémentaire à la réserve de défense de ce héros.</v>
      </c>
    </row>
    <row r="256" spans="1:11" x14ac:dyDescent="0.25">
      <c r="A256" s="6" t="s">
        <v>1067</v>
      </c>
      <c r="B256" s="6" t="s">
        <v>289</v>
      </c>
      <c r="C256" s="6" t="s">
        <v>1104</v>
      </c>
      <c r="E256" s="7" t="s">
        <v>1167</v>
      </c>
      <c r="H256" t="str">
        <f t="shared" si="33"/>
        <v>name.spiritspeaker.drainspirit=Drain Spirit</v>
      </c>
      <c r="I256" t="str">
        <f t="shared" si="34"/>
        <v>name.spiritspeaker.drainspirit=Drain d'Esprit</v>
      </c>
      <c r="J256" t="str">
        <f t="shared" si="35"/>
        <v>name.spiritspeaker.drainspirit.rule=</v>
      </c>
      <c r="K256" t="str">
        <f t="shared" si="36"/>
        <v>name.spiritspeaker.drainspirit.rule=Effectuez une attaque. Si vous infligez au moins 1 ≥ (après avoir lancé les dés de défense), chaque héros à 3 cases ou moins de vous (vous y compris) récupère 1 ≥.</v>
      </c>
    </row>
    <row r="257" spans="1:11" x14ac:dyDescent="0.25">
      <c r="A257" s="6" t="s">
        <v>1068</v>
      </c>
      <c r="B257" s="6" t="s">
        <v>290</v>
      </c>
      <c r="C257" s="6" t="s">
        <v>1105</v>
      </c>
      <c r="E257" s="7" t="s">
        <v>1168</v>
      </c>
      <c r="H257" t="str">
        <f t="shared" ref="H257:H263" si="37">A257&amp;"="&amp;B257</f>
        <v>name.spiritspeaker.healingrain=Healing Rain</v>
      </c>
      <c r="I257" t="str">
        <f t="shared" ref="I257:I263" si="38">A257&amp;"="&amp;C257</f>
        <v>name.spiritspeaker.healingrain=Pluie Régénératrice</v>
      </c>
      <c r="J257" t="str">
        <f t="shared" ref="J257:J263" si="39">A257&amp;".rule="&amp;D257</f>
        <v>name.spiritspeaker.healingrain.rule=</v>
      </c>
      <c r="K257" t="str">
        <f t="shared" ref="K257:K263" si="40">A257&amp;".rule="&amp;E257</f>
        <v>name.spiritspeaker.healingrain.rule=Lancez 1 dé rouge de pouvoir. Chaque héros à 3 cases ou moins de vous (vous y compris) récupère autant de ≥ que de ≥ obtenus au dé.</v>
      </c>
    </row>
    <row r="258" spans="1:11" x14ac:dyDescent="0.25">
      <c r="A258" s="6" t="s">
        <v>1069</v>
      </c>
      <c r="B258" s="6" t="s">
        <v>291</v>
      </c>
      <c r="C258" s="6" t="s">
        <v>1106</v>
      </c>
      <c r="E258" s="7" t="s">
        <v>1169</v>
      </c>
      <c r="H258" t="str">
        <f t="shared" si="37"/>
        <v>name.spiritspeaker.sharedpain=Shared Pain</v>
      </c>
      <c r="I258" t="str">
        <f t="shared" si="38"/>
        <v>name.spiritspeaker.sharedpain=Douleur Partagée</v>
      </c>
      <c r="J258" t="str">
        <f t="shared" si="39"/>
        <v>name.spiritspeaker.sharedpain.rule=</v>
      </c>
      <c r="K258" t="str">
        <f t="shared" si="40"/>
        <v>name.spiritspeaker.sharedpain.rule=Effectuez une attaque. Si vous infligez au moins 1 ≥ (après avoir lancé les dés de défense), chaque autre personnage dans le groupe de monstre ciblé subit 1 ≥.</v>
      </c>
    </row>
    <row r="259" spans="1:11" x14ac:dyDescent="0.25">
      <c r="A259" s="6" t="s">
        <v>1070</v>
      </c>
      <c r="B259" s="6" t="s">
        <v>292</v>
      </c>
      <c r="C259" s="6" t="s">
        <v>1103</v>
      </c>
      <c r="E259" s="7" t="s">
        <v>1166</v>
      </c>
      <c r="H259" t="str">
        <f t="shared" si="37"/>
        <v>name.spiritspeaker.cloudofmist=Cloud of Mist</v>
      </c>
      <c r="I259" t="str">
        <f t="shared" si="38"/>
        <v>name.spiritspeaker.cloudofmist=Nuage de Brume</v>
      </c>
      <c r="J259" t="str">
        <f t="shared" si="39"/>
        <v>name.spiritspeaker.cloudofmist.rule=</v>
      </c>
      <c r="K259" t="str">
        <f t="shared" si="40"/>
        <v>name.spiritspeaker.cloudofmist.rule=Inclinez cette carte. Tant que cette carte est inclinée, chaque attaque qui cible une case à 3 cases ou moins de vous rate sauf si l'attaquant dépense 1 ±.</v>
      </c>
    </row>
    <row r="260" spans="1:11" x14ac:dyDescent="0.25">
      <c r="A260" s="6" t="s">
        <v>1071</v>
      </c>
      <c r="B260" s="6" t="s">
        <v>293</v>
      </c>
      <c r="C260" s="6" t="s">
        <v>1102</v>
      </c>
      <c r="E260" s="7" t="s">
        <v>1165</v>
      </c>
      <c r="H260" t="str">
        <f t="shared" si="37"/>
        <v>name.spiritspeaker.naturesbounty=Nature's Bounty</v>
      </c>
      <c r="I260" t="str">
        <f t="shared" si="38"/>
        <v>name.spiritspeaker.naturesbounty=Générosité de la Nature</v>
      </c>
      <c r="J260" t="str">
        <f t="shared" si="39"/>
        <v>name.spiritspeaker.naturesbounty.rule=</v>
      </c>
      <c r="K260" t="str">
        <f t="shared" si="40"/>
        <v>name.spiritspeaker.naturesbounty.rule=Chaque fois que vous récupérez de la ∏ en vous reposant, vous récupérez aussi autant de ≥ que le montant de fatigue récupéré.</v>
      </c>
    </row>
    <row r="261" spans="1:11" x14ac:dyDescent="0.25">
      <c r="A261" s="6" t="s">
        <v>1072</v>
      </c>
      <c r="B261" s="6" t="s">
        <v>294</v>
      </c>
      <c r="C261" s="6" t="s">
        <v>1101</v>
      </c>
      <c r="E261" s="7" t="s">
        <v>1164</v>
      </c>
      <c r="H261" t="str">
        <f t="shared" si="37"/>
        <v>name.spiritspeaker.tempest=Tempest</v>
      </c>
      <c r="I261" t="str">
        <f t="shared" si="38"/>
        <v>name.spiritspeaker.tempest=Tempête</v>
      </c>
      <c r="J261" t="str">
        <f t="shared" si="39"/>
        <v>name.spiritspeaker.tempest.rule=</v>
      </c>
      <c r="K261" t="str">
        <f t="shared" si="40"/>
        <v>name.spiritspeaker.tempest.rule=Inclinez cette carte et faite une test de Volonté. En cas d'échec, récupérez 1 ∏. En cas de réussite, chaque monstre à 3 cases ou moins de vous subit 2 ≥ et chaque héros à 3 cases ou moins de vous récupère 1 ≥.</v>
      </c>
    </row>
    <row r="262" spans="1:11" x14ac:dyDescent="0.25">
      <c r="A262" s="6" t="s">
        <v>1073</v>
      </c>
      <c r="B262" s="6" t="s">
        <v>295</v>
      </c>
      <c r="C262" s="6" t="s">
        <v>1099</v>
      </c>
      <c r="E262" s="7" t="s">
        <v>1203</v>
      </c>
      <c r="H262" t="str">
        <f t="shared" si="37"/>
        <v>name.spiritspeaker.ancestorspirits=Ancestor Spirits</v>
      </c>
      <c r="I262" t="str">
        <f t="shared" si="38"/>
        <v>name.spiritspeaker.ancestorspirits=Esprits des Ancêtres</v>
      </c>
      <c r="J262" t="str">
        <f t="shared" si="39"/>
        <v>name.spiritspeaker.ancestorspirits.rule=</v>
      </c>
      <c r="K262" t="str">
        <f t="shared" si="40"/>
        <v>name.spiritspeaker.ancestorspirits.rule=Quand un monstre subit des ≥ à cause d'une de vos compétences de classe, inclinez cette carte. Ce monstre est Empoisonné.&lt;BR&gt;Quand un héros récupère des ≥ ou des ∏ grâce à une de vos compétences de classe, inclinez cette carte pour permettre à ce héros de récuperer 1 ≥ et 1 ∏ supplémentaires.</v>
      </c>
    </row>
    <row r="263" spans="1:11" x14ac:dyDescent="0.25">
      <c r="A263" s="6" t="s">
        <v>1074</v>
      </c>
      <c r="B263" s="6" t="s">
        <v>296</v>
      </c>
      <c r="C263" s="6" t="s">
        <v>1100</v>
      </c>
      <c r="E263" s="7" t="s">
        <v>1204</v>
      </c>
      <c r="H263" t="str">
        <f t="shared" si="37"/>
        <v>name.spiritspeaker.vigor=Vigor</v>
      </c>
      <c r="I263" t="str">
        <f t="shared" si="38"/>
        <v>name.spiritspeaker.vigor=Vigueur</v>
      </c>
      <c r="J263" t="str">
        <f t="shared" si="39"/>
        <v>name.spiritspeaker.vigor.rule=</v>
      </c>
      <c r="K263" t="str">
        <f t="shared" si="40"/>
        <v>name.spiritspeaker.vigor.rule=Chacune de vos attaque gagne :&lt;BR&gt;± : chaque héros récupère 1 ∏.</v>
      </c>
    </row>
    <row r="265" spans="1:11" x14ac:dyDescent="0.25">
      <c r="A265" s="6" t="s">
        <v>1216</v>
      </c>
      <c r="B265" s="6" t="s">
        <v>1220</v>
      </c>
      <c r="C265" s="6" t="s">
        <v>1224</v>
      </c>
      <c r="H265" t="str">
        <f t="shared" ref="H265:H268" si="41">A265&amp;"="&amp;B265</f>
        <v>itemtype.act1=Act I items</v>
      </c>
      <c r="I265" t="str">
        <f t="shared" ref="I265:I268" si="42">A265&amp;"="&amp;C265</f>
        <v>itemtype.act1=Objets de l'acte I</v>
      </c>
    </row>
    <row r="266" spans="1:11" x14ac:dyDescent="0.25">
      <c r="A266" s="6" t="s">
        <v>1217</v>
      </c>
      <c r="B266" s="6" t="s">
        <v>1221</v>
      </c>
      <c r="C266" s="6" t="s">
        <v>1225</v>
      </c>
      <c r="H266" t="str">
        <f t="shared" si="41"/>
        <v>itemtype.act2=Act II items</v>
      </c>
      <c r="I266" t="str">
        <f t="shared" si="42"/>
        <v>itemtype.act2=Objets de l'acte II</v>
      </c>
    </row>
    <row r="267" spans="1:11" x14ac:dyDescent="0.25">
      <c r="A267" s="6" t="s">
        <v>1218</v>
      </c>
      <c r="B267" s="6" t="s">
        <v>1222</v>
      </c>
      <c r="C267" s="6" t="s">
        <v>1223</v>
      </c>
      <c r="H267" t="str">
        <f t="shared" si="41"/>
        <v>itemtype.class=Class item</v>
      </c>
      <c r="I267" t="str">
        <f t="shared" si="42"/>
        <v>itemtype.class=Objets de classe</v>
      </c>
    </row>
    <row r="268" spans="1:11" x14ac:dyDescent="0.25">
      <c r="A268" s="6" t="s">
        <v>1219</v>
      </c>
      <c r="B268" s="6" t="s">
        <v>50</v>
      </c>
      <c r="C268" s="6" t="s">
        <v>1226</v>
      </c>
      <c r="H268" t="str">
        <f t="shared" si="41"/>
        <v>itemtype.relic=Relic</v>
      </c>
      <c r="I268" t="str">
        <f t="shared" si="42"/>
        <v>itemtype.relic=Reliques</v>
      </c>
    </row>
    <row r="270" spans="1:11" x14ac:dyDescent="0.25">
      <c r="A270" s="6" t="s">
        <v>1227</v>
      </c>
      <c r="B270" t="s">
        <v>307</v>
      </c>
      <c r="C270" s="6" t="s">
        <v>1247</v>
      </c>
      <c r="H270" t="str">
        <f t="shared" ref="H270:H289" si="43">A270&amp;"="&amp;B270</f>
        <v>trait.axe=Axe</v>
      </c>
      <c r="I270" t="str">
        <f t="shared" ref="I270:I289" si="44">A270&amp;"="&amp;C270</f>
        <v>trait.axe=Hache</v>
      </c>
    </row>
    <row r="271" spans="1:11" x14ac:dyDescent="0.25">
      <c r="A271" s="6" t="s">
        <v>1228</v>
      </c>
      <c r="B271" t="s">
        <v>310</v>
      </c>
      <c r="C271" s="6" t="s">
        <v>1248</v>
      </c>
      <c r="H271" t="str">
        <f t="shared" si="43"/>
        <v>trait.blade=Blade</v>
      </c>
      <c r="I271" t="str">
        <f t="shared" si="44"/>
        <v>trait.blade=Lame</v>
      </c>
    </row>
    <row r="272" spans="1:11" x14ac:dyDescent="0.25">
      <c r="A272" s="6" t="s">
        <v>1229</v>
      </c>
      <c r="B272" t="s">
        <v>322</v>
      </c>
      <c r="C272" s="6" t="s">
        <v>1249</v>
      </c>
      <c r="H272" t="str">
        <f t="shared" si="43"/>
        <v>trait.boots=Boots</v>
      </c>
      <c r="I272" t="str">
        <f t="shared" si="44"/>
        <v>trait.boots=Bottes</v>
      </c>
    </row>
    <row r="273" spans="1:9" x14ac:dyDescent="0.25">
      <c r="A273" s="6" t="s">
        <v>1230</v>
      </c>
      <c r="B273" t="s">
        <v>309</v>
      </c>
      <c r="C273" s="6" t="s">
        <v>1250</v>
      </c>
      <c r="H273" t="str">
        <f t="shared" si="43"/>
        <v>trait.bow=Bow</v>
      </c>
      <c r="I273" t="str">
        <f t="shared" si="44"/>
        <v>trait.bow=Arc</v>
      </c>
    </row>
    <row r="274" spans="1:9" x14ac:dyDescent="0.25">
      <c r="A274" s="6" t="s">
        <v>1231</v>
      </c>
      <c r="B274" t="s">
        <v>318</v>
      </c>
      <c r="C274" s="6" t="s">
        <v>1251</v>
      </c>
      <c r="H274" t="str">
        <f t="shared" si="43"/>
        <v>trait.cloak=Cloak</v>
      </c>
      <c r="I274" t="str">
        <f t="shared" si="44"/>
        <v>trait.cloak=Manteau</v>
      </c>
    </row>
    <row r="275" spans="1:9" x14ac:dyDescent="0.25">
      <c r="A275" s="6" t="s">
        <v>1232</v>
      </c>
      <c r="B275" t="s">
        <v>311</v>
      </c>
      <c r="C275" s="6" t="s">
        <v>1252</v>
      </c>
      <c r="H275" t="str">
        <f t="shared" si="43"/>
        <v>trait.exotic=Exotic</v>
      </c>
      <c r="I275" t="str">
        <f t="shared" si="44"/>
        <v>trait.exotic=Exotique</v>
      </c>
    </row>
    <row r="276" spans="1:9" x14ac:dyDescent="0.25">
      <c r="A276" s="6" t="s">
        <v>1233</v>
      </c>
      <c r="B276" t="s">
        <v>308</v>
      </c>
      <c r="C276" s="6" t="s">
        <v>1253</v>
      </c>
      <c r="H276" t="str">
        <f t="shared" si="43"/>
        <v>trait.hammer=Hammer</v>
      </c>
      <c r="I276" t="str">
        <f t="shared" si="44"/>
        <v>trait.hammer=Marteau</v>
      </c>
    </row>
    <row r="277" spans="1:9" x14ac:dyDescent="0.25">
      <c r="A277" s="6" t="s">
        <v>1234</v>
      </c>
      <c r="B277" t="s">
        <v>317</v>
      </c>
      <c r="C277" s="6" t="s">
        <v>1254</v>
      </c>
      <c r="H277" t="str">
        <f t="shared" si="43"/>
        <v>trait.heavyarmor=Heavy Armor</v>
      </c>
      <c r="I277" t="str">
        <f t="shared" si="44"/>
        <v>trait.heavyarmor=Armure Lourde</v>
      </c>
    </row>
    <row r="278" spans="1:9" x14ac:dyDescent="0.25">
      <c r="A278" s="6" t="s">
        <v>1235</v>
      </c>
      <c r="B278" t="s">
        <v>312</v>
      </c>
      <c r="C278" s="6" t="s">
        <v>1255</v>
      </c>
      <c r="H278" t="str">
        <f t="shared" si="43"/>
        <v>trait.helmet=Helmet</v>
      </c>
      <c r="I278" t="str">
        <f t="shared" si="44"/>
        <v>trait.helmet=Heaume</v>
      </c>
    </row>
    <row r="279" spans="1:9" x14ac:dyDescent="0.25">
      <c r="A279" s="6" t="s">
        <v>1236</v>
      </c>
      <c r="B279" t="s">
        <v>315</v>
      </c>
      <c r="C279" s="6" t="s">
        <v>1256</v>
      </c>
      <c r="H279" t="str">
        <f t="shared" si="43"/>
        <v>trait.lightarmor=Light Armor</v>
      </c>
      <c r="I279" t="str">
        <f t="shared" si="44"/>
        <v>trait.lightarmor=Armure Légère</v>
      </c>
    </row>
    <row r="280" spans="1:9" x14ac:dyDescent="0.25">
      <c r="A280" s="6" t="s">
        <v>1237</v>
      </c>
      <c r="B280" t="s">
        <v>305</v>
      </c>
      <c r="C280" s="6" t="s">
        <v>1257</v>
      </c>
      <c r="H280" t="str">
        <f t="shared" si="43"/>
        <v>trait.magic=Magic</v>
      </c>
      <c r="I280" t="str">
        <f t="shared" si="44"/>
        <v>trait.magic=Magie</v>
      </c>
    </row>
    <row r="281" spans="1:9" x14ac:dyDescent="0.25">
      <c r="A281" s="6" t="s">
        <v>1238</v>
      </c>
      <c r="B281" t="s">
        <v>313</v>
      </c>
      <c r="C281" s="6" t="s">
        <v>1258</v>
      </c>
      <c r="H281" t="str">
        <f t="shared" si="43"/>
        <v>trait.ring=Ring</v>
      </c>
      <c r="I281" t="str">
        <f t="shared" si="44"/>
        <v>trait.ring=Anneau</v>
      </c>
    </row>
    <row r="282" spans="1:9" x14ac:dyDescent="0.25">
      <c r="A282" s="6" t="s">
        <v>1239</v>
      </c>
      <c r="B282" t="s">
        <v>304</v>
      </c>
      <c r="C282" s="6" t="s">
        <v>304</v>
      </c>
      <c r="H282" t="str">
        <f t="shared" si="43"/>
        <v>trait.rune=Rune</v>
      </c>
      <c r="I282" t="str">
        <f t="shared" si="44"/>
        <v>trait.rune=Rune</v>
      </c>
    </row>
    <row r="283" spans="1:9" x14ac:dyDescent="0.25">
      <c r="A283" s="6" t="s">
        <v>1240</v>
      </c>
      <c r="B283" t="s">
        <v>316</v>
      </c>
      <c r="C283" s="6" t="s">
        <v>1259</v>
      </c>
      <c r="H283" t="str">
        <f t="shared" si="43"/>
        <v>trait.shield=Shield</v>
      </c>
      <c r="I283" t="str">
        <f t="shared" si="44"/>
        <v>trait.shield=Bouclier</v>
      </c>
    </row>
    <row r="284" spans="1:9" x14ac:dyDescent="0.25">
      <c r="A284" s="6" t="s">
        <v>1241</v>
      </c>
      <c r="B284" t="s">
        <v>306</v>
      </c>
      <c r="C284" s="6" t="s">
        <v>1260</v>
      </c>
      <c r="H284" t="str">
        <f t="shared" si="43"/>
        <v>trait.staff=Staff</v>
      </c>
      <c r="I284" t="str">
        <f t="shared" si="44"/>
        <v>trait.staff=Bâton</v>
      </c>
    </row>
    <row r="285" spans="1:9" x14ac:dyDescent="0.25">
      <c r="A285" s="6" t="s">
        <v>1242</v>
      </c>
      <c r="B285" t="s">
        <v>314</v>
      </c>
      <c r="C285" s="6" t="s">
        <v>1261</v>
      </c>
      <c r="H285" t="str">
        <f t="shared" si="43"/>
        <v>trait.trinket=Trinket</v>
      </c>
      <c r="I285" t="str">
        <f t="shared" si="44"/>
        <v>trait.trinket=Bibelot</v>
      </c>
    </row>
    <row r="286" spans="1:9" x14ac:dyDescent="0.25">
      <c r="A286" s="6" t="s">
        <v>1243</v>
      </c>
      <c r="B286" t="s">
        <v>323</v>
      </c>
      <c r="C286" s="6" t="s">
        <v>1262</v>
      </c>
      <c r="H286" t="str">
        <f t="shared" si="43"/>
        <v>trait.book=Book</v>
      </c>
      <c r="I286" t="str">
        <f t="shared" si="44"/>
        <v>trait.book=Livre</v>
      </c>
    </row>
    <row r="287" spans="1:9" x14ac:dyDescent="0.25">
      <c r="A287" s="6" t="s">
        <v>1244</v>
      </c>
      <c r="B287" t="s">
        <v>319</v>
      </c>
      <c r="C287" s="6" t="s">
        <v>1263</v>
      </c>
      <c r="H287" t="str">
        <f t="shared" si="43"/>
        <v>trait.item=Item</v>
      </c>
      <c r="I287" t="str">
        <f t="shared" si="44"/>
        <v>trait.item=Objet</v>
      </c>
    </row>
    <row r="288" spans="1:9" x14ac:dyDescent="0.25">
      <c r="A288" s="6" t="s">
        <v>1245</v>
      </c>
      <c r="B288" t="s">
        <v>320</v>
      </c>
      <c r="C288" s="6" t="s">
        <v>320</v>
      </c>
      <c r="H288" t="str">
        <f t="shared" si="43"/>
        <v>trait.potion=Potion</v>
      </c>
      <c r="I288" t="str">
        <f t="shared" si="44"/>
        <v>trait.potion=Potion</v>
      </c>
    </row>
    <row r="289" spans="1:9" x14ac:dyDescent="0.25">
      <c r="A289" s="6" t="s">
        <v>1246</v>
      </c>
      <c r="B289" t="s">
        <v>321</v>
      </c>
      <c r="C289" s="6" t="s">
        <v>1264</v>
      </c>
      <c r="H289" t="str">
        <f t="shared" si="43"/>
        <v>trait.special=Special</v>
      </c>
      <c r="I289" t="str">
        <f t="shared" si="44"/>
        <v>trait.special=Spécial</v>
      </c>
    </row>
    <row r="291" spans="1:9" x14ac:dyDescent="0.25">
      <c r="A291" s="6" t="s">
        <v>1265</v>
      </c>
      <c r="B291" s="6" t="s">
        <v>399</v>
      </c>
      <c r="C291" s="6" t="s">
        <v>1267</v>
      </c>
      <c r="H291" t="str">
        <f t="shared" ref="H291:H292" si="45">A291&amp;"="&amp;B291</f>
        <v>attacktype.melee=Melee</v>
      </c>
      <c r="I291" t="str">
        <f t="shared" ref="I291:I292" si="46">A291&amp;"="&amp;C291</f>
        <v>attacktype.melee=Corps à corps</v>
      </c>
    </row>
    <row r="292" spans="1:9" x14ac:dyDescent="0.25">
      <c r="A292" s="6" t="s">
        <v>1266</v>
      </c>
      <c r="B292" s="6" t="s">
        <v>400</v>
      </c>
      <c r="C292" s="6" t="s">
        <v>1268</v>
      </c>
      <c r="H292" t="str">
        <f t="shared" si="45"/>
        <v>attacktype.ranged=Ranged</v>
      </c>
      <c r="I292" t="str">
        <f t="shared" si="46"/>
        <v>attacktype.ranged=Distance</v>
      </c>
    </row>
  </sheetData>
  <sortState ref="A1:A111">
    <sortCondition ref="A1"/>
  </sortState>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Datas</vt:lpstr>
      <vt:lpstr>Labels</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Raphael Tourneur</dc:creator>
  <cp:lastModifiedBy>Raphael Tourneur</cp:lastModifiedBy>
  <dcterms:created xsi:type="dcterms:W3CDTF">2015-12-02T13:38:11Z</dcterms:created>
  <dcterms:modified xsi:type="dcterms:W3CDTF">2015-12-15T10:03:42Z</dcterms:modified>
</cp:coreProperties>
</file>